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filterPrivacy="1" codeName="ThisWorkbook" hidePivotFieldList="1" defaultThemeVersion="124226"/>
  <xr:revisionPtr revIDLastSave="0" documentId="13_ncr:1_{1AFF5A86-9561-4FD9-8E14-DF24208533F8}" xr6:coauthVersionLast="47" xr6:coauthVersionMax="47" xr10:uidLastSave="{00000000-0000-0000-0000-000000000000}"/>
  <bookViews>
    <workbookView xWindow="-108" yWindow="-108" windowWidth="23256" windowHeight="12456" xr2:uid="{00000000-000D-0000-FFFF-FFFF00000000}"/>
  </bookViews>
  <sheets>
    <sheet name="Dashboard" sheetId="12" r:id="rId1"/>
    <sheet name="Pivot Tables" sheetId="14" r:id="rId2"/>
    <sheet name="Orders" sheetId="9" r:id="rId3"/>
    <sheet name="Returns" sheetId="11" r:id="rId4"/>
    <sheet name="Users" sheetId="4" r:id="rId5"/>
  </sheets>
  <definedNames>
    <definedName name="_xlnm._FilterDatabase" localSheetId="2" hidden="1">Orders!$E$1:$AG$1953</definedName>
    <definedName name="_xlchart.v5.0" hidden="1">'Pivot Tables'!$Q$23</definedName>
    <definedName name="_xlchart.v5.1" hidden="1">'Pivot Tables'!$Q$24:$Q$72</definedName>
    <definedName name="_xlchart.v5.2" hidden="1">'Pivot Tables'!$R$23</definedName>
    <definedName name="_xlchart.v5.3" hidden="1">'Pivot Tables'!$R$24:$R$72</definedName>
    <definedName name="_xlchart.v5.4" hidden="1">'Pivot Tables'!$Q$23</definedName>
    <definedName name="_xlchart.v5.5" hidden="1">'Pivot Tables'!$Q$24:$Q$72</definedName>
    <definedName name="_xlchart.v5.6" hidden="1">'Pivot Tables'!$R$23</definedName>
    <definedName name="_xlchart.v5.7" hidden="1">'Pivot Tables'!$R$24:$R$72</definedName>
    <definedName name="Slicer_Customer_Segment">#N/A</definedName>
    <definedName name="Slicer_Order_Month">#N/A</definedName>
    <definedName name="Slicer_Product_Category">#N/A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9" l="1"/>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246" i="9"/>
  <c r="K247" i="9"/>
  <c r="K248" i="9"/>
  <c r="K249" i="9"/>
  <c r="K250" i="9"/>
  <c r="K251" i="9"/>
  <c r="K252" i="9"/>
  <c r="K253" i="9"/>
  <c r="K254" i="9"/>
  <c r="K255" i="9"/>
  <c r="K256" i="9"/>
  <c r="K257" i="9"/>
  <c r="K258" i="9"/>
  <c r="K259" i="9"/>
  <c r="K260" i="9"/>
  <c r="K261" i="9"/>
  <c r="K262" i="9"/>
  <c r="K263" i="9"/>
  <c r="K264" i="9"/>
  <c r="K265" i="9"/>
  <c r="K266" i="9"/>
  <c r="K267" i="9"/>
  <c r="K268" i="9"/>
  <c r="K269" i="9"/>
  <c r="K270" i="9"/>
  <c r="K271" i="9"/>
  <c r="K272" i="9"/>
  <c r="K273" i="9"/>
  <c r="K274" i="9"/>
  <c r="K275" i="9"/>
  <c r="K276" i="9"/>
  <c r="K277" i="9"/>
  <c r="K278" i="9"/>
  <c r="K279" i="9"/>
  <c r="K280" i="9"/>
  <c r="K281" i="9"/>
  <c r="K282" i="9"/>
  <c r="K283" i="9"/>
  <c r="K284" i="9"/>
  <c r="K285" i="9"/>
  <c r="K286" i="9"/>
  <c r="K287" i="9"/>
  <c r="K288" i="9"/>
  <c r="K289" i="9"/>
  <c r="K290" i="9"/>
  <c r="K291" i="9"/>
  <c r="K292" i="9"/>
  <c r="K293" i="9"/>
  <c r="K294" i="9"/>
  <c r="K295" i="9"/>
  <c r="K296" i="9"/>
  <c r="K297" i="9"/>
  <c r="K298" i="9"/>
  <c r="K299" i="9"/>
  <c r="K300" i="9"/>
  <c r="K301" i="9"/>
  <c r="K302" i="9"/>
  <c r="K303" i="9"/>
  <c r="K304" i="9"/>
  <c r="K305" i="9"/>
  <c r="K306" i="9"/>
  <c r="K307" i="9"/>
  <c r="K308" i="9"/>
  <c r="K309" i="9"/>
  <c r="K310" i="9"/>
  <c r="K311" i="9"/>
  <c r="K312" i="9"/>
  <c r="K313" i="9"/>
  <c r="K314" i="9"/>
  <c r="K315" i="9"/>
  <c r="K316" i="9"/>
  <c r="K317" i="9"/>
  <c r="K318" i="9"/>
  <c r="K319" i="9"/>
  <c r="K320" i="9"/>
  <c r="K321" i="9"/>
  <c r="K322" i="9"/>
  <c r="K323" i="9"/>
  <c r="K324" i="9"/>
  <c r="K325" i="9"/>
  <c r="K326" i="9"/>
  <c r="K327" i="9"/>
  <c r="K328" i="9"/>
  <c r="K329" i="9"/>
  <c r="K330" i="9"/>
  <c r="K331" i="9"/>
  <c r="K332" i="9"/>
  <c r="K333" i="9"/>
  <c r="K334" i="9"/>
  <c r="K335" i="9"/>
  <c r="K336" i="9"/>
  <c r="K337" i="9"/>
  <c r="K338" i="9"/>
  <c r="K339" i="9"/>
  <c r="K340" i="9"/>
  <c r="K341" i="9"/>
  <c r="K342" i="9"/>
  <c r="K343" i="9"/>
  <c r="K344" i="9"/>
  <c r="K345" i="9"/>
  <c r="K346" i="9"/>
  <c r="K347" i="9"/>
  <c r="K348" i="9"/>
  <c r="K349" i="9"/>
  <c r="K350" i="9"/>
  <c r="K351" i="9"/>
  <c r="K352" i="9"/>
  <c r="K353" i="9"/>
  <c r="K354" i="9"/>
  <c r="K355" i="9"/>
  <c r="K356" i="9"/>
  <c r="K357" i="9"/>
  <c r="K358" i="9"/>
  <c r="K359" i="9"/>
  <c r="K360" i="9"/>
  <c r="K361" i="9"/>
  <c r="K362" i="9"/>
  <c r="K363" i="9"/>
  <c r="K364" i="9"/>
  <c r="K365" i="9"/>
  <c r="K366" i="9"/>
  <c r="K367" i="9"/>
  <c r="K368" i="9"/>
  <c r="K369" i="9"/>
  <c r="K370" i="9"/>
  <c r="K371" i="9"/>
  <c r="K372" i="9"/>
  <c r="K373" i="9"/>
  <c r="K374" i="9"/>
  <c r="K375" i="9"/>
  <c r="K376" i="9"/>
  <c r="K377" i="9"/>
  <c r="K378" i="9"/>
  <c r="K379" i="9"/>
  <c r="K380" i="9"/>
  <c r="K381" i="9"/>
  <c r="K382" i="9"/>
  <c r="K383" i="9"/>
  <c r="K384" i="9"/>
  <c r="K385" i="9"/>
  <c r="K386" i="9"/>
  <c r="K387" i="9"/>
  <c r="K388" i="9"/>
  <c r="K389" i="9"/>
  <c r="K390" i="9"/>
  <c r="K391" i="9"/>
  <c r="K392" i="9"/>
  <c r="K393" i="9"/>
  <c r="K394" i="9"/>
  <c r="K395" i="9"/>
  <c r="K396" i="9"/>
  <c r="K397" i="9"/>
  <c r="K398" i="9"/>
  <c r="K399" i="9"/>
  <c r="K400" i="9"/>
  <c r="K401" i="9"/>
  <c r="K402" i="9"/>
  <c r="K403" i="9"/>
  <c r="K404" i="9"/>
  <c r="K405" i="9"/>
  <c r="K406" i="9"/>
  <c r="K407" i="9"/>
  <c r="K408" i="9"/>
  <c r="K409" i="9"/>
  <c r="K410" i="9"/>
  <c r="K411" i="9"/>
  <c r="K412" i="9"/>
  <c r="K413" i="9"/>
  <c r="K414" i="9"/>
  <c r="K415" i="9"/>
  <c r="K416" i="9"/>
  <c r="K417" i="9"/>
  <c r="K418" i="9"/>
  <c r="K419" i="9"/>
  <c r="K420" i="9"/>
  <c r="K421" i="9"/>
  <c r="K422" i="9"/>
  <c r="K423" i="9"/>
  <c r="K424" i="9"/>
  <c r="K425" i="9"/>
  <c r="K426" i="9"/>
  <c r="K427" i="9"/>
  <c r="K428" i="9"/>
  <c r="K429" i="9"/>
  <c r="K430" i="9"/>
  <c r="K431" i="9"/>
  <c r="K432" i="9"/>
  <c r="K433" i="9"/>
  <c r="K434" i="9"/>
  <c r="K435" i="9"/>
  <c r="K436" i="9"/>
  <c r="K437" i="9"/>
  <c r="K438" i="9"/>
  <c r="K439" i="9"/>
  <c r="K440" i="9"/>
  <c r="K441" i="9"/>
  <c r="K442" i="9"/>
  <c r="K443" i="9"/>
  <c r="K444" i="9"/>
  <c r="K445" i="9"/>
  <c r="K446" i="9"/>
  <c r="K447" i="9"/>
  <c r="K448" i="9"/>
  <c r="K449" i="9"/>
  <c r="K450" i="9"/>
  <c r="K451" i="9"/>
  <c r="K452" i="9"/>
  <c r="K453" i="9"/>
  <c r="K454" i="9"/>
  <c r="K455" i="9"/>
  <c r="K456" i="9"/>
  <c r="K457" i="9"/>
  <c r="K458" i="9"/>
  <c r="K459" i="9"/>
  <c r="K460" i="9"/>
  <c r="K461" i="9"/>
  <c r="K462" i="9"/>
  <c r="K463" i="9"/>
  <c r="K464" i="9"/>
  <c r="K465" i="9"/>
  <c r="K466" i="9"/>
  <c r="K467" i="9"/>
  <c r="K468" i="9"/>
  <c r="K469" i="9"/>
  <c r="K470" i="9"/>
  <c r="K471" i="9"/>
  <c r="K472" i="9"/>
  <c r="K473" i="9"/>
  <c r="K474" i="9"/>
  <c r="K475" i="9"/>
  <c r="K476" i="9"/>
  <c r="K477" i="9"/>
  <c r="K478" i="9"/>
  <c r="K479" i="9"/>
  <c r="K480" i="9"/>
  <c r="K481" i="9"/>
  <c r="K482" i="9"/>
  <c r="K483" i="9"/>
  <c r="K484" i="9"/>
  <c r="K485" i="9"/>
  <c r="K486" i="9"/>
  <c r="K487" i="9"/>
  <c r="K488" i="9"/>
  <c r="K489" i="9"/>
  <c r="K490" i="9"/>
  <c r="K491" i="9"/>
  <c r="K492" i="9"/>
  <c r="K493" i="9"/>
  <c r="K494" i="9"/>
  <c r="K495" i="9"/>
  <c r="K496" i="9"/>
  <c r="K497" i="9"/>
  <c r="K498" i="9"/>
  <c r="K499" i="9"/>
  <c r="K500" i="9"/>
  <c r="K501" i="9"/>
  <c r="K502" i="9"/>
  <c r="K503" i="9"/>
  <c r="K504" i="9"/>
  <c r="K505" i="9"/>
  <c r="K506" i="9"/>
  <c r="K507" i="9"/>
  <c r="K508" i="9"/>
  <c r="K509" i="9"/>
  <c r="K510" i="9"/>
  <c r="K511" i="9"/>
  <c r="K512" i="9"/>
  <c r="K513" i="9"/>
  <c r="K514" i="9"/>
  <c r="K515" i="9"/>
  <c r="K516" i="9"/>
  <c r="K517" i="9"/>
  <c r="K518" i="9"/>
  <c r="K519" i="9"/>
  <c r="K520" i="9"/>
  <c r="K521" i="9"/>
  <c r="K522" i="9"/>
  <c r="K523" i="9"/>
  <c r="K524" i="9"/>
  <c r="K525" i="9"/>
  <c r="K526" i="9"/>
  <c r="K527" i="9"/>
  <c r="K528" i="9"/>
  <c r="K529" i="9"/>
  <c r="K530" i="9"/>
  <c r="K531" i="9"/>
  <c r="K532" i="9"/>
  <c r="K533" i="9"/>
  <c r="K534" i="9"/>
  <c r="K535" i="9"/>
  <c r="K536" i="9"/>
  <c r="K537" i="9"/>
  <c r="K538" i="9"/>
  <c r="K539" i="9"/>
  <c r="K540" i="9"/>
  <c r="K541" i="9"/>
  <c r="K542" i="9"/>
  <c r="K543" i="9"/>
  <c r="K544" i="9"/>
  <c r="K545" i="9"/>
  <c r="K546" i="9"/>
  <c r="K547" i="9"/>
  <c r="K548" i="9"/>
  <c r="K549" i="9"/>
  <c r="K550" i="9"/>
  <c r="K551" i="9"/>
  <c r="K552" i="9"/>
  <c r="K553" i="9"/>
  <c r="K554" i="9"/>
  <c r="K555" i="9"/>
  <c r="K556" i="9"/>
  <c r="K557" i="9"/>
  <c r="K558" i="9"/>
  <c r="K559" i="9"/>
  <c r="K560" i="9"/>
  <c r="K561" i="9"/>
  <c r="K562" i="9"/>
  <c r="K563" i="9"/>
  <c r="K564" i="9"/>
  <c r="K565" i="9"/>
  <c r="K566" i="9"/>
  <c r="K567" i="9"/>
  <c r="K568" i="9"/>
  <c r="K569" i="9"/>
  <c r="K570" i="9"/>
  <c r="K571" i="9"/>
  <c r="K572" i="9"/>
  <c r="K573" i="9"/>
  <c r="K574" i="9"/>
  <c r="K575" i="9"/>
  <c r="K576" i="9"/>
  <c r="K577" i="9"/>
  <c r="K578" i="9"/>
  <c r="K579" i="9"/>
  <c r="K580" i="9"/>
  <c r="K581" i="9"/>
  <c r="K582" i="9"/>
  <c r="K583" i="9"/>
  <c r="K584" i="9"/>
  <c r="K585" i="9"/>
  <c r="K586" i="9"/>
  <c r="K587" i="9"/>
  <c r="K588" i="9"/>
  <c r="K589" i="9"/>
  <c r="K590" i="9"/>
  <c r="K591" i="9"/>
  <c r="K592" i="9"/>
  <c r="K593" i="9"/>
  <c r="K594" i="9"/>
  <c r="K595" i="9"/>
  <c r="K596" i="9"/>
  <c r="K597" i="9"/>
  <c r="K598" i="9"/>
  <c r="K599" i="9"/>
  <c r="K600" i="9"/>
  <c r="K601" i="9"/>
  <c r="K602" i="9"/>
  <c r="K603" i="9"/>
  <c r="K604" i="9"/>
  <c r="K605" i="9"/>
  <c r="K606" i="9"/>
  <c r="K607" i="9"/>
  <c r="K608" i="9"/>
  <c r="K609" i="9"/>
  <c r="K610" i="9"/>
  <c r="K611" i="9"/>
  <c r="K612" i="9"/>
  <c r="K613" i="9"/>
  <c r="K614" i="9"/>
  <c r="K615" i="9"/>
  <c r="K616" i="9"/>
  <c r="K617" i="9"/>
  <c r="K618" i="9"/>
  <c r="K619" i="9"/>
  <c r="K620" i="9"/>
  <c r="K621" i="9"/>
  <c r="K622" i="9"/>
  <c r="K623" i="9"/>
  <c r="K624" i="9"/>
  <c r="K625" i="9"/>
  <c r="K626" i="9"/>
  <c r="K627" i="9"/>
  <c r="K628" i="9"/>
  <c r="K629" i="9"/>
  <c r="K630" i="9"/>
  <c r="K631" i="9"/>
  <c r="K632" i="9"/>
  <c r="K633" i="9"/>
  <c r="K634" i="9"/>
  <c r="K635" i="9"/>
  <c r="K636" i="9"/>
  <c r="K637" i="9"/>
  <c r="K638" i="9"/>
  <c r="K639" i="9"/>
  <c r="K640" i="9"/>
  <c r="K641" i="9"/>
  <c r="K642" i="9"/>
  <c r="K643" i="9"/>
  <c r="K644" i="9"/>
  <c r="K645" i="9"/>
  <c r="K646" i="9"/>
  <c r="K647" i="9"/>
  <c r="K648" i="9"/>
  <c r="K649" i="9"/>
  <c r="K650" i="9"/>
  <c r="K651" i="9"/>
  <c r="K652" i="9"/>
  <c r="K653" i="9"/>
  <c r="K654" i="9"/>
  <c r="K655" i="9"/>
  <c r="K656" i="9"/>
  <c r="K657" i="9"/>
  <c r="K658" i="9"/>
  <c r="K659" i="9"/>
  <c r="K660" i="9"/>
  <c r="K661" i="9"/>
  <c r="K662" i="9"/>
  <c r="K663" i="9"/>
  <c r="K664" i="9"/>
  <c r="K665" i="9"/>
  <c r="K666" i="9"/>
  <c r="K667" i="9"/>
  <c r="K668" i="9"/>
  <c r="K669" i="9"/>
  <c r="K670" i="9"/>
  <c r="K671" i="9"/>
  <c r="K672" i="9"/>
  <c r="K673" i="9"/>
  <c r="K674" i="9"/>
  <c r="K675" i="9"/>
  <c r="K676" i="9"/>
  <c r="K677" i="9"/>
  <c r="K678" i="9"/>
  <c r="K679" i="9"/>
  <c r="K680" i="9"/>
  <c r="K681" i="9"/>
  <c r="K682" i="9"/>
  <c r="K683" i="9"/>
  <c r="K684" i="9"/>
  <c r="K685" i="9"/>
  <c r="K686" i="9"/>
  <c r="K687" i="9"/>
  <c r="K688" i="9"/>
  <c r="K689" i="9"/>
  <c r="K690" i="9"/>
  <c r="K691" i="9"/>
  <c r="K692" i="9"/>
  <c r="K693" i="9"/>
  <c r="K694" i="9"/>
  <c r="K695" i="9"/>
  <c r="K696" i="9"/>
  <c r="K697" i="9"/>
  <c r="K698" i="9"/>
  <c r="K699" i="9"/>
  <c r="K700" i="9"/>
  <c r="K701" i="9"/>
  <c r="K702" i="9"/>
  <c r="K703" i="9"/>
  <c r="K704" i="9"/>
  <c r="K705" i="9"/>
  <c r="K706" i="9"/>
  <c r="K707" i="9"/>
  <c r="K708" i="9"/>
  <c r="K709" i="9"/>
  <c r="K710" i="9"/>
  <c r="K711" i="9"/>
  <c r="K712" i="9"/>
  <c r="K713" i="9"/>
  <c r="K714" i="9"/>
  <c r="K715" i="9"/>
  <c r="K716" i="9"/>
  <c r="K717" i="9"/>
  <c r="K718" i="9"/>
  <c r="K719" i="9"/>
  <c r="K720" i="9"/>
  <c r="K721" i="9"/>
  <c r="K722" i="9"/>
  <c r="K723" i="9"/>
  <c r="K724" i="9"/>
  <c r="K725" i="9"/>
  <c r="K726" i="9"/>
  <c r="K727" i="9"/>
  <c r="K728" i="9"/>
  <c r="K729" i="9"/>
  <c r="K730" i="9"/>
  <c r="K731" i="9"/>
  <c r="K732" i="9"/>
  <c r="K733" i="9"/>
  <c r="K734" i="9"/>
  <c r="K735" i="9"/>
  <c r="K736" i="9"/>
  <c r="K737" i="9"/>
  <c r="K738" i="9"/>
  <c r="K739" i="9"/>
  <c r="K740" i="9"/>
  <c r="K741" i="9"/>
  <c r="K742" i="9"/>
  <c r="K743" i="9"/>
  <c r="K744" i="9"/>
  <c r="K745" i="9"/>
  <c r="K746" i="9"/>
  <c r="K747" i="9"/>
  <c r="K748" i="9"/>
  <c r="K749" i="9"/>
  <c r="K750" i="9"/>
  <c r="K751" i="9"/>
  <c r="K752" i="9"/>
  <c r="K753" i="9"/>
  <c r="K754" i="9"/>
  <c r="K755" i="9"/>
  <c r="K756" i="9"/>
  <c r="K757" i="9"/>
  <c r="K758" i="9"/>
  <c r="K759" i="9"/>
  <c r="K760" i="9"/>
  <c r="K761" i="9"/>
  <c r="K762" i="9"/>
  <c r="K763" i="9"/>
  <c r="K764" i="9"/>
  <c r="K765" i="9"/>
  <c r="K766" i="9"/>
  <c r="K767" i="9"/>
  <c r="K768" i="9"/>
  <c r="K769" i="9"/>
  <c r="K770" i="9"/>
  <c r="K771" i="9"/>
  <c r="K772" i="9"/>
  <c r="K773" i="9"/>
  <c r="K774" i="9"/>
  <c r="K775" i="9"/>
  <c r="K776" i="9"/>
  <c r="K777" i="9"/>
  <c r="K778" i="9"/>
  <c r="K779" i="9"/>
  <c r="K780" i="9"/>
  <c r="K781" i="9"/>
  <c r="K782" i="9"/>
  <c r="K783" i="9"/>
  <c r="K784" i="9"/>
  <c r="K785" i="9"/>
  <c r="K786" i="9"/>
  <c r="K787" i="9"/>
  <c r="K788" i="9"/>
  <c r="K789" i="9"/>
  <c r="K790" i="9"/>
  <c r="K791" i="9"/>
  <c r="K792" i="9"/>
  <c r="K793" i="9"/>
  <c r="K794" i="9"/>
  <c r="K795" i="9"/>
  <c r="K796" i="9"/>
  <c r="K797" i="9"/>
  <c r="K798" i="9"/>
  <c r="K799" i="9"/>
  <c r="K800" i="9"/>
  <c r="K801" i="9"/>
  <c r="K802" i="9"/>
  <c r="K803" i="9"/>
  <c r="K804" i="9"/>
  <c r="K805" i="9"/>
  <c r="K806" i="9"/>
  <c r="K807" i="9"/>
  <c r="K808" i="9"/>
  <c r="K809" i="9"/>
  <c r="K810" i="9"/>
  <c r="K811" i="9"/>
  <c r="K812" i="9"/>
  <c r="K813" i="9"/>
  <c r="K814" i="9"/>
  <c r="K815" i="9"/>
  <c r="K816" i="9"/>
  <c r="K817" i="9"/>
  <c r="K818" i="9"/>
  <c r="K819" i="9"/>
  <c r="K820" i="9"/>
  <c r="K821" i="9"/>
  <c r="K822" i="9"/>
  <c r="K823" i="9"/>
  <c r="K824" i="9"/>
  <c r="K825" i="9"/>
  <c r="K826" i="9"/>
  <c r="K827" i="9"/>
  <c r="K828" i="9"/>
  <c r="K829" i="9"/>
  <c r="K830" i="9"/>
  <c r="K831" i="9"/>
  <c r="K832" i="9"/>
  <c r="K833" i="9"/>
  <c r="K834" i="9"/>
  <c r="K835" i="9"/>
  <c r="K836" i="9"/>
  <c r="K837" i="9"/>
  <c r="K838" i="9"/>
  <c r="K839" i="9"/>
  <c r="K840" i="9"/>
  <c r="K841" i="9"/>
  <c r="K842" i="9"/>
  <c r="K843" i="9"/>
  <c r="K844" i="9"/>
  <c r="K845" i="9"/>
  <c r="K846" i="9"/>
  <c r="K847" i="9"/>
  <c r="K848" i="9"/>
  <c r="K849" i="9"/>
  <c r="K850" i="9"/>
  <c r="K851" i="9"/>
  <c r="K852" i="9"/>
  <c r="K853" i="9"/>
  <c r="K854" i="9"/>
  <c r="K855" i="9"/>
  <c r="K856" i="9"/>
  <c r="K857" i="9"/>
  <c r="K858" i="9"/>
  <c r="K859" i="9"/>
  <c r="K860" i="9"/>
  <c r="K861" i="9"/>
  <c r="K862" i="9"/>
  <c r="K863" i="9"/>
  <c r="K864" i="9"/>
  <c r="K865" i="9"/>
  <c r="K866" i="9"/>
  <c r="K867" i="9"/>
  <c r="K868" i="9"/>
  <c r="K869" i="9"/>
  <c r="K870" i="9"/>
  <c r="K871" i="9"/>
  <c r="K872" i="9"/>
  <c r="K873" i="9"/>
  <c r="K874" i="9"/>
  <c r="K875" i="9"/>
  <c r="K876" i="9"/>
  <c r="K877" i="9"/>
  <c r="K878" i="9"/>
  <c r="K879" i="9"/>
  <c r="K880" i="9"/>
  <c r="K881" i="9"/>
  <c r="K882" i="9"/>
  <c r="K883" i="9"/>
  <c r="K884" i="9"/>
  <c r="K885" i="9"/>
  <c r="K886" i="9"/>
  <c r="K887" i="9"/>
  <c r="K888" i="9"/>
  <c r="K889" i="9"/>
  <c r="K890" i="9"/>
  <c r="K891" i="9"/>
  <c r="K892" i="9"/>
  <c r="K893" i="9"/>
  <c r="K894" i="9"/>
  <c r="K895" i="9"/>
  <c r="K896" i="9"/>
  <c r="K897" i="9"/>
  <c r="K898" i="9"/>
  <c r="K899" i="9"/>
  <c r="K900" i="9"/>
  <c r="K901" i="9"/>
  <c r="K902" i="9"/>
  <c r="K903" i="9"/>
  <c r="K904" i="9"/>
  <c r="K905" i="9"/>
  <c r="K906" i="9"/>
  <c r="K907" i="9"/>
  <c r="K908" i="9"/>
  <c r="K909" i="9"/>
  <c r="K910" i="9"/>
  <c r="K911" i="9"/>
  <c r="K912" i="9"/>
  <c r="K913" i="9"/>
  <c r="K914" i="9"/>
  <c r="K915" i="9"/>
  <c r="K916" i="9"/>
  <c r="K917" i="9"/>
  <c r="K918" i="9"/>
  <c r="K919" i="9"/>
  <c r="K920" i="9"/>
  <c r="K921" i="9"/>
  <c r="K922" i="9"/>
  <c r="K923" i="9"/>
  <c r="K924" i="9"/>
  <c r="K925" i="9"/>
  <c r="K926" i="9"/>
  <c r="K927" i="9"/>
  <c r="K928" i="9"/>
  <c r="K929" i="9"/>
  <c r="K930" i="9"/>
  <c r="K931" i="9"/>
  <c r="K932" i="9"/>
  <c r="K933" i="9"/>
  <c r="K934" i="9"/>
  <c r="K935" i="9"/>
  <c r="K936" i="9"/>
  <c r="K937" i="9"/>
  <c r="K938" i="9"/>
  <c r="K939" i="9"/>
  <c r="K940" i="9"/>
  <c r="K941" i="9"/>
  <c r="K942" i="9"/>
  <c r="K943" i="9"/>
  <c r="K944" i="9"/>
  <c r="K945" i="9"/>
  <c r="K946" i="9"/>
  <c r="K947" i="9"/>
  <c r="K948" i="9"/>
  <c r="K949" i="9"/>
  <c r="K950" i="9"/>
  <c r="K951" i="9"/>
  <c r="K952" i="9"/>
  <c r="K953" i="9"/>
  <c r="K954" i="9"/>
  <c r="K955" i="9"/>
  <c r="K956" i="9"/>
  <c r="K957" i="9"/>
  <c r="K958" i="9"/>
  <c r="K959" i="9"/>
  <c r="K960" i="9"/>
  <c r="K961" i="9"/>
  <c r="K962" i="9"/>
  <c r="K963" i="9"/>
  <c r="K964" i="9"/>
  <c r="K965" i="9"/>
  <c r="K966" i="9"/>
  <c r="K967" i="9"/>
  <c r="K968" i="9"/>
  <c r="K969" i="9"/>
  <c r="K970" i="9"/>
  <c r="K971" i="9"/>
  <c r="K972" i="9"/>
  <c r="K973" i="9"/>
  <c r="K974" i="9"/>
  <c r="K975" i="9"/>
  <c r="K976" i="9"/>
  <c r="K977" i="9"/>
  <c r="K978" i="9"/>
  <c r="K979" i="9"/>
  <c r="K980" i="9"/>
  <c r="K981" i="9"/>
  <c r="K982" i="9"/>
  <c r="K983" i="9"/>
  <c r="K984" i="9"/>
  <c r="K985" i="9"/>
  <c r="K986" i="9"/>
  <c r="K987" i="9"/>
  <c r="K988" i="9"/>
  <c r="K989" i="9"/>
  <c r="K990" i="9"/>
  <c r="K991" i="9"/>
  <c r="K992" i="9"/>
  <c r="K993" i="9"/>
  <c r="K994" i="9"/>
  <c r="K995" i="9"/>
  <c r="K996" i="9"/>
  <c r="K997" i="9"/>
  <c r="K998" i="9"/>
  <c r="K999" i="9"/>
  <c r="K1000" i="9"/>
  <c r="K1001" i="9"/>
  <c r="K1002" i="9"/>
  <c r="K1003" i="9"/>
  <c r="K1004" i="9"/>
  <c r="K1005" i="9"/>
  <c r="K1006" i="9"/>
  <c r="K1007" i="9"/>
  <c r="K1008" i="9"/>
  <c r="K1009" i="9"/>
  <c r="K1010" i="9"/>
  <c r="K1011" i="9"/>
  <c r="K1012" i="9"/>
  <c r="K1013" i="9"/>
  <c r="K1014" i="9"/>
  <c r="K1015" i="9"/>
  <c r="K1016" i="9"/>
  <c r="K1017" i="9"/>
  <c r="K1018" i="9"/>
  <c r="K1019" i="9"/>
  <c r="K1020" i="9"/>
  <c r="K1021" i="9"/>
  <c r="K1022" i="9"/>
  <c r="K1023" i="9"/>
  <c r="K1024" i="9"/>
  <c r="K1025" i="9"/>
  <c r="K1026" i="9"/>
  <c r="K1027" i="9"/>
  <c r="K1028" i="9"/>
  <c r="K1029" i="9"/>
  <c r="K1030" i="9"/>
  <c r="K1031" i="9"/>
  <c r="K1032" i="9"/>
  <c r="K1033" i="9"/>
  <c r="K1034" i="9"/>
  <c r="K1035" i="9"/>
  <c r="K1036" i="9"/>
  <c r="K1037" i="9"/>
  <c r="K1038" i="9"/>
  <c r="K1039" i="9"/>
  <c r="K1040" i="9"/>
  <c r="K1041" i="9"/>
  <c r="K1042" i="9"/>
  <c r="K1043" i="9"/>
  <c r="K1044" i="9"/>
  <c r="K1045" i="9"/>
  <c r="K1046" i="9"/>
  <c r="K1047" i="9"/>
  <c r="K1048" i="9"/>
  <c r="K1049" i="9"/>
  <c r="K1050" i="9"/>
  <c r="K1051" i="9"/>
  <c r="K1052" i="9"/>
  <c r="K1053" i="9"/>
  <c r="K1054" i="9"/>
  <c r="K1055" i="9"/>
  <c r="K1056" i="9"/>
  <c r="K1057" i="9"/>
  <c r="K1058" i="9"/>
  <c r="K1059" i="9"/>
  <c r="K1060" i="9"/>
  <c r="K1061" i="9"/>
  <c r="K1062" i="9"/>
  <c r="K1063" i="9"/>
  <c r="K1064" i="9"/>
  <c r="K1065" i="9"/>
  <c r="K1066" i="9"/>
  <c r="K1067" i="9"/>
  <c r="K1068" i="9"/>
  <c r="K1069" i="9"/>
  <c r="K1070" i="9"/>
  <c r="K1071" i="9"/>
  <c r="K1072" i="9"/>
  <c r="K1073" i="9"/>
  <c r="K1074" i="9"/>
  <c r="K1075" i="9"/>
  <c r="K1076" i="9"/>
  <c r="K1077" i="9"/>
  <c r="K1078" i="9"/>
  <c r="K1079" i="9"/>
  <c r="K1080" i="9"/>
  <c r="K1081" i="9"/>
  <c r="K1082" i="9"/>
  <c r="K1083" i="9"/>
  <c r="K1084" i="9"/>
  <c r="K1085" i="9"/>
  <c r="K1086" i="9"/>
  <c r="K1087" i="9"/>
  <c r="K1088" i="9"/>
  <c r="K1089" i="9"/>
  <c r="K1090" i="9"/>
  <c r="K1091" i="9"/>
  <c r="K1092" i="9"/>
  <c r="K1093" i="9"/>
  <c r="K1094" i="9"/>
  <c r="K1095" i="9"/>
  <c r="K1096" i="9"/>
  <c r="K1097" i="9"/>
  <c r="K1098" i="9"/>
  <c r="K1099" i="9"/>
  <c r="K1100" i="9"/>
  <c r="K1101" i="9"/>
  <c r="K1102" i="9"/>
  <c r="K1103" i="9"/>
  <c r="K1104" i="9"/>
  <c r="K1105" i="9"/>
  <c r="K1106" i="9"/>
  <c r="K1107" i="9"/>
  <c r="K1108" i="9"/>
  <c r="K1109" i="9"/>
  <c r="K1110" i="9"/>
  <c r="K1111" i="9"/>
  <c r="K1112" i="9"/>
  <c r="K1113" i="9"/>
  <c r="K1114" i="9"/>
  <c r="K1115" i="9"/>
  <c r="K1116" i="9"/>
  <c r="K1117" i="9"/>
  <c r="K1118" i="9"/>
  <c r="K1119" i="9"/>
  <c r="K1120" i="9"/>
  <c r="K1121" i="9"/>
  <c r="K1122" i="9"/>
  <c r="K1123" i="9"/>
  <c r="K1124" i="9"/>
  <c r="K1125" i="9"/>
  <c r="K1126" i="9"/>
  <c r="K1127" i="9"/>
  <c r="K1128" i="9"/>
  <c r="K1129" i="9"/>
  <c r="K1130" i="9"/>
  <c r="K1131" i="9"/>
  <c r="K1132" i="9"/>
  <c r="K1133" i="9"/>
  <c r="K1134" i="9"/>
  <c r="K1135" i="9"/>
  <c r="K1136" i="9"/>
  <c r="K1137" i="9"/>
  <c r="K1138" i="9"/>
  <c r="K1139" i="9"/>
  <c r="K1140" i="9"/>
  <c r="K1141" i="9"/>
  <c r="K1142" i="9"/>
  <c r="K1143" i="9"/>
  <c r="K1144" i="9"/>
  <c r="K1145" i="9"/>
  <c r="K1146" i="9"/>
  <c r="K1147" i="9"/>
  <c r="K1148" i="9"/>
  <c r="K1149" i="9"/>
  <c r="K1150" i="9"/>
  <c r="K1151" i="9"/>
  <c r="K1152" i="9"/>
  <c r="K1153" i="9"/>
  <c r="K1154" i="9"/>
  <c r="K1155" i="9"/>
  <c r="K1156" i="9"/>
  <c r="K1157" i="9"/>
  <c r="K1158" i="9"/>
  <c r="K1159" i="9"/>
  <c r="K1160" i="9"/>
  <c r="K1161" i="9"/>
  <c r="K1162" i="9"/>
  <c r="K1163" i="9"/>
  <c r="K1164" i="9"/>
  <c r="K1165" i="9"/>
  <c r="K1166" i="9"/>
  <c r="K1167" i="9"/>
  <c r="K1168" i="9"/>
  <c r="K1169" i="9"/>
  <c r="K1170" i="9"/>
  <c r="K1171" i="9"/>
  <c r="K1172" i="9"/>
  <c r="K1173" i="9"/>
  <c r="K1174" i="9"/>
  <c r="K1175" i="9"/>
  <c r="K1176" i="9"/>
  <c r="K1177" i="9"/>
  <c r="K1178" i="9"/>
  <c r="K1179" i="9"/>
  <c r="K1180" i="9"/>
  <c r="K1181" i="9"/>
  <c r="K1182" i="9"/>
  <c r="K1183" i="9"/>
  <c r="K1184" i="9"/>
  <c r="K1185" i="9"/>
  <c r="K1186" i="9"/>
  <c r="K1187" i="9"/>
  <c r="K1188" i="9"/>
  <c r="K1189" i="9"/>
  <c r="K1190" i="9"/>
  <c r="K1191" i="9"/>
  <c r="K1192" i="9"/>
  <c r="K1193" i="9"/>
  <c r="K1194" i="9"/>
  <c r="K1195" i="9"/>
  <c r="K1196" i="9"/>
  <c r="K1197" i="9"/>
  <c r="K1198" i="9"/>
  <c r="K1199" i="9"/>
  <c r="K1200" i="9"/>
  <c r="K1201" i="9"/>
  <c r="K1202" i="9"/>
  <c r="K1203" i="9"/>
  <c r="K1204" i="9"/>
  <c r="K1205" i="9"/>
  <c r="K1206" i="9"/>
  <c r="K1207" i="9"/>
  <c r="K1208" i="9"/>
  <c r="K1209" i="9"/>
  <c r="K1210" i="9"/>
  <c r="K1211" i="9"/>
  <c r="K1212" i="9"/>
  <c r="K1213" i="9"/>
  <c r="K1214" i="9"/>
  <c r="K1215" i="9"/>
  <c r="K1216" i="9"/>
  <c r="K1217" i="9"/>
  <c r="K1218" i="9"/>
  <c r="K1219" i="9"/>
  <c r="K1220" i="9"/>
  <c r="K1221" i="9"/>
  <c r="K1222" i="9"/>
  <c r="K1223" i="9"/>
  <c r="K1224" i="9"/>
  <c r="K1225" i="9"/>
  <c r="K1226" i="9"/>
  <c r="K1227" i="9"/>
  <c r="K1228" i="9"/>
  <c r="K1229" i="9"/>
  <c r="K1230" i="9"/>
  <c r="K1231" i="9"/>
  <c r="K1232" i="9"/>
  <c r="K1233" i="9"/>
  <c r="K1234" i="9"/>
  <c r="K1235" i="9"/>
  <c r="K1236" i="9"/>
  <c r="K1237" i="9"/>
  <c r="K1238" i="9"/>
  <c r="K1239" i="9"/>
  <c r="K1240" i="9"/>
  <c r="K1241" i="9"/>
  <c r="K1242" i="9"/>
  <c r="K1243" i="9"/>
  <c r="K1244" i="9"/>
  <c r="K1245" i="9"/>
  <c r="K1246" i="9"/>
  <c r="K1247" i="9"/>
  <c r="K1248" i="9"/>
  <c r="K1249" i="9"/>
  <c r="K1250" i="9"/>
  <c r="K1251" i="9"/>
  <c r="K1252" i="9"/>
  <c r="K1253" i="9"/>
  <c r="K1254" i="9"/>
  <c r="K1255" i="9"/>
  <c r="K1256" i="9"/>
  <c r="K1257" i="9"/>
  <c r="K1258" i="9"/>
  <c r="K1259" i="9"/>
  <c r="K1260" i="9"/>
  <c r="K1261" i="9"/>
  <c r="K1262" i="9"/>
  <c r="K1263" i="9"/>
  <c r="K1264" i="9"/>
  <c r="K1265" i="9"/>
  <c r="K1266" i="9"/>
  <c r="K1267" i="9"/>
  <c r="K1268" i="9"/>
  <c r="K1269" i="9"/>
  <c r="K1270" i="9"/>
  <c r="K1271" i="9"/>
  <c r="K1272" i="9"/>
  <c r="K1273" i="9"/>
  <c r="K1274" i="9"/>
  <c r="K1275" i="9"/>
  <c r="K1276" i="9"/>
  <c r="K1277" i="9"/>
  <c r="K1278" i="9"/>
  <c r="K1279" i="9"/>
  <c r="K1280" i="9"/>
  <c r="K1281" i="9"/>
  <c r="K1282" i="9"/>
  <c r="K1283" i="9"/>
  <c r="K1284" i="9"/>
  <c r="K1285" i="9"/>
  <c r="K1286" i="9"/>
  <c r="K1287" i="9"/>
  <c r="K1288" i="9"/>
  <c r="K1289" i="9"/>
  <c r="K1290" i="9"/>
  <c r="K1291" i="9"/>
  <c r="K1292" i="9"/>
  <c r="K1293" i="9"/>
  <c r="K1294" i="9"/>
  <c r="K1295" i="9"/>
  <c r="K1296" i="9"/>
  <c r="K1297" i="9"/>
  <c r="K1298" i="9"/>
  <c r="K1299" i="9"/>
  <c r="K1300" i="9"/>
  <c r="K1301" i="9"/>
  <c r="K1302" i="9"/>
  <c r="K1303" i="9"/>
  <c r="K1304" i="9"/>
  <c r="K1305" i="9"/>
  <c r="K1306" i="9"/>
  <c r="K1307" i="9"/>
  <c r="K1308" i="9"/>
  <c r="K1309" i="9"/>
  <c r="K1310" i="9"/>
  <c r="K1311" i="9"/>
  <c r="K1312" i="9"/>
  <c r="K1313" i="9"/>
  <c r="K1314" i="9"/>
  <c r="K1315" i="9"/>
  <c r="K1316" i="9"/>
  <c r="K1317" i="9"/>
  <c r="K1318" i="9"/>
  <c r="K1319" i="9"/>
  <c r="K1320" i="9"/>
  <c r="K1321" i="9"/>
  <c r="K1322" i="9"/>
  <c r="K1323" i="9"/>
  <c r="K1324" i="9"/>
  <c r="K1325" i="9"/>
  <c r="K1326" i="9"/>
  <c r="K1327" i="9"/>
  <c r="K1328" i="9"/>
  <c r="K1329" i="9"/>
  <c r="K1330" i="9"/>
  <c r="K1331" i="9"/>
  <c r="K1332" i="9"/>
  <c r="K1333" i="9"/>
  <c r="K1334" i="9"/>
  <c r="K1335" i="9"/>
  <c r="K1336" i="9"/>
  <c r="K1337" i="9"/>
  <c r="K1338" i="9"/>
  <c r="K1339" i="9"/>
  <c r="K1340" i="9"/>
  <c r="K1341" i="9"/>
  <c r="K1342" i="9"/>
  <c r="K1343" i="9"/>
  <c r="K1344" i="9"/>
  <c r="K1345" i="9"/>
  <c r="K1346" i="9"/>
  <c r="K1347" i="9"/>
  <c r="K1348" i="9"/>
  <c r="K1349" i="9"/>
  <c r="K1350" i="9"/>
  <c r="K1351" i="9"/>
  <c r="K1352" i="9"/>
  <c r="K1353" i="9"/>
  <c r="K1354" i="9"/>
  <c r="K1355" i="9"/>
  <c r="K1356" i="9"/>
  <c r="K1357" i="9"/>
  <c r="K1358" i="9"/>
  <c r="K1359" i="9"/>
  <c r="K1360" i="9"/>
  <c r="K1361" i="9"/>
  <c r="K1362" i="9"/>
  <c r="K1363" i="9"/>
  <c r="K1364" i="9"/>
  <c r="K1365" i="9"/>
  <c r="K1366" i="9"/>
  <c r="K1367" i="9"/>
  <c r="K1368" i="9"/>
  <c r="K1369" i="9"/>
  <c r="K1370" i="9"/>
  <c r="K1371" i="9"/>
  <c r="K1372" i="9"/>
  <c r="K1373" i="9"/>
  <c r="K1374" i="9"/>
  <c r="K1375" i="9"/>
  <c r="K1376" i="9"/>
  <c r="K1377" i="9"/>
  <c r="K1378" i="9"/>
  <c r="K1379" i="9"/>
  <c r="K1380" i="9"/>
  <c r="K1381" i="9"/>
  <c r="K1382" i="9"/>
  <c r="K1383" i="9"/>
  <c r="K1384" i="9"/>
  <c r="K1385" i="9"/>
  <c r="K1386" i="9"/>
  <c r="K1387" i="9"/>
  <c r="K1388" i="9"/>
  <c r="K1389" i="9"/>
  <c r="K1390" i="9"/>
  <c r="K1391" i="9"/>
  <c r="K1392" i="9"/>
  <c r="K1393" i="9"/>
  <c r="K1394" i="9"/>
  <c r="K1395" i="9"/>
  <c r="K1396" i="9"/>
  <c r="K1397" i="9"/>
  <c r="K1398" i="9"/>
  <c r="K1399" i="9"/>
  <c r="K1400" i="9"/>
  <c r="K1401" i="9"/>
  <c r="K1402" i="9"/>
  <c r="K1403" i="9"/>
  <c r="K1404" i="9"/>
  <c r="K1405" i="9"/>
  <c r="K1406" i="9"/>
  <c r="K1407" i="9"/>
  <c r="K1408" i="9"/>
  <c r="K1409" i="9"/>
  <c r="K1410" i="9"/>
  <c r="K1411" i="9"/>
  <c r="K1412" i="9"/>
  <c r="K1413" i="9"/>
  <c r="K1414" i="9"/>
  <c r="K1415" i="9"/>
  <c r="K1416" i="9"/>
  <c r="K1417" i="9"/>
  <c r="K1418" i="9"/>
  <c r="K1419" i="9"/>
  <c r="K1420" i="9"/>
  <c r="K1421" i="9"/>
  <c r="K1422" i="9"/>
  <c r="K1423" i="9"/>
  <c r="K1424" i="9"/>
  <c r="K1425" i="9"/>
  <c r="K1426" i="9"/>
  <c r="K1427" i="9"/>
  <c r="K1428" i="9"/>
  <c r="K1429" i="9"/>
  <c r="K1430" i="9"/>
  <c r="K1431" i="9"/>
  <c r="K1432" i="9"/>
  <c r="K1433" i="9"/>
  <c r="K1434" i="9"/>
  <c r="K1435" i="9"/>
  <c r="K1436" i="9"/>
  <c r="K1437" i="9"/>
  <c r="K1438" i="9"/>
  <c r="K1439" i="9"/>
  <c r="K1440" i="9"/>
  <c r="K1441" i="9"/>
  <c r="K1442" i="9"/>
  <c r="K1443" i="9"/>
  <c r="K1444" i="9"/>
  <c r="K1445" i="9"/>
  <c r="K1446" i="9"/>
  <c r="K1447" i="9"/>
  <c r="K1448" i="9"/>
  <c r="K1449" i="9"/>
  <c r="K1450" i="9"/>
  <c r="K1451" i="9"/>
  <c r="K1452" i="9"/>
  <c r="K1453" i="9"/>
  <c r="K1454" i="9"/>
  <c r="K1455" i="9"/>
  <c r="K1456" i="9"/>
  <c r="K1457" i="9"/>
  <c r="K1458" i="9"/>
  <c r="K1459" i="9"/>
  <c r="K1460" i="9"/>
  <c r="K1461" i="9"/>
  <c r="K1462" i="9"/>
  <c r="K1463" i="9"/>
  <c r="K1464" i="9"/>
  <c r="K1465" i="9"/>
  <c r="K1466" i="9"/>
  <c r="K1467" i="9"/>
  <c r="K1468" i="9"/>
  <c r="K1469" i="9"/>
  <c r="K1470" i="9"/>
  <c r="K1471" i="9"/>
  <c r="K1472" i="9"/>
  <c r="K1473" i="9"/>
  <c r="K1474" i="9"/>
  <c r="K1475" i="9"/>
  <c r="K1476" i="9"/>
  <c r="K1477" i="9"/>
  <c r="K1478" i="9"/>
  <c r="K1479" i="9"/>
  <c r="K1480" i="9"/>
  <c r="K1481" i="9"/>
  <c r="K1482" i="9"/>
  <c r="K1483" i="9"/>
  <c r="K1484" i="9"/>
  <c r="K1485" i="9"/>
  <c r="K1486" i="9"/>
  <c r="K1487" i="9"/>
  <c r="K1488" i="9"/>
  <c r="K1489" i="9"/>
  <c r="K1490" i="9"/>
  <c r="K1491" i="9"/>
  <c r="K1492" i="9"/>
  <c r="K1493" i="9"/>
  <c r="K1494" i="9"/>
  <c r="K1495" i="9"/>
  <c r="K1496" i="9"/>
  <c r="K1497" i="9"/>
  <c r="K1498" i="9"/>
  <c r="K1499" i="9"/>
  <c r="K1500" i="9"/>
  <c r="K1501" i="9"/>
  <c r="K1502" i="9"/>
  <c r="K1503" i="9"/>
  <c r="K1504" i="9"/>
  <c r="K1505" i="9"/>
  <c r="K1506" i="9"/>
  <c r="K1507" i="9"/>
  <c r="K1508" i="9"/>
  <c r="K1509" i="9"/>
  <c r="K1510" i="9"/>
  <c r="K1511" i="9"/>
  <c r="K1512" i="9"/>
  <c r="K1513" i="9"/>
  <c r="K1514" i="9"/>
  <c r="K1515" i="9"/>
  <c r="K1516" i="9"/>
  <c r="K1517" i="9"/>
  <c r="K1518" i="9"/>
  <c r="K1519" i="9"/>
  <c r="K1520" i="9"/>
  <c r="K1521" i="9"/>
  <c r="K1522" i="9"/>
  <c r="K1523" i="9"/>
  <c r="K1524" i="9"/>
  <c r="K1525" i="9"/>
  <c r="K1526" i="9"/>
  <c r="K1527" i="9"/>
  <c r="K1528" i="9"/>
  <c r="K1529" i="9"/>
  <c r="K1530" i="9"/>
  <c r="K1531" i="9"/>
  <c r="K1532" i="9"/>
  <c r="K1533" i="9"/>
  <c r="K1534" i="9"/>
  <c r="K1535" i="9"/>
  <c r="K1536" i="9"/>
  <c r="K1537" i="9"/>
  <c r="K1538" i="9"/>
  <c r="K1539" i="9"/>
  <c r="K1540" i="9"/>
  <c r="K1541" i="9"/>
  <c r="K1542" i="9"/>
  <c r="K1543" i="9"/>
  <c r="K1544" i="9"/>
  <c r="K1545" i="9"/>
  <c r="K1546" i="9"/>
  <c r="K1547" i="9"/>
  <c r="K1548" i="9"/>
  <c r="K1549" i="9"/>
  <c r="K1550" i="9"/>
  <c r="K1551" i="9"/>
  <c r="K1552" i="9"/>
  <c r="K1553" i="9"/>
  <c r="K1554" i="9"/>
  <c r="K1555" i="9"/>
  <c r="K1556" i="9"/>
  <c r="K1557" i="9"/>
  <c r="K1558" i="9"/>
  <c r="K1559" i="9"/>
  <c r="K1560" i="9"/>
  <c r="K1561" i="9"/>
  <c r="K1562" i="9"/>
  <c r="K1563" i="9"/>
  <c r="K1564" i="9"/>
  <c r="K1565" i="9"/>
  <c r="K1566" i="9"/>
  <c r="K1567" i="9"/>
  <c r="K1568" i="9"/>
  <c r="K1569" i="9"/>
  <c r="K1570" i="9"/>
  <c r="K1571" i="9"/>
  <c r="K1572" i="9"/>
  <c r="K1573" i="9"/>
  <c r="K1574" i="9"/>
  <c r="K1575" i="9"/>
  <c r="K1576" i="9"/>
  <c r="K1577" i="9"/>
  <c r="K1578" i="9"/>
  <c r="K1579" i="9"/>
  <c r="K1580" i="9"/>
  <c r="K1581" i="9"/>
  <c r="K1582" i="9"/>
  <c r="K1583" i="9"/>
  <c r="K1584" i="9"/>
  <c r="K1585" i="9"/>
  <c r="K1586" i="9"/>
  <c r="K1587" i="9"/>
  <c r="K1588" i="9"/>
  <c r="K1589" i="9"/>
  <c r="K1590" i="9"/>
  <c r="K1591" i="9"/>
  <c r="K1592" i="9"/>
  <c r="K1593" i="9"/>
  <c r="K1594" i="9"/>
  <c r="K1595" i="9"/>
  <c r="K1596" i="9"/>
  <c r="K1597" i="9"/>
  <c r="K1598" i="9"/>
  <c r="K1599" i="9"/>
  <c r="K1600" i="9"/>
  <c r="K1601" i="9"/>
  <c r="K1602" i="9"/>
  <c r="K1603" i="9"/>
  <c r="K1604" i="9"/>
  <c r="K1605" i="9"/>
  <c r="K1606" i="9"/>
  <c r="K1607" i="9"/>
  <c r="K1608" i="9"/>
  <c r="K1609" i="9"/>
  <c r="K1610" i="9"/>
  <c r="K1611" i="9"/>
  <c r="K1612" i="9"/>
  <c r="K1613" i="9"/>
  <c r="K1614" i="9"/>
  <c r="K1615" i="9"/>
  <c r="K1616" i="9"/>
  <c r="K1617" i="9"/>
  <c r="K1618" i="9"/>
  <c r="K1619" i="9"/>
  <c r="K1620" i="9"/>
  <c r="K1621" i="9"/>
  <c r="K1622" i="9"/>
  <c r="K1623" i="9"/>
  <c r="K1624" i="9"/>
  <c r="K1625" i="9"/>
  <c r="K1626" i="9"/>
  <c r="K1627" i="9"/>
  <c r="K1628" i="9"/>
  <c r="K1629" i="9"/>
  <c r="K1630" i="9"/>
  <c r="K1631" i="9"/>
  <c r="K1632" i="9"/>
  <c r="K1633" i="9"/>
  <c r="K1634" i="9"/>
  <c r="K1635" i="9"/>
  <c r="K1636" i="9"/>
  <c r="K1637" i="9"/>
  <c r="K1638" i="9"/>
  <c r="K1639" i="9"/>
  <c r="K1640" i="9"/>
  <c r="K1641" i="9"/>
  <c r="K1642" i="9"/>
  <c r="K1643" i="9"/>
  <c r="K1644" i="9"/>
  <c r="K1645" i="9"/>
  <c r="K1646" i="9"/>
  <c r="K1647" i="9"/>
  <c r="K1648" i="9"/>
  <c r="K1649" i="9"/>
  <c r="K1650" i="9"/>
  <c r="K1651" i="9"/>
  <c r="K1652" i="9"/>
  <c r="K1653" i="9"/>
  <c r="K1654" i="9"/>
  <c r="K1655" i="9"/>
  <c r="K1656" i="9"/>
  <c r="K1657" i="9"/>
  <c r="K1658" i="9"/>
  <c r="K1659" i="9"/>
  <c r="K1660" i="9"/>
  <c r="K1661" i="9"/>
  <c r="K1662" i="9"/>
  <c r="K1663" i="9"/>
  <c r="K1664" i="9"/>
  <c r="K1665" i="9"/>
  <c r="K1666" i="9"/>
  <c r="K1667" i="9"/>
  <c r="K1668" i="9"/>
  <c r="K1669" i="9"/>
  <c r="K1670" i="9"/>
  <c r="K1671" i="9"/>
  <c r="K1672" i="9"/>
  <c r="K1673" i="9"/>
  <c r="K1674" i="9"/>
  <c r="K1675" i="9"/>
  <c r="K1676" i="9"/>
  <c r="K1677" i="9"/>
  <c r="K1678" i="9"/>
  <c r="K1679" i="9"/>
  <c r="K1680" i="9"/>
  <c r="K1681" i="9"/>
  <c r="K1682" i="9"/>
  <c r="K1683" i="9"/>
  <c r="K1684" i="9"/>
  <c r="K1685" i="9"/>
  <c r="K1686" i="9"/>
  <c r="K1687" i="9"/>
  <c r="K1688" i="9"/>
  <c r="K1689" i="9"/>
  <c r="K1690" i="9"/>
  <c r="K1691" i="9"/>
  <c r="K1692" i="9"/>
  <c r="K1693" i="9"/>
  <c r="K1694" i="9"/>
  <c r="K1695" i="9"/>
  <c r="K1696" i="9"/>
  <c r="K1697" i="9"/>
  <c r="K1698" i="9"/>
  <c r="K1699" i="9"/>
  <c r="K1700" i="9"/>
  <c r="K1701" i="9"/>
  <c r="K1702" i="9"/>
  <c r="K1703" i="9"/>
  <c r="K1704" i="9"/>
  <c r="K1705" i="9"/>
  <c r="K1706" i="9"/>
  <c r="K1707" i="9"/>
  <c r="K1708" i="9"/>
  <c r="K1709" i="9"/>
  <c r="K1710" i="9"/>
  <c r="K1711" i="9"/>
  <c r="K1712" i="9"/>
  <c r="K1713" i="9"/>
  <c r="K1714" i="9"/>
  <c r="K1715" i="9"/>
  <c r="K1716" i="9"/>
  <c r="K1717" i="9"/>
  <c r="K1718" i="9"/>
  <c r="K1719" i="9"/>
  <c r="K1720" i="9"/>
  <c r="K1721" i="9"/>
  <c r="K1722" i="9"/>
  <c r="K1723" i="9"/>
  <c r="K1724" i="9"/>
  <c r="K1725" i="9"/>
  <c r="K1726" i="9"/>
  <c r="K1727" i="9"/>
  <c r="K1728" i="9"/>
  <c r="K1729" i="9"/>
  <c r="K1730" i="9"/>
  <c r="K1731" i="9"/>
  <c r="K1732" i="9"/>
  <c r="K1733" i="9"/>
  <c r="K1734" i="9"/>
  <c r="K1735" i="9"/>
  <c r="K1736" i="9"/>
  <c r="K1737" i="9"/>
  <c r="K1738" i="9"/>
  <c r="K1739" i="9"/>
  <c r="K1740" i="9"/>
  <c r="K1741" i="9"/>
  <c r="K1742" i="9"/>
  <c r="K1743" i="9"/>
  <c r="K1744" i="9"/>
  <c r="K1745" i="9"/>
  <c r="K1746" i="9"/>
  <c r="K1747" i="9"/>
  <c r="K1748" i="9"/>
  <c r="K1749" i="9"/>
  <c r="K1750" i="9"/>
  <c r="K1751" i="9"/>
  <c r="K1752" i="9"/>
  <c r="K1753" i="9"/>
  <c r="K1754" i="9"/>
  <c r="K1755" i="9"/>
  <c r="K1756" i="9"/>
  <c r="K1757" i="9"/>
  <c r="K1758" i="9"/>
  <c r="K1759" i="9"/>
  <c r="K1760" i="9"/>
  <c r="K1761" i="9"/>
  <c r="K1762" i="9"/>
  <c r="K1763" i="9"/>
  <c r="K1764" i="9"/>
  <c r="K1765" i="9"/>
  <c r="K1766" i="9"/>
  <c r="K1767" i="9"/>
  <c r="K1768" i="9"/>
  <c r="K1769" i="9"/>
  <c r="K1770" i="9"/>
  <c r="K1771" i="9"/>
  <c r="K1772" i="9"/>
  <c r="K1773" i="9"/>
  <c r="K1774" i="9"/>
  <c r="K1775" i="9"/>
  <c r="K1776" i="9"/>
  <c r="K1777" i="9"/>
  <c r="K1778" i="9"/>
  <c r="K1779" i="9"/>
  <c r="K1780" i="9"/>
  <c r="K1781" i="9"/>
  <c r="K1782" i="9"/>
  <c r="K1783" i="9"/>
  <c r="K1784" i="9"/>
  <c r="K1785" i="9"/>
  <c r="K1786" i="9"/>
  <c r="K1787" i="9"/>
  <c r="K1788" i="9"/>
  <c r="K1789" i="9"/>
  <c r="K1790" i="9"/>
  <c r="K1791" i="9"/>
  <c r="K1792" i="9"/>
  <c r="K1793" i="9"/>
  <c r="K1794" i="9"/>
  <c r="K1795" i="9"/>
  <c r="K1796" i="9"/>
  <c r="K1797" i="9"/>
  <c r="K1798" i="9"/>
  <c r="K1799" i="9"/>
  <c r="K1800" i="9"/>
  <c r="K1801" i="9"/>
  <c r="K1802" i="9"/>
  <c r="K1803" i="9"/>
  <c r="K1804" i="9"/>
  <c r="K1805" i="9"/>
  <c r="K1806" i="9"/>
  <c r="K1807" i="9"/>
  <c r="K1808" i="9"/>
  <c r="K1809" i="9"/>
  <c r="K1810" i="9"/>
  <c r="K1811" i="9"/>
  <c r="K1812" i="9"/>
  <c r="K1813" i="9"/>
  <c r="K1814" i="9"/>
  <c r="K1815" i="9"/>
  <c r="K1816" i="9"/>
  <c r="K1817" i="9"/>
  <c r="K1818" i="9"/>
  <c r="K1819" i="9"/>
  <c r="K1820" i="9"/>
  <c r="K1821" i="9"/>
  <c r="K1822" i="9"/>
  <c r="K1823" i="9"/>
  <c r="K1824" i="9"/>
  <c r="K1825" i="9"/>
  <c r="K1826" i="9"/>
  <c r="K1827" i="9"/>
  <c r="K1828" i="9"/>
  <c r="K1829" i="9"/>
  <c r="K1830" i="9"/>
  <c r="K1831" i="9"/>
  <c r="K1832" i="9"/>
  <c r="K1833" i="9"/>
  <c r="K1834" i="9"/>
  <c r="K1835" i="9"/>
  <c r="K1836" i="9"/>
  <c r="K1837" i="9"/>
  <c r="K1838" i="9"/>
  <c r="K1839" i="9"/>
  <c r="K1840" i="9"/>
  <c r="K1841" i="9"/>
  <c r="K1842" i="9"/>
  <c r="K1843" i="9"/>
  <c r="K1844" i="9"/>
  <c r="K1845" i="9"/>
  <c r="K1846" i="9"/>
  <c r="K1847" i="9"/>
  <c r="K1848" i="9"/>
  <c r="K1849" i="9"/>
  <c r="K1850" i="9"/>
  <c r="K1851" i="9"/>
  <c r="K1852" i="9"/>
  <c r="K1853" i="9"/>
  <c r="K1854" i="9"/>
  <c r="K1855" i="9"/>
  <c r="K1856" i="9"/>
  <c r="K1857" i="9"/>
  <c r="K1858" i="9"/>
  <c r="K1859" i="9"/>
  <c r="K1860" i="9"/>
  <c r="K1861" i="9"/>
  <c r="K1862" i="9"/>
  <c r="K1863" i="9"/>
  <c r="K1864" i="9"/>
  <c r="K1865" i="9"/>
  <c r="K1866" i="9"/>
  <c r="K1867" i="9"/>
  <c r="K1868" i="9"/>
  <c r="K1869" i="9"/>
  <c r="K1870" i="9"/>
  <c r="K1871" i="9"/>
  <c r="K1872" i="9"/>
  <c r="K1873" i="9"/>
  <c r="K1874" i="9"/>
  <c r="K1875" i="9"/>
  <c r="K1876" i="9"/>
  <c r="K1877" i="9"/>
  <c r="K1878" i="9"/>
  <c r="K1879" i="9"/>
  <c r="K1880" i="9"/>
  <c r="K1881" i="9"/>
  <c r="K1882" i="9"/>
  <c r="K1883" i="9"/>
  <c r="K1884" i="9"/>
  <c r="K1885" i="9"/>
  <c r="K1886" i="9"/>
  <c r="K1887" i="9"/>
  <c r="K1888" i="9"/>
  <c r="K1889" i="9"/>
  <c r="K1890" i="9"/>
  <c r="K1891" i="9"/>
  <c r="K1892" i="9"/>
  <c r="K1893" i="9"/>
  <c r="K1894" i="9"/>
  <c r="K1895" i="9"/>
  <c r="K1896" i="9"/>
  <c r="K1897" i="9"/>
  <c r="K1898" i="9"/>
  <c r="K1899" i="9"/>
  <c r="K1900" i="9"/>
  <c r="K1901" i="9"/>
  <c r="K1902" i="9"/>
  <c r="K1903" i="9"/>
  <c r="K1904" i="9"/>
  <c r="K1905" i="9"/>
  <c r="K1906" i="9"/>
  <c r="K1907" i="9"/>
  <c r="K1908" i="9"/>
  <c r="K1909" i="9"/>
  <c r="K1910" i="9"/>
  <c r="K1911" i="9"/>
  <c r="K1912" i="9"/>
  <c r="K1913" i="9"/>
  <c r="K1914" i="9"/>
  <c r="K1915" i="9"/>
  <c r="K1916" i="9"/>
  <c r="K1917" i="9"/>
  <c r="K1918" i="9"/>
  <c r="K1919" i="9"/>
  <c r="K1920" i="9"/>
  <c r="K1921" i="9"/>
  <c r="K1922" i="9"/>
  <c r="K1923" i="9"/>
  <c r="K1924" i="9"/>
  <c r="K1925" i="9"/>
  <c r="K1926" i="9"/>
  <c r="K1927" i="9"/>
  <c r="K1928" i="9"/>
  <c r="K1929" i="9"/>
  <c r="K1930" i="9"/>
  <c r="K1931" i="9"/>
  <c r="K1932" i="9"/>
  <c r="K1933" i="9"/>
  <c r="K1934" i="9"/>
  <c r="K1935" i="9"/>
  <c r="K1936" i="9"/>
  <c r="K1937" i="9"/>
  <c r="K1938" i="9"/>
  <c r="K1939" i="9"/>
  <c r="K1940" i="9"/>
  <c r="K1941" i="9"/>
  <c r="K1942" i="9"/>
  <c r="K1943" i="9"/>
  <c r="K1944" i="9"/>
  <c r="K1945" i="9"/>
  <c r="K1946" i="9"/>
  <c r="K1947" i="9"/>
  <c r="K1948" i="9"/>
  <c r="K1949" i="9"/>
  <c r="K1950" i="9"/>
  <c r="K1951" i="9"/>
  <c r="K1952" i="9"/>
  <c r="K1953" i="9"/>
  <c r="K2" i="9"/>
  <c r="AH3" i="9"/>
  <c r="AH4" i="9"/>
  <c r="AH5" i="9"/>
  <c r="AH6" i="9"/>
  <c r="AH7" i="9"/>
  <c r="AH8" i="9"/>
  <c r="AH9" i="9"/>
  <c r="AH10" i="9"/>
  <c r="AH11" i="9"/>
  <c r="AH12" i="9"/>
  <c r="AH13" i="9"/>
  <c r="AH14" i="9"/>
  <c r="AH15" i="9"/>
  <c r="AH16" i="9"/>
  <c r="AH17" i="9"/>
  <c r="AH18" i="9"/>
  <c r="AH19" i="9"/>
  <c r="AH20" i="9"/>
  <c r="AH21" i="9"/>
  <c r="AH22" i="9"/>
  <c r="AH23" i="9"/>
  <c r="AH24" i="9"/>
  <c r="AH25" i="9"/>
  <c r="AH26" i="9"/>
  <c r="AH27" i="9"/>
  <c r="AH28" i="9"/>
  <c r="AH29" i="9"/>
  <c r="AH30" i="9"/>
  <c r="AH31" i="9"/>
  <c r="AH32" i="9"/>
  <c r="AH33" i="9"/>
  <c r="AH34" i="9"/>
  <c r="AH35" i="9"/>
  <c r="AH36" i="9"/>
  <c r="AH37" i="9"/>
  <c r="AH38" i="9"/>
  <c r="AH39" i="9"/>
  <c r="AH40" i="9"/>
  <c r="AH41" i="9"/>
  <c r="AH42" i="9"/>
  <c r="AH43" i="9"/>
  <c r="AH44" i="9"/>
  <c r="AH45" i="9"/>
  <c r="AH46" i="9"/>
  <c r="AH47" i="9"/>
  <c r="AH48" i="9"/>
  <c r="AH49" i="9"/>
  <c r="AH50" i="9"/>
  <c r="AH51" i="9"/>
  <c r="AH52" i="9"/>
  <c r="AH53" i="9"/>
  <c r="AH54" i="9"/>
  <c r="AH55" i="9"/>
  <c r="AH56" i="9"/>
  <c r="AH57" i="9"/>
  <c r="AH58" i="9"/>
  <c r="AH59" i="9"/>
  <c r="AH60" i="9"/>
  <c r="AH61" i="9"/>
  <c r="AH62" i="9"/>
  <c r="AH63" i="9"/>
  <c r="AH64" i="9"/>
  <c r="AH65" i="9"/>
  <c r="AH66" i="9"/>
  <c r="AH67" i="9"/>
  <c r="AH68" i="9"/>
  <c r="AH69" i="9"/>
  <c r="AH70" i="9"/>
  <c r="AH71" i="9"/>
  <c r="AH72" i="9"/>
  <c r="AH73" i="9"/>
  <c r="AH74" i="9"/>
  <c r="AH75" i="9"/>
  <c r="AH76" i="9"/>
  <c r="AH77" i="9"/>
  <c r="AH78" i="9"/>
  <c r="AH79" i="9"/>
  <c r="AH80" i="9"/>
  <c r="AH81" i="9"/>
  <c r="AH82" i="9"/>
  <c r="AH83" i="9"/>
  <c r="AH84" i="9"/>
  <c r="AH85" i="9"/>
  <c r="AH86" i="9"/>
  <c r="AH87" i="9"/>
  <c r="AH88" i="9"/>
  <c r="AH89" i="9"/>
  <c r="AH90" i="9"/>
  <c r="AH91" i="9"/>
  <c r="AH92" i="9"/>
  <c r="AH93" i="9"/>
  <c r="AH94" i="9"/>
  <c r="AH95" i="9"/>
  <c r="AH96" i="9"/>
  <c r="AH97" i="9"/>
  <c r="AH98" i="9"/>
  <c r="AH99" i="9"/>
  <c r="AH100" i="9"/>
  <c r="AH101" i="9"/>
  <c r="AH102" i="9"/>
  <c r="AH103" i="9"/>
  <c r="AH104" i="9"/>
  <c r="AH105" i="9"/>
  <c r="AH106" i="9"/>
  <c r="AH107" i="9"/>
  <c r="AH108" i="9"/>
  <c r="AH109" i="9"/>
  <c r="AH110" i="9"/>
  <c r="AH111" i="9"/>
  <c r="AH112" i="9"/>
  <c r="AH113" i="9"/>
  <c r="AH114" i="9"/>
  <c r="AH115" i="9"/>
  <c r="AH116" i="9"/>
  <c r="AH117" i="9"/>
  <c r="AH118" i="9"/>
  <c r="AH119" i="9"/>
  <c r="AH120" i="9"/>
  <c r="AH121" i="9"/>
  <c r="AH122" i="9"/>
  <c r="AH123" i="9"/>
  <c r="AH124" i="9"/>
  <c r="AH125" i="9"/>
  <c r="AH126" i="9"/>
  <c r="AH127" i="9"/>
  <c r="AH128" i="9"/>
  <c r="AH129" i="9"/>
  <c r="AH130" i="9"/>
  <c r="AH131" i="9"/>
  <c r="AH132" i="9"/>
  <c r="AH133" i="9"/>
  <c r="AH134" i="9"/>
  <c r="AH135" i="9"/>
  <c r="AH136" i="9"/>
  <c r="AH137" i="9"/>
  <c r="AH138" i="9"/>
  <c r="AH139" i="9"/>
  <c r="AH140" i="9"/>
  <c r="AH141" i="9"/>
  <c r="AH142" i="9"/>
  <c r="AH143" i="9"/>
  <c r="AH144" i="9"/>
  <c r="AH145" i="9"/>
  <c r="AH146" i="9"/>
  <c r="AH147" i="9"/>
  <c r="AH148" i="9"/>
  <c r="AH149" i="9"/>
  <c r="AH150" i="9"/>
  <c r="AH151" i="9"/>
  <c r="AH152" i="9"/>
  <c r="AH153" i="9"/>
  <c r="AH154" i="9"/>
  <c r="AH155" i="9"/>
  <c r="AH156" i="9"/>
  <c r="AH157" i="9"/>
  <c r="AH158" i="9"/>
  <c r="AH159" i="9"/>
  <c r="AH160" i="9"/>
  <c r="AH161" i="9"/>
  <c r="AH162" i="9"/>
  <c r="AH163" i="9"/>
  <c r="AH164" i="9"/>
  <c r="AH165" i="9"/>
  <c r="AH166" i="9"/>
  <c r="AH167" i="9"/>
  <c r="AH168" i="9"/>
  <c r="AH169" i="9"/>
  <c r="AH170" i="9"/>
  <c r="AH171" i="9"/>
  <c r="AH172" i="9"/>
  <c r="AH173" i="9"/>
  <c r="AH174" i="9"/>
  <c r="AH175" i="9"/>
  <c r="AH176" i="9"/>
  <c r="AH177" i="9"/>
  <c r="AH178" i="9"/>
  <c r="AH179" i="9"/>
  <c r="AH180" i="9"/>
  <c r="AH181" i="9"/>
  <c r="AH182" i="9"/>
  <c r="AH183" i="9"/>
  <c r="AH184" i="9"/>
  <c r="AH185" i="9"/>
  <c r="AH186" i="9"/>
  <c r="AH187" i="9"/>
  <c r="AH188" i="9"/>
  <c r="AH189" i="9"/>
  <c r="AH190" i="9"/>
  <c r="AH191" i="9"/>
  <c r="AH192" i="9"/>
  <c r="AH193" i="9"/>
  <c r="AH194" i="9"/>
  <c r="AH195" i="9"/>
  <c r="AH196" i="9"/>
  <c r="AH197" i="9"/>
  <c r="AH198" i="9"/>
  <c r="AH199" i="9"/>
  <c r="AH200" i="9"/>
  <c r="AH201" i="9"/>
  <c r="AH202" i="9"/>
  <c r="AH203" i="9"/>
  <c r="AH204" i="9"/>
  <c r="AH205" i="9"/>
  <c r="AH206" i="9"/>
  <c r="AH207" i="9"/>
  <c r="AH208" i="9"/>
  <c r="AH209" i="9"/>
  <c r="AH210" i="9"/>
  <c r="AH211" i="9"/>
  <c r="AH212" i="9"/>
  <c r="AH213" i="9"/>
  <c r="AH214" i="9"/>
  <c r="AH215" i="9"/>
  <c r="AH216" i="9"/>
  <c r="AH217" i="9"/>
  <c r="AH218" i="9"/>
  <c r="AH219" i="9"/>
  <c r="AH220" i="9"/>
  <c r="AH221" i="9"/>
  <c r="AH222" i="9"/>
  <c r="AH223" i="9"/>
  <c r="AH224" i="9"/>
  <c r="AH225" i="9"/>
  <c r="AH226" i="9"/>
  <c r="AH227" i="9"/>
  <c r="AH228" i="9"/>
  <c r="AH229" i="9"/>
  <c r="AH230" i="9"/>
  <c r="AH231" i="9"/>
  <c r="AH232" i="9"/>
  <c r="AH233" i="9"/>
  <c r="AH234" i="9"/>
  <c r="AH235" i="9"/>
  <c r="AH236" i="9"/>
  <c r="AH237" i="9"/>
  <c r="AH238" i="9"/>
  <c r="AH239" i="9"/>
  <c r="AH240" i="9"/>
  <c r="AH241" i="9"/>
  <c r="AH242" i="9"/>
  <c r="AH243" i="9"/>
  <c r="AH244" i="9"/>
  <c r="AH245" i="9"/>
  <c r="AH246" i="9"/>
  <c r="AH247" i="9"/>
  <c r="AH248" i="9"/>
  <c r="AH249" i="9"/>
  <c r="AH250" i="9"/>
  <c r="AH251" i="9"/>
  <c r="AH252" i="9"/>
  <c r="AH253" i="9"/>
  <c r="AH254" i="9"/>
  <c r="AH255" i="9"/>
  <c r="AH256" i="9"/>
  <c r="AH257" i="9"/>
  <c r="AH258" i="9"/>
  <c r="AH259" i="9"/>
  <c r="AH260" i="9"/>
  <c r="AH261" i="9"/>
  <c r="AH262" i="9"/>
  <c r="AH263" i="9"/>
  <c r="AH264" i="9"/>
  <c r="AH265" i="9"/>
  <c r="AH266" i="9"/>
  <c r="AH267" i="9"/>
  <c r="AH268" i="9"/>
  <c r="AH269" i="9"/>
  <c r="AH270" i="9"/>
  <c r="AH271" i="9"/>
  <c r="AH272" i="9"/>
  <c r="AH273" i="9"/>
  <c r="AH274" i="9"/>
  <c r="AH275" i="9"/>
  <c r="AH276" i="9"/>
  <c r="AH277" i="9"/>
  <c r="AH278" i="9"/>
  <c r="AH279" i="9"/>
  <c r="AH280" i="9"/>
  <c r="AH281" i="9"/>
  <c r="AH282" i="9"/>
  <c r="AH283" i="9"/>
  <c r="AH284" i="9"/>
  <c r="AH285" i="9"/>
  <c r="AH286" i="9"/>
  <c r="AH287" i="9"/>
  <c r="AH288" i="9"/>
  <c r="AH289" i="9"/>
  <c r="AH290" i="9"/>
  <c r="AH291" i="9"/>
  <c r="AH292" i="9"/>
  <c r="AH293" i="9"/>
  <c r="AH294" i="9"/>
  <c r="AH295" i="9"/>
  <c r="AH296" i="9"/>
  <c r="AH297" i="9"/>
  <c r="AH298" i="9"/>
  <c r="AH299" i="9"/>
  <c r="AH300" i="9"/>
  <c r="AH301" i="9"/>
  <c r="AH302" i="9"/>
  <c r="AH303" i="9"/>
  <c r="AH304" i="9"/>
  <c r="AH305" i="9"/>
  <c r="AH306" i="9"/>
  <c r="AH307" i="9"/>
  <c r="AH308" i="9"/>
  <c r="AH309" i="9"/>
  <c r="AH310" i="9"/>
  <c r="AH311" i="9"/>
  <c r="AH312" i="9"/>
  <c r="AH313" i="9"/>
  <c r="AH314" i="9"/>
  <c r="AH315" i="9"/>
  <c r="AH316" i="9"/>
  <c r="AH317" i="9"/>
  <c r="AH318" i="9"/>
  <c r="AH319" i="9"/>
  <c r="AH320" i="9"/>
  <c r="AH321" i="9"/>
  <c r="AH322" i="9"/>
  <c r="AH323" i="9"/>
  <c r="AH324" i="9"/>
  <c r="AH325" i="9"/>
  <c r="AH326" i="9"/>
  <c r="AH327" i="9"/>
  <c r="AH328" i="9"/>
  <c r="AH329" i="9"/>
  <c r="AH330" i="9"/>
  <c r="AH331" i="9"/>
  <c r="AH332" i="9"/>
  <c r="AH333" i="9"/>
  <c r="AH334" i="9"/>
  <c r="AH335" i="9"/>
  <c r="AH336" i="9"/>
  <c r="AH337" i="9"/>
  <c r="AH338" i="9"/>
  <c r="AH339" i="9"/>
  <c r="AH340" i="9"/>
  <c r="AH341" i="9"/>
  <c r="AH342" i="9"/>
  <c r="AH343" i="9"/>
  <c r="AH344" i="9"/>
  <c r="AH345" i="9"/>
  <c r="AH346" i="9"/>
  <c r="AH347" i="9"/>
  <c r="AH348" i="9"/>
  <c r="AH349" i="9"/>
  <c r="AH350" i="9"/>
  <c r="AH351" i="9"/>
  <c r="AH352" i="9"/>
  <c r="AH353" i="9"/>
  <c r="AH354" i="9"/>
  <c r="AH355" i="9"/>
  <c r="AH356" i="9"/>
  <c r="AH357" i="9"/>
  <c r="AH358" i="9"/>
  <c r="AH359" i="9"/>
  <c r="AH360" i="9"/>
  <c r="AH361" i="9"/>
  <c r="AH362" i="9"/>
  <c r="AH363" i="9"/>
  <c r="AH364" i="9"/>
  <c r="AH365" i="9"/>
  <c r="AH366" i="9"/>
  <c r="AH367" i="9"/>
  <c r="AH368" i="9"/>
  <c r="AH369" i="9"/>
  <c r="AH370" i="9"/>
  <c r="AH371" i="9"/>
  <c r="AH372" i="9"/>
  <c r="AH373" i="9"/>
  <c r="AH374" i="9"/>
  <c r="AH375" i="9"/>
  <c r="AH376" i="9"/>
  <c r="AH377" i="9"/>
  <c r="AH378" i="9"/>
  <c r="AH379" i="9"/>
  <c r="AH380" i="9"/>
  <c r="AH381" i="9"/>
  <c r="AH382" i="9"/>
  <c r="AH383" i="9"/>
  <c r="AH384" i="9"/>
  <c r="AH385" i="9"/>
  <c r="AH386" i="9"/>
  <c r="AH387" i="9"/>
  <c r="AH388" i="9"/>
  <c r="AH389" i="9"/>
  <c r="AH390" i="9"/>
  <c r="AH391" i="9"/>
  <c r="AH392" i="9"/>
  <c r="AH393" i="9"/>
  <c r="AH394" i="9"/>
  <c r="AH395" i="9"/>
  <c r="AH396" i="9"/>
  <c r="AH397" i="9"/>
  <c r="AH398" i="9"/>
  <c r="AH399" i="9"/>
  <c r="AH400" i="9"/>
  <c r="AH401" i="9"/>
  <c r="AH402" i="9"/>
  <c r="AH403" i="9"/>
  <c r="AH404" i="9"/>
  <c r="AH405" i="9"/>
  <c r="AH406" i="9"/>
  <c r="AH407" i="9"/>
  <c r="AH408" i="9"/>
  <c r="AH409" i="9"/>
  <c r="AH410" i="9"/>
  <c r="AH411" i="9"/>
  <c r="AH412" i="9"/>
  <c r="AH413" i="9"/>
  <c r="AH414" i="9"/>
  <c r="AH415" i="9"/>
  <c r="AH416" i="9"/>
  <c r="AH417" i="9"/>
  <c r="AH418" i="9"/>
  <c r="AH419" i="9"/>
  <c r="AH420" i="9"/>
  <c r="AH421" i="9"/>
  <c r="AH422" i="9"/>
  <c r="AH423" i="9"/>
  <c r="AH424" i="9"/>
  <c r="AH425" i="9"/>
  <c r="AH426" i="9"/>
  <c r="AH427" i="9"/>
  <c r="AH428" i="9"/>
  <c r="AH429" i="9"/>
  <c r="AH430" i="9"/>
  <c r="AH431" i="9"/>
  <c r="AH432" i="9"/>
  <c r="AH433" i="9"/>
  <c r="AH434" i="9"/>
  <c r="AH435" i="9"/>
  <c r="AH436" i="9"/>
  <c r="AH437" i="9"/>
  <c r="AH438" i="9"/>
  <c r="AH439" i="9"/>
  <c r="AH440" i="9"/>
  <c r="AH441" i="9"/>
  <c r="AH442" i="9"/>
  <c r="AH443" i="9"/>
  <c r="AH444" i="9"/>
  <c r="AH445" i="9"/>
  <c r="AH446" i="9"/>
  <c r="AH447" i="9"/>
  <c r="AH448" i="9"/>
  <c r="AH449" i="9"/>
  <c r="AH450" i="9"/>
  <c r="AH451" i="9"/>
  <c r="AH452" i="9"/>
  <c r="AH453" i="9"/>
  <c r="AH454" i="9"/>
  <c r="AH455" i="9"/>
  <c r="AH456" i="9"/>
  <c r="AH457" i="9"/>
  <c r="AH458" i="9"/>
  <c r="AH459" i="9"/>
  <c r="AH460" i="9"/>
  <c r="AH461" i="9"/>
  <c r="AH462" i="9"/>
  <c r="AH463" i="9"/>
  <c r="AH464" i="9"/>
  <c r="AH465" i="9"/>
  <c r="AH466" i="9"/>
  <c r="AH467" i="9"/>
  <c r="AH468" i="9"/>
  <c r="AH469" i="9"/>
  <c r="AH470" i="9"/>
  <c r="AH471" i="9"/>
  <c r="AH472" i="9"/>
  <c r="AH473" i="9"/>
  <c r="AH474" i="9"/>
  <c r="AH475" i="9"/>
  <c r="AH476" i="9"/>
  <c r="AH477" i="9"/>
  <c r="AH478" i="9"/>
  <c r="AH479" i="9"/>
  <c r="AH480" i="9"/>
  <c r="AH481" i="9"/>
  <c r="AH482" i="9"/>
  <c r="AH483" i="9"/>
  <c r="AH484" i="9"/>
  <c r="AH485" i="9"/>
  <c r="AH486" i="9"/>
  <c r="AH487" i="9"/>
  <c r="AH488" i="9"/>
  <c r="AH489" i="9"/>
  <c r="AH490" i="9"/>
  <c r="AH491" i="9"/>
  <c r="AH492" i="9"/>
  <c r="AH493" i="9"/>
  <c r="AH494" i="9"/>
  <c r="AH495" i="9"/>
  <c r="AH496" i="9"/>
  <c r="AH497" i="9"/>
  <c r="AH498" i="9"/>
  <c r="AH499" i="9"/>
  <c r="AH500" i="9"/>
  <c r="AH501" i="9"/>
  <c r="AH502" i="9"/>
  <c r="AH503" i="9"/>
  <c r="AH504" i="9"/>
  <c r="AH505" i="9"/>
  <c r="AH506" i="9"/>
  <c r="AH507" i="9"/>
  <c r="AH508" i="9"/>
  <c r="AH509" i="9"/>
  <c r="AH510" i="9"/>
  <c r="AH511" i="9"/>
  <c r="AH512" i="9"/>
  <c r="AH513" i="9"/>
  <c r="AH514" i="9"/>
  <c r="AH515" i="9"/>
  <c r="AH516" i="9"/>
  <c r="AH517" i="9"/>
  <c r="AH518" i="9"/>
  <c r="AH519" i="9"/>
  <c r="AH520" i="9"/>
  <c r="AH521" i="9"/>
  <c r="AH522" i="9"/>
  <c r="AH523" i="9"/>
  <c r="AH524" i="9"/>
  <c r="AH525" i="9"/>
  <c r="AH526" i="9"/>
  <c r="AH527" i="9"/>
  <c r="AH528" i="9"/>
  <c r="AH529" i="9"/>
  <c r="AH530" i="9"/>
  <c r="AH531" i="9"/>
  <c r="AH532" i="9"/>
  <c r="AH533" i="9"/>
  <c r="AH534" i="9"/>
  <c r="AH535" i="9"/>
  <c r="AH536" i="9"/>
  <c r="AH537" i="9"/>
  <c r="AH538" i="9"/>
  <c r="AH539" i="9"/>
  <c r="AH540" i="9"/>
  <c r="AH541" i="9"/>
  <c r="AH542" i="9"/>
  <c r="AH543" i="9"/>
  <c r="AH544" i="9"/>
  <c r="AH545" i="9"/>
  <c r="AH546" i="9"/>
  <c r="AH547" i="9"/>
  <c r="AH548" i="9"/>
  <c r="AH549" i="9"/>
  <c r="AH550" i="9"/>
  <c r="AH551" i="9"/>
  <c r="AH552" i="9"/>
  <c r="AH553" i="9"/>
  <c r="AH554" i="9"/>
  <c r="AH555" i="9"/>
  <c r="AH556" i="9"/>
  <c r="AH557" i="9"/>
  <c r="AH558" i="9"/>
  <c r="AH559" i="9"/>
  <c r="AH560" i="9"/>
  <c r="AH561" i="9"/>
  <c r="AH562" i="9"/>
  <c r="AH563" i="9"/>
  <c r="AH564" i="9"/>
  <c r="AH565" i="9"/>
  <c r="AH566" i="9"/>
  <c r="AH567" i="9"/>
  <c r="AH568" i="9"/>
  <c r="AH569" i="9"/>
  <c r="AH570" i="9"/>
  <c r="AH571" i="9"/>
  <c r="AH572" i="9"/>
  <c r="AH573" i="9"/>
  <c r="AH574" i="9"/>
  <c r="AH575" i="9"/>
  <c r="AH576" i="9"/>
  <c r="AH577" i="9"/>
  <c r="AH578" i="9"/>
  <c r="AH579" i="9"/>
  <c r="AH580" i="9"/>
  <c r="AH581" i="9"/>
  <c r="AH582" i="9"/>
  <c r="AH583" i="9"/>
  <c r="AH584" i="9"/>
  <c r="AH585" i="9"/>
  <c r="AH586" i="9"/>
  <c r="AH587" i="9"/>
  <c r="AH588" i="9"/>
  <c r="AH589" i="9"/>
  <c r="AH590" i="9"/>
  <c r="AH591" i="9"/>
  <c r="AH592" i="9"/>
  <c r="AH593" i="9"/>
  <c r="AH594" i="9"/>
  <c r="AH595" i="9"/>
  <c r="AH596" i="9"/>
  <c r="AH597" i="9"/>
  <c r="AH598" i="9"/>
  <c r="AH599" i="9"/>
  <c r="AH600" i="9"/>
  <c r="AH601" i="9"/>
  <c r="AH602" i="9"/>
  <c r="AH603" i="9"/>
  <c r="AH604" i="9"/>
  <c r="AH605" i="9"/>
  <c r="AH606" i="9"/>
  <c r="AH607" i="9"/>
  <c r="AH608" i="9"/>
  <c r="AH609" i="9"/>
  <c r="AH610" i="9"/>
  <c r="AH611" i="9"/>
  <c r="AH612" i="9"/>
  <c r="AH613" i="9"/>
  <c r="AH614" i="9"/>
  <c r="AH615" i="9"/>
  <c r="AH616" i="9"/>
  <c r="AH617" i="9"/>
  <c r="AH618" i="9"/>
  <c r="AH619" i="9"/>
  <c r="AH620" i="9"/>
  <c r="AH621" i="9"/>
  <c r="AH622" i="9"/>
  <c r="AH623" i="9"/>
  <c r="AH624" i="9"/>
  <c r="AH625" i="9"/>
  <c r="AH626" i="9"/>
  <c r="AH627" i="9"/>
  <c r="AH628" i="9"/>
  <c r="AH629" i="9"/>
  <c r="AH630" i="9"/>
  <c r="AH631" i="9"/>
  <c r="AH632" i="9"/>
  <c r="AH633" i="9"/>
  <c r="AH634" i="9"/>
  <c r="AH635" i="9"/>
  <c r="AH636" i="9"/>
  <c r="AH637" i="9"/>
  <c r="AH638" i="9"/>
  <c r="AH639" i="9"/>
  <c r="AH640" i="9"/>
  <c r="AH641" i="9"/>
  <c r="AH642" i="9"/>
  <c r="AH643" i="9"/>
  <c r="AH644" i="9"/>
  <c r="AH645" i="9"/>
  <c r="AH646" i="9"/>
  <c r="AH647" i="9"/>
  <c r="AH648" i="9"/>
  <c r="AH649" i="9"/>
  <c r="AH650" i="9"/>
  <c r="AH651" i="9"/>
  <c r="AH652" i="9"/>
  <c r="AH653" i="9"/>
  <c r="AH654" i="9"/>
  <c r="AH655" i="9"/>
  <c r="AH656" i="9"/>
  <c r="AH657" i="9"/>
  <c r="AH658" i="9"/>
  <c r="AH659" i="9"/>
  <c r="AH660" i="9"/>
  <c r="AH661" i="9"/>
  <c r="AH662" i="9"/>
  <c r="AH663" i="9"/>
  <c r="AH664" i="9"/>
  <c r="AH665" i="9"/>
  <c r="AH666" i="9"/>
  <c r="AH667" i="9"/>
  <c r="AH668" i="9"/>
  <c r="AH669" i="9"/>
  <c r="AH670" i="9"/>
  <c r="AH671" i="9"/>
  <c r="AH672" i="9"/>
  <c r="AH673" i="9"/>
  <c r="AH674" i="9"/>
  <c r="AH675" i="9"/>
  <c r="AH676" i="9"/>
  <c r="AH677" i="9"/>
  <c r="AH678" i="9"/>
  <c r="AH679" i="9"/>
  <c r="AH680" i="9"/>
  <c r="AH681" i="9"/>
  <c r="AH682" i="9"/>
  <c r="AH683" i="9"/>
  <c r="AH684" i="9"/>
  <c r="AH685" i="9"/>
  <c r="AH686" i="9"/>
  <c r="AH687" i="9"/>
  <c r="AH688" i="9"/>
  <c r="AH689" i="9"/>
  <c r="AH690" i="9"/>
  <c r="AH691" i="9"/>
  <c r="AH692" i="9"/>
  <c r="AH693" i="9"/>
  <c r="AH694" i="9"/>
  <c r="AH695" i="9"/>
  <c r="AH696" i="9"/>
  <c r="AH697" i="9"/>
  <c r="AH698" i="9"/>
  <c r="AH699" i="9"/>
  <c r="AH700" i="9"/>
  <c r="AH701" i="9"/>
  <c r="AH702" i="9"/>
  <c r="AH703" i="9"/>
  <c r="AH704" i="9"/>
  <c r="AH705" i="9"/>
  <c r="AH706" i="9"/>
  <c r="AH707" i="9"/>
  <c r="AH708" i="9"/>
  <c r="AH709" i="9"/>
  <c r="AH710" i="9"/>
  <c r="AH711" i="9"/>
  <c r="AH712" i="9"/>
  <c r="AH713" i="9"/>
  <c r="AH714" i="9"/>
  <c r="AH715" i="9"/>
  <c r="AH716" i="9"/>
  <c r="AH717" i="9"/>
  <c r="AH718" i="9"/>
  <c r="AH719" i="9"/>
  <c r="AH720" i="9"/>
  <c r="AH721" i="9"/>
  <c r="AH722" i="9"/>
  <c r="AH723" i="9"/>
  <c r="AH724" i="9"/>
  <c r="AH725" i="9"/>
  <c r="AH726" i="9"/>
  <c r="AH727" i="9"/>
  <c r="AH728" i="9"/>
  <c r="AH729" i="9"/>
  <c r="AH730" i="9"/>
  <c r="AH731" i="9"/>
  <c r="AH732" i="9"/>
  <c r="AH733" i="9"/>
  <c r="AH734" i="9"/>
  <c r="AH735" i="9"/>
  <c r="AH736" i="9"/>
  <c r="AH737" i="9"/>
  <c r="AH738" i="9"/>
  <c r="AH739" i="9"/>
  <c r="AH740" i="9"/>
  <c r="AH741" i="9"/>
  <c r="AH742" i="9"/>
  <c r="AH743" i="9"/>
  <c r="AH744" i="9"/>
  <c r="AH745" i="9"/>
  <c r="AH746" i="9"/>
  <c r="AH747" i="9"/>
  <c r="AH748" i="9"/>
  <c r="AH749" i="9"/>
  <c r="AH750" i="9"/>
  <c r="AH751" i="9"/>
  <c r="AH752" i="9"/>
  <c r="AH753" i="9"/>
  <c r="AH754" i="9"/>
  <c r="AH755" i="9"/>
  <c r="AH756" i="9"/>
  <c r="AH757" i="9"/>
  <c r="AH758" i="9"/>
  <c r="AH759" i="9"/>
  <c r="AH760" i="9"/>
  <c r="AH761" i="9"/>
  <c r="AH762" i="9"/>
  <c r="AH763" i="9"/>
  <c r="AH764" i="9"/>
  <c r="AH765" i="9"/>
  <c r="AH766" i="9"/>
  <c r="AH767" i="9"/>
  <c r="AH768" i="9"/>
  <c r="AH769" i="9"/>
  <c r="AH770" i="9"/>
  <c r="AH771" i="9"/>
  <c r="AH772" i="9"/>
  <c r="AH773" i="9"/>
  <c r="AH774" i="9"/>
  <c r="AH775" i="9"/>
  <c r="AH776" i="9"/>
  <c r="AH777" i="9"/>
  <c r="AH778" i="9"/>
  <c r="AH779" i="9"/>
  <c r="AH780" i="9"/>
  <c r="AH781" i="9"/>
  <c r="AH782" i="9"/>
  <c r="AH783" i="9"/>
  <c r="AH784" i="9"/>
  <c r="AH785" i="9"/>
  <c r="AH786" i="9"/>
  <c r="AH787" i="9"/>
  <c r="AH788" i="9"/>
  <c r="AH789" i="9"/>
  <c r="AH790" i="9"/>
  <c r="AH791" i="9"/>
  <c r="AH792" i="9"/>
  <c r="AH793" i="9"/>
  <c r="AH794" i="9"/>
  <c r="AH795" i="9"/>
  <c r="AH796" i="9"/>
  <c r="AH797" i="9"/>
  <c r="AH798" i="9"/>
  <c r="AH799" i="9"/>
  <c r="AH800" i="9"/>
  <c r="AH801" i="9"/>
  <c r="AH802" i="9"/>
  <c r="AH803" i="9"/>
  <c r="AH804" i="9"/>
  <c r="AH805" i="9"/>
  <c r="AH806" i="9"/>
  <c r="AH807" i="9"/>
  <c r="AH808" i="9"/>
  <c r="AH809" i="9"/>
  <c r="AH810" i="9"/>
  <c r="AH811" i="9"/>
  <c r="AH812" i="9"/>
  <c r="AH813" i="9"/>
  <c r="AH814" i="9"/>
  <c r="AH815" i="9"/>
  <c r="AH816" i="9"/>
  <c r="AH817" i="9"/>
  <c r="AH818" i="9"/>
  <c r="AH819" i="9"/>
  <c r="AH820" i="9"/>
  <c r="AH821" i="9"/>
  <c r="AH822" i="9"/>
  <c r="AH823" i="9"/>
  <c r="AH824" i="9"/>
  <c r="AH825" i="9"/>
  <c r="AH826" i="9"/>
  <c r="AH827" i="9"/>
  <c r="AH828" i="9"/>
  <c r="AH829" i="9"/>
  <c r="AH830" i="9"/>
  <c r="AH831" i="9"/>
  <c r="AH832" i="9"/>
  <c r="AH833" i="9"/>
  <c r="AH834" i="9"/>
  <c r="AH835" i="9"/>
  <c r="AH836" i="9"/>
  <c r="AH837" i="9"/>
  <c r="AH838" i="9"/>
  <c r="AH839" i="9"/>
  <c r="AH840" i="9"/>
  <c r="AH841" i="9"/>
  <c r="AH842" i="9"/>
  <c r="AH843" i="9"/>
  <c r="AH844" i="9"/>
  <c r="AH845" i="9"/>
  <c r="AH846" i="9"/>
  <c r="AH847" i="9"/>
  <c r="AH848" i="9"/>
  <c r="AH849" i="9"/>
  <c r="AH850" i="9"/>
  <c r="AH851" i="9"/>
  <c r="AH852" i="9"/>
  <c r="AH853" i="9"/>
  <c r="AH854" i="9"/>
  <c r="AH855" i="9"/>
  <c r="AH856" i="9"/>
  <c r="AH857" i="9"/>
  <c r="AH858" i="9"/>
  <c r="AH859" i="9"/>
  <c r="AH860" i="9"/>
  <c r="AH861" i="9"/>
  <c r="AH862" i="9"/>
  <c r="AH863" i="9"/>
  <c r="AH864" i="9"/>
  <c r="AH865" i="9"/>
  <c r="AH866" i="9"/>
  <c r="AH867" i="9"/>
  <c r="AH868" i="9"/>
  <c r="AH869" i="9"/>
  <c r="AH870" i="9"/>
  <c r="AH871" i="9"/>
  <c r="AH872" i="9"/>
  <c r="AH873" i="9"/>
  <c r="AH874" i="9"/>
  <c r="AH875" i="9"/>
  <c r="AH876" i="9"/>
  <c r="AH877" i="9"/>
  <c r="AH878" i="9"/>
  <c r="AH879" i="9"/>
  <c r="AH880" i="9"/>
  <c r="AH881" i="9"/>
  <c r="AH882" i="9"/>
  <c r="AH883" i="9"/>
  <c r="AH884" i="9"/>
  <c r="AH885" i="9"/>
  <c r="AH886" i="9"/>
  <c r="AH887" i="9"/>
  <c r="AH888" i="9"/>
  <c r="AH889" i="9"/>
  <c r="AH890" i="9"/>
  <c r="AH891" i="9"/>
  <c r="AH892" i="9"/>
  <c r="AH893" i="9"/>
  <c r="AH894" i="9"/>
  <c r="AH895" i="9"/>
  <c r="AH896" i="9"/>
  <c r="AH897" i="9"/>
  <c r="AH898" i="9"/>
  <c r="AH899" i="9"/>
  <c r="AH900" i="9"/>
  <c r="AH901" i="9"/>
  <c r="AH902" i="9"/>
  <c r="AH903" i="9"/>
  <c r="AH904" i="9"/>
  <c r="AH905" i="9"/>
  <c r="AH906" i="9"/>
  <c r="AH907" i="9"/>
  <c r="AH908" i="9"/>
  <c r="AH909" i="9"/>
  <c r="AH910" i="9"/>
  <c r="AH911" i="9"/>
  <c r="AH912" i="9"/>
  <c r="AH913" i="9"/>
  <c r="AH914" i="9"/>
  <c r="AH915" i="9"/>
  <c r="AH916" i="9"/>
  <c r="AH917" i="9"/>
  <c r="AH918" i="9"/>
  <c r="AH919" i="9"/>
  <c r="AH920" i="9"/>
  <c r="AH921" i="9"/>
  <c r="AH922" i="9"/>
  <c r="AH923" i="9"/>
  <c r="AH924" i="9"/>
  <c r="AH925" i="9"/>
  <c r="AH926" i="9"/>
  <c r="AH927" i="9"/>
  <c r="AH928" i="9"/>
  <c r="AH929" i="9"/>
  <c r="AH930" i="9"/>
  <c r="AH931" i="9"/>
  <c r="AH932" i="9"/>
  <c r="AH933" i="9"/>
  <c r="AH934" i="9"/>
  <c r="AH935" i="9"/>
  <c r="AH936" i="9"/>
  <c r="AH937" i="9"/>
  <c r="AH938" i="9"/>
  <c r="AH939" i="9"/>
  <c r="AH940" i="9"/>
  <c r="AH941" i="9"/>
  <c r="AH942" i="9"/>
  <c r="AH943" i="9"/>
  <c r="AH944" i="9"/>
  <c r="AH945" i="9"/>
  <c r="AH946" i="9"/>
  <c r="AH947" i="9"/>
  <c r="AH948" i="9"/>
  <c r="AH949" i="9"/>
  <c r="AH950" i="9"/>
  <c r="AH951" i="9"/>
  <c r="AH952" i="9"/>
  <c r="AH953" i="9"/>
  <c r="AH954" i="9"/>
  <c r="AH955" i="9"/>
  <c r="AH956" i="9"/>
  <c r="AH957" i="9"/>
  <c r="AH958" i="9"/>
  <c r="AH959" i="9"/>
  <c r="AH960" i="9"/>
  <c r="AH961" i="9"/>
  <c r="AH962" i="9"/>
  <c r="AH963" i="9"/>
  <c r="AH964" i="9"/>
  <c r="AH965" i="9"/>
  <c r="AH966" i="9"/>
  <c r="AH967" i="9"/>
  <c r="AH968" i="9"/>
  <c r="AH969" i="9"/>
  <c r="AH970" i="9"/>
  <c r="AH971" i="9"/>
  <c r="AH972" i="9"/>
  <c r="AH973" i="9"/>
  <c r="AH974" i="9"/>
  <c r="AH975" i="9"/>
  <c r="AH976" i="9"/>
  <c r="AH977" i="9"/>
  <c r="AH978" i="9"/>
  <c r="AH979" i="9"/>
  <c r="AH980" i="9"/>
  <c r="AH981" i="9"/>
  <c r="AH982" i="9"/>
  <c r="AH983" i="9"/>
  <c r="AH984" i="9"/>
  <c r="AH985" i="9"/>
  <c r="AH986" i="9"/>
  <c r="AH987" i="9"/>
  <c r="AH988" i="9"/>
  <c r="AH989" i="9"/>
  <c r="AH990" i="9"/>
  <c r="AH991" i="9"/>
  <c r="AH992" i="9"/>
  <c r="AH993" i="9"/>
  <c r="AH994" i="9"/>
  <c r="AH995" i="9"/>
  <c r="AH996" i="9"/>
  <c r="AH997" i="9"/>
  <c r="AH998" i="9"/>
  <c r="AH999" i="9"/>
  <c r="AH1000" i="9"/>
  <c r="AH1001" i="9"/>
  <c r="AH1002" i="9"/>
  <c r="AH1003" i="9"/>
  <c r="AH1004" i="9"/>
  <c r="AH1005" i="9"/>
  <c r="AH1006" i="9"/>
  <c r="AH1007" i="9"/>
  <c r="AH1008" i="9"/>
  <c r="AH1009" i="9"/>
  <c r="AH1010" i="9"/>
  <c r="AH1011" i="9"/>
  <c r="AH1012" i="9"/>
  <c r="AH1013" i="9"/>
  <c r="AH1014" i="9"/>
  <c r="AH1015" i="9"/>
  <c r="AH1016" i="9"/>
  <c r="AH1017" i="9"/>
  <c r="AH1018" i="9"/>
  <c r="AH1019" i="9"/>
  <c r="AH1020" i="9"/>
  <c r="AH1021" i="9"/>
  <c r="AH1022" i="9"/>
  <c r="AH1023" i="9"/>
  <c r="AH1024" i="9"/>
  <c r="AH1025" i="9"/>
  <c r="AH1026" i="9"/>
  <c r="AH1027" i="9"/>
  <c r="AH1028" i="9"/>
  <c r="AH1029" i="9"/>
  <c r="AH1030" i="9"/>
  <c r="AH1031" i="9"/>
  <c r="AH1032" i="9"/>
  <c r="AH1033" i="9"/>
  <c r="AH1034" i="9"/>
  <c r="AH1035" i="9"/>
  <c r="AH1036" i="9"/>
  <c r="AH1037" i="9"/>
  <c r="AH1038" i="9"/>
  <c r="AH1039" i="9"/>
  <c r="AH1040" i="9"/>
  <c r="AH1041" i="9"/>
  <c r="AH1042" i="9"/>
  <c r="AH1043" i="9"/>
  <c r="AH1044" i="9"/>
  <c r="AH1045" i="9"/>
  <c r="AH1046" i="9"/>
  <c r="AH1047" i="9"/>
  <c r="AH1048" i="9"/>
  <c r="AH1049" i="9"/>
  <c r="AH1050" i="9"/>
  <c r="AH1051" i="9"/>
  <c r="AH1052" i="9"/>
  <c r="AH1053" i="9"/>
  <c r="AH1054" i="9"/>
  <c r="AH1055" i="9"/>
  <c r="AH1056" i="9"/>
  <c r="AH1057" i="9"/>
  <c r="AH1058" i="9"/>
  <c r="AH1059" i="9"/>
  <c r="AH1060" i="9"/>
  <c r="AH1061" i="9"/>
  <c r="AH1062" i="9"/>
  <c r="AH1063" i="9"/>
  <c r="AH1064" i="9"/>
  <c r="AH1065" i="9"/>
  <c r="AH1066" i="9"/>
  <c r="AH1067" i="9"/>
  <c r="AH1068" i="9"/>
  <c r="AH1069" i="9"/>
  <c r="AH1070" i="9"/>
  <c r="AH1071" i="9"/>
  <c r="AH1072" i="9"/>
  <c r="AH1073" i="9"/>
  <c r="AH1074" i="9"/>
  <c r="AH1075" i="9"/>
  <c r="AH1076" i="9"/>
  <c r="AH1077" i="9"/>
  <c r="AH1078" i="9"/>
  <c r="AH1079" i="9"/>
  <c r="AH1080" i="9"/>
  <c r="AH1081" i="9"/>
  <c r="AH1082" i="9"/>
  <c r="AH1083" i="9"/>
  <c r="AH1084" i="9"/>
  <c r="AH1085" i="9"/>
  <c r="AH1086" i="9"/>
  <c r="AH1087" i="9"/>
  <c r="AH1088" i="9"/>
  <c r="AH1089" i="9"/>
  <c r="AH1090" i="9"/>
  <c r="AH1091" i="9"/>
  <c r="AH1092" i="9"/>
  <c r="AH1093" i="9"/>
  <c r="AH1094" i="9"/>
  <c r="AH1095" i="9"/>
  <c r="AH1096" i="9"/>
  <c r="AH1097" i="9"/>
  <c r="AH1098" i="9"/>
  <c r="AH1099" i="9"/>
  <c r="AH1100" i="9"/>
  <c r="AH1101" i="9"/>
  <c r="AH1102" i="9"/>
  <c r="AH1103" i="9"/>
  <c r="AH1104" i="9"/>
  <c r="AH1105" i="9"/>
  <c r="AH1106" i="9"/>
  <c r="AH1107" i="9"/>
  <c r="AH1108" i="9"/>
  <c r="AH1109" i="9"/>
  <c r="AH1110" i="9"/>
  <c r="AH1111" i="9"/>
  <c r="AH1112" i="9"/>
  <c r="AH1113" i="9"/>
  <c r="AH1114" i="9"/>
  <c r="AH1115" i="9"/>
  <c r="AH1116" i="9"/>
  <c r="AH1117" i="9"/>
  <c r="AH1118" i="9"/>
  <c r="AH1119" i="9"/>
  <c r="AH1120" i="9"/>
  <c r="AH1121" i="9"/>
  <c r="AH1122" i="9"/>
  <c r="AH1123" i="9"/>
  <c r="AH1124" i="9"/>
  <c r="AH1125" i="9"/>
  <c r="AH1126" i="9"/>
  <c r="AH1127" i="9"/>
  <c r="AH1128" i="9"/>
  <c r="AH1129" i="9"/>
  <c r="AH1130" i="9"/>
  <c r="AH1131" i="9"/>
  <c r="AH1132" i="9"/>
  <c r="AH1133" i="9"/>
  <c r="AH1134" i="9"/>
  <c r="AH1135" i="9"/>
  <c r="AH1136" i="9"/>
  <c r="AH1137" i="9"/>
  <c r="AH1138" i="9"/>
  <c r="AH1139" i="9"/>
  <c r="AH1140" i="9"/>
  <c r="AH1141" i="9"/>
  <c r="AH1142" i="9"/>
  <c r="AH1143" i="9"/>
  <c r="AH1144" i="9"/>
  <c r="AH1145" i="9"/>
  <c r="AH1146" i="9"/>
  <c r="AH1147" i="9"/>
  <c r="AH1148" i="9"/>
  <c r="AH1149" i="9"/>
  <c r="AH1150" i="9"/>
  <c r="AH1151" i="9"/>
  <c r="AH1152" i="9"/>
  <c r="AH1153" i="9"/>
  <c r="AH1154" i="9"/>
  <c r="AH1155" i="9"/>
  <c r="AH1156" i="9"/>
  <c r="AH1157" i="9"/>
  <c r="AH1158" i="9"/>
  <c r="AH1159" i="9"/>
  <c r="AH1160" i="9"/>
  <c r="AH1161" i="9"/>
  <c r="AH1162" i="9"/>
  <c r="AH1163" i="9"/>
  <c r="AH1164" i="9"/>
  <c r="AH1165" i="9"/>
  <c r="AH1166" i="9"/>
  <c r="AH1167" i="9"/>
  <c r="AH1168" i="9"/>
  <c r="AH1169" i="9"/>
  <c r="AH1170" i="9"/>
  <c r="AH1171" i="9"/>
  <c r="AH1172" i="9"/>
  <c r="AH1173" i="9"/>
  <c r="AH1174" i="9"/>
  <c r="AH1175" i="9"/>
  <c r="AH1176" i="9"/>
  <c r="AH1177" i="9"/>
  <c r="AH1178" i="9"/>
  <c r="AH1179" i="9"/>
  <c r="AH1180" i="9"/>
  <c r="AH1181" i="9"/>
  <c r="AH1182" i="9"/>
  <c r="AH1183" i="9"/>
  <c r="AH1184" i="9"/>
  <c r="AH1185" i="9"/>
  <c r="AH1186" i="9"/>
  <c r="AH1187" i="9"/>
  <c r="AH1188" i="9"/>
  <c r="AH1189" i="9"/>
  <c r="AH1190" i="9"/>
  <c r="AH1191" i="9"/>
  <c r="AH1192" i="9"/>
  <c r="AH1193" i="9"/>
  <c r="AH1194" i="9"/>
  <c r="AH1195" i="9"/>
  <c r="AH1196" i="9"/>
  <c r="AH1197" i="9"/>
  <c r="AH1198" i="9"/>
  <c r="AH1199" i="9"/>
  <c r="AH1200" i="9"/>
  <c r="AH1201" i="9"/>
  <c r="AH1202" i="9"/>
  <c r="AH1203" i="9"/>
  <c r="AH1204" i="9"/>
  <c r="AH1205" i="9"/>
  <c r="AH1206" i="9"/>
  <c r="AH1207" i="9"/>
  <c r="AH1208" i="9"/>
  <c r="AH1209" i="9"/>
  <c r="AH1210" i="9"/>
  <c r="AH1211" i="9"/>
  <c r="AH1212" i="9"/>
  <c r="AH1213" i="9"/>
  <c r="AH1214" i="9"/>
  <c r="AH1215" i="9"/>
  <c r="AH1216" i="9"/>
  <c r="AH1217" i="9"/>
  <c r="AH1218" i="9"/>
  <c r="AH1219" i="9"/>
  <c r="AH1220" i="9"/>
  <c r="AH1221" i="9"/>
  <c r="AH1222" i="9"/>
  <c r="AH1223" i="9"/>
  <c r="AH1224" i="9"/>
  <c r="AH1225" i="9"/>
  <c r="AH1226" i="9"/>
  <c r="AH1227" i="9"/>
  <c r="AH1228" i="9"/>
  <c r="AH1229" i="9"/>
  <c r="AH1230" i="9"/>
  <c r="AH1231" i="9"/>
  <c r="AH1232" i="9"/>
  <c r="AH1233" i="9"/>
  <c r="AH1234" i="9"/>
  <c r="AH1235" i="9"/>
  <c r="AH1236" i="9"/>
  <c r="AH1237" i="9"/>
  <c r="AH1238" i="9"/>
  <c r="AH1239" i="9"/>
  <c r="AH1240" i="9"/>
  <c r="AH1241" i="9"/>
  <c r="AH1242" i="9"/>
  <c r="AH1243" i="9"/>
  <c r="AH1244" i="9"/>
  <c r="AH1245" i="9"/>
  <c r="AH1246" i="9"/>
  <c r="AH1247" i="9"/>
  <c r="AH1248" i="9"/>
  <c r="AH1249" i="9"/>
  <c r="AH1250" i="9"/>
  <c r="AH1251" i="9"/>
  <c r="AH1252" i="9"/>
  <c r="AH1253" i="9"/>
  <c r="AH1254" i="9"/>
  <c r="AH1255" i="9"/>
  <c r="AH1256" i="9"/>
  <c r="AH1257" i="9"/>
  <c r="AH1258" i="9"/>
  <c r="AH1259" i="9"/>
  <c r="AH1260" i="9"/>
  <c r="AH1261" i="9"/>
  <c r="AH1262" i="9"/>
  <c r="AH1263" i="9"/>
  <c r="AH1264" i="9"/>
  <c r="AH1265" i="9"/>
  <c r="AH1266" i="9"/>
  <c r="AH1267" i="9"/>
  <c r="AH1268" i="9"/>
  <c r="AH1269" i="9"/>
  <c r="AH1270" i="9"/>
  <c r="AH1271" i="9"/>
  <c r="AH1272" i="9"/>
  <c r="AH1273" i="9"/>
  <c r="AH1274" i="9"/>
  <c r="AH1275" i="9"/>
  <c r="AH1276" i="9"/>
  <c r="AH1277" i="9"/>
  <c r="AH1278" i="9"/>
  <c r="AH1279" i="9"/>
  <c r="AH1280" i="9"/>
  <c r="AH1281" i="9"/>
  <c r="AH1282" i="9"/>
  <c r="AH1283" i="9"/>
  <c r="AH1284" i="9"/>
  <c r="AH1285" i="9"/>
  <c r="AH1286" i="9"/>
  <c r="AH1287" i="9"/>
  <c r="AH1288" i="9"/>
  <c r="AH1289" i="9"/>
  <c r="AH1290" i="9"/>
  <c r="AH1291" i="9"/>
  <c r="AH1292" i="9"/>
  <c r="AH1293" i="9"/>
  <c r="AH1294" i="9"/>
  <c r="AH1295" i="9"/>
  <c r="AH1296" i="9"/>
  <c r="AH1297" i="9"/>
  <c r="AH1298" i="9"/>
  <c r="AH1299" i="9"/>
  <c r="AH1300" i="9"/>
  <c r="AH1301" i="9"/>
  <c r="AH1302" i="9"/>
  <c r="AH1303" i="9"/>
  <c r="AH1304" i="9"/>
  <c r="AH1305" i="9"/>
  <c r="AH1306" i="9"/>
  <c r="AH1307" i="9"/>
  <c r="AH1308" i="9"/>
  <c r="AH1309" i="9"/>
  <c r="AH1310" i="9"/>
  <c r="AH1311" i="9"/>
  <c r="AH1312" i="9"/>
  <c r="AH1313" i="9"/>
  <c r="AH1314" i="9"/>
  <c r="AH1315" i="9"/>
  <c r="AH1316" i="9"/>
  <c r="AH1317" i="9"/>
  <c r="AH1318" i="9"/>
  <c r="AH1319" i="9"/>
  <c r="AH1320" i="9"/>
  <c r="AH1321" i="9"/>
  <c r="AH1322" i="9"/>
  <c r="AH1323" i="9"/>
  <c r="AH1324" i="9"/>
  <c r="AH1325" i="9"/>
  <c r="AH1326" i="9"/>
  <c r="AH1327" i="9"/>
  <c r="AH1328" i="9"/>
  <c r="AH1329" i="9"/>
  <c r="AH1330" i="9"/>
  <c r="AH1331" i="9"/>
  <c r="AH1332" i="9"/>
  <c r="AH1333" i="9"/>
  <c r="AH1334" i="9"/>
  <c r="AH1335" i="9"/>
  <c r="AH1336" i="9"/>
  <c r="AH1337" i="9"/>
  <c r="AH1338" i="9"/>
  <c r="AH1339" i="9"/>
  <c r="AH1340" i="9"/>
  <c r="AH1341" i="9"/>
  <c r="AH1342" i="9"/>
  <c r="AH1343" i="9"/>
  <c r="AH1344" i="9"/>
  <c r="AH1345" i="9"/>
  <c r="AH1346" i="9"/>
  <c r="AH1347" i="9"/>
  <c r="AH1348" i="9"/>
  <c r="AH1349" i="9"/>
  <c r="AH1350" i="9"/>
  <c r="AH1351" i="9"/>
  <c r="AH1352" i="9"/>
  <c r="AH1353" i="9"/>
  <c r="AH1354" i="9"/>
  <c r="AH1355" i="9"/>
  <c r="AH1356" i="9"/>
  <c r="AH1357" i="9"/>
  <c r="AH1358" i="9"/>
  <c r="AH1359" i="9"/>
  <c r="AH1360" i="9"/>
  <c r="AH1361" i="9"/>
  <c r="AH1362" i="9"/>
  <c r="AH1363" i="9"/>
  <c r="AH1364" i="9"/>
  <c r="AH1365" i="9"/>
  <c r="AH1366" i="9"/>
  <c r="AH1367" i="9"/>
  <c r="AH1368" i="9"/>
  <c r="AH1369" i="9"/>
  <c r="AH1370" i="9"/>
  <c r="AH1371" i="9"/>
  <c r="AH1372" i="9"/>
  <c r="AH1373" i="9"/>
  <c r="AH1374" i="9"/>
  <c r="AH1375" i="9"/>
  <c r="AH1376" i="9"/>
  <c r="AH1377" i="9"/>
  <c r="AH1378" i="9"/>
  <c r="AH1379" i="9"/>
  <c r="AH1380" i="9"/>
  <c r="AH1381" i="9"/>
  <c r="AH1382" i="9"/>
  <c r="AH1383" i="9"/>
  <c r="AH1384" i="9"/>
  <c r="AH1385" i="9"/>
  <c r="AH1386" i="9"/>
  <c r="AH1387" i="9"/>
  <c r="AH1388" i="9"/>
  <c r="AH1389" i="9"/>
  <c r="AH1390" i="9"/>
  <c r="AH1391" i="9"/>
  <c r="AH1392" i="9"/>
  <c r="AH1393" i="9"/>
  <c r="AH1394" i="9"/>
  <c r="AH1395" i="9"/>
  <c r="AH1396" i="9"/>
  <c r="AH1397" i="9"/>
  <c r="AH1398" i="9"/>
  <c r="AH1399" i="9"/>
  <c r="AH1400" i="9"/>
  <c r="AH1401" i="9"/>
  <c r="AH1402" i="9"/>
  <c r="AH1403" i="9"/>
  <c r="AH1404" i="9"/>
  <c r="AH1405" i="9"/>
  <c r="AH1406" i="9"/>
  <c r="AH1407" i="9"/>
  <c r="AH1408" i="9"/>
  <c r="AH1409" i="9"/>
  <c r="AH1410" i="9"/>
  <c r="AH1411" i="9"/>
  <c r="AH1412" i="9"/>
  <c r="AH1413" i="9"/>
  <c r="AH1414" i="9"/>
  <c r="AH1415" i="9"/>
  <c r="AH1416" i="9"/>
  <c r="AH1417" i="9"/>
  <c r="AH1418" i="9"/>
  <c r="AH1419" i="9"/>
  <c r="AH1420" i="9"/>
  <c r="AH1421" i="9"/>
  <c r="AH1422" i="9"/>
  <c r="AH1423" i="9"/>
  <c r="AH1424" i="9"/>
  <c r="AH1425" i="9"/>
  <c r="AH1426" i="9"/>
  <c r="AH1427" i="9"/>
  <c r="AH1428" i="9"/>
  <c r="AH1429" i="9"/>
  <c r="AH1430" i="9"/>
  <c r="AH1431" i="9"/>
  <c r="AH1432" i="9"/>
  <c r="AH1433" i="9"/>
  <c r="AH1434" i="9"/>
  <c r="AH1435" i="9"/>
  <c r="AH1436" i="9"/>
  <c r="AH1437" i="9"/>
  <c r="AH1438" i="9"/>
  <c r="AH1439" i="9"/>
  <c r="AH1440" i="9"/>
  <c r="AH1441" i="9"/>
  <c r="AH1442" i="9"/>
  <c r="AH1443" i="9"/>
  <c r="AH1444" i="9"/>
  <c r="AH1445" i="9"/>
  <c r="AH1446" i="9"/>
  <c r="AH1447" i="9"/>
  <c r="AH1448" i="9"/>
  <c r="AH1449" i="9"/>
  <c r="AH1450" i="9"/>
  <c r="AH1451" i="9"/>
  <c r="AH1452" i="9"/>
  <c r="AH1453" i="9"/>
  <c r="AH1454" i="9"/>
  <c r="AH1455" i="9"/>
  <c r="AH1456" i="9"/>
  <c r="AH1457" i="9"/>
  <c r="AH1458" i="9"/>
  <c r="AH1459" i="9"/>
  <c r="AH1460" i="9"/>
  <c r="AH1461" i="9"/>
  <c r="AH1462" i="9"/>
  <c r="AH1463" i="9"/>
  <c r="AH1464" i="9"/>
  <c r="AH1465" i="9"/>
  <c r="AH1466" i="9"/>
  <c r="AH1467" i="9"/>
  <c r="AH1468" i="9"/>
  <c r="AH1469" i="9"/>
  <c r="AH1470" i="9"/>
  <c r="AH1471" i="9"/>
  <c r="AH1472" i="9"/>
  <c r="AH1473" i="9"/>
  <c r="AH1474" i="9"/>
  <c r="AH1475" i="9"/>
  <c r="AH1476" i="9"/>
  <c r="AH1477" i="9"/>
  <c r="AH1478" i="9"/>
  <c r="AH1479" i="9"/>
  <c r="AH1480" i="9"/>
  <c r="AH1481" i="9"/>
  <c r="AH1482" i="9"/>
  <c r="AH1483" i="9"/>
  <c r="AH1484" i="9"/>
  <c r="AH1485" i="9"/>
  <c r="AH1486" i="9"/>
  <c r="AH1487" i="9"/>
  <c r="AH1488" i="9"/>
  <c r="AH1489" i="9"/>
  <c r="AH1490" i="9"/>
  <c r="AH1491" i="9"/>
  <c r="AH1492" i="9"/>
  <c r="AH1493" i="9"/>
  <c r="AH1494" i="9"/>
  <c r="AH1495" i="9"/>
  <c r="AH1496" i="9"/>
  <c r="AH1497" i="9"/>
  <c r="AH1498" i="9"/>
  <c r="AH1499" i="9"/>
  <c r="AH1500" i="9"/>
  <c r="AH1501" i="9"/>
  <c r="AH1502" i="9"/>
  <c r="AH1503" i="9"/>
  <c r="AH1504" i="9"/>
  <c r="AH1505" i="9"/>
  <c r="AH1506" i="9"/>
  <c r="AH1507" i="9"/>
  <c r="AH1508" i="9"/>
  <c r="AH1509" i="9"/>
  <c r="AH1510" i="9"/>
  <c r="AH1511" i="9"/>
  <c r="AH1512" i="9"/>
  <c r="AH1513" i="9"/>
  <c r="AH1514" i="9"/>
  <c r="AH1515" i="9"/>
  <c r="AH1516" i="9"/>
  <c r="AH1517" i="9"/>
  <c r="AH1518" i="9"/>
  <c r="AH1519" i="9"/>
  <c r="AH1520" i="9"/>
  <c r="AH1521" i="9"/>
  <c r="AH1522" i="9"/>
  <c r="AH1523" i="9"/>
  <c r="AH1524" i="9"/>
  <c r="AH1525" i="9"/>
  <c r="AH1526" i="9"/>
  <c r="AH1527" i="9"/>
  <c r="AH1528" i="9"/>
  <c r="AH1529" i="9"/>
  <c r="AH1530" i="9"/>
  <c r="AH1531" i="9"/>
  <c r="AH1532" i="9"/>
  <c r="AH1533" i="9"/>
  <c r="AH1534" i="9"/>
  <c r="AH1535" i="9"/>
  <c r="AH1536" i="9"/>
  <c r="AH1537" i="9"/>
  <c r="AH1538" i="9"/>
  <c r="AH1539" i="9"/>
  <c r="AH1540" i="9"/>
  <c r="AH1541" i="9"/>
  <c r="AH1542" i="9"/>
  <c r="AH1543" i="9"/>
  <c r="AH1544" i="9"/>
  <c r="AH1545" i="9"/>
  <c r="AH1546" i="9"/>
  <c r="AH1547" i="9"/>
  <c r="AH1548" i="9"/>
  <c r="AH1549" i="9"/>
  <c r="AH1550" i="9"/>
  <c r="AH1551" i="9"/>
  <c r="AH1552" i="9"/>
  <c r="AH1553" i="9"/>
  <c r="AH1554" i="9"/>
  <c r="AH1555" i="9"/>
  <c r="AH1556" i="9"/>
  <c r="AH1557" i="9"/>
  <c r="AH1558" i="9"/>
  <c r="AH1559" i="9"/>
  <c r="AH1560" i="9"/>
  <c r="AH1561" i="9"/>
  <c r="AH1562" i="9"/>
  <c r="AH1563" i="9"/>
  <c r="AH1564" i="9"/>
  <c r="AH1565" i="9"/>
  <c r="AH1566" i="9"/>
  <c r="AH1567" i="9"/>
  <c r="AH1568" i="9"/>
  <c r="AH1569" i="9"/>
  <c r="AH1570" i="9"/>
  <c r="AH1571" i="9"/>
  <c r="AH1572" i="9"/>
  <c r="AH1573" i="9"/>
  <c r="AH1574" i="9"/>
  <c r="AH1575" i="9"/>
  <c r="AH1576" i="9"/>
  <c r="AH1577" i="9"/>
  <c r="AH1578" i="9"/>
  <c r="AH1579" i="9"/>
  <c r="AH1580" i="9"/>
  <c r="AH1581" i="9"/>
  <c r="AH1582" i="9"/>
  <c r="AH1583" i="9"/>
  <c r="AH1584" i="9"/>
  <c r="AH1585" i="9"/>
  <c r="AH1586" i="9"/>
  <c r="AH1587" i="9"/>
  <c r="AH1588" i="9"/>
  <c r="AH1589" i="9"/>
  <c r="AH1590" i="9"/>
  <c r="AH1591" i="9"/>
  <c r="AH1592" i="9"/>
  <c r="AH1593" i="9"/>
  <c r="AH1594" i="9"/>
  <c r="AH1595" i="9"/>
  <c r="AH1596" i="9"/>
  <c r="AH1597" i="9"/>
  <c r="AH1598" i="9"/>
  <c r="AH1599" i="9"/>
  <c r="AH1600" i="9"/>
  <c r="AH1601" i="9"/>
  <c r="AH1602" i="9"/>
  <c r="AH1603" i="9"/>
  <c r="AH1604" i="9"/>
  <c r="AH1605" i="9"/>
  <c r="AH1606" i="9"/>
  <c r="AH1607" i="9"/>
  <c r="AH1608" i="9"/>
  <c r="AH1609" i="9"/>
  <c r="AH1610" i="9"/>
  <c r="AH1611" i="9"/>
  <c r="AH1612" i="9"/>
  <c r="AH1613" i="9"/>
  <c r="AH1614" i="9"/>
  <c r="AH1615" i="9"/>
  <c r="AH1616" i="9"/>
  <c r="AH1617" i="9"/>
  <c r="AH1618" i="9"/>
  <c r="AH1619" i="9"/>
  <c r="AH1620" i="9"/>
  <c r="AH1621" i="9"/>
  <c r="AH1622" i="9"/>
  <c r="AH1623" i="9"/>
  <c r="AH1624" i="9"/>
  <c r="AH1625" i="9"/>
  <c r="AH1626" i="9"/>
  <c r="AH1627" i="9"/>
  <c r="AH1628" i="9"/>
  <c r="AH1629" i="9"/>
  <c r="AH1630" i="9"/>
  <c r="AH1631" i="9"/>
  <c r="AH1632" i="9"/>
  <c r="AH1633" i="9"/>
  <c r="AH1634" i="9"/>
  <c r="AH1635" i="9"/>
  <c r="AH1636" i="9"/>
  <c r="AH1637" i="9"/>
  <c r="AH1638" i="9"/>
  <c r="AH1639" i="9"/>
  <c r="AH1640" i="9"/>
  <c r="AH1641" i="9"/>
  <c r="AH1642" i="9"/>
  <c r="AH1643" i="9"/>
  <c r="AH1644" i="9"/>
  <c r="AH1645" i="9"/>
  <c r="AH1646" i="9"/>
  <c r="AH1647" i="9"/>
  <c r="AH1648" i="9"/>
  <c r="AH1649" i="9"/>
  <c r="AH1650" i="9"/>
  <c r="AH1651" i="9"/>
  <c r="AH1652" i="9"/>
  <c r="AH1653" i="9"/>
  <c r="AH1654" i="9"/>
  <c r="AH1655" i="9"/>
  <c r="AH1656" i="9"/>
  <c r="AH1657" i="9"/>
  <c r="AH1658" i="9"/>
  <c r="AH1659" i="9"/>
  <c r="AH1660" i="9"/>
  <c r="AH1661" i="9"/>
  <c r="AH1662" i="9"/>
  <c r="AH1663" i="9"/>
  <c r="AH1664" i="9"/>
  <c r="AH1665" i="9"/>
  <c r="AH1666" i="9"/>
  <c r="AH1667" i="9"/>
  <c r="AH1668" i="9"/>
  <c r="AH1669" i="9"/>
  <c r="AH1670" i="9"/>
  <c r="AH1671" i="9"/>
  <c r="AH1672" i="9"/>
  <c r="AH1673" i="9"/>
  <c r="AH1674" i="9"/>
  <c r="AH1675" i="9"/>
  <c r="AH1676" i="9"/>
  <c r="AH1677" i="9"/>
  <c r="AH1678" i="9"/>
  <c r="AH1679" i="9"/>
  <c r="AH1680" i="9"/>
  <c r="AH1681" i="9"/>
  <c r="AH1682" i="9"/>
  <c r="AH1683" i="9"/>
  <c r="AH1684" i="9"/>
  <c r="AH1685" i="9"/>
  <c r="AH1686" i="9"/>
  <c r="AH1687" i="9"/>
  <c r="AH1688" i="9"/>
  <c r="AH1689" i="9"/>
  <c r="AH1690" i="9"/>
  <c r="AH1691" i="9"/>
  <c r="AH1692" i="9"/>
  <c r="AH1693" i="9"/>
  <c r="AH1694" i="9"/>
  <c r="AH1695" i="9"/>
  <c r="AH1696" i="9"/>
  <c r="AH1697" i="9"/>
  <c r="AH1698" i="9"/>
  <c r="AH1699" i="9"/>
  <c r="AH1700" i="9"/>
  <c r="AH1701" i="9"/>
  <c r="AH1702" i="9"/>
  <c r="AH1703" i="9"/>
  <c r="AH1704" i="9"/>
  <c r="AH1705" i="9"/>
  <c r="AH1706" i="9"/>
  <c r="AH1707" i="9"/>
  <c r="AH1708" i="9"/>
  <c r="AH1709" i="9"/>
  <c r="AH1710" i="9"/>
  <c r="AH1711" i="9"/>
  <c r="AH1712" i="9"/>
  <c r="AH1713" i="9"/>
  <c r="AH1714" i="9"/>
  <c r="AH1715" i="9"/>
  <c r="AH1716" i="9"/>
  <c r="AH1717" i="9"/>
  <c r="AH1718" i="9"/>
  <c r="AH1719" i="9"/>
  <c r="AH1720" i="9"/>
  <c r="AH1721" i="9"/>
  <c r="AH1722" i="9"/>
  <c r="AH1723" i="9"/>
  <c r="AH1724" i="9"/>
  <c r="AH1725" i="9"/>
  <c r="AH1726" i="9"/>
  <c r="AH1727" i="9"/>
  <c r="AH1728" i="9"/>
  <c r="AH1729" i="9"/>
  <c r="AH1730" i="9"/>
  <c r="AH1731" i="9"/>
  <c r="AH1732" i="9"/>
  <c r="AH1733" i="9"/>
  <c r="AH1734" i="9"/>
  <c r="AH1735" i="9"/>
  <c r="AH1736" i="9"/>
  <c r="AH1737" i="9"/>
  <c r="AH1738" i="9"/>
  <c r="AH1739" i="9"/>
  <c r="AH1740" i="9"/>
  <c r="AH1741" i="9"/>
  <c r="AH1742" i="9"/>
  <c r="AH1743" i="9"/>
  <c r="AH1744" i="9"/>
  <c r="AH1745" i="9"/>
  <c r="AH1746" i="9"/>
  <c r="AH1747" i="9"/>
  <c r="AH1748" i="9"/>
  <c r="AH1749" i="9"/>
  <c r="AH1750" i="9"/>
  <c r="AH1751" i="9"/>
  <c r="AH1752" i="9"/>
  <c r="AH1753" i="9"/>
  <c r="AH1754" i="9"/>
  <c r="AH1755" i="9"/>
  <c r="AH1756" i="9"/>
  <c r="AH1757" i="9"/>
  <c r="AH1758" i="9"/>
  <c r="AH1759" i="9"/>
  <c r="AH1760" i="9"/>
  <c r="AH1761" i="9"/>
  <c r="AH1762" i="9"/>
  <c r="AH1763" i="9"/>
  <c r="AH1764" i="9"/>
  <c r="AH1765" i="9"/>
  <c r="AH1766" i="9"/>
  <c r="AH1767" i="9"/>
  <c r="AH1768" i="9"/>
  <c r="AH1769" i="9"/>
  <c r="AH1770" i="9"/>
  <c r="AH1771" i="9"/>
  <c r="AH1772" i="9"/>
  <c r="AH1773" i="9"/>
  <c r="AH1774" i="9"/>
  <c r="AH1775" i="9"/>
  <c r="AH1776" i="9"/>
  <c r="AH1777" i="9"/>
  <c r="AH1778" i="9"/>
  <c r="AH1779" i="9"/>
  <c r="AH1780" i="9"/>
  <c r="AH1781" i="9"/>
  <c r="AH1782" i="9"/>
  <c r="AH1783" i="9"/>
  <c r="AH1784" i="9"/>
  <c r="AH1785" i="9"/>
  <c r="AH1786" i="9"/>
  <c r="AH1787" i="9"/>
  <c r="AH1788" i="9"/>
  <c r="AH1789" i="9"/>
  <c r="AH1790" i="9"/>
  <c r="AH1791" i="9"/>
  <c r="AH1792" i="9"/>
  <c r="AH1793" i="9"/>
  <c r="AH1794" i="9"/>
  <c r="AH1795" i="9"/>
  <c r="AH1796" i="9"/>
  <c r="AH1797" i="9"/>
  <c r="AH1798" i="9"/>
  <c r="AH1799" i="9"/>
  <c r="AH1800" i="9"/>
  <c r="AH1801" i="9"/>
  <c r="AH1802" i="9"/>
  <c r="AH1803" i="9"/>
  <c r="AH1804" i="9"/>
  <c r="AH1805" i="9"/>
  <c r="AH1806" i="9"/>
  <c r="AH1807" i="9"/>
  <c r="AH1808" i="9"/>
  <c r="AH1809" i="9"/>
  <c r="AH1810" i="9"/>
  <c r="AH1811" i="9"/>
  <c r="AH1812" i="9"/>
  <c r="AH1813" i="9"/>
  <c r="AH1814" i="9"/>
  <c r="AH1815" i="9"/>
  <c r="AH1816" i="9"/>
  <c r="AH1817" i="9"/>
  <c r="AH1818" i="9"/>
  <c r="AH1819" i="9"/>
  <c r="AH1820" i="9"/>
  <c r="AH1821" i="9"/>
  <c r="AH1822" i="9"/>
  <c r="AH1823" i="9"/>
  <c r="AH1824" i="9"/>
  <c r="AH1825" i="9"/>
  <c r="AH1826" i="9"/>
  <c r="AH1827" i="9"/>
  <c r="AH1828" i="9"/>
  <c r="AH1829" i="9"/>
  <c r="AH1830" i="9"/>
  <c r="AH1831" i="9"/>
  <c r="AH1832" i="9"/>
  <c r="AH1833" i="9"/>
  <c r="AH1834" i="9"/>
  <c r="AH1835" i="9"/>
  <c r="AH1836" i="9"/>
  <c r="AH1837" i="9"/>
  <c r="AH1838" i="9"/>
  <c r="AH1839" i="9"/>
  <c r="AH1840" i="9"/>
  <c r="AH1841" i="9"/>
  <c r="AH1842" i="9"/>
  <c r="AH1843" i="9"/>
  <c r="AH1844" i="9"/>
  <c r="AH1845" i="9"/>
  <c r="AH1846" i="9"/>
  <c r="AH1847" i="9"/>
  <c r="AH1848" i="9"/>
  <c r="AH1849" i="9"/>
  <c r="AH1850" i="9"/>
  <c r="AH1851" i="9"/>
  <c r="AH1852" i="9"/>
  <c r="AH1853" i="9"/>
  <c r="AH1854" i="9"/>
  <c r="AH1855" i="9"/>
  <c r="AH1856" i="9"/>
  <c r="AH1857" i="9"/>
  <c r="AH1858" i="9"/>
  <c r="AH1859" i="9"/>
  <c r="AH1860" i="9"/>
  <c r="AH1861" i="9"/>
  <c r="AH1862" i="9"/>
  <c r="AH1863" i="9"/>
  <c r="AH1864" i="9"/>
  <c r="AH1865" i="9"/>
  <c r="AH1866" i="9"/>
  <c r="AH1867" i="9"/>
  <c r="AH1868" i="9"/>
  <c r="AH1869" i="9"/>
  <c r="AH1870" i="9"/>
  <c r="AH1871" i="9"/>
  <c r="AH1872" i="9"/>
  <c r="AH1873" i="9"/>
  <c r="AH1874" i="9"/>
  <c r="AH1875" i="9"/>
  <c r="AH1876" i="9"/>
  <c r="AH1877" i="9"/>
  <c r="AH1878" i="9"/>
  <c r="AH1879" i="9"/>
  <c r="AH1880" i="9"/>
  <c r="AH1881" i="9"/>
  <c r="AH1882" i="9"/>
  <c r="AH1883" i="9"/>
  <c r="AH1884" i="9"/>
  <c r="AH1885" i="9"/>
  <c r="AH1886" i="9"/>
  <c r="AH1887" i="9"/>
  <c r="AH1888" i="9"/>
  <c r="AH1889" i="9"/>
  <c r="AH1890" i="9"/>
  <c r="AH1891" i="9"/>
  <c r="AH1892" i="9"/>
  <c r="AH1893" i="9"/>
  <c r="AH1894" i="9"/>
  <c r="AH1895" i="9"/>
  <c r="AH1896" i="9"/>
  <c r="AH1897" i="9"/>
  <c r="AH1898" i="9"/>
  <c r="AH1899" i="9"/>
  <c r="AH1900" i="9"/>
  <c r="AH1901" i="9"/>
  <c r="AH1902" i="9"/>
  <c r="AH1903" i="9"/>
  <c r="AH1904" i="9"/>
  <c r="AH1905" i="9"/>
  <c r="AH1906" i="9"/>
  <c r="AH1907" i="9"/>
  <c r="AH1908" i="9"/>
  <c r="AH1909" i="9"/>
  <c r="AH1910" i="9"/>
  <c r="AH1911" i="9"/>
  <c r="AH1912" i="9"/>
  <c r="AH1913" i="9"/>
  <c r="AH1914" i="9"/>
  <c r="AH1915" i="9"/>
  <c r="AH1916" i="9"/>
  <c r="AH1917" i="9"/>
  <c r="AH1918" i="9"/>
  <c r="AH1919" i="9"/>
  <c r="AH1920" i="9"/>
  <c r="AH1921" i="9"/>
  <c r="AH1922" i="9"/>
  <c r="AH1923" i="9"/>
  <c r="AH1924" i="9"/>
  <c r="AH1925" i="9"/>
  <c r="AH1926" i="9"/>
  <c r="AH1927" i="9"/>
  <c r="AH1928" i="9"/>
  <c r="AH1929" i="9"/>
  <c r="AH1930" i="9"/>
  <c r="AH1931" i="9"/>
  <c r="AH1932" i="9"/>
  <c r="AH1933" i="9"/>
  <c r="AH1934" i="9"/>
  <c r="AH1935" i="9"/>
  <c r="AH1936" i="9"/>
  <c r="AH1937" i="9"/>
  <c r="AH1938" i="9"/>
  <c r="AH1939" i="9"/>
  <c r="AH1940" i="9"/>
  <c r="AH1941" i="9"/>
  <c r="AH1942" i="9"/>
  <c r="AH1943" i="9"/>
  <c r="AH1944" i="9"/>
  <c r="AH1945" i="9"/>
  <c r="AH1946" i="9"/>
  <c r="AH1947" i="9"/>
  <c r="AH1948" i="9"/>
  <c r="AH1949" i="9"/>
  <c r="AH1950" i="9"/>
  <c r="AH1951" i="9"/>
  <c r="AH1952" i="9"/>
  <c r="AH1953" i="9"/>
  <c r="AH2" i="9"/>
  <c r="L4" i="14"/>
  <c r="M4" i="14"/>
  <c r="R25" i="14"/>
  <c r="R29" i="14"/>
  <c r="R33" i="14"/>
  <c r="R37" i="14"/>
  <c r="R41" i="14"/>
  <c r="R45" i="14"/>
  <c r="R49" i="14"/>
  <c r="R53" i="14"/>
  <c r="R57" i="14"/>
  <c r="R61" i="14"/>
  <c r="R65" i="14"/>
  <c r="R69" i="14"/>
  <c r="R28" i="14"/>
  <c r="R26" i="14"/>
  <c r="R30" i="14"/>
  <c r="R34" i="14"/>
  <c r="R38" i="14"/>
  <c r="R42" i="14"/>
  <c r="R46" i="14"/>
  <c r="R50" i="14"/>
  <c r="R54" i="14"/>
  <c r="R58" i="14"/>
  <c r="R62" i="14"/>
  <c r="R66" i="14"/>
  <c r="R70" i="14"/>
  <c r="R36" i="14"/>
  <c r="R64" i="14"/>
  <c r="R27" i="14"/>
  <c r="R31" i="14"/>
  <c r="R35" i="14"/>
  <c r="R39" i="14"/>
  <c r="R43" i="14"/>
  <c r="R47" i="14"/>
  <c r="R51" i="14"/>
  <c r="R55" i="14"/>
  <c r="R59" i="14"/>
  <c r="R63" i="14"/>
  <c r="R67" i="14"/>
  <c r="R71" i="14"/>
  <c r="R32" i="14"/>
  <c r="R44" i="14"/>
  <c r="R48" i="14"/>
  <c r="R56" i="14"/>
  <c r="R68" i="14"/>
  <c r="R40" i="14"/>
  <c r="R52" i="14"/>
  <c r="R60" i="14"/>
  <c r="R72" i="14"/>
  <c r="R24" i="14"/>
  <c r="J4" i="14"/>
  <c r="K4" i="14"/>
  <c r="T3" i="9" l="1"/>
  <c r="T4" i="9"/>
  <c r="T5" i="9"/>
  <c r="T6" i="9"/>
  <c r="T7" i="9"/>
  <c r="T8" i="9"/>
  <c r="T9" i="9"/>
  <c r="T10" i="9"/>
  <c r="T11" i="9"/>
  <c r="T12" i="9"/>
  <c r="T13" i="9"/>
  <c r="T14" i="9"/>
  <c r="T15" i="9"/>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T136" i="9"/>
  <c r="T137" i="9"/>
  <c r="T138" i="9"/>
  <c r="T139" i="9"/>
  <c r="T140" i="9"/>
  <c r="T141" i="9"/>
  <c r="T142" i="9"/>
  <c r="T143" i="9"/>
  <c r="T144" i="9"/>
  <c r="T145" i="9"/>
  <c r="T146" i="9"/>
  <c r="T147" i="9"/>
  <c r="T148" i="9"/>
  <c r="T149" i="9"/>
  <c r="T150" i="9"/>
  <c r="T151" i="9"/>
  <c r="T152" i="9"/>
  <c r="T153" i="9"/>
  <c r="T154" i="9"/>
  <c r="T155" i="9"/>
  <c r="T156" i="9"/>
  <c r="T157" i="9"/>
  <c r="T158" i="9"/>
  <c r="T159" i="9"/>
  <c r="T160" i="9"/>
  <c r="T161" i="9"/>
  <c r="T162" i="9"/>
  <c r="T163" i="9"/>
  <c r="T164" i="9"/>
  <c r="T165" i="9"/>
  <c r="T166" i="9"/>
  <c r="T167" i="9"/>
  <c r="T168" i="9"/>
  <c r="T169" i="9"/>
  <c r="T170" i="9"/>
  <c r="T171" i="9"/>
  <c r="T172" i="9"/>
  <c r="T173" i="9"/>
  <c r="T174" i="9"/>
  <c r="T175" i="9"/>
  <c r="T176" i="9"/>
  <c r="T177" i="9"/>
  <c r="T178" i="9"/>
  <c r="T179" i="9"/>
  <c r="T180" i="9"/>
  <c r="T181" i="9"/>
  <c r="T182" i="9"/>
  <c r="T183" i="9"/>
  <c r="T184" i="9"/>
  <c r="T185" i="9"/>
  <c r="T186" i="9"/>
  <c r="T187" i="9"/>
  <c r="T188" i="9"/>
  <c r="T189" i="9"/>
  <c r="T190" i="9"/>
  <c r="T191" i="9"/>
  <c r="T192" i="9"/>
  <c r="T193" i="9"/>
  <c r="T194" i="9"/>
  <c r="T195" i="9"/>
  <c r="T196" i="9"/>
  <c r="T197" i="9"/>
  <c r="T198" i="9"/>
  <c r="T199" i="9"/>
  <c r="T200" i="9"/>
  <c r="T201" i="9"/>
  <c r="T202" i="9"/>
  <c r="T203" i="9"/>
  <c r="T204" i="9"/>
  <c r="T205" i="9"/>
  <c r="T206" i="9"/>
  <c r="T207" i="9"/>
  <c r="T208" i="9"/>
  <c r="T209" i="9"/>
  <c r="T210" i="9"/>
  <c r="T211" i="9"/>
  <c r="T212" i="9"/>
  <c r="T213" i="9"/>
  <c r="T214" i="9"/>
  <c r="T215" i="9"/>
  <c r="T216" i="9"/>
  <c r="T217" i="9"/>
  <c r="T218" i="9"/>
  <c r="T219" i="9"/>
  <c r="T220" i="9"/>
  <c r="T221" i="9"/>
  <c r="T222" i="9"/>
  <c r="T223" i="9"/>
  <c r="T224" i="9"/>
  <c r="T225" i="9"/>
  <c r="T226" i="9"/>
  <c r="T227" i="9"/>
  <c r="T228" i="9"/>
  <c r="T229" i="9"/>
  <c r="T230" i="9"/>
  <c r="T231" i="9"/>
  <c r="T232" i="9"/>
  <c r="T233" i="9"/>
  <c r="T234" i="9"/>
  <c r="T235" i="9"/>
  <c r="T236" i="9"/>
  <c r="T237" i="9"/>
  <c r="T238" i="9"/>
  <c r="T239" i="9"/>
  <c r="T240" i="9"/>
  <c r="T241" i="9"/>
  <c r="T242" i="9"/>
  <c r="T243" i="9"/>
  <c r="T244" i="9"/>
  <c r="T245" i="9"/>
  <c r="T246" i="9"/>
  <c r="T247" i="9"/>
  <c r="T248" i="9"/>
  <c r="T249" i="9"/>
  <c r="T250" i="9"/>
  <c r="T251" i="9"/>
  <c r="T252" i="9"/>
  <c r="T253" i="9"/>
  <c r="T254" i="9"/>
  <c r="T255" i="9"/>
  <c r="T256" i="9"/>
  <c r="T257" i="9"/>
  <c r="T258" i="9"/>
  <c r="T259" i="9"/>
  <c r="T260" i="9"/>
  <c r="T261" i="9"/>
  <c r="T262" i="9"/>
  <c r="T263" i="9"/>
  <c r="T264" i="9"/>
  <c r="T265" i="9"/>
  <c r="T266" i="9"/>
  <c r="T267" i="9"/>
  <c r="T268" i="9"/>
  <c r="T269" i="9"/>
  <c r="T270" i="9"/>
  <c r="T271" i="9"/>
  <c r="T272" i="9"/>
  <c r="T273" i="9"/>
  <c r="T274" i="9"/>
  <c r="T275" i="9"/>
  <c r="T276" i="9"/>
  <c r="T277" i="9"/>
  <c r="T278" i="9"/>
  <c r="T279" i="9"/>
  <c r="T280" i="9"/>
  <c r="T281" i="9"/>
  <c r="T282" i="9"/>
  <c r="T283" i="9"/>
  <c r="T284" i="9"/>
  <c r="T285" i="9"/>
  <c r="T286" i="9"/>
  <c r="T287" i="9"/>
  <c r="T288" i="9"/>
  <c r="T289" i="9"/>
  <c r="T290" i="9"/>
  <c r="T291" i="9"/>
  <c r="T292" i="9"/>
  <c r="T293" i="9"/>
  <c r="T294" i="9"/>
  <c r="T295" i="9"/>
  <c r="T296" i="9"/>
  <c r="T297" i="9"/>
  <c r="T298" i="9"/>
  <c r="T299" i="9"/>
  <c r="T300" i="9"/>
  <c r="T301" i="9"/>
  <c r="T302" i="9"/>
  <c r="T303" i="9"/>
  <c r="T304" i="9"/>
  <c r="T305" i="9"/>
  <c r="T306" i="9"/>
  <c r="T307" i="9"/>
  <c r="T308" i="9"/>
  <c r="T309" i="9"/>
  <c r="T310" i="9"/>
  <c r="T311" i="9"/>
  <c r="T312" i="9"/>
  <c r="T313" i="9"/>
  <c r="T314" i="9"/>
  <c r="T315" i="9"/>
  <c r="T316" i="9"/>
  <c r="T317" i="9"/>
  <c r="T318" i="9"/>
  <c r="T319" i="9"/>
  <c r="T320" i="9"/>
  <c r="T321" i="9"/>
  <c r="T322" i="9"/>
  <c r="T323" i="9"/>
  <c r="T324" i="9"/>
  <c r="T325" i="9"/>
  <c r="T326" i="9"/>
  <c r="T327" i="9"/>
  <c r="T328" i="9"/>
  <c r="T329" i="9"/>
  <c r="T330" i="9"/>
  <c r="T331" i="9"/>
  <c r="T332" i="9"/>
  <c r="T333" i="9"/>
  <c r="T334" i="9"/>
  <c r="T335" i="9"/>
  <c r="T336" i="9"/>
  <c r="T337" i="9"/>
  <c r="T338" i="9"/>
  <c r="T339" i="9"/>
  <c r="T340" i="9"/>
  <c r="T341" i="9"/>
  <c r="T342" i="9"/>
  <c r="T343" i="9"/>
  <c r="T344" i="9"/>
  <c r="T345" i="9"/>
  <c r="T346" i="9"/>
  <c r="T347" i="9"/>
  <c r="T348" i="9"/>
  <c r="T349" i="9"/>
  <c r="T350" i="9"/>
  <c r="T351" i="9"/>
  <c r="T352" i="9"/>
  <c r="T353" i="9"/>
  <c r="T354" i="9"/>
  <c r="T355" i="9"/>
  <c r="T356" i="9"/>
  <c r="T357" i="9"/>
  <c r="T358" i="9"/>
  <c r="T359" i="9"/>
  <c r="T360" i="9"/>
  <c r="T361" i="9"/>
  <c r="T362" i="9"/>
  <c r="T363" i="9"/>
  <c r="T364" i="9"/>
  <c r="T365" i="9"/>
  <c r="T366" i="9"/>
  <c r="T367" i="9"/>
  <c r="T368" i="9"/>
  <c r="T369" i="9"/>
  <c r="T370" i="9"/>
  <c r="T371" i="9"/>
  <c r="T372" i="9"/>
  <c r="T373" i="9"/>
  <c r="T374" i="9"/>
  <c r="T375" i="9"/>
  <c r="T376" i="9"/>
  <c r="T377" i="9"/>
  <c r="T378" i="9"/>
  <c r="T379" i="9"/>
  <c r="T380" i="9"/>
  <c r="T381" i="9"/>
  <c r="T382" i="9"/>
  <c r="T383" i="9"/>
  <c r="T384" i="9"/>
  <c r="T385" i="9"/>
  <c r="T386" i="9"/>
  <c r="T387" i="9"/>
  <c r="T388" i="9"/>
  <c r="T389" i="9"/>
  <c r="T390" i="9"/>
  <c r="T391" i="9"/>
  <c r="T392" i="9"/>
  <c r="T393" i="9"/>
  <c r="T394" i="9"/>
  <c r="T395" i="9"/>
  <c r="T396" i="9"/>
  <c r="T397" i="9"/>
  <c r="T398" i="9"/>
  <c r="T399" i="9"/>
  <c r="T400" i="9"/>
  <c r="T401" i="9"/>
  <c r="T402" i="9"/>
  <c r="T403" i="9"/>
  <c r="T404" i="9"/>
  <c r="T405" i="9"/>
  <c r="T406" i="9"/>
  <c r="T407" i="9"/>
  <c r="T408" i="9"/>
  <c r="T409" i="9"/>
  <c r="T410" i="9"/>
  <c r="T411" i="9"/>
  <c r="T412" i="9"/>
  <c r="T413" i="9"/>
  <c r="T414" i="9"/>
  <c r="T415" i="9"/>
  <c r="T416" i="9"/>
  <c r="T417" i="9"/>
  <c r="T418" i="9"/>
  <c r="T419" i="9"/>
  <c r="T420" i="9"/>
  <c r="T421" i="9"/>
  <c r="T422" i="9"/>
  <c r="T423" i="9"/>
  <c r="T424" i="9"/>
  <c r="T425" i="9"/>
  <c r="T426" i="9"/>
  <c r="T427" i="9"/>
  <c r="T428" i="9"/>
  <c r="T429" i="9"/>
  <c r="T430" i="9"/>
  <c r="T431" i="9"/>
  <c r="T432" i="9"/>
  <c r="T433" i="9"/>
  <c r="T434" i="9"/>
  <c r="T435" i="9"/>
  <c r="T436" i="9"/>
  <c r="T437" i="9"/>
  <c r="T438" i="9"/>
  <c r="T439" i="9"/>
  <c r="T440" i="9"/>
  <c r="T441" i="9"/>
  <c r="T442" i="9"/>
  <c r="T443" i="9"/>
  <c r="T444" i="9"/>
  <c r="T445" i="9"/>
  <c r="T446" i="9"/>
  <c r="T447" i="9"/>
  <c r="T448" i="9"/>
  <c r="T449" i="9"/>
  <c r="T450" i="9"/>
  <c r="T451" i="9"/>
  <c r="T452" i="9"/>
  <c r="T453" i="9"/>
  <c r="T454" i="9"/>
  <c r="T455" i="9"/>
  <c r="T456" i="9"/>
  <c r="T457" i="9"/>
  <c r="T458" i="9"/>
  <c r="T459" i="9"/>
  <c r="T460" i="9"/>
  <c r="T461" i="9"/>
  <c r="T462" i="9"/>
  <c r="T463" i="9"/>
  <c r="T464" i="9"/>
  <c r="T465" i="9"/>
  <c r="T466" i="9"/>
  <c r="T467" i="9"/>
  <c r="T468" i="9"/>
  <c r="T469" i="9"/>
  <c r="T470" i="9"/>
  <c r="T471" i="9"/>
  <c r="T472" i="9"/>
  <c r="T473" i="9"/>
  <c r="T474" i="9"/>
  <c r="T475" i="9"/>
  <c r="T476" i="9"/>
  <c r="T477" i="9"/>
  <c r="T478" i="9"/>
  <c r="T479" i="9"/>
  <c r="T480" i="9"/>
  <c r="T481" i="9"/>
  <c r="T482" i="9"/>
  <c r="T483" i="9"/>
  <c r="T484" i="9"/>
  <c r="T485" i="9"/>
  <c r="T486" i="9"/>
  <c r="T487" i="9"/>
  <c r="T488" i="9"/>
  <c r="T489" i="9"/>
  <c r="T490" i="9"/>
  <c r="T491" i="9"/>
  <c r="T492" i="9"/>
  <c r="T493" i="9"/>
  <c r="T494" i="9"/>
  <c r="T495" i="9"/>
  <c r="T496" i="9"/>
  <c r="T497" i="9"/>
  <c r="T498" i="9"/>
  <c r="T499" i="9"/>
  <c r="T500" i="9"/>
  <c r="T501" i="9"/>
  <c r="T502" i="9"/>
  <c r="T503" i="9"/>
  <c r="T504" i="9"/>
  <c r="T505" i="9"/>
  <c r="T506" i="9"/>
  <c r="T507" i="9"/>
  <c r="T508" i="9"/>
  <c r="T509" i="9"/>
  <c r="T510" i="9"/>
  <c r="T511" i="9"/>
  <c r="T512" i="9"/>
  <c r="T513" i="9"/>
  <c r="T514" i="9"/>
  <c r="T515" i="9"/>
  <c r="T516" i="9"/>
  <c r="T517" i="9"/>
  <c r="T518" i="9"/>
  <c r="T519" i="9"/>
  <c r="T520" i="9"/>
  <c r="T521" i="9"/>
  <c r="T522" i="9"/>
  <c r="T523" i="9"/>
  <c r="T524" i="9"/>
  <c r="T525" i="9"/>
  <c r="T526" i="9"/>
  <c r="T527" i="9"/>
  <c r="T528" i="9"/>
  <c r="T529" i="9"/>
  <c r="T530" i="9"/>
  <c r="T531" i="9"/>
  <c r="T532" i="9"/>
  <c r="T533" i="9"/>
  <c r="T534" i="9"/>
  <c r="T535" i="9"/>
  <c r="T536" i="9"/>
  <c r="T537" i="9"/>
  <c r="T538" i="9"/>
  <c r="T539" i="9"/>
  <c r="T540" i="9"/>
  <c r="T541" i="9"/>
  <c r="T542" i="9"/>
  <c r="T543" i="9"/>
  <c r="T544" i="9"/>
  <c r="T545" i="9"/>
  <c r="T546" i="9"/>
  <c r="T547" i="9"/>
  <c r="T548" i="9"/>
  <c r="T549" i="9"/>
  <c r="T550" i="9"/>
  <c r="T551" i="9"/>
  <c r="T552" i="9"/>
  <c r="T553" i="9"/>
  <c r="T554" i="9"/>
  <c r="T555" i="9"/>
  <c r="T556" i="9"/>
  <c r="T557" i="9"/>
  <c r="T558" i="9"/>
  <c r="T559" i="9"/>
  <c r="T560" i="9"/>
  <c r="T561" i="9"/>
  <c r="T562" i="9"/>
  <c r="T563" i="9"/>
  <c r="T564" i="9"/>
  <c r="T565" i="9"/>
  <c r="T566" i="9"/>
  <c r="T567" i="9"/>
  <c r="T568" i="9"/>
  <c r="T569" i="9"/>
  <c r="T570" i="9"/>
  <c r="T571" i="9"/>
  <c r="T572" i="9"/>
  <c r="T573" i="9"/>
  <c r="T574" i="9"/>
  <c r="T575" i="9"/>
  <c r="T576" i="9"/>
  <c r="T577" i="9"/>
  <c r="T578" i="9"/>
  <c r="T579" i="9"/>
  <c r="T580" i="9"/>
  <c r="T581" i="9"/>
  <c r="T582" i="9"/>
  <c r="T583" i="9"/>
  <c r="T584" i="9"/>
  <c r="T585" i="9"/>
  <c r="T586" i="9"/>
  <c r="T587" i="9"/>
  <c r="T588" i="9"/>
  <c r="T589" i="9"/>
  <c r="T590" i="9"/>
  <c r="T591" i="9"/>
  <c r="T592" i="9"/>
  <c r="T593" i="9"/>
  <c r="T594" i="9"/>
  <c r="T595" i="9"/>
  <c r="T596" i="9"/>
  <c r="T597" i="9"/>
  <c r="T598" i="9"/>
  <c r="T599" i="9"/>
  <c r="T600" i="9"/>
  <c r="T601" i="9"/>
  <c r="T602" i="9"/>
  <c r="T603" i="9"/>
  <c r="T604" i="9"/>
  <c r="T605" i="9"/>
  <c r="T606" i="9"/>
  <c r="T607" i="9"/>
  <c r="T608" i="9"/>
  <c r="T609" i="9"/>
  <c r="T610" i="9"/>
  <c r="T611" i="9"/>
  <c r="T612" i="9"/>
  <c r="T613" i="9"/>
  <c r="T614" i="9"/>
  <c r="T615" i="9"/>
  <c r="T616" i="9"/>
  <c r="T617" i="9"/>
  <c r="T618" i="9"/>
  <c r="T619" i="9"/>
  <c r="T620" i="9"/>
  <c r="T621" i="9"/>
  <c r="T622" i="9"/>
  <c r="T623" i="9"/>
  <c r="T624" i="9"/>
  <c r="T625" i="9"/>
  <c r="T626" i="9"/>
  <c r="T627" i="9"/>
  <c r="T628" i="9"/>
  <c r="T629" i="9"/>
  <c r="T630" i="9"/>
  <c r="T631" i="9"/>
  <c r="T632" i="9"/>
  <c r="T633" i="9"/>
  <c r="T634" i="9"/>
  <c r="T635" i="9"/>
  <c r="T636" i="9"/>
  <c r="T637" i="9"/>
  <c r="T638" i="9"/>
  <c r="T639" i="9"/>
  <c r="T640" i="9"/>
  <c r="T641" i="9"/>
  <c r="T642" i="9"/>
  <c r="T643" i="9"/>
  <c r="T644" i="9"/>
  <c r="T645" i="9"/>
  <c r="T646" i="9"/>
  <c r="T647" i="9"/>
  <c r="T648" i="9"/>
  <c r="T649" i="9"/>
  <c r="T650" i="9"/>
  <c r="T651" i="9"/>
  <c r="T652" i="9"/>
  <c r="T653" i="9"/>
  <c r="T654" i="9"/>
  <c r="T655" i="9"/>
  <c r="T656" i="9"/>
  <c r="T657" i="9"/>
  <c r="T658" i="9"/>
  <c r="T659" i="9"/>
  <c r="T660" i="9"/>
  <c r="T661" i="9"/>
  <c r="T662" i="9"/>
  <c r="T663" i="9"/>
  <c r="T664" i="9"/>
  <c r="T665" i="9"/>
  <c r="T666" i="9"/>
  <c r="T667" i="9"/>
  <c r="T668" i="9"/>
  <c r="T669" i="9"/>
  <c r="T670" i="9"/>
  <c r="T671" i="9"/>
  <c r="T672" i="9"/>
  <c r="T673" i="9"/>
  <c r="T674" i="9"/>
  <c r="T675" i="9"/>
  <c r="T676" i="9"/>
  <c r="T677" i="9"/>
  <c r="T678" i="9"/>
  <c r="T679" i="9"/>
  <c r="T680" i="9"/>
  <c r="T681" i="9"/>
  <c r="T682" i="9"/>
  <c r="T683" i="9"/>
  <c r="T684" i="9"/>
  <c r="T685" i="9"/>
  <c r="T686" i="9"/>
  <c r="T687" i="9"/>
  <c r="T688" i="9"/>
  <c r="T689" i="9"/>
  <c r="T690" i="9"/>
  <c r="T691" i="9"/>
  <c r="T692" i="9"/>
  <c r="T693" i="9"/>
  <c r="T694" i="9"/>
  <c r="T695" i="9"/>
  <c r="T696" i="9"/>
  <c r="T697" i="9"/>
  <c r="T698" i="9"/>
  <c r="T699" i="9"/>
  <c r="T700" i="9"/>
  <c r="T701" i="9"/>
  <c r="T702" i="9"/>
  <c r="T703" i="9"/>
  <c r="T704" i="9"/>
  <c r="T705" i="9"/>
  <c r="T706" i="9"/>
  <c r="T707" i="9"/>
  <c r="T708" i="9"/>
  <c r="T709" i="9"/>
  <c r="T710" i="9"/>
  <c r="T711" i="9"/>
  <c r="T712" i="9"/>
  <c r="T713" i="9"/>
  <c r="T714" i="9"/>
  <c r="T715" i="9"/>
  <c r="T716" i="9"/>
  <c r="T717" i="9"/>
  <c r="T718" i="9"/>
  <c r="T719" i="9"/>
  <c r="T720" i="9"/>
  <c r="T721" i="9"/>
  <c r="T722" i="9"/>
  <c r="T723" i="9"/>
  <c r="T724" i="9"/>
  <c r="T725" i="9"/>
  <c r="T726" i="9"/>
  <c r="T727" i="9"/>
  <c r="T728" i="9"/>
  <c r="T729" i="9"/>
  <c r="T730" i="9"/>
  <c r="T731" i="9"/>
  <c r="T732" i="9"/>
  <c r="T733" i="9"/>
  <c r="T734" i="9"/>
  <c r="T735" i="9"/>
  <c r="T736" i="9"/>
  <c r="T737" i="9"/>
  <c r="T738" i="9"/>
  <c r="T739" i="9"/>
  <c r="T740" i="9"/>
  <c r="T741" i="9"/>
  <c r="T742" i="9"/>
  <c r="T743" i="9"/>
  <c r="T744" i="9"/>
  <c r="T745" i="9"/>
  <c r="T746" i="9"/>
  <c r="T747" i="9"/>
  <c r="T748" i="9"/>
  <c r="T749" i="9"/>
  <c r="T750" i="9"/>
  <c r="T751" i="9"/>
  <c r="T752" i="9"/>
  <c r="T753" i="9"/>
  <c r="T754" i="9"/>
  <c r="T755" i="9"/>
  <c r="T756" i="9"/>
  <c r="T757" i="9"/>
  <c r="T758" i="9"/>
  <c r="T759" i="9"/>
  <c r="T760" i="9"/>
  <c r="T761" i="9"/>
  <c r="T762" i="9"/>
  <c r="T763" i="9"/>
  <c r="T764" i="9"/>
  <c r="T765" i="9"/>
  <c r="T766" i="9"/>
  <c r="T767" i="9"/>
  <c r="T768" i="9"/>
  <c r="T769" i="9"/>
  <c r="T770" i="9"/>
  <c r="T771" i="9"/>
  <c r="T772" i="9"/>
  <c r="T773" i="9"/>
  <c r="T774" i="9"/>
  <c r="T775" i="9"/>
  <c r="T776" i="9"/>
  <c r="T777" i="9"/>
  <c r="T778" i="9"/>
  <c r="T779" i="9"/>
  <c r="T780" i="9"/>
  <c r="T781" i="9"/>
  <c r="T782" i="9"/>
  <c r="T783" i="9"/>
  <c r="T784" i="9"/>
  <c r="T785" i="9"/>
  <c r="T786" i="9"/>
  <c r="T787" i="9"/>
  <c r="T788" i="9"/>
  <c r="T789" i="9"/>
  <c r="T790" i="9"/>
  <c r="T791" i="9"/>
  <c r="T792" i="9"/>
  <c r="T793" i="9"/>
  <c r="T794" i="9"/>
  <c r="T795" i="9"/>
  <c r="T796" i="9"/>
  <c r="T797" i="9"/>
  <c r="T798" i="9"/>
  <c r="T799" i="9"/>
  <c r="T800" i="9"/>
  <c r="T801" i="9"/>
  <c r="T802" i="9"/>
  <c r="T803" i="9"/>
  <c r="T804" i="9"/>
  <c r="T805" i="9"/>
  <c r="T806" i="9"/>
  <c r="T807" i="9"/>
  <c r="T808" i="9"/>
  <c r="T809" i="9"/>
  <c r="T810" i="9"/>
  <c r="T811" i="9"/>
  <c r="T812" i="9"/>
  <c r="T813" i="9"/>
  <c r="T814" i="9"/>
  <c r="T815" i="9"/>
  <c r="T816" i="9"/>
  <c r="T817" i="9"/>
  <c r="T818" i="9"/>
  <c r="T819" i="9"/>
  <c r="T820" i="9"/>
  <c r="T821" i="9"/>
  <c r="T822" i="9"/>
  <c r="T823" i="9"/>
  <c r="T824" i="9"/>
  <c r="T825" i="9"/>
  <c r="T826" i="9"/>
  <c r="T827" i="9"/>
  <c r="T828" i="9"/>
  <c r="T829" i="9"/>
  <c r="T830" i="9"/>
  <c r="T831" i="9"/>
  <c r="T832" i="9"/>
  <c r="T833" i="9"/>
  <c r="T834" i="9"/>
  <c r="T835" i="9"/>
  <c r="T836" i="9"/>
  <c r="T837" i="9"/>
  <c r="T838" i="9"/>
  <c r="T839" i="9"/>
  <c r="T840" i="9"/>
  <c r="T841" i="9"/>
  <c r="T842" i="9"/>
  <c r="T843" i="9"/>
  <c r="T844" i="9"/>
  <c r="T845" i="9"/>
  <c r="T846" i="9"/>
  <c r="T847" i="9"/>
  <c r="T848" i="9"/>
  <c r="T849" i="9"/>
  <c r="T850" i="9"/>
  <c r="T851" i="9"/>
  <c r="T852" i="9"/>
  <c r="T853" i="9"/>
  <c r="T854" i="9"/>
  <c r="T855" i="9"/>
  <c r="T856" i="9"/>
  <c r="T857" i="9"/>
  <c r="T858" i="9"/>
  <c r="T859" i="9"/>
  <c r="T860" i="9"/>
  <c r="T861" i="9"/>
  <c r="T862" i="9"/>
  <c r="T863" i="9"/>
  <c r="T864" i="9"/>
  <c r="T865" i="9"/>
  <c r="T866" i="9"/>
  <c r="T867" i="9"/>
  <c r="T868" i="9"/>
  <c r="T869" i="9"/>
  <c r="T870" i="9"/>
  <c r="T871" i="9"/>
  <c r="T872" i="9"/>
  <c r="T873" i="9"/>
  <c r="T874" i="9"/>
  <c r="T875" i="9"/>
  <c r="T876" i="9"/>
  <c r="T877" i="9"/>
  <c r="T878" i="9"/>
  <c r="T879" i="9"/>
  <c r="T880" i="9"/>
  <c r="T881" i="9"/>
  <c r="T882" i="9"/>
  <c r="T883" i="9"/>
  <c r="T884" i="9"/>
  <c r="T885" i="9"/>
  <c r="T886" i="9"/>
  <c r="T887" i="9"/>
  <c r="T888" i="9"/>
  <c r="T889" i="9"/>
  <c r="T890" i="9"/>
  <c r="T891" i="9"/>
  <c r="T892" i="9"/>
  <c r="T893" i="9"/>
  <c r="T894" i="9"/>
  <c r="T895" i="9"/>
  <c r="T896" i="9"/>
  <c r="T897" i="9"/>
  <c r="T898" i="9"/>
  <c r="T899" i="9"/>
  <c r="T900" i="9"/>
  <c r="T901" i="9"/>
  <c r="T902" i="9"/>
  <c r="T903" i="9"/>
  <c r="T904" i="9"/>
  <c r="T905" i="9"/>
  <c r="T906" i="9"/>
  <c r="T907" i="9"/>
  <c r="T908" i="9"/>
  <c r="T909" i="9"/>
  <c r="T910" i="9"/>
  <c r="T911" i="9"/>
  <c r="T912" i="9"/>
  <c r="T913" i="9"/>
  <c r="T914" i="9"/>
  <c r="T915" i="9"/>
  <c r="T916" i="9"/>
  <c r="T917" i="9"/>
  <c r="T918" i="9"/>
  <c r="T919" i="9"/>
  <c r="T920" i="9"/>
  <c r="T921" i="9"/>
  <c r="T922" i="9"/>
  <c r="T923" i="9"/>
  <c r="T924" i="9"/>
  <c r="T925" i="9"/>
  <c r="T926" i="9"/>
  <c r="T927" i="9"/>
  <c r="T928" i="9"/>
  <c r="T929" i="9"/>
  <c r="T930" i="9"/>
  <c r="T931" i="9"/>
  <c r="T932" i="9"/>
  <c r="T933" i="9"/>
  <c r="T934" i="9"/>
  <c r="T935" i="9"/>
  <c r="T936" i="9"/>
  <c r="T937" i="9"/>
  <c r="T938" i="9"/>
  <c r="T939" i="9"/>
  <c r="T940" i="9"/>
  <c r="T941" i="9"/>
  <c r="T942" i="9"/>
  <c r="T943" i="9"/>
  <c r="T944" i="9"/>
  <c r="T945" i="9"/>
  <c r="T946" i="9"/>
  <c r="T947" i="9"/>
  <c r="T948" i="9"/>
  <c r="T949" i="9"/>
  <c r="T950" i="9"/>
  <c r="T951" i="9"/>
  <c r="T952" i="9"/>
  <c r="T953" i="9"/>
  <c r="T954" i="9"/>
  <c r="T955" i="9"/>
  <c r="T956" i="9"/>
  <c r="T957" i="9"/>
  <c r="T958" i="9"/>
  <c r="T959" i="9"/>
  <c r="T960" i="9"/>
  <c r="T961" i="9"/>
  <c r="T962" i="9"/>
  <c r="T963" i="9"/>
  <c r="T964" i="9"/>
  <c r="T965" i="9"/>
  <c r="T966" i="9"/>
  <c r="T967" i="9"/>
  <c r="T968" i="9"/>
  <c r="T969" i="9"/>
  <c r="T970" i="9"/>
  <c r="T971" i="9"/>
  <c r="T972" i="9"/>
  <c r="T973" i="9"/>
  <c r="T974" i="9"/>
  <c r="T975" i="9"/>
  <c r="T976" i="9"/>
  <c r="T977" i="9"/>
  <c r="T978" i="9"/>
  <c r="T979" i="9"/>
  <c r="T980" i="9"/>
  <c r="T981" i="9"/>
  <c r="T982" i="9"/>
  <c r="T983" i="9"/>
  <c r="T984" i="9"/>
  <c r="T985" i="9"/>
  <c r="T986" i="9"/>
  <c r="T987" i="9"/>
  <c r="T988" i="9"/>
  <c r="T989" i="9"/>
  <c r="T990" i="9"/>
  <c r="T991" i="9"/>
  <c r="T992" i="9"/>
  <c r="T993" i="9"/>
  <c r="T994" i="9"/>
  <c r="T995" i="9"/>
  <c r="T996" i="9"/>
  <c r="T997" i="9"/>
  <c r="T998" i="9"/>
  <c r="T999" i="9"/>
  <c r="T1000" i="9"/>
  <c r="T1001" i="9"/>
  <c r="T1002" i="9"/>
  <c r="T1003" i="9"/>
  <c r="T1004" i="9"/>
  <c r="T1005" i="9"/>
  <c r="T1006" i="9"/>
  <c r="T1007" i="9"/>
  <c r="T1008" i="9"/>
  <c r="T1009" i="9"/>
  <c r="T1010" i="9"/>
  <c r="T1011" i="9"/>
  <c r="T1012" i="9"/>
  <c r="T1013" i="9"/>
  <c r="T1014" i="9"/>
  <c r="T1015" i="9"/>
  <c r="T1016" i="9"/>
  <c r="T1017" i="9"/>
  <c r="T1018" i="9"/>
  <c r="T1019" i="9"/>
  <c r="T1020" i="9"/>
  <c r="T1021" i="9"/>
  <c r="T1022" i="9"/>
  <c r="T1023" i="9"/>
  <c r="T1024" i="9"/>
  <c r="T1025" i="9"/>
  <c r="T1026" i="9"/>
  <c r="T1027" i="9"/>
  <c r="T1028" i="9"/>
  <c r="T1029" i="9"/>
  <c r="T1030" i="9"/>
  <c r="T1031" i="9"/>
  <c r="T1032" i="9"/>
  <c r="T1033" i="9"/>
  <c r="T1034" i="9"/>
  <c r="T1035" i="9"/>
  <c r="T1036" i="9"/>
  <c r="T1037" i="9"/>
  <c r="T1038" i="9"/>
  <c r="T1039" i="9"/>
  <c r="T1040" i="9"/>
  <c r="T1041" i="9"/>
  <c r="T1042" i="9"/>
  <c r="T1043" i="9"/>
  <c r="T1044" i="9"/>
  <c r="T1045" i="9"/>
  <c r="T1046" i="9"/>
  <c r="T1047" i="9"/>
  <c r="T1048" i="9"/>
  <c r="T1049" i="9"/>
  <c r="T1050" i="9"/>
  <c r="T1051" i="9"/>
  <c r="T1052" i="9"/>
  <c r="T1053" i="9"/>
  <c r="T1054" i="9"/>
  <c r="T1055" i="9"/>
  <c r="T1056" i="9"/>
  <c r="T1057" i="9"/>
  <c r="T1058" i="9"/>
  <c r="T1059" i="9"/>
  <c r="T1060" i="9"/>
  <c r="T1061" i="9"/>
  <c r="T1062" i="9"/>
  <c r="T1063" i="9"/>
  <c r="T1064" i="9"/>
  <c r="T1065" i="9"/>
  <c r="T1066" i="9"/>
  <c r="T1067" i="9"/>
  <c r="T1068" i="9"/>
  <c r="T1069" i="9"/>
  <c r="T1070" i="9"/>
  <c r="T1071" i="9"/>
  <c r="T1072" i="9"/>
  <c r="T1073" i="9"/>
  <c r="T1074" i="9"/>
  <c r="T1075" i="9"/>
  <c r="T1076" i="9"/>
  <c r="T1077" i="9"/>
  <c r="T1078" i="9"/>
  <c r="T1079" i="9"/>
  <c r="T1080" i="9"/>
  <c r="T1081" i="9"/>
  <c r="T1082" i="9"/>
  <c r="T1083" i="9"/>
  <c r="T1084" i="9"/>
  <c r="T1085" i="9"/>
  <c r="T1086" i="9"/>
  <c r="T1087" i="9"/>
  <c r="T1088" i="9"/>
  <c r="T1089" i="9"/>
  <c r="T1090" i="9"/>
  <c r="T1091" i="9"/>
  <c r="T1092" i="9"/>
  <c r="T1093" i="9"/>
  <c r="T1094" i="9"/>
  <c r="T1095" i="9"/>
  <c r="T1096" i="9"/>
  <c r="T1097" i="9"/>
  <c r="T1098" i="9"/>
  <c r="T1099" i="9"/>
  <c r="T1100" i="9"/>
  <c r="T1101" i="9"/>
  <c r="T1102" i="9"/>
  <c r="T1103" i="9"/>
  <c r="T1104" i="9"/>
  <c r="T1105" i="9"/>
  <c r="T1106" i="9"/>
  <c r="T1107" i="9"/>
  <c r="T1108" i="9"/>
  <c r="T1109" i="9"/>
  <c r="T1110" i="9"/>
  <c r="T1111" i="9"/>
  <c r="T1112" i="9"/>
  <c r="T1113" i="9"/>
  <c r="T1114" i="9"/>
  <c r="T1115" i="9"/>
  <c r="T1116" i="9"/>
  <c r="T1117" i="9"/>
  <c r="T1118" i="9"/>
  <c r="T1119" i="9"/>
  <c r="T1120" i="9"/>
  <c r="T1121" i="9"/>
  <c r="T1122" i="9"/>
  <c r="T1123" i="9"/>
  <c r="T1124" i="9"/>
  <c r="T1125" i="9"/>
  <c r="T1126" i="9"/>
  <c r="T1127" i="9"/>
  <c r="T1128" i="9"/>
  <c r="T1129" i="9"/>
  <c r="T1130" i="9"/>
  <c r="T1131" i="9"/>
  <c r="T1132" i="9"/>
  <c r="T1133" i="9"/>
  <c r="T1134" i="9"/>
  <c r="T1135" i="9"/>
  <c r="T1136" i="9"/>
  <c r="T1137" i="9"/>
  <c r="T1138" i="9"/>
  <c r="T1139" i="9"/>
  <c r="T1140" i="9"/>
  <c r="T1141" i="9"/>
  <c r="T1142" i="9"/>
  <c r="T1143" i="9"/>
  <c r="T1144" i="9"/>
  <c r="T1145" i="9"/>
  <c r="T1146" i="9"/>
  <c r="T1147" i="9"/>
  <c r="T1148" i="9"/>
  <c r="T1149" i="9"/>
  <c r="T1150" i="9"/>
  <c r="T1151" i="9"/>
  <c r="T1152" i="9"/>
  <c r="T1153" i="9"/>
  <c r="T1154" i="9"/>
  <c r="T1155" i="9"/>
  <c r="T1156" i="9"/>
  <c r="T1157" i="9"/>
  <c r="T1158" i="9"/>
  <c r="T1159" i="9"/>
  <c r="T1160" i="9"/>
  <c r="T1161" i="9"/>
  <c r="T1162" i="9"/>
  <c r="T1163" i="9"/>
  <c r="T1164" i="9"/>
  <c r="T1165" i="9"/>
  <c r="T1166" i="9"/>
  <c r="T1167" i="9"/>
  <c r="T1168" i="9"/>
  <c r="T1169" i="9"/>
  <c r="T1170" i="9"/>
  <c r="T1171" i="9"/>
  <c r="T1172" i="9"/>
  <c r="T1173" i="9"/>
  <c r="T1174" i="9"/>
  <c r="T1175" i="9"/>
  <c r="T1176" i="9"/>
  <c r="T1177" i="9"/>
  <c r="T1178" i="9"/>
  <c r="T1179" i="9"/>
  <c r="T1180" i="9"/>
  <c r="T1181" i="9"/>
  <c r="T1182" i="9"/>
  <c r="T1183" i="9"/>
  <c r="T1184" i="9"/>
  <c r="T1185" i="9"/>
  <c r="T1186" i="9"/>
  <c r="T1187" i="9"/>
  <c r="T1188" i="9"/>
  <c r="T1189" i="9"/>
  <c r="T1190" i="9"/>
  <c r="T1191" i="9"/>
  <c r="T1192" i="9"/>
  <c r="T1193" i="9"/>
  <c r="T1194" i="9"/>
  <c r="T1195" i="9"/>
  <c r="T1196" i="9"/>
  <c r="T1197" i="9"/>
  <c r="T1198" i="9"/>
  <c r="T1199" i="9"/>
  <c r="T1200" i="9"/>
  <c r="T1201" i="9"/>
  <c r="T1202" i="9"/>
  <c r="T1203" i="9"/>
  <c r="T1204" i="9"/>
  <c r="T1205" i="9"/>
  <c r="T1206" i="9"/>
  <c r="T1207" i="9"/>
  <c r="T1208" i="9"/>
  <c r="T1209" i="9"/>
  <c r="T1210" i="9"/>
  <c r="T1211" i="9"/>
  <c r="T1212" i="9"/>
  <c r="T1213" i="9"/>
  <c r="T1214" i="9"/>
  <c r="T1215" i="9"/>
  <c r="T1216" i="9"/>
  <c r="T1217" i="9"/>
  <c r="T1218" i="9"/>
  <c r="T1219" i="9"/>
  <c r="T1220" i="9"/>
  <c r="T1221" i="9"/>
  <c r="T1222" i="9"/>
  <c r="T1223" i="9"/>
  <c r="T1224" i="9"/>
  <c r="T1225" i="9"/>
  <c r="T1226" i="9"/>
  <c r="T1227" i="9"/>
  <c r="T1228" i="9"/>
  <c r="T1229" i="9"/>
  <c r="T1230" i="9"/>
  <c r="T1231" i="9"/>
  <c r="T1232" i="9"/>
  <c r="T1233" i="9"/>
  <c r="T1234" i="9"/>
  <c r="T1235" i="9"/>
  <c r="T1236" i="9"/>
  <c r="T1237" i="9"/>
  <c r="T1238" i="9"/>
  <c r="T1239" i="9"/>
  <c r="T1240" i="9"/>
  <c r="T1241" i="9"/>
  <c r="T1242" i="9"/>
  <c r="T1243" i="9"/>
  <c r="T1244" i="9"/>
  <c r="T1245" i="9"/>
  <c r="T1246" i="9"/>
  <c r="T1247" i="9"/>
  <c r="T1248" i="9"/>
  <c r="T1249" i="9"/>
  <c r="T1250" i="9"/>
  <c r="T1251" i="9"/>
  <c r="T1252" i="9"/>
  <c r="T1253" i="9"/>
  <c r="T1254" i="9"/>
  <c r="T1255" i="9"/>
  <c r="T1256" i="9"/>
  <c r="T1257" i="9"/>
  <c r="T1258" i="9"/>
  <c r="T1259" i="9"/>
  <c r="T1260" i="9"/>
  <c r="T1261" i="9"/>
  <c r="T1262" i="9"/>
  <c r="T1263" i="9"/>
  <c r="T1264" i="9"/>
  <c r="T1265" i="9"/>
  <c r="T1266" i="9"/>
  <c r="T1267" i="9"/>
  <c r="T1268" i="9"/>
  <c r="T1269" i="9"/>
  <c r="T1270" i="9"/>
  <c r="T1271" i="9"/>
  <c r="T1272" i="9"/>
  <c r="T1273" i="9"/>
  <c r="T1274" i="9"/>
  <c r="T1275" i="9"/>
  <c r="T1276" i="9"/>
  <c r="T1277" i="9"/>
  <c r="T1278" i="9"/>
  <c r="T1279" i="9"/>
  <c r="T1280" i="9"/>
  <c r="T1281" i="9"/>
  <c r="T1282" i="9"/>
  <c r="T1283" i="9"/>
  <c r="T1284" i="9"/>
  <c r="T1285" i="9"/>
  <c r="T1286" i="9"/>
  <c r="T1287" i="9"/>
  <c r="T1288" i="9"/>
  <c r="T1289" i="9"/>
  <c r="T1290" i="9"/>
  <c r="T1291" i="9"/>
  <c r="T1292" i="9"/>
  <c r="T1293" i="9"/>
  <c r="T1294" i="9"/>
  <c r="T1295" i="9"/>
  <c r="T1296" i="9"/>
  <c r="T1297" i="9"/>
  <c r="T1298" i="9"/>
  <c r="T1299" i="9"/>
  <c r="T1300" i="9"/>
  <c r="T1301" i="9"/>
  <c r="T1302" i="9"/>
  <c r="T1303" i="9"/>
  <c r="T1304" i="9"/>
  <c r="T1305" i="9"/>
  <c r="T1306" i="9"/>
  <c r="T1307" i="9"/>
  <c r="T1308" i="9"/>
  <c r="T1309" i="9"/>
  <c r="T1310" i="9"/>
  <c r="T1311" i="9"/>
  <c r="T1312" i="9"/>
  <c r="T1313" i="9"/>
  <c r="T1314" i="9"/>
  <c r="T1315" i="9"/>
  <c r="T1316" i="9"/>
  <c r="T1317" i="9"/>
  <c r="T1318" i="9"/>
  <c r="T1319" i="9"/>
  <c r="T1320" i="9"/>
  <c r="T1321" i="9"/>
  <c r="T1322" i="9"/>
  <c r="T1323" i="9"/>
  <c r="T1324" i="9"/>
  <c r="T1325" i="9"/>
  <c r="T1326" i="9"/>
  <c r="T1327" i="9"/>
  <c r="T1328" i="9"/>
  <c r="T1329" i="9"/>
  <c r="T1330" i="9"/>
  <c r="T1331" i="9"/>
  <c r="T1332" i="9"/>
  <c r="T1333" i="9"/>
  <c r="T1334" i="9"/>
  <c r="T1335" i="9"/>
  <c r="T1336" i="9"/>
  <c r="T1337" i="9"/>
  <c r="T1338" i="9"/>
  <c r="T1339" i="9"/>
  <c r="T1340" i="9"/>
  <c r="T1341" i="9"/>
  <c r="T1342" i="9"/>
  <c r="T1343" i="9"/>
  <c r="T1344" i="9"/>
  <c r="T1345" i="9"/>
  <c r="T1346" i="9"/>
  <c r="T1347" i="9"/>
  <c r="T1348" i="9"/>
  <c r="T1349" i="9"/>
  <c r="T1350" i="9"/>
  <c r="T1351" i="9"/>
  <c r="T1352" i="9"/>
  <c r="T1353" i="9"/>
  <c r="T1354" i="9"/>
  <c r="T1355" i="9"/>
  <c r="T1356" i="9"/>
  <c r="T1357" i="9"/>
  <c r="T1358" i="9"/>
  <c r="T1359" i="9"/>
  <c r="T1360" i="9"/>
  <c r="T1361" i="9"/>
  <c r="T1362" i="9"/>
  <c r="T1363" i="9"/>
  <c r="T1364" i="9"/>
  <c r="T1365" i="9"/>
  <c r="T1366" i="9"/>
  <c r="T1367" i="9"/>
  <c r="T1368" i="9"/>
  <c r="T1369" i="9"/>
  <c r="T1370" i="9"/>
  <c r="T1371" i="9"/>
  <c r="T1372" i="9"/>
  <c r="T1373" i="9"/>
  <c r="T1374" i="9"/>
  <c r="T1375" i="9"/>
  <c r="T1376" i="9"/>
  <c r="T1377" i="9"/>
  <c r="T1378" i="9"/>
  <c r="T1379" i="9"/>
  <c r="T1380" i="9"/>
  <c r="T1381" i="9"/>
  <c r="T1382" i="9"/>
  <c r="T1383" i="9"/>
  <c r="T1384" i="9"/>
  <c r="T1385" i="9"/>
  <c r="T1386" i="9"/>
  <c r="T1387" i="9"/>
  <c r="T1388" i="9"/>
  <c r="T1389" i="9"/>
  <c r="T1390" i="9"/>
  <c r="T1391" i="9"/>
  <c r="T1392" i="9"/>
  <c r="T1393" i="9"/>
  <c r="T1394" i="9"/>
  <c r="T1395" i="9"/>
  <c r="T1396" i="9"/>
  <c r="T1397" i="9"/>
  <c r="T1398" i="9"/>
  <c r="T1399" i="9"/>
  <c r="T1400" i="9"/>
  <c r="T1401" i="9"/>
  <c r="T1402" i="9"/>
  <c r="T1403" i="9"/>
  <c r="T1404" i="9"/>
  <c r="T1405" i="9"/>
  <c r="T1406" i="9"/>
  <c r="T1407" i="9"/>
  <c r="T1408" i="9"/>
  <c r="T1409" i="9"/>
  <c r="T1410" i="9"/>
  <c r="T1411" i="9"/>
  <c r="T1412" i="9"/>
  <c r="T1413" i="9"/>
  <c r="T1414" i="9"/>
  <c r="T1415" i="9"/>
  <c r="T1416" i="9"/>
  <c r="T1417" i="9"/>
  <c r="T1418" i="9"/>
  <c r="T1419" i="9"/>
  <c r="T1420" i="9"/>
  <c r="T1421" i="9"/>
  <c r="T1422" i="9"/>
  <c r="T1423" i="9"/>
  <c r="T1424" i="9"/>
  <c r="T1425" i="9"/>
  <c r="T1426" i="9"/>
  <c r="T1427" i="9"/>
  <c r="T1428" i="9"/>
  <c r="T1429" i="9"/>
  <c r="T1430" i="9"/>
  <c r="T1431" i="9"/>
  <c r="T1432" i="9"/>
  <c r="T1433" i="9"/>
  <c r="T1434" i="9"/>
  <c r="T1435" i="9"/>
  <c r="T1436" i="9"/>
  <c r="T1437" i="9"/>
  <c r="T1438" i="9"/>
  <c r="T1439" i="9"/>
  <c r="T1440" i="9"/>
  <c r="T1441" i="9"/>
  <c r="T1442" i="9"/>
  <c r="T1443" i="9"/>
  <c r="T1444" i="9"/>
  <c r="T1445" i="9"/>
  <c r="T1446" i="9"/>
  <c r="T1447" i="9"/>
  <c r="T1448" i="9"/>
  <c r="T1449" i="9"/>
  <c r="T1450" i="9"/>
  <c r="T1451" i="9"/>
  <c r="T1452" i="9"/>
  <c r="T1453" i="9"/>
  <c r="T1454" i="9"/>
  <c r="T1455" i="9"/>
  <c r="T1456" i="9"/>
  <c r="T1457" i="9"/>
  <c r="T1458" i="9"/>
  <c r="T1459" i="9"/>
  <c r="T1460" i="9"/>
  <c r="T1461" i="9"/>
  <c r="T1462" i="9"/>
  <c r="T1463" i="9"/>
  <c r="T1464" i="9"/>
  <c r="T1465" i="9"/>
  <c r="T1466" i="9"/>
  <c r="T1467" i="9"/>
  <c r="T1468" i="9"/>
  <c r="T1469" i="9"/>
  <c r="T1470" i="9"/>
  <c r="T1471" i="9"/>
  <c r="T1472" i="9"/>
  <c r="T1473" i="9"/>
  <c r="T1474" i="9"/>
  <c r="T1475" i="9"/>
  <c r="T1476" i="9"/>
  <c r="T1477" i="9"/>
  <c r="T1478" i="9"/>
  <c r="T1479" i="9"/>
  <c r="T1480" i="9"/>
  <c r="T1481" i="9"/>
  <c r="T1482" i="9"/>
  <c r="T1483" i="9"/>
  <c r="T1484" i="9"/>
  <c r="T1485" i="9"/>
  <c r="T1486" i="9"/>
  <c r="T1487" i="9"/>
  <c r="T1488" i="9"/>
  <c r="T1489" i="9"/>
  <c r="T1490" i="9"/>
  <c r="T1491" i="9"/>
  <c r="T1492" i="9"/>
  <c r="T1493" i="9"/>
  <c r="T1494" i="9"/>
  <c r="T1495" i="9"/>
  <c r="T1496" i="9"/>
  <c r="T1497" i="9"/>
  <c r="T1498" i="9"/>
  <c r="T1499" i="9"/>
  <c r="T1500" i="9"/>
  <c r="T1501" i="9"/>
  <c r="T1502" i="9"/>
  <c r="T1503" i="9"/>
  <c r="T1504" i="9"/>
  <c r="T1505" i="9"/>
  <c r="T1506" i="9"/>
  <c r="T1507" i="9"/>
  <c r="T1508" i="9"/>
  <c r="T1509" i="9"/>
  <c r="T1510" i="9"/>
  <c r="T1511" i="9"/>
  <c r="T1512" i="9"/>
  <c r="T1513" i="9"/>
  <c r="T1514" i="9"/>
  <c r="T1515" i="9"/>
  <c r="T1516" i="9"/>
  <c r="T1517" i="9"/>
  <c r="T1518" i="9"/>
  <c r="T1519" i="9"/>
  <c r="T1520" i="9"/>
  <c r="T1521" i="9"/>
  <c r="T1522" i="9"/>
  <c r="T1523" i="9"/>
  <c r="T1524" i="9"/>
  <c r="T1525" i="9"/>
  <c r="T1526" i="9"/>
  <c r="T1527" i="9"/>
  <c r="T1528" i="9"/>
  <c r="T1529" i="9"/>
  <c r="T1530" i="9"/>
  <c r="T1531" i="9"/>
  <c r="T1532" i="9"/>
  <c r="T1533" i="9"/>
  <c r="T1534" i="9"/>
  <c r="T1535" i="9"/>
  <c r="T1536" i="9"/>
  <c r="T1537" i="9"/>
  <c r="T1538" i="9"/>
  <c r="T1539" i="9"/>
  <c r="T1540" i="9"/>
  <c r="T1541" i="9"/>
  <c r="T1542" i="9"/>
  <c r="T1543" i="9"/>
  <c r="T1544" i="9"/>
  <c r="T1545" i="9"/>
  <c r="T1546" i="9"/>
  <c r="T1547" i="9"/>
  <c r="T1548" i="9"/>
  <c r="T1549" i="9"/>
  <c r="T1550" i="9"/>
  <c r="T1551" i="9"/>
  <c r="T1552" i="9"/>
  <c r="T1553" i="9"/>
  <c r="T1554" i="9"/>
  <c r="T1555" i="9"/>
  <c r="T1556" i="9"/>
  <c r="T1557" i="9"/>
  <c r="T1558" i="9"/>
  <c r="T1559" i="9"/>
  <c r="T1560" i="9"/>
  <c r="T1561" i="9"/>
  <c r="T1562" i="9"/>
  <c r="T1563" i="9"/>
  <c r="T1564" i="9"/>
  <c r="T1565" i="9"/>
  <c r="T1566" i="9"/>
  <c r="T1567" i="9"/>
  <c r="T1568" i="9"/>
  <c r="T1569" i="9"/>
  <c r="T1570" i="9"/>
  <c r="T1571" i="9"/>
  <c r="T1572" i="9"/>
  <c r="T1573" i="9"/>
  <c r="T1574" i="9"/>
  <c r="T1575" i="9"/>
  <c r="T1576" i="9"/>
  <c r="T1577" i="9"/>
  <c r="T1578" i="9"/>
  <c r="T1579" i="9"/>
  <c r="T1580" i="9"/>
  <c r="T1581" i="9"/>
  <c r="T1582" i="9"/>
  <c r="T1583" i="9"/>
  <c r="T1584" i="9"/>
  <c r="T1585" i="9"/>
  <c r="T1586" i="9"/>
  <c r="T1587" i="9"/>
  <c r="T1588" i="9"/>
  <c r="T1589" i="9"/>
  <c r="T1590" i="9"/>
  <c r="T1591" i="9"/>
  <c r="T1592" i="9"/>
  <c r="T1593" i="9"/>
  <c r="T1594" i="9"/>
  <c r="T1595" i="9"/>
  <c r="T1596" i="9"/>
  <c r="T1597" i="9"/>
  <c r="T1598" i="9"/>
  <c r="T1599" i="9"/>
  <c r="T1600" i="9"/>
  <c r="T1601" i="9"/>
  <c r="T1602" i="9"/>
  <c r="T1603" i="9"/>
  <c r="T1604" i="9"/>
  <c r="T1605" i="9"/>
  <c r="T1606" i="9"/>
  <c r="T1607" i="9"/>
  <c r="T1608" i="9"/>
  <c r="T1609" i="9"/>
  <c r="T1610" i="9"/>
  <c r="T1611" i="9"/>
  <c r="T1612" i="9"/>
  <c r="T1613" i="9"/>
  <c r="T1614" i="9"/>
  <c r="T1615" i="9"/>
  <c r="T1616" i="9"/>
  <c r="T1617" i="9"/>
  <c r="T1618" i="9"/>
  <c r="T1619" i="9"/>
  <c r="T1620" i="9"/>
  <c r="T1621" i="9"/>
  <c r="T1622" i="9"/>
  <c r="T1623" i="9"/>
  <c r="T1624" i="9"/>
  <c r="T1625" i="9"/>
  <c r="T1626" i="9"/>
  <c r="T1627" i="9"/>
  <c r="T1628" i="9"/>
  <c r="T1629" i="9"/>
  <c r="T1630" i="9"/>
  <c r="T1631" i="9"/>
  <c r="T1632" i="9"/>
  <c r="T1633" i="9"/>
  <c r="T1634" i="9"/>
  <c r="T1635" i="9"/>
  <c r="T1636" i="9"/>
  <c r="T1637" i="9"/>
  <c r="T1638" i="9"/>
  <c r="T1639" i="9"/>
  <c r="T1640" i="9"/>
  <c r="T1641" i="9"/>
  <c r="T1642" i="9"/>
  <c r="T1643" i="9"/>
  <c r="T1644" i="9"/>
  <c r="T1645" i="9"/>
  <c r="T1646" i="9"/>
  <c r="T1647" i="9"/>
  <c r="T1648" i="9"/>
  <c r="T1649" i="9"/>
  <c r="T1650" i="9"/>
  <c r="T1651" i="9"/>
  <c r="T1652" i="9"/>
  <c r="T1653" i="9"/>
  <c r="T1654" i="9"/>
  <c r="T1655" i="9"/>
  <c r="T1656" i="9"/>
  <c r="T1657" i="9"/>
  <c r="T1658" i="9"/>
  <c r="T1659" i="9"/>
  <c r="T1660" i="9"/>
  <c r="T1661" i="9"/>
  <c r="T1662" i="9"/>
  <c r="T1663" i="9"/>
  <c r="T1664" i="9"/>
  <c r="T1665" i="9"/>
  <c r="T1666" i="9"/>
  <c r="T1667" i="9"/>
  <c r="T1668" i="9"/>
  <c r="T1669" i="9"/>
  <c r="T1670" i="9"/>
  <c r="T1671" i="9"/>
  <c r="T1672" i="9"/>
  <c r="T1673" i="9"/>
  <c r="T1674" i="9"/>
  <c r="T1675" i="9"/>
  <c r="T1676" i="9"/>
  <c r="T1677" i="9"/>
  <c r="T1678" i="9"/>
  <c r="T1679" i="9"/>
  <c r="T1680" i="9"/>
  <c r="T1681" i="9"/>
  <c r="T1682" i="9"/>
  <c r="T1683" i="9"/>
  <c r="T1684" i="9"/>
  <c r="T1685" i="9"/>
  <c r="T1686" i="9"/>
  <c r="T1687" i="9"/>
  <c r="T1688" i="9"/>
  <c r="T1689" i="9"/>
  <c r="T1690" i="9"/>
  <c r="T1691" i="9"/>
  <c r="T1692" i="9"/>
  <c r="T1693" i="9"/>
  <c r="T1694" i="9"/>
  <c r="T1695" i="9"/>
  <c r="T1696" i="9"/>
  <c r="T1697" i="9"/>
  <c r="T1698" i="9"/>
  <c r="T1699" i="9"/>
  <c r="T1700" i="9"/>
  <c r="T1701" i="9"/>
  <c r="T1702" i="9"/>
  <c r="T1703" i="9"/>
  <c r="T1704" i="9"/>
  <c r="T1705" i="9"/>
  <c r="T1706" i="9"/>
  <c r="T1707" i="9"/>
  <c r="T1708" i="9"/>
  <c r="T1709" i="9"/>
  <c r="T1710" i="9"/>
  <c r="T1711" i="9"/>
  <c r="T1712" i="9"/>
  <c r="T1713" i="9"/>
  <c r="T1714" i="9"/>
  <c r="T1715" i="9"/>
  <c r="T1716" i="9"/>
  <c r="T1717" i="9"/>
  <c r="T1718" i="9"/>
  <c r="T1719" i="9"/>
  <c r="T1720" i="9"/>
  <c r="T1721" i="9"/>
  <c r="T1722" i="9"/>
  <c r="T1723" i="9"/>
  <c r="T1724" i="9"/>
  <c r="T1725" i="9"/>
  <c r="T1726" i="9"/>
  <c r="T1727" i="9"/>
  <c r="T1728" i="9"/>
  <c r="T1729" i="9"/>
  <c r="T1730" i="9"/>
  <c r="T1731" i="9"/>
  <c r="T1732" i="9"/>
  <c r="T1733" i="9"/>
  <c r="T1734" i="9"/>
  <c r="T1735" i="9"/>
  <c r="T1736" i="9"/>
  <c r="T1737" i="9"/>
  <c r="T1738" i="9"/>
  <c r="T1739" i="9"/>
  <c r="T1740" i="9"/>
  <c r="T1741" i="9"/>
  <c r="T1742" i="9"/>
  <c r="T1743" i="9"/>
  <c r="T1744" i="9"/>
  <c r="T1745" i="9"/>
  <c r="T1746" i="9"/>
  <c r="T1747" i="9"/>
  <c r="T1748" i="9"/>
  <c r="T1749" i="9"/>
  <c r="T1750" i="9"/>
  <c r="T1751" i="9"/>
  <c r="T1752" i="9"/>
  <c r="T1753" i="9"/>
  <c r="T1754" i="9"/>
  <c r="T1755" i="9"/>
  <c r="T1756" i="9"/>
  <c r="T1757" i="9"/>
  <c r="T1758" i="9"/>
  <c r="T1759" i="9"/>
  <c r="T1760" i="9"/>
  <c r="T1761" i="9"/>
  <c r="T1762" i="9"/>
  <c r="T1763" i="9"/>
  <c r="T1764" i="9"/>
  <c r="T1765" i="9"/>
  <c r="T1766" i="9"/>
  <c r="T1767" i="9"/>
  <c r="T1768" i="9"/>
  <c r="T1769" i="9"/>
  <c r="T1770" i="9"/>
  <c r="T1771" i="9"/>
  <c r="T1772" i="9"/>
  <c r="T1773" i="9"/>
  <c r="T1774" i="9"/>
  <c r="T1775" i="9"/>
  <c r="T1776" i="9"/>
  <c r="T1777" i="9"/>
  <c r="T1778" i="9"/>
  <c r="T1779" i="9"/>
  <c r="T1780" i="9"/>
  <c r="T1781" i="9"/>
  <c r="T1782" i="9"/>
  <c r="T1783" i="9"/>
  <c r="T1784" i="9"/>
  <c r="T1785" i="9"/>
  <c r="T1786" i="9"/>
  <c r="T1787" i="9"/>
  <c r="T1788" i="9"/>
  <c r="T1789" i="9"/>
  <c r="T1790" i="9"/>
  <c r="T1791" i="9"/>
  <c r="T1792" i="9"/>
  <c r="T1793" i="9"/>
  <c r="T1794" i="9"/>
  <c r="T1795" i="9"/>
  <c r="T1796" i="9"/>
  <c r="T1797" i="9"/>
  <c r="T1798" i="9"/>
  <c r="T1799" i="9"/>
  <c r="T1800" i="9"/>
  <c r="T1801" i="9"/>
  <c r="T1802" i="9"/>
  <c r="T1803" i="9"/>
  <c r="T1804" i="9"/>
  <c r="T1805" i="9"/>
  <c r="T1806" i="9"/>
  <c r="T1807" i="9"/>
  <c r="T1808" i="9"/>
  <c r="T1809" i="9"/>
  <c r="T1810" i="9"/>
  <c r="T1811" i="9"/>
  <c r="T1812" i="9"/>
  <c r="T1813" i="9"/>
  <c r="T1814" i="9"/>
  <c r="T1815" i="9"/>
  <c r="T1816" i="9"/>
  <c r="T1817" i="9"/>
  <c r="T1818" i="9"/>
  <c r="T1819" i="9"/>
  <c r="T1820" i="9"/>
  <c r="T1821" i="9"/>
  <c r="T1822" i="9"/>
  <c r="T1823" i="9"/>
  <c r="T1824" i="9"/>
  <c r="T1825" i="9"/>
  <c r="T1826" i="9"/>
  <c r="T1827" i="9"/>
  <c r="T1828" i="9"/>
  <c r="T1829" i="9"/>
  <c r="T1830" i="9"/>
  <c r="T1831" i="9"/>
  <c r="T1832" i="9"/>
  <c r="T1833" i="9"/>
  <c r="T1834" i="9"/>
  <c r="T1835" i="9"/>
  <c r="T1836" i="9"/>
  <c r="T1837" i="9"/>
  <c r="T1838" i="9"/>
  <c r="T1839" i="9"/>
  <c r="T1840" i="9"/>
  <c r="T1841" i="9"/>
  <c r="T1842" i="9"/>
  <c r="T1843" i="9"/>
  <c r="T1844" i="9"/>
  <c r="T1845" i="9"/>
  <c r="T1846" i="9"/>
  <c r="T1847" i="9"/>
  <c r="T1848" i="9"/>
  <c r="T1849" i="9"/>
  <c r="T1850" i="9"/>
  <c r="T1851" i="9"/>
  <c r="T1852" i="9"/>
  <c r="T1853" i="9"/>
  <c r="T1854" i="9"/>
  <c r="T1855" i="9"/>
  <c r="T1856" i="9"/>
  <c r="T1857" i="9"/>
  <c r="T1858" i="9"/>
  <c r="T1859" i="9"/>
  <c r="T1860" i="9"/>
  <c r="T1861" i="9"/>
  <c r="T1862" i="9"/>
  <c r="T1863" i="9"/>
  <c r="T1864" i="9"/>
  <c r="T1865" i="9"/>
  <c r="T1866" i="9"/>
  <c r="T1867" i="9"/>
  <c r="T1868" i="9"/>
  <c r="T1869" i="9"/>
  <c r="T1870" i="9"/>
  <c r="T1871" i="9"/>
  <c r="T1872" i="9"/>
  <c r="T1873" i="9"/>
  <c r="T1874" i="9"/>
  <c r="T1875" i="9"/>
  <c r="T1876" i="9"/>
  <c r="T1877" i="9"/>
  <c r="T1878" i="9"/>
  <c r="T1879" i="9"/>
  <c r="T1880" i="9"/>
  <c r="T1881" i="9"/>
  <c r="T1882" i="9"/>
  <c r="T1883" i="9"/>
  <c r="T1884" i="9"/>
  <c r="T1885" i="9"/>
  <c r="T1886" i="9"/>
  <c r="T1887" i="9"/>
  <c r="T1888" i="9"/>
  <c r="T1889" i="9"/>
  <c r="T1890" i="9"/>
  <c r="T1891" i="9"/>
  <c r="T1892" i="9"/>
  <c r="T1893" i="9"/>
  <c r="T1894" i="9"/>
  <c r="T1895" i="9"/>
  <c r="T1896" i="9"/>
  <c r="T1897" i="9"/>
  <c r="T1898" i="9"/>
  <c r="T1899" i="9"/>
  <c r="T1900" i="9"/>
  <c r="T1901" i="9"/>
  <c r="T1902" i="9"/>
  <c r="T1903" i="9"/>
  <c r="T1904" i="9"/>
  <c r="T1905" i="9"/>
  <c r="T1906" i="9"/>
  <c r="T1907" i="9"/>
  <c r="T1908" i="9"/>
  <c r="T1909" i="9"/>
  <c r="T1910" i="9"/>
  <c r="T1911" i="9"/>
  <c r="T1912" i="9"/>
  <c r="T1913" i="9"/>
  <c r="T1914" i="9"/>
  <c r="T1915" i="9"/>
  <c r="T1916" i="9"/>
  <c r="T1917" i="9"/>
  <c r="T1918" i="9"/>
  <c r="T1919" i="9"/>
  <c r="T1920" i="9"/>
  <c r="T1921" i="9"/>
  <c r="T1922" i="9"/>
  <c r="T1923" i="9"/>
  <c r="T1924" i="9"/>
  <c r="T1925" i="9"/>
  <c r="T1926" i="9"/>
  <c r="T1927" i="9"/>
  <c r="T1928" i="9"/>
  <c r="T1929" i="9"/>
  <c r="T1930" i="9"/>
  <c r="T1931" i="9"/>
  <c r="T1932" i="9"/>
  <c r="T1933" i="9"/>
  <c r="T1934" i="9"/>
  <c r="T1935" i="9"/>
  <c r="T1936" i="9"/>
  <c r="T1937" i="9"/>
  <c r="T1938" i="9"/>
  <c r="T1939" i="9"/>
  <c r="T1940" i="9"/>
  <c r="T1941" i="9"/>
  <c r="T1942" i="9"/>
  <c r="T1943" i="9"/>
  <c r="T1944" i="9"/>
  <c r="T1945" i="9"/>
  <c r="T1946" i="9"/>
  <c r="T1947" i="9"/>
  <c r="T1948" i="9"/>
  <c r="T1949" i="9"/>
  <c r="T1950" i="9"/>
  <c r="T1951" i="9"/>
  <c r="T1952" i="9"/>
  <c r="T1953" i="9"/>
  <c r="T2" i="9"/>
  <c r="AB3" i="9"/>
  <c r="AB4" i="9"/>
  <c r="AB5" i="9"/>
  <c r="AB6" i="9"/>
  <c r="AB7" i="9"/>
  <c r="AB8" i="9"/>
  <c r="AB9" i="9"/>
  <c r="AB10" i="9"/>
  <c r="AB11" i="9"/>
  <c r="AB12" i="9"/>
  <c r="AB13" i="9"/>
  <c r="AB14" i="9"/>
  <c r="AB15" i="9"/>
  <c r="AB16" i="9"/>
  <c r="AB17" i="9"/>
  <c r="AB18" i="9"/>
  <c r="AB19" i="9"/>
  <c r="AB20" i="9"/>
  <c r="AB21" i="9"/>
  <c r="AB22" i="9"/>
  <c r="AB23" i="9"/>
  <c r="AB24" i="9"/>
  <c r="AB25" i="9"/>
  <c r="AB26" i="9"/>
  <c r="AB27" i="9"/>
  <c r="AB28" i="9"/>
  <c r="AB29" i="9"/>
  <c r="AB30" i="9"/>
  <c r="AB31" i="9"/>
  <c r="AB32" i="9"/>
  <c r="AB33" i="9"/>
  <c r="AB34" i="9"/>
  <c r="AB35" i="9"/>
  <c r="AB36" i="9"/>
  <c r="AB37" i="9"/>
  <c r="AB38" i="9"/>
  <c r="AB39" i="9"/>
  <c r="AB40" i="9"/>
  <c r="AB41" i="9"/>
  <c r="AB42" i="9"/>
  <c r="AB43" i="9"/>
  <c r="AB44" i="9"/>
  <c r="AB45" i="9"/>
  <c r="AB46" i="9"/>
  <c r="AB47" i="9"/>
  <c r="AB48" i="9"/>
  <c r="AB49" i="9"/>
  <c r="AB50" i="9"/>
  <c r="AB51" i="9"/>
  <c r="AB52" i="9"/>
  <c r="AB53" i="9"/>
  <c r="AB54" i="9"/>
  <c r="AB55" i="9"/>
  <c r="AB56" i="9"/>
  <c r="AB57" i="9"/>
  <c r="AB58" i="9"/>
  <c r="AB59" i="9"/>
  <c r="AB60" i="9"/>
  <c r="AB61" i="9"/>
  <c r="AB62" i="9"/>
  <c r="AB63" i="9"/>
  <c r="AB64" i="9"/>
  <c r="AB65" i="9"/>
  <c r="AB66" i="9"/>
  <c r="AB67" i="9"/>
  <c r="AB68" i="9"/>
  <c r="AB69" i="9"/>
  <c r="AB70" i="9"/>
  <c r="AB71" i="9"/>
  <c r="AB72" i="9"/>
  <c r="AB73" i="9"/>
  <c r="AB74" i="9"/>
  <c r="AB75" i="9"/>
  <c r="AB76" i="9"/>
  <c r="AB77" i="9"/>
  <c r="AB78" i="9"/>
  <c r="AB79" i="9"/>
  <c r="AB80" i="9"/>
  <c r="AB81" i="9"/>
  <c r="AB82" i="9"/>
  <c r="AB83" i="9"/>
  <c r="AB84" i="9"/>
  <c r="AB85" i="9"/>
  <c r="AB86" i="9"/>
  <c r="AB87" i="9"/>
  <c r="AB88" i="9"/>
  <c r="AB89" i="9"/>
  <c r="AB90" i="9"/>
  <c r="AB91" i="9"/>
  <c r="AB92" i="9"/>
  <c r="AB93" i="9"/>
  <c r="AB94" i="9"/>
  <c r="AB95" i="9"/>
  <c r="AB96" i="9"/>
  <c r="AB97" i="9"/>
  <c r="AB98" i="9"/>
  <c r="AB99" i="9"/>
  <c r="AB100" i="9"/>
  <c r="AB101" i="9"/>
  <c r="AB102" i="9"/>
  <c r="AB103" i="9"/>
  <c r="AB104" i="9"/>
  <c r="AB105" i="9"/>
  <c r="AB106" i="9"/>
  <c r="AB107" i="9"/>
  <c r="AB108" i="9"/>
  <c r="AB109" i="9"/>
  <c r="AB110" i="9"/>
  <c r="AB111" i="9"/>
  <c r="AB112" i="9"/>
  <c r="AB113" i="9"/>
  <c r="AB114" i="9"/>
  <c r="AB115" i="9"/>
  <c r="AB116" i="9"/>
  <c r="AB117" i="9"/>
  <c r="AB118" i="9"/>
  <c r="AB119" i="9"/>
  <c r="AB120" i="9"/>
  <c r="AB121" i="9"/>
  <c r="AB122" i="9"/>
  <c r="AB123" i="9"/>
  <c r="AB124" i="9"/>
  <c r="AB125" i="9"/>
  <c r="AB126" i="9"/>
  <c r="AB127" i="9"/>
  <c r="AB128" i="9"/>
  <c r="AB129" i="9"/>
  <c r="AB130" i="9"/>
  <c r="AB131" i="9"/>
  <c r="AB132" i="9"/>
  <c r="AB133" i="9"/>
  <c r="AB134" i="9"/>
  <c r="AB135" i="9"/>
  <c r="AB136" i="9"/>
  <c r="AB137" i="9"/>
  <c r="AB138" i="9"/>
  <c r="AB139" i="9"/>
  <c r="AB140" i="9"/>
  <c r="AB141" i="9"/>
  <c r="AB142" i="9"/>
  <c r="AB143" i="9"/>
  <c r="AB144" i="9"/>
  <c r="AB145" i="9"/>
  <c r="AB146" i="9"/>
  <c r="AB147" i="9"/>
  <c r="AB148" i="9"/>
  <c r="AB149" i="9"/>
  <c r="AB150" i="9"/>
  <c r="AB151" i="9"/>
  <c r="AB152" i="9"/>
  <c r="AB153" i="9"/>
  <c r="AB154" i="9"/>
  <c r="AB155" i="9"/>
  <c r="AB156" i="9"/>
  <c r="AB157" i="9"/>
  <c r="AB158" i="9"/>
  <c r="AB159" i="9"/>
  <c r="AB160" i="9"/>
  <c r="AB161" i="9"/>
  <c r="AB162" i="9"/>
  <c r="AB163" i="9"/>
  <c r="AB164" i="9"/>
  <c r="AB165" i="9"/>
  <c r="AB166" i="9"/>
  <c r="AB167" i="9"/>
  <c r="AB168" i="9"/>
  <c r="AB169" i="9"/>
  <c r="AB170" i="9"/>
  <c r="AB171" i="9"/>
  <c r="AB172" i="9"/>
  <c r="AB173" i="9"/>
  <c r="AB174" i="9"/>
  <c r="AB175" i="9"/>
  <c r="AB176" i="9"/>
  <c r="AB177" i="9"/>
  <c r="AB178" i="9"/>
  <c r="AB179" i="9"/>
  <c r="AB180" i="9"/>
  <c r="AB181" i="9"/>
  <c r="AB182" i="9"/>
  <c r="AB183" i="9"/>
  <c r="AB184" i="9"/>
  <c r="AB185" i="9"/>
  <c r="AB186" i="9"/>
  <c r="AB187" i="9"/>
  <c r="AB188" i="9"/>
  <c r="AB189" i="9"/>
  <c r="AB190" i="9"/>
  <c r="AB191" i="9"/>
  <c r="AB192" i="9"/>
  <c r="AB193" i="9"/>
  <c r="AB194" i="9"/>
  <c r="AB195" i="9"/>
  <c r="AB196" i="9"/>
  <c r="AB197" i="9"/>
  <c r="AB198" i="9"/>
  <c r="AB199" i="9"/>
  <c r="AB200" i="9"/>
  <c r="AB201" i="9"/>
  <c r="AB202" i="9"/>
  <c r="AB203" i="9"/>
  <c r="AB204" i="9"/>
  <c r="AB205" i="9"/>
  <c r="AB206" i="9"/>
  <c r="AB207" i="9"/>
  <c r="AB208" i="9"/>
  <c r="AB209" i="9"/>
  <c r="AB210" i="9"/>
  <c r="AB211" i="9"/>
  <c r="AB212" i="9"/>
  <c r="AB213" i="9"/>
  <c r="AB214" i="9"/>
  <c r="AB215" i="9"/>
  <c r="AB216" i="9"/>
  <c r="AB217" i="9"/>
  <c r="AB218" i="9"/>
  <c r="AB219" i="9"/>
  <c r="AB220" i="9"/>
  <c r="AB221" i="9"/>
  <c r="AB222" i="9"/>
  <c r="AB223" i="9"/>
  <c r="AB224" i="9"/>
  <c r="AB225" i="9"/>
  <c r="AB226" i="9"/>
  <c r="AB227" i="9"/>
  <c r="AB228" i="9"/>
  <c r="AB229" i="9"/>
  <c r="AB230" i="9"/>
  <c r="AB231" i="9"/>
  <c r="AB232" i="9"/>
  <c r="AB233" i="9"/>
  <c r="AB234" i="9"/>
  <c r="AB235" i="9"/>
  <c r="AB236" i="9"/>
  <c r="AB237" i="9"/>
  <c r="AB238" i="9"/>
  <c r="AB239" i="9"/>
  <c r="AB240" i="9"/>
  <c r="AB241" i="9"/>
  <c r="AB242" i="9"/>
  <c r="AB243" i="9"/>
  <c r="AB244" i="9"/>
  <c r="AB245" i="9"/>
  <c r="AB246" i="9"/>
  <c r="AB247" i="9"/>
  <c r="AB248" i="9"/>
  <c r="AB249" i="9"/>
  <c r="AB250" i="9"/>
  <c r="AB251" i="9"/>
  <c r="AB252" i="9"/>
  <c r="AB253" i="9"/>
  <c r="AB254" i="9"/>
  <c r="AB255" i="9"/>
  <c r="AB256" i="9"/>
  <c r="AB257" i="9"/>
  <c r="AB258" i="9"/>
  <c r="AB259" i="9"/>
  <c r="AB260" i="9"/>
  <c r="AB261" i="9"/>
  <c r="AB262" i="9"/>
  <c r="AB263" i="9"/>
  <c r="AB264" i="9"/>
  <c r="AB265" i="9"/>
  <c r="AB266" i="9"/>
  <c r="AB267" i="9"/>
  <c r="AB268" i="9"/>
  <c r="AB269" i="9"/>
  <c r="AB270" i="9"/>
  <c r="AB271" i="9"/>
  <c r="AB272" i="9"/>
  <c r="AB273" i="9"/>
  <c r="AB274" i="9"/>
  <c r="AB275" i="9"/>
  <c r="AB276" i="9"/>
  <c r="AB277" i="9"/>
  <c r="AB278" i="9"/>
  <c r="AB279" i="9"/>
  <c r="AB280" i="9"/>
  <c r="AB281" i="9"/>
  <c r="AB282" i="9"/>
  <c r="AB283" i="9"/>
  <c r="AB284" i="9"/>
  <c r="AB285" i="9"/>
  <c r="AB286" i="9"/>
  <c r="AB287" i="9"/>
  <c r="AB288" i="9"/>
  <c r="AB289" i="9"/>
  <c r="AB290" i="9"/>
  <c r="AB291" i="9"/>
  <c r="AB292" i="9"/>
  <c r="AB293" i="9"/>
  <c r="AB294" i="9"/>
  <c r="AB295" i="9"/>
  <c r="AB296" i="9"/>
  <c r="AB297" i="9"/>
  <c r="AB298" i="9"/>
  <c r="AB299" i="9"/>
  <c r="AB300" i="9"/>
  <c r="AB301" i="9"/>
  <c r="AB302" i="9"/>
  <c r="AB303" i="9"/>
  <c r="AB304" i="9"/>
  <c r="AB305" i="9"/>
  <c r="AB306" i="9"/>
  <c r="AB307" i="9"/>
  <c r="AB308" i="9"/>
  <c r="AB309" i="9"/>
  <c r="AB310" i="9"/>
  <c r="AB311" i="9"/>
  <c r="AB312" i="9"/>
  <c r="AB313" i="9"/>
  <c r="AB314" i="9"/>
  <c r="AB315" i="9"/>
  <c r="AB316" i="9"/>
  <c r="AB317" i="9"/>
  <c r="AB318" i="9"/>
  <c r="AB319" i="9"/>
  <c r="AB320" i="9"/>
  <c r="AB321" i="9"/>
  <c r="AB322" i="9"/>
  <c r="AB323" i="9"/>
  <c r="AB324" i="9"/>
  <c r="AB325" i="9"/>
  <c r="AB326" i="9"/>
  <c r="AB327" i="9"/>
  <c r="AB328" i="9"/>
  <c r="AB329" i="9"/>
  <c r="AB330" i="9"/>
  <c r="AB331" i="9"/>
  <c r="AB332" i="9"/>
  <c r="AB333" i="9"/>
  <c r="AB334" i="9"/>
  <c r="AB335" i="9"/>
  <c r="AB336" i="9"/>
  <c r="AB337" i="9"/>
  <c r="AB338" i="9"/>
  <c r="AB339" i="9"/>
  <c r="AB340" i="9"/>
  <c r="AB341" i="9"/>
  <c r="AB342" i="9"/>
  <c r="AB343" i="9"/>
  <c r="AB344" i="9"/>
  <c r="AB345" i="9"/>
  <c r="AB346" i="9"/>
  <c r="AB347" i="9"/>
  <c r="AB348" i="9"/>
  <c r="AB349" i="9"/>
  <c r="AB350" i="9"/>
  <c r="AB351" i="9"/>
  <c r="AB352" i="9"/>
  <c r="AB353" i="9"/>
  <c r="AB354" i="9"/>
  <c r="AB355" i="9"/>
  <c r="AB356" i="9"/>
  <c r="AB357" i="9"/>
  <c r="AB358" i="9"/>
  <c r="AB359" i="9"/>
  <c r="AB360" i="9"/>
  <c r="AB361" i="9"/>
  <c r="AB362" i="9"/>
  <c r="AB363" i="9"/>
  <c r="AB364" i="9"/>
  <c r="AB365" i="9"/>
  <c r="AB366" i="9"/>
  <c r="AB367" i="9"/>
  <c r="AB368" i="9"/>
  <c r="AB369" i="9"/>
  <c r="AB370" i="9"/>
  <c r="AB371" i="9"/>
  <c r="AB372" i="9"/>
  <c r="AB373" i="9"/>
  <c r="AB374" i="9"/>
  <c r="AB375" i="9"/>
  <c r="AB376" i="9"/>
  <c r="AB377" i="9"/>
  <c r="AB378" i="9"/>
  <c r="AB379" i="9"/>
  <c r="AB380" i="9"/>
  <c r="AB381" i="9"/>
  <c r="AB382" i="9"/>
  <c r="AB383" i="9"/>
  <c r="AB384" i="9"/>
  <c r="AB385" i="9"/>
  <c r="AB386" i="9"/>
  <c r="AB387" i="9"/>
  <c r="AB388" i="9"/>
  <c r="AB389" i="9"/>
  <c r="AB390" i="9"/>
  <c r="AB391" i="9"/>
  <c r="AB392" i="9"/>
  <c r="AB393" i="9"/>
  <c r="AB394" i="9"/>
  <c r="AB395" i="9"/>
  <c r="AB396" i="9"/>
  <c r="AB397" i="9"/>
  <c r="AB398" i="9"/>
  <c r="AB399" i="9"/>
  <c r="AB400" i="9"/>
  <c r="AB401" i="9"/>
  <c r="AB402" i="9"/>
  <c r="AB403" i="9"/>
  <c r="AB404" i="9"/>
  <c r="AB405" i="9"/>
  <c r="AB406" i="9"/>
  <c r="AB407" i="9"/>
  <c r="AB408" i="9"/>
  <c r="AB409" i="9"/>
  <c r="AB410" i="9"/>
  <c r="AB411" i="9"/>
  <c r="AB412" i="9"/>
  <c r="AB413" i="9"/>
  <c r="AB414" i="9"/>
  <c r="AB415" i="9"/>
  <c r="AB416" i="9"/>
  <c r="AB417" i="9"/>
  <c r="AB418" i="9"/>
  <c r="AB419" i="9"/>
  <c r="AB420" i="9"/>
  <c r="AB421" i="9"/>
  <c r="AB422" i="9"/>
  <c r="AB423" i="9"/>
  <c r="AB424" i="9"/>
  <c r="AB425" i="9"/>
  <c r="AB426" i="9"/>
  <c r="AB427" i="9"/>
  <c r="AB428" i="9"/>
  <c r="AB429" i="9"/>
  <c r="AB430" i="9"/>
  <c r="AB431" i="9"/>
  <c r="AB432" i="9"/>
  <c r="AB433" i="9"/>
  <c r="AB434" i="9"/>
  <c r="AB435" i="9"/>
  <c r="AB436" i="9"/>
  <c r="AB437" i="9"/>
  <c r="AB438" i="9"/>
  <c r="AB439" i="9"/>
  <c r="AB440" i="9"/>
  <c r="AB441" i="9"/>
  <c r="AB442" i="9"/>
  <c r="AB443" i="9"/>
  <c r="AB444" i="9"/>
  <c r="AB445" i="9"/>
  <c r="AB446" i="9"/>
  <c r="AB447" i="9"/>
  <c r="AB448" i="9"/>
  <c r="AB449" i="9"/>
  <c r="AB450" i="9"/>
  <c r="AB451" i="9"/>
  <c r="AB452" i="9"/>
  <c r="AB453" i="9"/>
  <c r="AB454" i="9"/>
  <c r="AB455" i="9"/>
  <c r="AB456" i="9"/>
  <c r="AB457" i="9"/>
  <c r="AB458" i="9"/>
  <c r="AB459" i="9"/>
  <c r="AB460" i="9"/>
  <c r="AB461" i="9"/>
  <c r="AB462" i="9"/>
  <c r="AB463" i="9"/>
  <c r="AB464" i="9"/>
  <c r="AB465" i="9"/>
  <c r="AB466" i="9"/>
  <c r="AB467" i="9"/>
  <c r="AB468" i="9"/>
  <c r="AB469" i="9"/>
  <c r="AB470" i="9"/>
  <c r="AB471" i="9"/>
  <c r="AB472" i="9"/>
  <c r="AB473" i="9"/>
  <c r="AB474" i="9"/>
  <c r="AB475" i="9"/>
  <c r="AB476" i="9"/>
  <c r="AB477" i="9"/>
  <c r="AB478" i="9"/>
  <c r="AB479" i="9"/>
  <c r="AB480" i="9"/>
  <c r="AB481" i="9"/>
  <c r="AB482" i="9"/>
  <c r="AB483" i="9"/>
  <c r="AB484" i="9"/>
  <c r="AB485" i="9"/>
  <c r="AB486" i="9"/>
  <c r="AB487" i="9"/>
  <c r="AB488" i="9"/>
  <c r="AB489" i="9"/>
  <c r="AB490" i="9"/>
  <c r="AB491" i="9"/>
  <c r="AB492" i="9"/>
  <c r="AB493" i="9"/>
  <c r="AB494" i="9"/>
  <c r="AB495" i="9"/>
  <c r="AB496" i="9"/>
  <c r="AB497" i="9"/>
  <c r="AB498" i="9"/>
  <c r="AB499" i="9"/>
  <c r="AB500" i="9"/>
  <c r="AB501" i="9"/>
  <c r="AB502" i="9"/>
  <c r="AB503" i="9"/>
  <c r="AB504" i="9"/>
  <c r="AB505" i="9"/>
  <c r="AB506" i="9"/>
  <c r="AB507" i="9"/>
  <c r="AB508" i="9"/>
  <c r="AB509" i="9"/>
  <c r="AB510" i="9"/>
  <c r="AB511" i="9"/>
  <c r="AB512" i="9"/>
  <c r="AB513" i="9"/>
  <c r="AB514" i="9"/>
  <c r="AB515" i="9"/>
  <c r="AB516" i="9"/>
  <c r="AB517" i="9"/>
  <c r="AB518" i="9"/>
  <c r="AB519" i="9"/>
  <c r="AB520" i="9"/>
  <c r="AB521" i="9"/>
  <c r="AB522" i="9"/>
  <c r="AB523" i="9"/>
  <c r="AB524" i="9"/>
  <c r="AB525" i="9"/>
  <c r="AB526" i="9"/>
  <c r="AB527" i="9"/>
  <c r="AB528" i="9"/>
  <c r="AB529" i="9"/>
  <c r="AB530" i="9"/>
  <c r="AB531" i="9"/>
  <c r="AB532" i="9"/>
  <c r="AB533" i="9"/>
  <c r="AB534" i="9"/>
  <c r="AB535" i="9"/>
  <c r="AB536" i="9"/>
  <c r="AB537" i="9"/>
  <c r="AB538" i="9"/>
  <c r="AB539" i="9"/>
  <c r="AB540" i="9"/>
  <c r="AB541" i="9"/>
  <c r="AB542" i="9"/>
  <c r="AB543" i="9"/>
  <c r="AB544" i="9"/>
  <c r="AB545" i="9"/>
  <c r="AB546" i="9"/>
  <c r="AB547" i="9"/>
  <c r="AB548" i="9"/>
  <c r="AB549" i="9"/>
  <c r="AB550" i="9"/>
  <c r="AB551" i="9"/>
  <c r="AB552" i="9"/>
  <c r="AB553" i="9"/>
  <c r="AB554" i="9"/>
  <c r="AB555" i="9"/>
  <c r="AB556" i="9"/>
  <c r="AB557" i="9"/>
  <c r="AB558" i="9"/>
  <c r="AB559" i="9"/>
  <c r="AB560" i="9"/>
  <c r="AB561" i="9"/>
  <c r="AB562" i="9"/>
  <c r="AB563" i="9"/>
  <c r="AB564" i="9"/>
  <c r="AB565" i="9"/>
  <c r="AB566" i="9"/>
  <c r="AB567" i="9"/>
  <c r="AB568" i="9"/>
  <c r="AB569" i="9"/>
  <c r="AB570" i="9"/>
  <c r="AB571" i="9"/>
  <c r="AB572" i="9"/>
  <c r="AB573" i="9"/>
  <c r="AB574" i="9"/>
  <c r="AB575" i="9"/>
  <c r="AB576" i="9"/>
  <c r="AB577" i="9"/>
  <c r="AB578" i="9"/>
  <c r="AB579" i="9"/>
  <c r="AB580" i="9"/>
  <c r="AB581" i="9"/>
  <c r="AB582" i="9"/>
  <c r="AB583" i="9"/>
  <c r="AB584" i="9"/>
  <c r="AB585" i="9"/>
  <c r="AB586" i="9"/>
  <c r="AB587" i="9"/>
  <c r="AB588" i="9"/>
  <c r="AB589" i="9"/>
  <c r="AB590" i="9"/>
  <c r="AB591" i="9"/>
  <c r="AB592" i="9"/>
  <c r="AB593" i="9"/>
  <c r="AB594" i="9"/>
  <c r="AB595" i="9"/>
  <c r="AB596" i="9"/>
  <c r="AB597" i="9"/>
  <c r="AB598" i="9"/>
  <c r="AB599" i="9"/>
  <c r="AB600" i="9"/>
  <c r="AB601" i="9"/>
  <c r="AB602" i="9"/>
  <c r="AB603" i="9"/>
  <c r="AB604" i="9"/>
  <c r="AB605" i="9"/>
  <c r="AB606" i="9"/>
  <c r="AB607" i="9"/>
  <c r="AB608" i="9"/>
  <c r="AB609" i="9"/>
  <c r="AB610" i="9"/>
  <c r="AB611" i="9"/>
  <c r="AB612" i="9"/>
  <c r="AB613" i="9"/>
  <c r="AB614" i="9"/>
  <c r="AB615" i="9"/>
  <c r="AB616" i="9"/>
  <c r="AB617" i="9"/>
  <c r="AB618" i="9"/>
  <c r="AB619" i="9"/>
  <c r="AB620" i="9"/>
  <c r="AB621" i="9"/>
  <c r="AB622" i="9"/>
  <c r="AB623" i="9"/>
  <c r="AB624" i="9"/>
  <c r="AB625" i="9"/>
  <c r="AB626" i="9"/>
  <c r="AB627" i="9"/>
  <c r="AB628" i="9"/>
  <c r="AB629" i="9"/>
  <c r="AB630" i="9"/>
  <c r="AB631" i="9"/>
  <c r="AB632" i="9"/>
  <c r="AB633" i="9"/>
  <c r="AB634" i="9"/>
  <c r="AB635" i="9"/>
  <c r="AB636" i="9"/>
  <c r="AB637" i="9"/>
  <c r="AB638" i="9"/>
  <c r="AB639" i="9"/>
  <c r="AB640" i="9"/>
  <c r="AB641" i="9"/>
  <c r="AB642" i="9"/>
  <c r="AB643" i="9"/>
  <c r="AB644" i="9"/>
  <c r="AB645" i="9"/>
  <c r="AB646" i="9"/>
  <c r="AB647" i="9"/>
  <c r="AB648" i="9"/>
  <c r="AB649" i="9"/>
  <c r="AB650" i="9"/>
  <c r="AB651" i="9"/>
  <c r="AB652" i="9"/>
  <c r="AB653" i="9"/>
  <c r="AB654" i="9"/>
  <c r="AB655" i="9"/>
  <c r="AB656" i="9"/>
  <c r="AB657" i="9"/>
  <c r="AB658" i="9"/>
  <c r="AB659" i="9"/>
  <c r="AB660" i="9"/>
  <c r="AB661" i="9"/>
  <c r="AB662" i="9"/>
  <c r="AB663" i="9"/>
  <c r="AB664" i="9"/>
  <c r="AB665" i="9"/>
  <c r="AB666" i="9"/>
  <c r="AB667" i="9"/>
  <c r="AB668" i="9"/>
  <c r="AB669" i="9"/>
  <c r="AB670" i="9"/>
  <c r="AB671" i="9"/>
  <c r="AB672" i="9"/>
  <c r="AB673" i="9"/>
  <c r="AB674" i="9"/>
  <c r="AB675" i="9"/>
  <c r="AB676" i="9"/>
  <c r="AB677" i="9"/>
  <c r="AB678" i="9"/>
  <c r="AB679" i="9"/>
  <c r="AB680" i="9"/>
  <c r="AB681" i="9"/>
  <c r="AB682" i="9"/>
  <c r="AB683" i="9"/>
  <c r="AB684" i="9"/>
  <c r="AB685" i="9"/>
  <c r="AB686" i="9"/>
  <c r="AB687" i="9"/>
  <c r="AB688" i="9"/>
  <c r="AB689" i="9"/>
  <c r="AB690" i="9"/>
  <c r="AB691" i="9"/>
  <c r="AB692" i="9"/>
  <c r="AB693" i="9"/>
  <c r="AB694" i="9"/>
  <c r="AB695" i="9"/>
  <c r="AB696" i="9"/>
  <c r="AB697" i="9"/>
  <c r="AB698" i="9"/>
  <c r="AB699" i="9"/>
  <c r="AB700" i="9"/>
  <c r="AB701" i="9"/>
  <c r="AB702" i="9"/>
  <c r="AB703" i="9"/>
  <c r="AB704" i="9"/>
  <c r="AB705" i="9"/>
  <c r="AB706" i="9"/>
  <c r="AB707" i="9"/>
  <c r="AB708" i="9"/>
  <c r="AB709" i="9"/>
  <c r="AB710" i="9"/>
  <c r="AB711" i="9"/>
  <c r="AB712" i="9"/>
  <c r="AB713" i="9"/>
  <c r="AB714" i="9"/>
  <c r="AB715" i="9"/>
  <c r="AB716" i="9"/>
  <c r="AB717" i="9"/>
  <c r="AB718" i="9"/>
  <c r="AB719" i="9"/>
  <c r="AB720" i="9"/>
  <c r="AB721" i="9"/>
  <c r="AB722" i="9"/>
  <c r="AB723" i="9"/>
  <c r="AB724" i="9"/>
  <c r="AB725" i="9"/>
  <c r="AB726" i="9"/>
  <c r="AB727" i="9"/>
  <c r="AB728" i="9"/>
  <c r="AB729" i="9"/>
  <c r="AB730" i="9"/>
  <c r="AB731" i="9"/>
  <c r="AB732" i="9"/>
  <c r="AB733" i="9"/>
  <c r="AB734" i="9"/>
  <c r="AB735" i="9"/>
  <c r="AB736" i="9"/>
  <c r="AB737" i="9"/>
  <c r="AB738" i="9"/>
  <c r="AB739" i="9"/>
  <c r="AB740" i="9"/>
  <c r="AB741" i="9"/>
  <c r="AB742" i="9"/>
  <c r="AB743" i="9"/>
  <c r="AB744" i="9"/>
  <c r="AB745" i="9"/>
  <c r="AB746" i="9"/>
  <c r="AB747" i="9"/>
  <c r="AB748" i="9"/>
  <c r="AB749" i="9"/>
  <c r="AB750" i="9"/>
  <c r="AB751" i="9"/>
  <c r="AB752" i="9"/>
  <c r="AB753" i="9"/>
  <c r="AB754" i="9"/>
  <c r="AB755" i="9"/>
  <c r="AB756" i="9"/>
  <c r="AB757" i="9"/>
  <c r="AB758" i="9"/>
  <c r="AB759" i="9"/>
  <c r="AB760" i="9"/>
  <c r="AB761" i="9"/>
  <c r="AB762" i="9"/>
  <c r="AB763" i="9"/>
  <c r="AB764" i="9"/>
  <c r="AB765" i="9"/>
  <c r="AB766" i="9"/>
  <c r="AB767" i="9"/>
  <c r="AB768" i="9"/>
  <c r="AB769" i="9"/>
  <c r="AB770" i="9"/>
  <c r="AB771" i="9"/>
  <c r="AB772" i="9"/>
  <c r="AB773" i="9"/>
  <c r="AB774" i="9"/>
  <c r="AB775" i="9"/>
  <c r="AB776" i="9"/>
  <c r="AB777" i="9"/>
  <c r="AB778" i="9"/>
  <c r="AB779" i="9"/>
  <c r="AB780" i="9"/>
  <c r="AB781" i="9"/>
  <c r="AB782" i="9"/>
  <c r="AB783" i="9"/>
  <c r="AB784" i="9"/>
  <c r="AB785" i="9"/>
  <c r="AB786" i="9"/>
  <c r="AB787" i="9"/>
  <c r="AB788" i="9"/>
  <c r="AB789" i="9"/>
  <c r="AB790" i="9"/>
  <c r="AB791" i="9"/>
  <c r="AB792" i="9"/>
  <c r="AB793" i="9"/>
  <c r="AB794" i="9"/>
  <c r="AB795" i="9"/>
  <c r="AB796" i="9"/>
  <c r="AB797" i="9"/>
  <c r="AB798" i="9"/>
  <c r="AB799" i="9"/>
  <c r="AB800" i="9"/>
  <c r="AB801" i="9"/>
  <c r="AB802" i="9"/>
  <c r="AB803" i="9"/>
  <c r="AB804" i="9"/>
  <c r="AB805" i="9"/>
  <c r="AB806" i="9"/>
  <c r="AB807" i="9"/>
  <c r="AB808" i="9"/>
  <c r="AB809" i="9"/>
  <c r="AB810" i="9"/>
  <c r="AB811" i="9"/>
  <c r="AB812" i="9"/>
  <c r="AB813" i="9"/>
  <c r="AB814" i="9"/>
  <c r="AB815" i="9"/>
  <c r="AB816" i="9"/>
  <c r="AB817" i="9"/>
  <c r="AB818" i="9"/>
  <c r="AB819" i="9"/>
  <c r="AB820" i="9"/>
  <c r="AB821" i="9"/>
  <c r="AB822" i="9"/>
  <c r="AB823" i="9"/>
  <c r="AB824" i="9"/>
  <c r="AB825" i="9"/>
  <c r="AB826" i="9"/>
  <c r="AB827" i="9"/>
  <c r="AB828" i="9"/>
  <c r="AB829" i="9"/>
  <c r="AB830" i="9"/>
  <c r="AB831" i="9"/>
  <c r="AB832" i="9"/>
  <c r="AB833" i="9"/>
  <c r="AB834" i="9"/>
  <c r="AB835" i="9"/>
  <c r="AB836" i="9"/>
  <c r="AB837" i="9"/>
  <c r="AB838" i="9"/>
  <c r="AB839" i="9"/>
  <c r="AB840" i="9"/>
  <c r="AB841" i="9"/>
  <c r="AB842" i="9"/>
  <c r="AB843" i="9"/>
  <c r="AB844" i="9"/>
  <c r="AB845" i="9"/>
  <c r="AB846" i="9"/>
  <c r="AB847" i="9"/>
  <c r="AB848" i="9"/>
  <c r="AB849" i="9"/>
  <c r="AB850" i="9"/>
  <c r="AB851" i="9"/>
  <c r="AB852" i="9"/>
  <c r="AB853" i="9"/>
  <c r="AB854" i="9"/>
  <c r="AB855" i="9"/>
  <c r="AB856" i="9"/>
  <c r="AB857" i="9"/>
  <c r="AB858" i="9"/>
  <c r="AB859" i="9"/>
  <c r="AB860" i="9"/>
  <c r="AB861" i="9"/>
  <c r="AB862" i="9"/>
  <c r="AB863" i="9"/>
  <c r="AB864" i="9"/>
  <c r="AB865" i="9"/>
  <c r="AB866" i="9"/>
  <c r="AB867" i="9"/>
  <c r="AB868" i="9"/>
  <c r="AB869" i="9"/>
  <c r="AB870" i="9"/>
  <c r="AB871" i="9"/>
  <c r="AB872" i="9"/>
  <c r="AB873" i="9"/>
  <c r="AB874" i="9"/>
  <c r="AB875" i="9"/>
  <c r="AB876" i="9"/>
  <c r="AB877" i="9"/>
  <c r="AB878" i="9"/>
  <c r="AB879" i="9"/>
  <c r="AB880" i="9"/>
  <c r="AB881" i="9"/>
  <c r="AB882" i="9"/>
  <c r="AB883" i="9"/>
  <c r="AB884" i="9"/>
  <c r="AB885" i="9"/>
  <c r="AB886" i="9"/>
  <c r="AB887" i="9"/>
  <c r="AB888" i="9"/>
  <c r="AB889" i="9"/>
  <c r="AB890" i="9"/>
  <c r="AB891" i="9"/>
  <c r="AB892" i="9"/>
  <c r="AB893" i="9"/>
  <c r="AB894" i="9"/>
  <c r="AB895" i="9"/>
  <c r="AB896" i="9"/>
  <c r="AB897" i="9"/>
  <c r="AB898" i="9"/>
  <c r="AB899" i="9"/>
  <c r="AB900" i="9"/>
  <c r="AB901" i="9"/>
  <c r="AB902" i="9"/>
  <c r="AB903" i="9"/>
  <c r="AB904" i="9"/>
  <c r="AB905" i="9"/>
  <c r="AB906" i="9"/>
  <c r="AB907" i="9"/>
  <c r="AB908" i="9"/>
  <c r="AB909" i="9"/>
  <c r="AB910" i="9"/>
  <c r="AB911" i="9"/>
  <c r="AB912" i="9"/>
  <c r="AB913" i="9"/>
  <c r="AB914" i="9"/>
  <c r="AB915" i="9"/>
  <c r="AB916" i="9"/>
  <c r="AB917" i="9"/>
  <c r="AB918" i="9"/>
  <c r="AB919" i="9"/>
  <c r="AB920" i="9"/>
  <c r="AB921" i="9"/>
  <c r="AB922" i="9"/>
  <c r="AB923" i="9"/>
  <c r="AB924" i="9"/>
  <c r="AB925" i="9"/>
  <c r="AB926" i="9"/>
  <c r="AB927" i="9"/>
  <c r="AB928" i="9"/>
  <c r="AB929" i="9"/>
  <c r="AB930" i="9"/>
  <c r="AB931" i="9"/>
  <c r="AB932" i="9"/>
  <c r="AB933" i="9"/>
  <c r="AB934" i="9"/>
  <c r="AB935" i="9"/>
  <c r="AB936" i="9"/>
  <c r="AB937" i="9"/>
  <c r="AB938" i="9"/>
  <c r="AB939" i="9"/>
  <c r="AB940" i="9"/>
  <c r="AB941" i="9"/>
  <c r="AB942" i="9"/>
  <c r="AB943" i="9"/>
  <c r="AB944" i="9"/>
  <c r="AB945" i="9"/>
  <c r="AB946" i="9"/>
  <c r="AB947" i="9"/>
  <c r="AB948" i="9"/>
  <c r="AB949" i="9"/>
  <c r="AB950" i="9"/>
  <c r="AB951" i="9"/>
  <c r="AB952" i="9"/>
  <c r="AB953" i="9"/>
  <c r="AB954" i="9"/>
  <c r="AB955" i="9"/>
  <c r="AB956" i="9"/>
  <c r="AB957" i="9"/>
  <c r="AB958" i="9"/>
  <c r="AB959" i="9"/>
  <c r="AB960" i="9"/>
  <c r="AB961" i="9"/>
  <c r="AB962" i="9"/>
  <c r="AB963" i="9"/>
  <c r="AB964" i="9"/>
  <c r="AB965" i="9"/>
  <c r="AB966" i="9"/>
  <c r="AB967" i="9"/>
  <c r="AB968" i="9"/>
  <c r="AB969" i="9"/>
  <c r="AB970" i="9"/>
  <c r="AB971" i="9"/>
  <c r="AB972" i="9"/>
  <c r="AB973" i="9"/>
  <c r="AB974" i="9"/>
  <c r="AB975" i="9"/>
  <c r="AB976" i="9"/>
  <c r="AB977" i="9"/>
  <c r="AB978" i="9"/>
  <c r="AB979" i="9"/>
  <c r="AB980" i="9"/>
  <c r="AB981" i="9"/>
  <c r="AB982" i="9"/>
  <c r="AB983" i="9"/>
  <c r="AB984" i="9"/>
  <c r="AB985" i="9"/>
  <c r="AB986" i="9"/>
  <c r="AB987" i="9"/>
  <c r="AB988" i="9"/>
  <c r="AB989" i="9"/>
  <c r="AB990" i="9"/>
  <c r="AB991" i="9"/>
  <c r="AB992" i="9"/>
  <c r="AB993" i="9"/>
  <c r="AB994" i="9"/>
  <c r="AB995" i="9"/>
  <c r="AB996" i="9"/>
  <c r="AB997" i="9"/>
  <c r="AB998" i="9"/>
  <c r="AB999" i="9"/>
  <c r="AB1000" i="9"/>
  <c r="AB1001" i="9"/>
  <c r="AB1002" i="9"/>
  <c r="AB1003" i="9"/>
  <c r="AB1004" i="9"/>
  <c r="AB1005" i="9"/>
  <c r="AB1006" i="9"/>
  <c r="AB1007" i="9"/>
  <c r="AB1008" i="9"/>
  <c r="AB1009" i="9"/>
  <c r="AB1010" i="9"/>
  <c r="AB1011" i="9"/>
  <c r="AB1012" i="9"/>
  <c r="AB1013" i="9"/>
  <c r="AB1014" i="9"/>
  <c r="AB1015" i="9"/>
  <c r="AB1016" i="9"/>
  <c r="AB1017" i="9"/>
  <c r="AB1018" i="9"/>
  <c r="AB1019" i="9"/>
  <c r="AB1020" i="9"/>
  <c r="AB1021" i="9"/>
  <c r="AB1022" i="9"/>
  <c r="AB1023" i="9"/>
  <c r="AB1024" i="9"/>
  <c r="AB1025" i="9"/>
  <c r="AB1026" i="9"/>
  <c r="AB1027" i="9"/>
  <c r="AB1028" i="9"/>
  <c r="AB1029" i="9"/>
  <c r="AB1030" i="9"/>
  <c r="AB1031" i="9"/>
  <c r="AB1032" i="9"/>
  <c r="AB1033" i="9"/>
  <c r="AB1034" i="9"/>
  <c r="AB1035" i="9"/>
  <c r="AB1036" i="9"/>
  <c r="AB1037" i="9"/>
  <c r="AB1038" i="9"/>
  <c r="AB1039" i="9"/>
  <c r="AB1040" i="9"/>
  <c r="AB1041" i="9"/>
  <c r="AB1042" i="9"/>
  <c r="AB1043" i="9"/>
  <c r="AB1044" i="9"/>
  <c r="AB1045" i="9"/>
  <c r="AB1046" i="9"/>
  <c r="AB1047" i="9"/>
  <c r="AB1048" i="9"/>
  <c r="AB1049" i="9"/>
  <c r="AB1050" i="9"/>
  <c r="AB1051" i="9"/>
  <c r="AB1052" i="9"/>
  <c r="AB1053" i="9"/>
  <c r="AB1054" i="9"/>
  <c r="AB1055" i="9"/>
  <c r="AB1056" i="9"/>
  <c r="AB1057" i="9"/>
  <c r="AB1058" i="9"/>
  <c r="AB1059" i="9"/>
  <c r="AB1060" i="9"/>
  <c r="AB1061" i="9"/>
  <c r="AB1062" i="9"/>
  <c r="AB1063" i="9"/>
  <c r="AB1064" i="9"/>
  <c r="AB1065" i="9"/>
  <c r="AB1066" i="9"/>
  <c r="AB1067" i="9"/>
  <c r="AB1068" i="9"/>
  <c r="AB1069" i="9"/>
  <c r="AB1070" i="9"/>
  <c r="AB1071" i="9"/>
  <c r="AB1072" i="9"/>
  <c r="AB1073" i="9"/>
  <c r="AB1074" i="9"/>
  <c r="AB1075" i="9"/>
  <c r="AB1076" i="9"/>
  <c r="AB1077" i="9"/>
  <c r="AB1078" i="9"/>
  <c r="AB1079" i="9"/>
  <c r="AB1080" i="9"/>
  <c r="AB1081" i="9"/>
  <c r="AB1082" i="9"/>
  <c r="AB1083" i="9"/>
  <c r="AB1084" i="9"/>
  <c r="AB1085" i="9"/>
  <c r="AB1086" i="9"/>
  <c r="AB1087" i="9"/>
  <c r="AB1088" i="9"/>
  <c r="AB1089" i="9"/>
  <c r="AB1090" i="9"/>
  <c r="AB1091" i="9"/>
  <c r="AB1092" i="9"/>
  <c r="AB1093" i="9"/>
  <c r="AB1094" i="9"/>
  <c r="AB1095" i="9"/>
  <c r="AB1096" i="9"/>
  <c r="AB1097" i="9"/>
  <c r="AB1098" i="9"/>
  <c r="AB1099" i="9"/>
  <c r="AB1100" i="9"/>
  <c r="AB1101" i="9"/>
  <c r="AB1102" i="9"/>
  <c r="AB1103" i="9"/>
  <c r="AB1104" i="9"/>
  <c r="AB1105" i="9"/>
  <c r="AB1106" i="9"/>
  <c r="AB1107" i="9"/>
  <c r="AB1108" i="9"/>
  <c r="AB1109" i="9"/>
  <c r="AB1110" i="9"/>
  <c r="AB1111" i="9"/>
  <c r="AB1112" i="9"/>
  <c r="AB1113" i="9"/>
  <c r="AB1114" i="9"/>
  <c r="AB1115" i="9"/>
  <c r="AB1116" i="9"/>
  <c r="AB1117" i="9"/>
  <c r="AB1118" i="9"/>
  <c r="AB1119" i="9"/>
  <c r="AB1120" i="9"/>
  <c r="AB1121" i="9"/>
  <c r="AB1122" i="9"/>
  <c r="AB1123" i="9"/>
  <c r="AB1124" i="9"/>
  <c r="AB1125" i="9"/>
  <c r="AB1126" i="9"/>
  <c r="AB1127" i="9"/>
  <c r="AB1128" i="9"/>
  <c r="AB1129" i="9"/>
  <c r="AB1130" i="9"/>
  <c r="AB1131" i="9"/>
  <c r="AB1132" i="9"/>
  <c r="AB1133" i="9"/>
  <c r="AB1134" i="9"/>
  <c r="AB1135" i="9"/>
  <c r="AB1136" i="9"/>
  <c r="AB1137" i="9"/>
  <c r="AB1138" i="9"/>
  <c r="AB1139" i="9"/>
  <c r="AB1140" i="9"/>
  <c r="AB1141" i="9"/>
  <c r="AB1142" i="9"/>
  <c r="AB1143" i="9"/>
  <c r="AB1144" i="9"/>
  <c r="AB1145" i="9"/>
  <c r="AB1146" i="9"/>
  <c r="AB1147" i="9"/>
  <c r="AB1148" i="9"/>
  <c r="AB1149" i="9"/>
  <c r="AB1150" i="9"/>
  <c r="AB1151" i="9"/>
  <c r="AB1152" i="9"/>
  <c r="AB1153" i="9"/>
  <c r="AB1154" i="9"/>
  <c r="AB1155" i="9"/>
  <c r="AB1156" i="9"/>
  <c r="AB1157" i="9"/>
  <c r="AB1158" i="9"/>
  <c r="AB1159" i="9"/>
  <c r="AB1160" i="9"/>
  <c r="AB1161" i="9"/>
  <c r="AB1162" i="9"/>
  <c r="AB1163" i="9"/>
  <c r="AB1164" i="9"/>
  <c r="AB1165" i="9"/>
  <c r="AB1166" i="9"/>
  <c r="AB1167" i="9"/>
  <c r="AB1168" i="9"/>
  <c r="AB1169" i="9"/>
  <c r="AB1170" i="9"/>
  <c r="AB1171" i="9"/>
  <c r="AB1172" i="9"/>
  <c r="AB1173" i="9"/>
  <c r="AB1174" i="9"/>
  <c r="AB1175" i="9"/>
  <c r="AB1176" i="9"/>
  <c r="AB1177" i="9"/>
  <c r="AB1178" i="9"/>
  <c r="AB1179" i="9"/>
  <c r="AB1180" i="9"/>
  <c r="AB1181" i="9"/>
  <c r="AB1182" i="9"/>
  <c r="AB1183" i="9"/>
  <c r="AB1184" i="9"/>
  <c r="AB1185" i="9"/>
  <c r="AB1186" i="9"/>
  <c r="AB1187" i="9"/>
  <c r="AB1188" i="9"/>
  <c r="AB1189" i="9"/>
  <c r="AB1190" i="9"/>
  <c r="AB1191" i="9"/>
  <c r="AB1192" i="9"/>
  <c r="AB1193" i="9"/>
  <c r="AB1194" i="9"/>
  <c r="AB1195" i="9"/>
  <c r="AB1196" i="9"/>
  <c r="AB1197" i="9"/>
  <c r="AB1198" i="9"/>
  <c r="AB1199" i="9"/>
  <c r="AB1200" i="9"/>
  <c r="AB1201" i="9"/>
  <c r="AB1202" i="9"/>
  <c r="AB1203" i="9"/>
  <c r="AB1204" i="9"/>
  <c r="AB1205" i="9"/>
  <c r="AB1206" i="9"/>
  <c r="AB1207" i="9"/>
  <c r="AB1208" i="9"/>
  <c r="AB1209" i="9"/>
  <c r="AB1210" i="9"/>
  <c r="AB1211" i="9"/>
  <c r="AB1212" i="9"/>
  <c r="AB1213" i="9"/>
  <c r="AB1214" i="9"/>
  <c r="AB1215" i="9"/>
  <c r="AB1216" i="9"/>
  <c r="AB1217" i="9"/>
  <c r="AB1218" i="9"/>
  <c r="AB1219" i="9"/>
  <c r="AB1220" i="9"/>
  <c r="AB1221" i="9"/>
  <c r="AB1222" i="9"/>
  <c r="AB1223" i="9"/>
  <c r="AB1224" i="9"/>
  <c r="AB1225" i="9"/>
  <c r="AB1226" i="9"/>
  <c r="AB1227" i="9"/>
  <c r="AB1228" i="9"/>
  <c r="AB1229" i="9"/>
  <c r="AB1230" i="9"/>
  <c r="AB1231" i="9"/>
  <c r="AB1232" i="9"/>
  <c r="AB1233" i="9"/>
  <c r="AB1234" i="9"/>
  <c r="AB1235" i="9"/>
  <c r="AB1236" i="9"/>
  <c r="AB1237" i="9"/>
  <c r="AB1238" i="9"/>
  <c r="AB1239" i="9"/>
  <c r="AB1240" i="9"/>
  <c r="AB1241" i="9"/>
  <c r="AB1242" i="9"/>
  <c r="AB1243" i="9"/>
  <c r="AB1244" i="9"/>
  <c r="AB1245" i="9"/>
  <c r="AB1246" i="9"/>
  <c r="AB1247" i="9"/>
  <c r="AB1248" i="9"/>
  <c r="AB1249" i="9"/>
  <c r="AB1250" i="9"/>
  <c r="AB1251" i="9"/>
  <c r="AB1252" i="9"/>
  <c r="AB1253" i="9"/>
  <c r="AB1254" i="9"/>
  <c r="AB1255" i="9"/>
  <c r="AB1256" i="9"/>
  <c r="AB1257" i="9"/>
  <c r="AB1258" i="9"/>
  <c r="AB1259" i="9"/>
  <c r="AB1260" i="9"/>
  <c r="AB1261" i="9"/>
  <c r="AB1262" i="9"/>
  <c r="AB1263" i="9"/>
  <c r="AB1264" i="9"/>
  <c r="AB1265" i="9"/>
  <c r="AB1266" i="9"/>
  <c r="AB1267" i="9"/>
  <c r="AB1268" i="9"/>
  <c r="AB1269" i="9"/>
  <c r="AB1270" i="9"/>
  <c r="AB1271" i="9"/>
  <c r="AB1272" i="9"/>
  <c r="AB1273" i="9"/>
  <c r="AB1274" i="9"/>
  <c r="AB1275" i="9"/>
  <c r="AB1276" i="9"/>
  <c r="AB1277" i="9"/>
  <c r="AB1278" i="9"/>
  <c r="AB1279" i="9"/>
  <c r="AB1280" i="9"/>
  <c r="AB1281" i="9"/>
  <c r="AB1282" i="9"/>
  <c r="AB1283" i="9"/>
  <c r="AB1284" i="9"/>
  <c r="AB1285" i="9"/>
  <c r="AB1286" i="9"/>
  <c r="AB1287" i="9"/>
  <c r="AB1288" i="9"/>
  <c r="AB1289" i="9"/>
  <c r="AB1290" i="9"/>
  <c r="AB1291" i="9"/>
  <c r="AB1292" i="9"/>
  <c r="AB1293" i="9"/>
  <c r="AB1294" i="9"/>
  <c r="AB1295" i="9"/>
  <c r="AB1296" i="9"/>
  <c r="AB1297" i="9"/>
  <c r="AB1298" i="9"/>
  <c r="AB1299" i="9"/>
  <c r="AB1300" i="9"/>
  <c r="AB1301" i="9"/>
  <c r="AB1302" i="9"/>
  <c r="AB1303" i="9"/>
  <c r="AB1304" i="9"/>
  <c r="AB1305" i="9"/>
  <c r="AB1306" i="9"/>
  <c r="AB1307" i="9"/>
  <c r="AB1308" i="9"/>
  <c r="AB1309" i="9"/>
  <c r="AB1310" i="9"/>
  <c r="AB1311" i="9"/>
  <c r="AB1312" i="9"/>
  <c r="AB1313" i="9"/>
  <c r="AB1314" i="9"/>
  <c r="AB1315" i="9"/>
  <c r="AB1316" i="9"/>
  <c r="AB1317" i="9"/>
  <c r="AB1318" i="9"/>
  <c r="AB1319" i="9"/>
  <c r="AB1320" i="9"/>
  <c r="AB1321" i="9"/>
  <c r="AB1322" i="9"/>
  <c r="AB1323" i="9"/>
  <c r="AB1324" i="9"/>
  <c r="AB1325" i="9"/>
  <c r="AB1326" i="9"/>
  <c r="AB1327" i="9"/>
  <c r="AB1328" i="9"/>
  <c r="AB1329" i="9"/>
  <c r="AB1330" i="9"/>
  <c r="AB1331" i="9"/>
  <c r="AB1332" i="9"/>
  <c r="AB1333" i="9"/>
  <c r="AB1334" i="9"/>
  <c r="AB1335" i="9"/>
  <c r="AB1336" i="9"/>
  <c r="AB1337" i="9"/>
  <c r="AB1338" i="9"/>
  <c r="AB1339" i="9"/>
  <c r="AB1340" i="9"/>
  <c r="AB1341" i="9"/>
  <c r="AB1342" i="9"/>
  <c r="AB1343" i="9"/>
  <c r="AB1344" i="9"/>
  <c r="AB1345" i="9"/>
  <c r="AB1346" i="9"/>
  <c r="AB1347" i="9"/>
  <c r="AB1348" i="9"/>
  <c r="AB1349" i="9"/>
  <c r="AB1350" i="9"/>
  <c r="AB1351" i="9"/>
  <c r="AB1352" i="9"/>
  <c r="AB1353" i="9"/>
  <c r="AB1354" i="9"/>
  <c r="AB1355" i="9"/>
  <c r="AB1356" i="9"/>
  <c r="AB1357" i="9"/>
  <c r="AB1358" i="9"/>
  <c r="AB1359" i="9"/>
  <c r="AB1360" i="9"/>
  <c r="AB1361" i="9"/>
  <c r="AB1362" i="9"/>
  <c r="AB1363" i="9"/>
  <c r="AB1364" i="9"/>
  <c r="AB1365" i="9"/>
  <c r="AB1366" i="9"/>
  <c r="AB1367" i="9"/>
  <c r="AB1368" i="9"/>
  <c r="AB1369" i="9"/>
  <c r="AB1370" i="9"/>
  <c r="AB1371" i="9"/>
  <c r="AB1372" i="9"/>
  <c r="AB1373" i="9"/>
  <c r="AB1374" i="9"/>
  <c r="AB1375" i="9"/>
  <c r="AB1376" i="9"/>
  <c r="AB1377" i="9"/>
  <c r="AB1378" i="9"/>
  <c r="AB1379" i="9"/>
  <c r="AB1380" i="9"/>
  <c r="AB1381" i="9"/>
  <c r="AB1382" i="9"/>
  <c r="AB1383" i="9"/>
  <c r="AB1384" i="9"/>
  <c r="AB1385" i="9"/>
  <c r="AB1386" i="9"/>
  <c r="AB1387" i="9"/>
  <c r="AB1388" i="9"/>
  <c r="AB1389" i="9"/>
  <c r="AB1390" i="9"/>
  <c r="AB1391" i="9"/>
  <c r="AB1392" i="9"/>
  <c r="AB1393" i="9"/>
  <c r="AB1394" i="9"/>
  <c r="AB1395" i="9"/>
  <c r="AB1396" i="9"/>
  <c r="AB1397" i="9"/>
  <c r="AB1398" i="9"/>
  <c r="AB1399" i="9"/>
  <c r="AB1400" i="9"/>
  <c r="AB1401" i="9"/>
  <c r="AB1402" i="9"/>
  <c r="AB1403" i="9"/>
  <c r="AB1404" i="9"/>
  <c r="AB1405" i="9"/>
  <c r="AB1406" i="9"/>
  <c r="AB1407" i="9"/>
  <c r="AB1408" i="9"/>
  <c r="AB1409" i="9"/>
  <c r="AB1410" i="9"/>
  <c r="AB1411" i="9"/>
  <c r="AB1412" i="9"/>
  <c r="AB1413" i="9"/>
  <c r="AB1414" i="9"/>
  <c r="AB1415" i="9"/>
  <c r="AB1416" i="9"/>
  <c r="AB1417" i="9"/>
  <c r="AB1418" i="9"/>
  <c r="AB1419" i="9"/>
  <c r="AB1420" i="9"/>
  <c r="AB1421" i="9"/>
  <c r="AB1422" i="9"/>
  <c r="AB1423" i="9"/>
  <c r="AB1424" i="9"/>
  <c r="AB1425" i="9"/>
  <c r="AB1426" i="9"/>
  <c r="AB1427" i="9"/>
  <c r="AB1428" i="9"/>
  <c r="AB1429" i="9"/>
  <c r="AB1430" i="9"/>
  <c r="AB1431" i="9"/>
  <c r="AB1432" i="9"/>
  <c r="AB1433" i="9"/>
  <c r="AB1434" i="9"/>
  <c r="AB1435" i="9"/>
  <c r="AB1436" i="9"/>
  <c r="AB1437" i="9"/>
  <c r="AB1438" i="9"/>
  <c r="AB1439" i="9"/>
  <c r="AB1440" i="9"/>
  <c r="AB1441" i="9"/>
  <c r="AB1442" i="9"/>
  <c r="AB1443" i="9"/>
  <c r="AB1444" i="9"/>
  <c r="AB1445" i="9"/>
  <c r="AB1446" i="9"/>
  <c r="AB1447" i="9"/>
  <c r="AB1448" i="9"/>
  <c r="AB1449" i="9"/>
  <c r="AB1450" i="9"/>
  <c r="AB1451" i="9"/>
  <c r="AB1452" i="9"/>
  <c r="AB1453" i="9"/>
  <c r="AB1454" i="9"/>
  <c r="AB1455" i="9"/>
  <c r="AB1456" i="9"/>
  <c r="AB1457" i="9"/>
  <c r="AB1458" i="9"/>
  <c r="AB1459" i="9"/>
  <c r="AB1460" i="9"/>
  <c r="AB1461" i="9"/>
  <c r="AB1462" i="9"/>
  <c r="AB1463" i="9"/>
  <c r="AB1464" i="9"/>
  <c r="AB1465" i="9"/>
  <c r="AB1466" i="9"/>
  <c r="AB1467" i="9"/>
  <c r="AB1468" i="9"/>
  <c r="AB1469" i="9"/>
  <c r="AB1470" i="9"/>
  <c r="AB1471" i="9"/>
  <c r="AB1472" i="9"/>
  <c r="AB1473" i="9"/>
  <c r="AB1474" i="9"/>
  <c r="AB1475" i="9"/>
  <c r="AB1476" i="9"/>
  <c r="AB1477" i="9"/>
  <c r="AB1478" i="9"/>
  <c r="AB1479" i="9"/>
  <c r="AB1480" i="9"/>
  <c r="AB1481" i="9"/>
  <c r="AB1482" i="9"/>
  <c r="AB1483" i="9"/>
  <c r="AB1484" i="9"/>
  <c r="AB1485" i="9"/>
  <c r="AB1486" i="9"/>
  <c r="AB1487" i="9"/>
  <c r="AB1488" i="9"/>
  <c r="AB1489" i="9"/>
  <c r="AB1490" i="9"/>
  <c r="AB1491" i="9"/>
  <c r="AB1492" i="9"/>
  <c r="AB1493" i="9"/>
  <c r="AB1494" i="9"/>
  <c r="AB1495" i="9"/>
  <c r="AB1496" i="9"/>
  <c r="AB1497" i="9"/>
  <c r="AB1498" i="9"/>
  <c r="AB1499" i="9"/>
  <c r="AB1500" i="9"/>
  <c r="AB1501" i="9"/>
  <c r="AB1502" i="9"/>
  <c r="AB1503" i="9"/>
  <c r="AB1504" i="9"/>
  <c r="AB1505" i="9"/>
  <c r="AB1506" i="9"/>
  <c r="AB1507" i="9"/>
  <c r="AB1508" i="9"/>
  <c r="AB1509" i="9"/>
  <c r="AB1510" i="9"/>
  <c r="AB1511" i="9"/>
  <c r="AB1512" i="9"/>
  <c r="AB1513" i="9"/>
  <c r="AB1514" i="9"/>
  <c r="AB1515" i="9"/>
  <c r="AB1516" i="9"/>
  <c r="AB1517" i="9"/>
  <c r="AB1518" i="9"/>
  <c r="AB1519" i="9"/>
  <c r="AB1520" i="9"/>
  <c r="AB1521" i="9"/>
  <c r="AB1522" i="9"/>
  <c r="AB1523" i="9"/>
  <c r="AB1524" i="9"/>
  <c r="AB1525" i="9"/>
  <c r="AB1526" i="9"/>
  <c r="AB1527" i="9"/>
  <c r="AB1528" i="9"/>
  <c r="AB1529" i="9"/>
  <c r="AB1530" i="9"/>
  <c r="AB1531" i="9"/>
  <c r="AB1532" i="9"/>
  <c r="AB1533" i="9"/>
  <c r="AB1534" i="9"/>
  <c r="AB1535" i="9"/>
  <c r="AB1536" i="9"/>
  <c r="AB1537" i="9"/>
  <c r="AB1538" i="9"/>
  <c r="AB1539" i="9"/>
  <c r="AB1540" i="9"/>
  <c r="AB1541" i="9"/>
  <c r="AB1542" i="9"/>
  <c r="AB1543" i="9"/>
  <c r="AB1544" i="9"/>
  <c r="AB1545" i="9"/>
  <c r="AB1546" i="9"/>
  <c r="AB1547" i="9"/>
  <c r="AB1548" i="9"/>
  <c r="AB1549" i="9"/>
  <c r="AB1550" i="9"/>
  <c r="AB1551" i="9"/>
  <c r="AB1552" i="9"/>
  <c r="AB1553" i="9"/>
  <c r="AB1554" i="9"/>
  <c r="AB1555" i="9"/>
  <c r="AB1556" i="9"/>
  <c r="AB1557" i="9"/>
  <c r="AB1558" i="9"/>
  <c r="AB1559" i="9"/>
  <c r="AB1560" i="9"/>
  <c r="AB1561" i="9"/>
  <c r="AB1562" i="9"/>
  <c r="AB1563" i="9"/>
  <c r="AB1564" i="9"/>
  <c r="AB1565" i="9"/>
  <c r="AB1566" i="9"/>
  <c r="AB1567" i="9"/>
  <c r="AB1568" i="9"/>
  <c r="AB1569" i="9"/>
  <c r="AB1570" i="9"/>
  <c r="AB1571" i="9"/>
  <c r="AB1572" i="9"/>
  <c r="AB1573" i="9"/>
  <c r="AB1574" i="9"/>
  <c r="AB1575" i="9"/>
  <c r="AB1576" i="9"/>
  <c r="AB1577" i="9"/>
  <c r="AB1578" i="9"/>
  <c r="AB1579" i="9"/>
  <c r="AB1580" i="9"/>
  <c r="AB1581" i="9"/>
  <c r="AB1582" i="9"/>
  <c r="AB1583" i="9"/>
  <c r="AB1584" i="9"/>
  <c r="AB1585" i="9"/>
  <c r="AB1586" i="9"/>
  <c r="AB1587" i="9"/>
  <c r="AB1588" i="9"/>
  <c r="AB1589" i="9"/>
  <c r="AB1590" i="9"/>
  <c r="AB1591" i="9"/>
  <c r="AB1592" i="9"/>
  <c r="AB1593" i="9"/>
  <c r="AB1594" i="9"/>
  <c r="AB1595" i="9"/>
  <c r="AB1596" i="9"/>
  <c r="AB1597" i="9"/>
  <c r="AB1598" i="9"/>
  <c r="AB1599" i="9"/>
  <c r="AB1600" i="9"/>
  <c r="AB1601" i="9"/>
  <c r="AB1602" i="9"/>
  <c r="AB1603" i="9"/>
  <c r="AB1604" i="9"/>
  <c r="AB1605" i="9"/>
  <c r="AB1606" i="9"/>
  <c r="AB1607" i="9"/>
  <c r="AB1608" i="9"/>
  <c r="AB1609" i="9"/>
  <c r="AB1610" i="9"/>
  <c r="AB1611" i="9"/>
  <c r="AB1612" i="9"/>
  <c r="AB1613" i="9"/>
  <c r="AB1614" i="9"/>
  <c r="AB1615" i="9"/>
  <c r="AB1616" i="9"/>
  <c r="AB1617" i="9"/>
  <c r="AB1618" i="9"/>
  <c r="AB1619" i="9"/>
  <c r="AB1620" i="9"/>
  <c r="AB1621" i="9"/>
  <c r="AB1622" i="9"/>
  <c r="AB1623" i="9"/>
  <c r="AB1624" i="9"/>
  <c r="AB1625" i="9"/>
  <c r="AB1626" i="9"/>
  <c r="AB1627" i="9"/>
  <c r="AB1628" i="9"/>
  <c r="AB1629" i="9"/>
  <c r="AB1630" i="9"/>
  <c r="AB1631" i="9"/>
  <c r="AB1632" i="9"/>
  <c r="AB1633" i="9"/>
  <c r="AB1634" i="9"/>
  <c r="AB1635" i="9"/>
  <c r="AB1636" i="9"/>
  <c r="AB1637" i="9"/>
  <c r="AB1638" i="9"/>
  <c r="AB1639" i="9"/>
  <c r="AB1640" i="9"/>
  <c r="AB1641" i="9"/>
  <c r="AB1642" i="9"/>
  <c r="AB1643" i="9"/>
  <c r="AB1644" i="9"/>
  <c r="AB1645" i="9"/>
  <c r="AB1646" i="9"/>
  <c r="AB1647" i="9"/>
  <c r="AB1648" i="9"/>
  <c r="AB1649" i="9"/>
  <c r="AB1650" i="9"/>
  <c r="AB1651" i="9"/>
  <c r="AB1652" i="9"/>
  <c r="AB1653" i="9"/>
  <c r="AB1654" i="9"/>
  <c r="AB1655" i="9"/>
  <c r="AB1656" i="9"/>
  <c r="AB1657" i="9"/>
  <c r="AB1658" i="9"/>
  <c r="AB1659" i="9"/>
  <c r="AB1660" i="9"/>
  <c r="AB1661" i="9"/>
  <c r="AB1662" i="9"/>
  <c r="AB1663" i="9"/>
  <c r="AB1664" i="9"/>
  <c r="AB1665" i="9"/>
  <c r="AB1666" i="9"/>
  <c r="AB1667" i="9"/>
  <c r="AB1668" i="9"/>
  <c r="AB1669" i="9"/>
  <c r="AB1670" i="9"/>
  <c r="AB1671" i="9"/>
  <c r="AB1672" i="9"/>
  <c r="AB1673" i="9"/>
  <c r="AB1674" i="9"/>
  <c r="AB1675" i="9"/>
  <c r="AB1676" i="9"/>
  <c r="AB1677" i="9"/>
  <c r="AB1678" i="9"/>
  <c r="AB1679" i="9"/>
  <c r="AB1680" i="9"/>
  <c r="AB1681" i="9"/>
  <c r="AB1682" i="9"/>
  <c r="AB1683" i="9"/>
  <c r="AB1684" i="9"/>
  <c r="AB1685" i="9"/>
  <c r="AB1686" i="9"/>
  <c r="AB1687" i="9"/>
  <c r="AB1688" i="9"/>
  <c r="AB1689" i="9"/>
  <c r="AB1690" i="9"/>
  <c r="AB1691" i="9"/>
  <c r="AB1692" i="9"/>
  <c r="AB1693" i="9"/>
  <c r="AB1694" i="9"/>
  <c r="AB1695" i="9"/>
  <c r="AB1696" i="9"/>
  <c r="AB1697" i="9"/>
  <c r="AB1698" i="9"/>
  <c r="AB1699" i="9"/>
  <c r="AB1700" i="9"/>
  <c r="AB1701" i="9"/>
  <c r="AB1702" i="9"/>
  <c r="AB1703" i="9"/>
  <c r="AB1704" i="9"/>
  <c r="AB1705" i="9"/>
  <c r="AB1706" i="9"/>
  <c r="AB1707" i="9"/>
  <c r="AB1708" i="9"/>
  <c r="AB1709" i="9"/>
  <c r="AB1710" i="9"/>
  <c r="AB1711" i="9"/>
  <c r="AB1712" i="9"/>
  <c r="AB1713" i="9"/>
  <c r="AB1714" i="9"/>
  <c r="AB1715" i="9"/>
  <c r="AB1716" i="9"/>
  <c r="AB1717" i="9"/>
  <c r="AB1718" i="9"/>
  <c r="AB1719" i="9"/>
  <c r="AB1720" i="9"/>
  <c r="AB1721" i="9"/>
  <c r="AB1722" i="9"/>
  <c r="AB1723" i="9"/>
  <c r="AB1724" i="9"/>
  <c r="AB1725" i="9"/>
  <c r="AB1726" i="9"/>
  <c r="AB1727" i="9"/>
  <c r="AB1728" i="9"/>
  <c r="AB1729" i="9"/>
  <c r="AB1730" i="9"/>
  <c r="AB1731" i="9"/>
  <c r="AB1732" i="9"/>
  <c r="AB1733" i="9"/>
  <c r="AB1734" i="9"/>
  <c r="AB1735" i="9"/>
  <c r="AB1736" i="9"/>
  <c r="AB1737" i="9"/>
  <c r="AB1738" i="9"/>
  <c r="AB1739" i="9"/>
  <c r="AB1740" i="9"/>
  <c r="AB1741" i="9"/>
  <c r="AB1742" i="9"/>
  <c r="AB1743" i="9"/>
  <c r="AB1744" i="9"/>
  <c r="AB1745" i="9"/>
  <c r="AB1746" i="9"/>
  <c r="AB1747" i="9"/>
  <c r="AB1748" i="9"/>
  <c r="AB1749" i="9"/>
  <c r="AB1750" i="9"/>
  <c r="AB1751" i="9"/>
  <c r="AB1752" i="9"/>
  <c r="AB1753" i="9"/>
  <c r="AB1754" i="9"/>
  <c r="AB1755" i="9"/>
  <c r="AB1756" i="9"/>
  <c r="AB1757" i="9"/>
  <c r="AB1758" i="9"/>
  <c r="AB1759" i="9"/>
  <c r="AB1760" i="9"/>
  <c r="AB1761" i="9"/>
  <c r="AB1762" i="9"/>
  <c r="AB1763" i="9"/>
  <c r="AB1764" i="9"/>
  <c r="AB1765" i="9"/>
  <c r="AB1766" i="9"/>
  <c r="AB1767" i="9"/>
  <c r="AB1768" i="9"/>
  <c r="AB1769" i="9"/>
  <c r="AB1770" i="9"/>
  <c r="AB1771" i="9"/>
  <c r="AB1772" i="9"/>
  <c r="AB1773" i="9"/>
  <c r="AB1774" i="9"/>
  <c r="AB1775" i="9"/>
  <c r="AB1776" i="9"/>
  <c r="AB1777" i="9"/>
  <c r="AB1778" i="9"/>
  <c r="AB1779" i="9"/>
  <c r="AB1780" i="9"/>
  <c r="AB1781" i="9"/>
  <c r="AB1782" i="9"/>
  <c r="AB1783" i="9"/>
  <c r="AB1784" i="9"/>
  <c r="AB1785" i="9"/>
  <c r="AB1786" i="9"/>
  <c r="AB1787" i="9"/>
  <c r="AB1788" i="9"/>
  <c r="AB1789" i="9"/>
  <c r="AB1790" i="9"/>
  <c r="AB1791" i="9"/>
  <c r="AB1792" i="9"/>
  <c r="AB1793" i="9"/>
  <c r="AB1794" i="9"/>
  <c r="AB1795" i="9"/>
  <c r="AB1796" i="9"/>
  <c r="AB1797" i="9"/>
  <c r="AB1798" i="9"/>
  <c r="AB1799" i="9"/>
  <c r="AB1800" i="9"/>
  <c r="AB1801" i="9"/>
  <c r="AB1802" i="9"/>
  <c r="AB1803" i="9"/>
  <c r="AB1804" i="9"/>
  <c r="AB1805" i="9"/>
  <c r="AB1806" i="9"/>
  <c r="AB1807" i="9"/>
  <c r="AB1808" i="9"/>
  <c r="AB1809" i="9"/>
  <c r="AB1810" i="9"/>
  <c r="AB1811" i="9"/>
  <c r="AB1812" i="9"/>
  <c r="AB1813" i="9"/>
  <c r="AB1814" i="9"/>
  <c r="AB1815" i="9"/>
  <c r="AB1816" i="9"/>
  <c r="AB1817" i="9"/>
  <c r="AB1818" i="9"/>
  <c r="AB1819" i="9"/>
  <c r="AB1820" i="9"/>
  <c r="AB1821" i="9"/>
  <c r="AB1822" i="9"/>
  <c r="AB1823" i="9"/>
  <c r="AB1824" i="9"/>
  <c r="AB1825" i="9"/>
  <c r="AB1826" i="9"/>
  <c r="AB1827" i="9"/>
  <c r="AB1828" i="9"/>
  <c r="AB1829" i="9"/>
  <c r="AB1830" i="9"/>
  <c r="AB1831" i="9"/>
  <c r="AB1832" i="9"/>
  <c r="AB1833" i="9"/>
  <c r="AB1834" i="9"/>
  <c r="AB1835" i="9"/>
  <c r="AB1836" i="9"/>
  <c r="AB1837" i="9"/>
  <c r="AB1838" i="9"/>
  <c r="AB1839" i="9"/>
  <c r="AB1840" i="9"/>
  <c r="AB1841" i="9"/>
  <c r="AB1842" i="9"/>
  <c r="AB1843" i="9"/>
  <c r="AB1844" i="9"/>
  <c r="AB1845" i="9"/>
  <c r="AB1846" i="9"/>
  <c r="AB1847" i="9"/>
  <c r="AB1848" i="9"/>
  <c r="AB1849" i="9"/>
  <c r="AB1850" i="9"/>
  <c r="AB1851" i="9"/>
  <c r="AB1852" i="9"/>
  <c r="AB1853" i="9"/>
  <c r="AB1854" i="9"/>
  <c r="AB1855" i="9"/>
  <c r="AB1856" i="9"/>
  <c r="AB1857" i="9"/>
  <c r="AB1858" i="9"/>
  <c r="AB1859" i="9"/>
  <c r="AB1860" i="9"/>
  <c r="AB1861" i="9"/>
  <c r="AB1862" i="9"/>
  <c r="AB1863" i="9"/>
  <c r="AB1864" i="9"/>
  <c r="AB1865" i="9"/>
  <c r="AB1866" i="9"/>
  <c r="AB1867" i="9"/>
  <c r="AB1868" i="9"/>
  <c r="AB1869" i="9"/>
  <c r="AB1870" i="9"/>
  <c r="AB1871" i="9"/>
  <c r="AB1872" i="9"/>
  <c r="AB1873" i="9"/>
  <c r="AB1874" i="9"/>
  <c r="AB1875" i="9"/>
  <c r="AB1876" i="9"/>
  <c r="AB1877" i="9"/>
  <c r="AB1878" i="9"/>
  <c r="AB1879" i="9"/>
  <c r="AB1880" i="9"/>
  <c r="AB1881" i="9"/>
  <c r="AB1882" i="9"/>
  <c r="AB1883" i="9"/>
  <c r="AB1884" i="9"/>
  <c r="AB1885" i="9"/>
  <c r="AB1886" i="9"/>
  <c r="AB1887" i="9"/>
  <c r="AB1888" i="9"/>
  <c r="AB1889" i="9"/>
  <c r="AB1890" i="9"/>
  <c r="AB1891" i="9"/>
  <c r="AB1892" i="9"/>
  <c r="AB1893" i="9"/>
  <c r="AB1894" i="9"/>
  <c r="AB1895" i="9"/>
  <c r="AB1896" i="9"/>
  <c r="AB1897" i="9"/>
  <c r="AB1898" i="9"/>
  <c r="AB1899" i="9"/>
  <c r="AB1900" i="9"/>
  <c r="AB1901" i="9"/>
  <c r="AB1902" i="9"/>
  <c r="AB1903" i="9"/>
  <c r="AB1904" i="9"/>
  <c r="AB1905" i="9"/>
  <c r="AB1906" i="9"/>
  <c r="AB1907" i="9"/>
  <c r="AB1908" i="9"/>
  <c r="AB1909" i="9"/>
  <c r="AB1910" i="9"/>
  <c r="AB1911" i="9"/>
  <c r="AB1912" i="9"/>
  <c r="AB1913" i="9"/>
  <c r="AB1914" i="9"/>
  <c r="AB1915" i="9"/>
  <c r="AB1916" i="9"/>
  <c r="AB1917" i="9"/>
  <c r="AB1918" i="9"/>
  <c r="AB1919" i="9"/>
  <c r="AB1920" i="9"/>
  <c r="AB1921" i="9"/>
  <c r="AB1922" i="9"/>
  <c r="AB1923" i="9"/>
  <c r="AB1924" i="9"/>
  <c r="AB1925" i="9"/>
  <c r="AB1926" i="9"/>
  <c r="AB1927" i="9"/>
  <c r="AB1928" i="9"/>
  <c r="AB1929" i="9"/>
  <c r="AB1930" i="9"/>
  <c r="AB1931" i="9"/>
  <c r="AB1932" i="9"/>
  <c r="AB1933" i="9"/>
  <c r="AB1934" i="9"/>
  <c r="AB1935" i="9"/>
  <c r="AB1936" i="9"/>
  <c r="AB1937" i="9"/>
  <c r="AB1938" i="9"/>
  <c r="AB1939" i="9"/>
  <c r="AB1940" i="9"/>
  <c r="AB1941" i="9"/>
  <c r="AB1942" i="9"/>
  <c r="AB1943" i="9"/>
  <c r="AB1944" i="9"/>
  <c r="AB1945" i="9"/>
  <c r="AB1946" i="9"/>
  <c r="AB1947" i="9"/>
  <c r="AB1948" i="9"/>
  <c r="AB1949" i="9"/>
  <c r="AB1950" i="9"/>
  <c r="AB1951" i="9"/>
  <c r="AB1952" i="9"/>
  <c r="AB1953" i="9"/>
  <c r="AB2" i="9"/>
  <c r="AA3" i="9"/>
  <c r="AA4" i="9"/>
  <c r="AA5" i="9"/>
  <c r="AA6" i="9"/>
  <c r="AA7" i="9"/>
  <c r="AA8" i="9"/>
  <c r="AA9" i="9"/>
  <c r="AA10" i="9"/>
  <c r="AA11" i="9"/>
  <c r="AA12" i="9"/>
  <c r="AA13" i="9"/>
  <c r="AA14" i="9"/>
  <c r="AA15" i="9"/>
  <c r="AA16" i="9"/>
  <c r="AA17" i="9"/>
  <c r="AA18" i="9"/>
  <c r="AA19" i="9"/>
  <c r="AA20" i="9"/>
  <c r="AA21" i="9"/>
  <c r="AA22" i="9"/>
  <c r="AA23" i="9"/>
  <c r="AA24" i="9"/>
  <c r="AA25" i="9"/>
  <c r="AA26" i="9"/>
  <c r="AA27" i="9"/>
  <c r="AA28" i="9"/>
  <c r="AA29" i="9"/>
  <c r="AA30" i="9"/>
  <c r="AA31" i="9"/>
  <c r="AA32" i="9"/>
  <c r="AA33" i="9"/>
  <c r="AA34" i="9"/>
  <c r="AA35" i="9"/>
  <c r="AA36" i="9"/>
  <c r="AA37" i="9"/>
  <c r="AA38" i="9"/>
  <c r="AA39" i="9"/>
  <c r="AA40" i="9"/>
  <c r="AA41" i="9"/>
  <c r="AA42" i="9"/>
  <c r="AA43" i="9"/>
  <c r="AA44" i="9"/>
  <c r="AA45" i="9"/>
  <c r="AA46" i="9"/>
  <c r="AA47" i="9"/>
  <c r="AA48" i="9"/>
  <c r="AA49" i="9"/>
  <c r="AA50" i="9"/>
  <c r="AA51" i="9"/>
  <c r="AA52" i="9"/>
  <c r="AA53" i="9"/>
  <c r="AA54" i="9"/>
  <c r="AA55" i="9"/>
  <c r="AA56" i="9"/>
  <c r="AA57" i="9"/>
  <c r="AA58" i="9"/>
  <c r="AA59" i="9"/>
  <c r="AA60" i="9"/>
  <c r="AA61" i="9"/>
  <c r="AA62" i="9"/>
  <c r="AA63" i="9"/>
  <c r="AA64" i="9"/>
  <c r="AA65" i="9"/>
  <c r="AA66" i="9"/>
  <c r="AA67" i="9"/>
  <c r="AA68" i="9"/>
  <c r="AA69" i="9"/>
  <c r="AA70" i="9"/>
  <c r="AA71" i="9"/>
  <c r="AA72" i="9"/>
  <c r="AA73" i="9"/>
  <c r="AA74" i="9"/>
  <c r="AA75" i="9"/>
  <c r="AA76" i="9"/>
  <c r="AA77" i="9"/>
  <c r="AA78" i="9"/>
  <c r="AA79" i="9"/>
  <c r="AA80" i="9"/>
  <c r="AA81" i="9"/>
  <c r="AA82" i="9"/>
  <c r="AA83" i="9"/>
  <c r="AA84" i="9"/>
  <c r="AA85" i="9"/>
  <c r="AA86" i="9"/>
  <c r="AA87" i="9"/>
  <c r="AA88" i="9"/>
  <c r="AA89" i="9"/>
  <c r="AA90" i="9"/>
  <c r="AA91" i="9"/>
  <c r="AA92" i="9"/>
  <c r="AA93" i="9"/>
  <c r="AA94" i="9"/>
  <c r="AA95" i="9"/>
  <c r="AA96" i="9"/>
  <c r="AA97" i="9"/>
  <c r="AA98" i="9"/>
  <c r="AA99" i="9"/>
  <c r="AA100" i="9"/>
  <c r="AA101" i="9"/>
  <c r="AA102" i="9"/>
  <c r="AA103" i="9"/>
  <c r="AA104" i="9"/>
  <c r="AA105" i="9"/>
  <c r="AA106" i="9"/>
  <c r="AA107" i="9"/>
  <c r="AA108" i="9"/>
  <c r="AA109" i="9"/>
  <c r="AA110" i="9"/>
  <c r="AA111" i="9"/>
  <c r="AA112" i="9"/>
  <c r="AA113" i="9"/>
  <c r="AA114" i="9"/>
  <c r="AA115" i="9"/>
  <c r="AA116" i="9"/>
  <c r="AA117" i="9"/>
  <c r="AA118" i="9"/>
  <c r="AA119" i="9"/>
  <c r="AA120" i="9"/>
  <c r="AA121" i="9"/>
  <c r="AA122" i="9"/>
  <c r="AA123" i="9"/>
  <c r="AA124" i="9"/>
  <c r="AA125" i="9"/>
  <c r="AA126" i="9"/>
  <c r="AA127" i="9"/>
  <c r="AA128" i="9"/>
  <c r="AA129" i="9"/>
  <c r="AA130" i="9"/>
  <c r="AA131" i="9"/>
  <c r="AA132" i="9"/>
  <c r="AA133" i="9"/>
  <c r="AA134" i="9"/>
  <c r="AA135" i="9"/>
  <c r="AA136" i="9"/>
  <c r="AA137" i="9"/>
  <c r="AA138" i="9"/>
  <c r="AA139" i="9"/>
  <c r="AA140" i="9"/>
  <c r="AA141" i="9"/>
  <c r="AA142" i="9"/>
  <c r="AA143" i="9"/>
  <c r="AA144" i="9"/>
  <c r="AA145" i="9"/>
  <c r="AA146" i="9"/>
  <c r="AA147" i="9"/>
  <c r="AA148" i="9"/>
  <c r="AA149" i="9"/>
  <c r="AA150" i="9"/>
  <c r="AA151" i="9"/>
  <c r="AA152" i="9"/>
  <c r="AA153" i="9"/>
  <c r="AA154" i="9"/>
  <c r="AA155" i="9"/>
  <c r="AA156" i="9"/>
  <c r="AA157" i="9"/>
  <c r="AA158" i="9"/>
  <c r="AA159" i="9"/>
  <c r="AA160" i="9"/>
  <c r="AA161" i="9"/>
  <c r="AA162" i="9"/>
  <c r="AA163" i="9"/>
  <c r="AA164" i="9"/>
  <c r="AA165" i="9"/>
  <c r="AA166" i="9"/>
  <c r="AA167" i="9"/>
  <c r="AA168" i="9"/>
  <c r="AA169" i="9"/>
  <c r="AA170" i="9"/>
  <c r="AA171" i="9"/>
  <c r="AA172" i="9"/>
  <c r="AA173" i="9"/>
  <c r="AA174" i="9"/>
  <c r="AA175" i="9"/>
  <c r="AA176" i="9"/>
  <c r="AA177" i="9"/>
  <c r="AA178" i="9"/>
  <c r="AA179" i="9"/>
  <c r="AA180" i="9"/>
  <c r="AA181" i="9"/>
  <c r="AA182" i="9"/>
  <c r="AA183" i="9"/>
  <c r="AA184" i="9"/>
  <c r="AA185" i="9"/>
  <c r="AA186" i="9"/>
  <c r="AA187" i="9"/>
  <c r="AA188" i="9"/>
  <c r="AA189" i="9"/>
  <c r="AA190" i="9"/>
  <c r="AA191" i="9"/>
  <c r="AA192" i="9"/>
  <c r="AA193" i="9"/>
  <c r="AA194" i="9"/>
  <c r="AA195" i="9"/>
  <c r="AA196" i="9"/>
  <c r="AA197" i="9"/>
  <c r="AA198" i="9"/>
  <c r="AA199" i="9"/>
  <c r="AA200" i="9"/>
  <c r="AA201" i="9"/>
  <c r="AA202" i="9"/>
  <c r="AA203" i="9"/>
  <c r="AA204" i="9"/>
  <c r="AA205" i="9"/>
  <c r="AA206" i="9"/>
  <c r="AA207" i="9"/>
  <c r="AA208" i="9"/>
  <c r="AA209" i="9"/>
  <c r="AA210" i="9"/>
  <c r="AA211" i="9"/>
  <c r="AA212" i="9"/>
  <c r="AA213" i="9"/>
  <c r="AA214" i="9"/>
  <c r="AA215" i="9"/>
  <c r="AA216" i="9"/>
  <c r="AA217" i="9"/>
  <c r="AA218" i="9"/>
  <c r="AA219" i="9"/>
  <c r="AA220" i="9"/>
  <c r="AA221" i="9"/>
  <c r="AA222" i="9"/>
  <c r="AA223" i="9"/>
  <c r="AA224" i="9"/>
  <c r="AA225" i="9"/>
  <c r="AA226" i="9"/>
  <c r="AA227" i="9"/>
  <c r="AA228" i="9"/>
  <c r="AA229" i="9"/>
  <c r="AA230" i="9"/>
  <c r="AA231" i="9"/>
  <c r="AA232" i="9"/>
  <c r="AA233" i="9"/>
  <c r="AA234" i="9"/>
  <c r="AA235" i="9"/>
  <c r="AA236" i="9"/>
  <c r="AA237" i="9"/>
  <c r="AA238" i="9"/>
  <c r="AA239" i="9"/>
  <c r="AA240" i="9"/>
  <c r="AA241" i="9"/>
  <c r="AA242" i="9"/>
  <c r="AA243" i="9"/>
  <c r="AA244" i="9"/>
  <c r="AA245" i="9"/>
  <c r="AA246" i="9"/>
  <c r="AA247" i="9"/>
  <c r="AA248" i="9"/>
  <c r="AA249" i="9"/>
  <c r="AA250" i="9"/>
  <c r="AA251" i="9"/>
  <c r="AA252" i="9"/>
  <c r="AA253" i="9"/>
  <c r="AA254" i="9"/>
  <c r="AA255" i="9"/>
  <c r="AA256" i="9"/>
  <c r="AA257" i="9"/>
  <c r="AA258" i="9"/>
  <c r="AA259" i="9"/>
  <c r="AA260" i="9"/>
  <c r="AA261" i="9"/>
  <c r="AA262" i="9"/>
  <c r="AA263" i="9"/>
  <c r="AA264" i="9"/>
  <c r="AA265" i="9"/>
  <c r="AA266" i="9"/>
  <c r="AA267" i="9"/>
  <c r="AA268" i="9"/>
  <c r="AA269" i="9"/>
  <c r="AA270" i="9"/>
  <c r="AA271" i="9"/>
  <c r="AA272" i="9"/>
  <c r="AA273" i="9"/>
  <c r="AA274" i="9"/>
  <c r="AA275" i="9"/>
  <c r="AA276" i="9"/>
  <c r="AA277" i="9"/>
  <c r="AA278" i="9"/>
  <c r="AA279" i="9"/>
  <c r="AA280" i="9"/>
  <c r="AA281" i="9"/>
  <c r="AA282" i="9"/>
  <c r="AA283" i="9"/>
  <c r="AA284" i="9"/>
  <c r="AA285" i="9"/>
  <c r="AA286" i="9"/>
  <c r="AA287" i="9"/>
  <c r="AA288" i="9"/>
  <c r="AA289" i="9"/>
  <c r="AA290" i="9"/>
  <c r="AA291" i="9"/>
  <c r="AA292" i="9"/>
  <c r="AA293" i="9"/>
  <c r="AA294" i="9"/>
  <c r="AA295" i="9"/>
  <c r="AA296" i="9"/>
  <c r="AA297" i="9"/>
  <c r="AA298" i="9"/>
  <c r="AA299" i="9"/>
  <c r="AA300" i="9"/>
  <c r="AA301" i="9"/>
  <c r="AA302" i="9"/>
  <c r="AA303" i="9"/>
  <c r="AA304" i="9"/>
  <c r="AA305" i="9"/>
  <c r="AA306" i="9"/>
  <c r="AA307" i="9"/>
  <c r="AA308" i="9"/>
  <c r="AA309" i="9"/>
  <c r="AA310" i="9"/>
  <c r="AA311" i="9"/>
  <c r="AA312" i="9"/>
  <c r="AA313" i="9"/>
  <c r="AA314" i="9"/>
  <c r="AA315" i="9"/>
  <c r="AA316" i="9"/>
  <c r="AA317" i="9"/>
  <c r="AA318" i="9"/>
  <c r="AA319" i="9"/>
  <c r="AA320" i="9"/>
  <c r="AA321" i="9"/>
  <c r="AA322" i="9"/>
  <c r="AA323" i="9"/>
  <c r="AA324" i="9"/>
  <c r="AA325" i="9"/>
  <c r="AA326" i="9"/>
  <c r="AA327" i="9"/>
  <c r="AA328" i="9"/>
  <c r="AA329" i="9"/>
  <c r="AA330" i="9"/>
  <c r="AA331" i="9"/>
  <c r="AA332" i="9"/>
  <c r="AA333" i="9"/>
  <c r="AA334" i="9"/>
  <c r="AA335" i="9"/>
  <c r="AA336" i="9"/>
  <c r="AA337" i="9"/>
  <c r="AA338" i="9"/>
  <c r="AA339" i="9"/>
  <c r="AA340" i="9"/>
  <c r="AA341" i="9"/>
  <c r="AA342" i="9"/>
  <c r="AA343" i="9"/>
  <c r="AA344" i="9"/>
  <c r="AA345" i="9"/>
  <c r="AA346" i="9"/>
  <c r="AA347" i="9"/>
  <c r="AA348" i="9"/>
  <c r="AA349" i="9"/>
  <c r="AA350" i="9"/>
  <c r="AA351" i="9"/>
  <c r="AA352" i="9"/>
  <c r="AA353" i="9"/>
  <c r="AA354" i="9"/>
  <c r="AA355" i="9"/>
  <c r="AA356" i="9"/>
  <c r="AA357" i="9"/>
  <c r="AA358" i="9"/>
  <c r="AA359" i="9"/>
  <c r="AA360" i="9"/>
  <c r="AA361" i="9"/>
  <c r="AA362" i="9"/>
  <c r="AA363" i="9"/>
  <c r="AA364" i="9"/>
  <c r="AA365" i="9"/>
  <c r="AA366" i="9"/>
  <c r="AA367" i="9"/>
  <c r="AA368" i="9"/>
  <c r="AA369" i="9"/>
  <c r="AA370" i="9"/>
  <c r="AA371" i="9"/>
  <c r="AA372" i="9"/>
  <c r="AA373" i="9"/>
  <c r="AA374" i="9"/>
  <c r="AA375" i="9"/>
  <c r="AA376" i="9"/>
  <c r="AA377" i="9"/>
  <c r="AA378" i="9"/>
  <c r="AA379" i="9"/>
  <c r="AA380" i="9"/>
  <c r="AA381" i="9"/>
  <c r="AA382" i="9"/>
  <c r="AA383" i="9"/>
  <c r="AA384" i="9"/>
  <c r="AA385" i="9"/>
  <c r="AA386" i="9"/>
  <c r="AA387" i="9"/>
  <c r="AA388" i="9"/>
  <c r="AA389" i="9"/>
  <c r="AA390" i="9"/>
  <c r="AA391" i="9"/>
  <c r="AA392" i="9"/>
  <c r="AA393" i="9"/>
  <c r="AA394" i="9"/>
  <c r="AA395" i="9"/>
  <c r="AA396" i="9"/>
  <c r="AA397" i="9"/>
  <c r="AA398" i="9"/>
  <c r="AA399" i="9"/>
  <c r="AA400" i="9"/>
  <c r="AA401" i="9"/>
  <c r="AA402" i="9"/>
  <c r="AA403" i="9"/>
  <c r="AA404" i="9"/>
  <c r="AA405" i="9"/>
  <c r="AA406" i="9"/>
  <c r="AA407" i="9"/>
  <c r="AA408" i="9"/>
  <c r="AA409" i="9"/>
  <c r="AA410" i="9"/>
  <c r="AA411" i="9"/>
  <c r="AA412" i="9"/>
  <c r="AA413" i="9"/>
  <c r="AA414" i="9"/>
  <c r="AA415" i="9"/>
  <c r="AA416" i="9"/>
  <c r="AA417" i="9"/>
  <c r="AA418" i="9"/>
  <c r="AA419" i="9"/>
  <c r="AA420" i="9"/>
  <c r="AA421" i="9"/>
  <c r="AA422" i="9"/>
  <c r="AA423" i="9"/>
  <c r="AA424" i="9"/>
  <c r="AA425" i="9"/>
  <c r="AA426" i="9"/>
  <c r="AA427" i="9"/>
  <c r="AA428" i="9"/>
  <c r="AA429" i="9"/>
  <c r="AA430" i="9"/>
  <c r="AA431" i="9"/>
  <c r="AA432" i="9"/>
  <c r="AA433" i="9"/>
  <c r="AA434" i="9"/>
  <c r="AA435" i="9"/>
  <c r="AA436" i="9"/>
  <c r="AA437" i="9"/>
  <c r="AA438" i="9"/>
  <c r="AA439" i="9"/>
  <c r="AA440" i="9"/>
  <c r="AA441" i="9"/>
  <c r="AA442" i="9"/>
  <c r="AA443" i="9"/>
  <c r="AA444" i="9"/>
  <c r="AA445" i="9"/>
  <c r="AA446" i="9"/>
  <c r="AA447" i="9"/>
  <c r="AA448" i="9"/>
  <c r="AA449" i="9"/>
  <c r="AA450" i="9"/>
  <c r="AA451" i="9"/>
  <c r="AA452" i="9"/>
  <c r="AA453" i="9"/>
  <c r="AA454" i="9"/>
  <c r="AA455" i="9"/>
  <c r="AA456" i="9"/>
  <c r="AA457" i="9"/>
  <c r="AA458" i="9"/>
  <c r="AA459" i="9"/>
  <c r="AA460" i="9"/>
  <c r="AA461" i="9"/>
  <c r="AA462" i="9"/>
  <c r="AA463" i="9"/>
  <c r="AA464" i="9"/>
  <c r="AA465" i="9"/>
  <c r="AA466" i="9"/>
  <c r="AA467" i="9"/>
  <c r="AA468" i="9"/>
  <c r="AA469" i="9"/>
  <c r="AA470" i="9"/>
  <c r="AA471" i="9"/>
  <c r="AA472" i="9"/>
  <c r="AA473" i="9"/>
  <c r="AA474" i="9"/>
  <c r="AA475" i="9"/>
  <c r="AA476" i="9"/>
  <c r="AA477" i="9"/>
  <c r="AA478" i="9"/>
  <c r="AA479" i="9"/>
  <c r="AA480" i="9"/>
  <c r="AA481" i="9"/>
  <c r="AA482" i="9"/>
  <c r="AA483" i="9"/>
  <c r="AA484" i="9"/>
  <c r="AA485" i="9"/>
  <c r="AA486" i="9"/>
  <c r="AA487" i="9"/>
  <c r="AA488" i="9"/>
  <c r="AA489" i="9"/>
  <c r="AA490" i="9"/>
  <c r="AA491" i="9"/>
  <c r="AA492" i="9"/>
  <c r="AA493" i="9"/>
  <c r="AA494" i="9"/>
  <c r="AA495" i="9"/>
  <c r="AA496" i="9"/>
  <c r="AA497" i="9"/>
  <c r="AA498" i="9"/>
  <c r="AA499" i="9"/>
  <c r="AA500" i="9"/>
  <c r="AA501" i="9"/>
  <c r="AA502" i="9"/>
  <c r="AA503" i="9"/>
  <c r="AA504" i="9"/>
  <c r="AA505" i="9"/>
  <c r="AA506" i="9"/>
  <c r="AA507" i="9"/>
  <c r="AA508" i="9"/>
  <c r="AA509" i="9"/>
  <c r="AA510" i="9"/>
  <c r="AA511" i="9"/>
  <c r="AA512" i="9"/>
  <c r="AA513" i="9"/>
  <c r="AA514" i="9"/>
  <c r="AA515" i="9"/>
  <c r="AA516" i="9"/>
  <c r="AA517" i="9"/>
  <c r="AA518" i="9"/>
  <c r="AA519" i="9"/>
  <c r="AA520" i="9"/>
  <c r="AA521" i="9"/>
  <c r="AA522" i="9"/>
  <c r="AA523" i="9"/>
  <c r="AA524" i="9"/>
  <c r="AA525" i="9"/>
  <c r="AA526" i="9"/>
  <c r="AA527" i="9"/>
  <c r="AA528" i="9"/>
  <c r="AA529" i="9"/>
  <c r="AA530" i="9"/>
  <c r="AA531" i="9"/>
  <c r="AA532" i="9"/>
  <c r="AA533" i="9"/>
  <c r="AA534" i="9"/>
  <c r="AA535" i="9"/>
  <c r="AA536" i="9"/>
  <c r="AA537" i="9"/>
  <c r="AA538" i="9"/>
  <c r="AA539" i="9"/>
  <c r="AA540" i="9"/>
  <c r="AA541" i="9"/>
  <c r="AA542" i="9"/>
  <c r="AA543" i="9"/>
  <c r="AA544" i="9"/>
  <c r="AA545" i="9"/>
  <c r="AA546" i="9"/>
  <c r="AA547" i="9"/>
  <c r="AA548" i="9"/>
  <c r="AA549" i="9"/>
  <c r="AA550" i="9"/>
  <c r="AA551" i="9"/>
  <c r="AA552" i="9"/>
  <c r="AA553" i="9"/>
  <c r="AA554" i="9"/>
  <c r="AA555" i="9"/>
  <c r="AA556" i="9"/>
  <c r="AA557" i="9"/>
  <c r="AA558" i="9"/>
  <c r="AA559" i="9"/>
  <c r="AA560" i="9"/>
  <c r="AA561" i="9"/>
  <c r="AA562" i="9"/>
  <c r="AA563" i="9"/>
  <c r="AA564" i="9"/>
  <c r="AA565" i="9"/>
  <c r="AA566" i="9"/>
  <c r="AA567" i="9"/>
  <c r="AA568" i="9"/>
  <c r="AA569" i="9"/>
  <c r="AA570" i="9"/>
  <c r="AA571" i="9"/>
  <c r="AA572" i="9"/>
  <c r="AA573" i="9"/>
  <c r="AA574" i="9"/>
  <c r="AA575" i="9"/>
  <c r="AA576" i="9"/>
  <c r="AA577" i="9"/>
  <c r="AA578" i="9"/>
  <c r="AA579" i="9"/>
  <c r="AA580" i="9"/>
  <c r="AA581" i="9"/>
  <c r="AA582" i="9"/>
  <c r="AA583" i="9"/>
  <c r="AA584" i="9"/>
  <c r="AA585" i="9"/>
  <c r="AA586" i="9"/>
  <c r="AA587" i="9"/>
  <c r="AA588" i="9"/>
  <c r="AA589" i="9"/>
  <c r="AA590" i="9"/>
  <c r="AA591" i="9"/>
  <c r="AA592" i="9"/>
  <c r="AA593" i="9"/>
  <c r="AA594" i="9"/>
  <c r="AA595" i="9"/>
  <c r="AA596" i="9"/>
  <c r="AA597" i="9"/>
  <c r="AA598" i="9"/>
  <c r="AA599" i="9"/>
  <c r="AA600" i="9"/>
  <c r="AA601" i="9"/>
  <c r="AA602" i="9"/>
  <c r="AA603" i="9"/>
  <c r="AA604" i="9"/>
  <c r="AA605" i="9"/>
  <c r="AA606" i="9"/>
  <c r="AA607" i="9"/>
  <c r="AA608" i="9"/>
  <c r="AA609" i="9"/>
  <c r="AA610" i="9"/>
  <c r="AA611" i="9"/>
  <c r="AA612" i="9"/>
  <c r="AA613" i="9"/>
  <c r="AA614" i="9"/>
  <c r="AA615" i="9"/>
  <c r="AA616" i="9"/>
  <c r="AA617" i="9"/>
  <c r="AA618" i="9"/>
  <c r="AA619" i="9"/>
  <c r="AA620" i="9"/>
  <c r="AA621" i="9"/>
  <c r="AA622" i="9"/>
  <c r="AA623" i="9"/>
  <c r="AA624" i="9"/>
  <c r="AA625" i="9"/>
  <c r="AA626" i="9"/>
  <c r="AA627" i="9"/>
  <c r="AA628" i="9"/>
  <c r="AA629" i="9"/>
  <c r="AA630" i="9"/>
  <c r="AA631" i="9"/>
  <c r="AA632" i="9"/>
  <c r="AA633" i="9"/>
  <c r="AA634" i="9"/>
  <c r="AA635" i="9"/>
  <c r="AA636" i="9"/>
  <c r="AA637" i="9"/>
  <c r="AA638" i="9"/>
  <c r="AA639" i="9"/>
  <c r="AA640" i="9"/>
  <c r="AA641" i="9"/>
  <c r="AA642" i="9"/>
  <c r="AA643" i="9"/>
  <c r="AA644" i="9"/>
  <c r="AA645" i="9"/>
  <c r="AA646" i="9"/>
  <c r="AA647" i="9"/>
  <c r="AA648" i="9"/>
  <c r="AA649" i="9"/>
  <c r="AA650" i="9"/>
  <c r="AA651" i="9"/>
  <c r="AA652" i="9"/>
  <c r="AA653" i="9"/>
  <c r="AA654" i="9"/>
  <c r="AA655" i="9"/>
  <c r="AA656" i="9"/>
  <c r="AA657" i="9"/>
  <c r="AA658" i="9"/>
  <c r="AA659" i="9"/>
  <c r="AA660" i="9"/>
  <c r="AA661" i="9"/>
  <c r="AA662" i="9"/>
  <c r="AA663" i="9"/>
  <c r="AA664" i="9"/>
  <c r="AA665" i="9"/>
  <c r="AA666" i="9"/>
  <c r="AA667" i="9"/>
  <c r="AA668" i="9"/>
  <c r="AA669" i="9"/>
  <c r="AA670" i="9"/>
  <c r="AA671" i="9"/>
  <c r="AA672" i="9"/>
  <c r="AA673" i="9"/>
  <c r="AA674" i="9"/>
  <c r="AA675" i="9"/>
  <c r="AA676" i="9"/>
  <c r="AA677" i="9"/>
  <c r="AA678" i="9"/>
  <c r="AA679" i="9"/>
  <c r="AA680" i="9"/>
  <c r="AA681" i="9"/>
  <c r="AA682" i="9"/>
  <c r="AA683" i="9"/>
  <c r="AA684" i="9"/>
  <c r="AA685" i="9"/>
  <c r="AA686" i="9"/>
  <c r="AA687" i="9"/>
  <c r="AA688" i="9"/>
  <c r="AA689" i="9"/>
  <c r="AA690" i="9"/>
  <c r="AA691" i="9"/>
  <c r="AA692" i="9"/>
  <c r="AA693" i="9"/>
  <c r="AA694" i="9"/>
  <c r="AA695" i="9"/>
  <c r="AA696" i="9"/>
  <c r="AA697" i="9"/>
  <c r="AA698" i="9"/>
  <c r="AA699" i="9"/>
  <c r="AA700" i="9"/>
  <c r="AA701" i="9"/>
  <c r="AA702" i="9"/>
  <c r="AA703" i="9"/>
  <c r="AA704" i="9"/>
  <c r="AA705" i="9"/>
  <c r="AA706" i="9"/>
  <c r="AA707" i="9"/>
  <c r="AA708" i="9"/>
  <c r="AA709" i="9"/>
  <c r="AA710" i="9"/>
  <c r="AA711" i="9"/>
  <c r="AA712" i="9"/>
  <c r="AA713" i="9"/>
  <c r="AA714" i="9"/>
  <c r="AA715" i="9"/>
  <c r="AA716" i="9"/>
  <c r="AA717" i="9"/>
  <c r="AA718" i="9"/>
  <c r="AA719" i="9"/>
  <c r="AA720" i="9"/>
  <c r="AA721" i="9"/>
  <c r="AA722" i="9"/>
  <c r="AA723" i="9"/>
  <c r="AA724" i="9"/>
  <c r="AA725" i="9"/>
  <c r="AA726" i="9"/>
  <c r="AA727" i="9"/>
  <c r="AA728" i="9"/>
  <c r="AA729" i="9"/>
  <c r="AA730" i="9"/>
  <c r="AA731" i="9"/>
  <c r="AA732" i="9"/>
  <c r="AA733" i="9"/>
  <c r="AA734" i="9"/>
  <c r="AA735" i="9"/>
  <c r="AA736" i="9"/>
  <c r="AA737" i="9"/>
  <c r="AA738" i="9"/>
  <c r="AA739" i="9"/>
  <c r="AA740" i="9"/>
  <c r="AA741" i="9"/>
  <c r="AA742" i="9"/>
  <c r="AA743" i="9"/>
  <c r="AA744" i="9"/>
  <c r="AA745" i="9"/>
  <c r="AA746" i="9"/>
  <c r="AA747" i="9"/>
  <c r="AA748" i="9"/>
  <c r="AA749" i="9"/>
  <c r="AA750" i="9"/>
  <c r="AA751" i="9"/>
  <c r="AA752" i="9"/>
  <c r="AA753" i="9"/>
  <c r="AA754" i="9"/>
  <c r="AA755" i="9"/>
  <c r="AA756" i="9"/>
  <c r="AA757" i="9"/>
  <c r="AA758" i="9"/>
  <c r="AA759" i="9"/>
  <c r="AA760" i="9"/>
  <c r="AA761" i="9"/>
  <c r="AA762" i="9"/>
  <c r="AA763" i="9"/>
  <c r="AA764" i="9"/>
  <c r="AA765" i="9"/>
  <c r="AA766" i="9"/>
  <c r="AA767" i="9"/>
  <c r="AA768" i="9"/>
  <c r="AA769" i="9"/>
  <c r="AA770" i="9"/>
  <c r="AA771" i="9"/>
  <c r="AA772" i="9"/>
  <c r="AA773" i="9"/>
  <c r="AA774" i="9"/>
  <c r="AA775" i="9"/>
  <c r="AA776" i="9"/>
  <c r="AA777" i="9"/>
  <c r="AA778" i="9"/>
  <c r="AA779" i="9"/>
  <c r="AA780" i="9"/>
  <c r="AA781" i="9"/>
  <c r="AA782" i="9"/>
  <c r="AA783" i="9"/>
  <c r="AA784" i="9"/>
  <c r="AA785" i="9"/>
  <c r="AA786" i="9"/>
  <c r="AA787" i="9"/>
  <c r="AA788" i="9"/>
  <c r="AA789" i="9"/>
  <c r="AA790" i="9"/>
  <c r="AA791" i="9"/>
  <c r="AA792" i="9"/>
  <c r="AA793" i="9"/>
  <c r="AA794" i="9"/>
  <c r="AA795" i="9"/>
  <c r="AA796" i="9"/>
  <c r="AA797" i="9"/>
  <c r="AA798" i="9"/>
  <c r="AA799" i="9"/>
  <c r="AA800" i="9"/>
  <c r="AA801" i="9"/>
  <c r="AA802" i="9"/>
  <c r="AA803" i="9"/>
  <c r="AA804" i="9"/>
  <c r="AA805" i="9"/>
  <c r="AA806" i="9"/>
  <c r="AA807" i="9"/>
  <c r="AA808" i="9"/>
  <c r="AA809" i="9"/>
  <c r="AA810" i="9"/>
  <c r="AA811" i="9"/>
  <c r="AA812" i="9"/>
  <c r="AA813" i="9"/>
  <c r="AA814" i="9"/>
  <c r="AA815" i="9"/>
  <c r="AA816" i="9"/>
  <c r="AA817" i="9"/>
  <c r="AA818" i="9"/>
  <c r="AA819" i="9"/>
  <c r="AA820" i="9"/>
  <c r="AA821" i="9"/>
  <c r="AA822" i="9"/>
  <c r="AA823" i="9"/>
  <c r="AA824" i="9"/>
  <c r="AA825" i="9"/>
  <c r="AA826" i="9"/>
  <c r="AA827" i="9"/>
  <c r="AA828" i="9"/>
  <c r="AA829" i="9"/>
  <c r="AA830" i="9"/>
  <c r="AA831" i="9"/>
  <c r="AA832" i="9"/>
  <c r="AA833" i="9"/>
  <c r="AA834" i="9"/>
  <c r="AA835" i="9"/>
  <c r="AA836" i="9"/>
  <c r="AA837" i="9"/>
  <c r="AA838" i="9"/>
  <c r="AA839" i="9"/>
  <c r="AA840" i="9"/>
  <c r="AA841" i="9"/>
  <c r="AA842" i="9"/>
  <c r="AA843" i="9"/>
  <c r="AA844" i="9"/>
  <c r="AA845" i="9"/>
  <c r="AA846" i="9"/>
  <c r="AA847" i="9"/>
  <c r="AA848" i="9"/>
  <c r="AA849" i="9"/>
  <c r="AA850" i="9"/>
  <c r="AA851" i="9"/>
  <c r="AA852" i="9"/>
  <c r="AA853" i="9"/>
  <c r="AA854" i="9"/>
  <c r="AA855" i="9"/>
  <c r="AA856" i="9"/>
  <c r="AA857" i="9"/>
  <c r="AA858" i="9"/>
  <c r="AA859" i="9"/>
  <c r="AA860" i="9"/>
  <c r="AA861" i="9"/>
  <c r="AA862" i="9"/>
  <c r="AA863" i="9"/>
  <c r="AA864" i="9"/>
  <c r="AA865" i="9"/>
  <c r="AA866" i="9"/>
  <c r="AA867" i="9"/>
  <c r="AA868" i="9"/>
  <c r="AA869" i="9"/>
  <c r="AA870" i="9"/>
  <c r="AA871" i="9"/>
  <c r="AA872" i="9"/>
  <c r="AA873" i="9"/>
  <c r="AA874" i="9"/>
  <c r="AA875" i="9"/>
  <c r="AA876" i="9"/>
  <c r="AA877" i="9"/>
  <c r="AA878" i="9"/>
  <c r="AA879" i="9"/>
  <c r="AA880" i="9"/>
  <c r="AA881" i="9"/>
  <c r="AA882" i="9"/>
  <c r="AA883" i="9"/>
  <c r="AA884" i="9"/>
  <c r="AA885" i="9"/>
  <c r="AA886" i="9"/>
  <c r="AA887" i="9"/>
  <c r="AA888" i="9"/>
  <c r="AA889" i="9"/>
  <c r="AA890" i="9"/>
  <c r="AA891" i="9"/>
  <c r="AA892" i="9"/>
  <c r="AA893" i="9"/>
  <c r="AA894" i="9"/>
  <c r="AA895" i="9"/>
  <c r="AA896" i="9"/>
  <c r="AA897" i="9"/>
  <c r="AA898" i="9"/>
  <c r="AA899" i="9"/>
  <c r="AA900" i="9"/>
  <c r="AA901" i="9"/>
  <c r="AA902" i="9"/>
  <c r="AA903" i="9"/>
  <c r="AA904" i="9"/>
  <c r="AA905" i="9"/>
  <c r="AA906" i="9"/>
  <c r="AA907" i="9"/>
  <c r="AA908" i="9"/>
  <c r="AA909" i="9"/>
  <c r="AA910" i="9"/>
  <c r="AA911" i="9"/>
  <c r="AA912" i="9"/>
  <c r="AA913" i="9"/>
  <c r="AA914" i="9"/>
  <c r="AA915" i="9"/>
  <c r="AA916" i="9"/>
  <c r="AA917" i="9"/>
  <c r="AA918" i="9"/>
  <c r="AA919" i="9"/>
  <c r="AA920" i="9"/>
  <c r="AA921" i="9"/>
  <c r="AA922" i="9"/>
  <c r="AA923" i="9"/>
  <c r="AA924" i="9"/>
  <c r="AA925" i="9"/>
  <c r="AA926" i="9"/>
  <c r="AA927" i="9"/>
  <c r="AA928" i="9"/>
  <c r="AA929" i="9"/>
  <c r="AA930" i="9"/>
  <c r="AA931" i="9"/>
  <c r="AA932" i="9"/>
  <c r="AA933" i="9"/>
  <c r="AA934" i="9"/>
  <c r="AA935" i="9"/>
  <c r="AA936" i="9"/>
  <c r="AA937" i="9"/>
  <c r="AA938" i="9"/>
  <c r="AA939" i="9"/>
  <c r="AA940" i="9"/>
  <c r="AA941" i="9"/>
  <c r="AA942" i="9"/>
  <c r="AA943" i="9"/>
  <c r="AA944" i="9"/>
  <c r="AA945" i="9"/>
  <c r="AA946" i="9"/>
  <c r="AA947" i="9"/>
  <c r="AA948" i="9"/>
  <c r="AA949" i="9"/>
  <c r="AA950" i="9"/>
  <c r="AA951" i="9"/>
  <c r="AA952" i="9"/>
  <c r="AA953" i="9"/>
  <c r="AA954" i="9"/>
  <c r="AA955" i="9"/>
  <c r="AA956" i="9"/>
  <c r="AA957" i="9"/>
  <c r="AA958" i="9"/>
  <c r="AA959" i="9"/>
  <c r="AA960" i="9"/>
  <c r="AA961" i="9"/>
  <c r="AA962" i="9"/>
  <c r="AA963" i="9"/>
  <c r="AA964" i="9"/>
  <c r="AA965" i="9"/>
  <c r="AA966" i="9"/>
  <c r="AA967" i="9"/>
  <c r="AA968" i="9"/>
  <c r="AA969" i="9"/>
  <c r="AA970" i="9"/>
  <c r="AA971" i="9"/>
  <c r="AA972" i="9"/>
  <c r="AA973" i="9"/>
  <c r="AA974" i="9"/>
  <c r="AA975" i="9"/>
  <c r="AA976" i="9"/>
  <c r="AA977" i="9"/>
  <c r="AA978" i="9"/>
  <c r="AA979" i="9"/>
  <c r="AA980" i="9"/>
  <c r="AA981" i="9"/>
  <c r="AA982" i="9"/>
  <c r="AA983" i="9"/>
  <c r="AA984" i="9"/>
  <c r="AA985" i="9"/>
  <c r="AA986" i="9"/>
  <c r="AA987" i="9"/>
  <c r="AA988" i="9"/>
  <c r="AA989" i="9"/>
  <c r="AA990" i="9"/>
  <c r="AA991" i="9"/>
  <c r="AA992" i="9"/>
  <c r="AA993" i="9"/>
  <c r="AA994" i="9"/>
  <c r="AA995" i="9"/>
  <c r="AA996" i="9"/>
  <c r="AA997" i="9"/>
  <c r="AA998" i="9"/>
  <c r="AA999" i="9"/>
  <c r="AA1000" i="9"/>
  <c r="AA1001" i="9"/>
  <c r="AA1002" i="9"/>
  <c r="AA1003" i="9"/>
  <c r="AA1004" i="9"/>
  <c r="AA1005" i="9"/>
  <c r="AA1006" i="9"/>
  <c r="AA1007" i="9"/>
  <c r="AA1008" i="9"/>
  <c r="AA1009" i="9"/>
  <c r="AA1010" i="9"/>
  <c r="AA1011" i="9"/>
  <c r="AA1012" i="9"/>
  <c r="AA1013" i="9"/>
  <c r="AA1014" i="9"/>
  <c r="AA1015" i="9"/>
  <c r="AA1016" i="9"/>
  <c r="AA1017" i="9"/>
  <c r="AA1018" i="9"/>
  <c r="AA1019" i="9"/>
  <c r="AA1020" i="9"/>
  <c r="AA1021" i="9"/>
  <c r="AA1022" i="9"/>
  <c r="AA1023" i="9"/>
  <c r="AA1024" i="9"/>
  <c r="AA1025" i="9"/>
  <c r="AA1026" i="9"/>
  <c r="AA1027" i="9"/>
  <c r="AA1028" i="9"/>
  <c r="AA1029" i="9"/>
  <c r="AA1030" i="9"/>
  <c r="AA1031" i="9"/>
  <c r="AA1032" i="9"/>
  <c r="AA1033" i="9"/>
  <c r="AA1034" i="9"/>
  <c r="AA1035" i="9"/>
  <c r="AA1036" i="9"/>
  <c r="AA1037" i="9"/>
  <c r="AA1038" i="9"/>
  <c r="AA1039" i="9"/>
  <c r="AA1040" i="9"/>
  <c r="AA1041" i="9"/>
  <c r="AA1042" i="9"/>
  <c r="AA1043" i="9"/>
  <c r="AA1044" i="9"/>
  <c r="AA1045" i="9"/>
  <c r="AA1046" i="9"/>
  <c r="AA1047" i="9"/>
  <c r="AA1048" i="9"/>
  <c r="AA1049" i="9"/>
  <c r="AA1050" i="9"/>
  <c r="AA1051" i="9"/>
  <c r="AA1052" i="9"/>
  <c r="AA1053" i="9"/>
  <c r="AA1054" i="9"/>
  <c r="AA1055" i="9"/>
  <c r="AA1056" i="9"/>
  <c r="AA1057" i="9"/>
  <c r="AA1058" i="9"/>
  <c r="AA1059" i="9"/>
  <c r="AA1060" i="9"/>
  <c r="AA1061" i="9"/>
  <c r="AA1062" i="9"/>
  <c r="AA1063" i="9"/>
  <c r="AA1064" i="9"/>
  <c r="AA1065" i="9"/>
  <c r="AA1066" i="9"/>
  <c r="AA1067" i="9"/>
  <c r="AA1068" i="9"/>
  <c r="AA1069" i="9"/>
  <c r="AA1070" i="9"/>
  <c r="AA1071" i="9"/>
  <c r="AA1072" i="9"/>
  <c r="AA1073" i="9"/>
  <c r="AA1074" i="9"/>
  <c r="AA1075" i="9"/>
  <c r="AA1076" i="9"/>
  <c r="AA1077" i="9"/>
  <c r="AA1078" i="9"/>
  <c r="AA1079" i="9"/>
  <c r="AA1080" i="9"/>
  <c r="AA1081" i="9"/>
  <c r="AA1082" i="9"/>
  <c r="AA1083" i="9"/>
  <c r="AA1084" i="9"/>
  <c r="AA1085" i="9"/>
  <c r="AA1086" i="9"/>
  <c r="AA1087" i="9"/>
  <c r="AA1088" i="9"/>
  <c r="AA1089" i="9"/>
  <c r="AA1090" i="9"/>
  <c r="AA1091" i="9"/>
  <c r="AA1092" i="9"/>
  <c r="AA1093" i="9"/>
  <c r="AA1094" i="9"/>
  <c r="AA1095" i="9"/>
  <c r="AA1096" i="9"/>
  <c r="AA1097" i="9"/>
  <c r="AA1098" i="9"/>
  <c r="AA1099" i="9"/>
  <c r="AA1100" i="9"/>
  <c r="AA1101" i="9"/>
  <c r="AA1102" i="9"/>
  <c r="AA1103" i="9"/>
  <c r="AA1104" i="9"/>
  <c r="AA1105" i="9"/>
  <c r="AA1106" i="9"/>
  <c r="AA1107" i="9"/>
  <c r="AA1108" i="9"/>
  <c r="AA1109" i="9"/>
  <c r="AA1110" i="9"/>
  <c r="AA1111" i="9"/>
  <c r="AA1112" i="9"/>
  <c r="AA1113" i="9"/>
  <c r="AA1114" i="9"/>
  <c r="AA1115" i="9"/>
  <c r="AA1116" i="9"/>
  <c r="AA1117" i="9"/>
  <c r="AA1118" i="9"/>
  <c r="AA1119" i="9"/>
  <c r="AA1120" i="9"/>
  <c r="AA1121" i="9"/>
  <c r="AA1122" i="9"/>
  <c r="AA1123" i="9"/>
  <c r="AA1124" i="9"/>
  <c r="AA1125" i="9"/>
  <c r="AA1126" i="9"/>
  <c r="AA1127" i="9"/>
  <c r="AA1128" i="9"/>
  <c r="AA1129" i="9"/>
  <c r="AA1130" i="9"/>
  <c r="AA1131" i="9"/>
  <c r="AA1132" i="9"/>
  <c r="AA1133" i="9"/>
  <c r="AA1134" i="9"/>
  <c r="AA1135" i="9"/>
  <c r="AA1136" i="9"/>
  <c r="AA1137" i="9"/>
  <c r="AA1138" i="9"/>
  <c r="AA1139" i="9"/>
  <c r="AA1140" i="9"/>
  <c r="AA1141" i="9"/>
  <c r="AA1142" i="9"/>
  <c r="AA1143" i="9"/>
  <c r="AA1144" i="9"/>
  <c r="AA1145" i="9"/>
  <c r="AA1146" i="9"/>
  <c r="AA1147" i="9"/>
  <c r="AA1148" i="9"/>
  <c r="AA1149" i="9"/>
  <c r="AA1150" i="9"/>
  <c r="AA1151" i="9"/>
  <c r="AA1152" i="9"/>
  <c r="AA1153" i="9"/>
  <c r="AA1154" i="9"/>
  <c r="AA1155" i="9"/>
  <c r="AA1156" i="9"/>
  <c r="AA1157" i="9"/>
  <c r="AA1158" i="9"/>
  <c r="AA1159" i="9"/>
  <c r="AA1160" i="9"/>
  <c r="AA1161" i="9"/>
  <c r="AA1162" i="9"/>
  <c r="AA1163" i="9"/>
  <c r="AA1164" i="9"/>
  <c r="AA1165" i="9"/>
  <c r="AA1166" i="9"/>
  <c r="AA1167" i="9"/>
  <c r="AA1168" i="9"/>
  <c r="AA1169" i="9"/>
  <c r="AA1170" i="9"/>
  <c r="AA1171" i="9"/>
  <c r="AA1172" i="9"/>
  <c r="AA1173" i="9"/>
  <c r="AA1174" i="9"/>
  <c r="AA1175" i="9"/>
  <c r="AA1176" i="9"/>
  <c r="AA1177" i="9"/>
  <c r="AA1178" i="9"/>
  <c r="AA1179" i="9"/>
  <c r="AA1180" i="9"/>
  <c r="AA1181" i="9"/>
  <c r="AA1182" i="9"/>
  <c r="AA1183" i="9"/>
  <c r="AA1184" i="9"/>
  <c r="AA1185" i="9"/>
  <c r="AA1186" i="9"/>
  <c r="AA1187" i="9"/>
  <c r="AA1188" i="9"/>
  <c r="AA1189" i="9"/>
  <c r="AA1190" i="9"/>
  <c r="AA1191" i="9"/>
  <c r="AA1192" i="9"/>
  <c r="AA1193" i="9"/>
  <c r="AA1194" i="9"/>
  <c r="AA1195" i="9"/>
  <c r="AA1196" i="9"/>
  <c r="AA1197" i="9"/>
  <c r="AA1198" i="9"/>
  <c r="AA1199" i="9"/>
  <c r="AA1200" i="9"/>
  <c r="AA1201" i="9"/>
  <c r="AA1202" i="9"/>
  <c r="AA1203" i="9"/>
  <c r="AA1204" i="9"/>
  <c r="AA1205" i="9"/>
  <c r="AA1206" i="9"/>
  <c r="AA1207" i="9"/>
  <c r="AA1208" i="9"/>
  <c r="AA1209" i="9"/>
  <c r="AA1210" i="9"/>
  <c r="AA1211" i="9"/>
  <c r="AA1212" i="9"/>
  <c r="AA1213" i="9"/>
  <c r="AA1214" i="9"/>
  <c r="AA1215" i="9"/>
  <c r="AA1216" i="9"/>
  <c r="AA1217" i="9"/>
  <c r="AA1218" i="9"/>
  <c r="AA1219" i="9"/>
  <c r="AA1220" i="9"/>
  <c r="AA1221" i="9"/>
  <c r="AA1222" i="9"/>
  <c r="AA1223" i="9"/>
  <c r="AA1224" i="9"/>
  <c r="AA1225" i="9"/>
  <c r="AA1226" i="9"/>
  <c r="AA1227" i="9"/>
  <c r="AA1228" i="9"/>
  <c r="AA1229" i="9"/>
  <c r="AA1230" i="9"/>
  <c r="AA1231" i="9"/>
  <c r="AA1232" i="9"/>
  <c r="AA1233" i="9"/>
  <c r="AA1234" i="9"/>
  <c r="AA1235" i="9"/>
  <c r="AA1236" i="9"/>
  <c r="AA1237" i="9"/>
  <c r="AA1238" i="9"/>
  <c r="AA1239" i="9"/>
  <c r="AA1240" i="9"/>
  <c r="AA1241" i="9"/>
  <c r="AA1242" i="9"/>
  <c r="AA1243" i="9"/>
  <c r="AA1244" i="9"/>
  <c r="AA1245" i="9"/>
  <c r="AA1246" i="9"/>
  <c r="AA1247" i="9"/>
  <c r="AA1248" i="9"/>
  <c r="AA1249" i="9"/>
  <c r="AA1250" i="9"/>
  <c r="AA1251" i="9"/>
  <c r="AA1252" i="9"/>
  <c r="AA1253" i="9"/>
  <c r="AA1254" i="9"/>
  <c r="AA1255" i="9"/>
  <c r="AA1256" i="9"/>
  <c r="AA1257" i="9"/>
  <c r="AA1258" i="9"/>
  <c r="AA1259" i="9"/>
  <c r="AA1260" i="9"/>
  <c r="AA1261" i="9"/>
  <c r="AA1262" i="9"/>
  <c r="AA1263" i="9"/>
  <c r="AA1264" i="9"/>
  <c r="AA1265" i="9"/>
  <c r="AA1266" i="9"/>
  <c r="AA1267" i="9"/>
  <c r="AA1268" i="9"/>
  <c r="AA1269" i="9"/>
  <c r="AA1270" i="9"/>
  <c r="AA1271" i="9"/>
  <c r="AA1272" i="9"/>
  <c r="AA1273" i="9"/>
  <c r="AA1274" i="9"/>
  <c r="AA1275" i="9"/>
  <c r="AA1276" i="9"/>
  <c r="AA1277" i="9"/>
  <c r="AA1278" i="9"/>
  <c r="AA1279" i="9"/>
  <c r="AA1280" i="9"/>
  <c r="AA1281" i="9"/>
  <c r="AA1282" i="9"/>
  <c r="AA1283" i="9"/>
  <c r="AA1284" i="9"/>
  <c r="AA1285" i="9"/>
  <c r="AA1286" i="9"/>
  <c r="AA1287" i="9"/>
  <c r="AA1288" i="9"/>
  <c r="AA1289" i="9"/>
  <c r="AA1290" i="9"/>
  <c r="AA1291" i="9"/>
  <c r="AA1292" i="9"/>
  <c r="AA1293" i="9"/>
  <c r="AA1294" i="9"/>
  <c r="AA1295" i="9"/>
  <c r="AA1296" i="9"/>
  <c r="AA1297" i="9"/>
  <c r="AA1298" i="9"/>
  <c r="AA1299" i="9"/>
  <c r="AA1300" i="9"/>
  <c r="AA1301" i="9"/>
  <c r="AA1302" i="9"/>
  <c r="AA1303" i="9"/>
  <c r="AA1304" i="9"/>
  <c r="AA1305" i="9"/>
  <c r="AA1306" i="9"/>
  <c r="AA1307" i="9"/>
  <c r="AA1308" i="9"/>
  <c r="AA1309" i="9"/>
  <c r="AA1310" i="9"/>
  <c r="AA1311" i="9"/>
  <c r="AA1312" i="9"/>
  <c r="AA1313" i="9"/>
  <c r="AA1314" i="9"/>
  <c r="AA1315" i="9"/>
  <c r="AA1316" i="9"/>
  <c r="AA1317" i="9"/>
  <c r="AA1318" i="9"/>
  <c r="AA1319" i="9"/>
  <c r="AA1320" i="9"/>
  <c r="AA1321" i="9"/>
  <c r="AA1322" i="9"/>
  <c r="AA1323" i="9"/>
  <c r="AA1324" i="9"/>
  <c r="AA1325" i="9"/>
  <c r="AA1326" i="9"/>
  <c r="AA1327" i="9"/>
  <c r="AA1328" i="9"/>
  <c r="AA1329" i="9"/>
  <c r="AA1330" i="9"/>
  <c r="AA1331" i="9"/>
  <c r="AA1332" i="9"/>
  <c r="AA1333" i="9"/>
  <c r="AA1334" i="9"/>
  <c r="AA1335" i="9"/>
  <c r="AA1336" i="9"/>
  <c r="AA1337" i="9"/>
  <c r="AA1338" i="9"/>
  <c r="AA1339" i="9"/>
  <c r="AA1340" i="9"/>
  <c r="AA1341" i="9"/>
  <c r="AA1342" i="9"/>
  <c r="AA1343" i="9"/>
  <c r="AA1344" i="9"/>
  <c r="AA1345" i="9"/>
  <c r="AA1346" i="9"/>
  <c r="AA1347" i="9"/>
  <c r="AA1348" i="9"/>
  <c r="AA1349" i="9"/>
  <c r="AA1350" i="9"/>
  <c r="AA1351" i="9"/>
  <c r="AA1352" i="9"/>
  <c r="AA1353" i="9"/>
  <c r="AA1354" i="9"/>
  <c r="AA1355" i="9"/>
  <c r="AA1356" i="9"/>
  <c r="AA1357" i="9"/>
  <c r="AA1358" i="9"/>
  <c r="AA1359" i="9"/>
  <c r="AA1360" i="9"/>
  <c r="AA1361" i="9"/>
  <c r="AA1362" i="9"/>
  <c r="AA1363" i="9"/>
  <c r="AA1364" i="9"/>
  <c r="AA1365" i="9"/>
  <c r="AA1366" i="9"/>
  <c r="AA1367" i="9"/>
  <c r="AA1368" i="9"/>
  <c r="AA1369" i="9"/>
  <c r="AA1370" i="9"/>
  <c r="AA1371" i="9"/>
  <c r="AA1372" i="9"/>
  <c r="AA1373" i="9"/>
  <c r="AA1374" i="9"/>
  <c r="AA1375" i="9"/>
  <c r="AA1376" i="9"/>
  <c r="AA1377" i="9"/>
  <c r="AA1378" i="9"/>
  <c r="AA1379" i="9"/>
  <c r="AA1380" i="9"/>
  <c r="AA1381" i="9"/>
  <c r="AA1382" i="9"/>
  <c r="AA1383" i="9"/>
  <c r="AA1384" i="9"/>
  <c r="AA1385" i="9"/>
  <c r="AA1386" i="9"/>
  <c r="AA1387" i="9"/>
  <c r="AA1388" i="9"/>
  <c r="AA1389" i="9"/>
  <c r="AA1390" i="9"/>
  <c r="AA1391" i="9"/>
  <c r="AA1392" i="9"/>
  <c r="AA1393" i="9"/>
  <c r="AA1394" i="9"/>
  <c r="AA1395" i="9"/>
  <c r="AA1396" i="9"/>
  <c r="AA1397" i="9"/>
  <c r="AA1398" i="9"/>
  <c r="AA1399" i="9"/>
  <c r="AA1400" i="9"/>
  <c r="AA1401" i="9"/>
  <c r="AA1402" i="9"/>
  <c r="AA1403" i="9"/>
  <c r="AA1404" i="9"/>
  <c r="AA1405" i="9"/>
  <c r="AA1406" i="9"/>
  <c r="AA1407" i="9"/>
  <c r="AA1408" i="9"/>
  <c r="AA1409" i="9"/>
  <c r="AA1410" i="9"/>
  <c r="AA1411" i="9"/>
  <c r="AA1412" i="9"/>
  <c r="AA1413" i="9"/>
  <c r="AA1414" i="9"/>
  <c r="AA1415" i="9"/>
  <c r="AA1416" i="9"/>
  <c r="AA1417" i="9"/>
  <c r="AA1418" i="9"/>
  <c r="AA1419" i="9"/>
  <c r="AA1420" i="9"/>
  <c r="AA1421" i="9"/>
  <c r="AA1422" i="9"/>
  <c r="AA1423" i="9"/>
  <c r="AA1424" i="9"/>
  <c r="AA1425" i="9"/>
  <c r="AA1426" i="9"/>
  <c r="AA1427" i="9"/>
  <c r="AA1428" i="9"/>
  <c r="AA1429" i="9"/>
  <c r="AA1430" i="9"/>
  <c r="AA1431" i="9"/>
  <c r="AA1432" i="9"/>
  <c r="AA1433" i="9"/>
  <c r="AA1434" i="9"/>
  <c r="AA1435" i="9"/>
  <c r="AA1436" i="9"/>
  <c r="AA1437" i="9"/>
  <c r="AA1438" i="9"/>
  <c r="AA1439" i="9"/>
  <c r="AA1440" i="9"/>
  <c r="AA1441" i="9"/>
  <c r="AA1442" i="9"/>
  <c r="AA1443" i="9"/>
  <c r="AA1444" i="9"/>
  <c r="AA1445" i="9"/>
  <c r="AA1446" i="9"/>
  <c r="AA1447" i="9"/>
  <c r="AA1448" i="9"/>
  <c r="AA1449" i="9"/>
  <c r="AA1450" i="9"/>
  <c r="AA1451" i="9"/>
  <c r="AA1452" i="9"/>
  <c r="AA1453" i="9"/>
  <c r="AA1454" i="9"/>
  <c r="AA1455" i="9"/>
  <c r="AA1456" i="9"/>
  <c r="AA1457" i="9"/>
  <c r="AA1458" i="9"/>
  <c r="AA1459" i="9"/>
  <c r="AA1460" i="9"/>
  <c r="AA1461" i="9"/>
  <c r="AA1462" i="9"/>
  <c r="AA1463" i="9"/>
  <c r="AA1464" i="9"/>
  <c r="AA1465" i="9"/>
  <c r="AA1466" i="9"/>
  <c r="AA1467" i="9"/>
  <c r="AA1468" i="9"/>
  <c r="AA1469" i="9"/>
  <c r="AA1470" i="9"/>
  <c r="AA1471" i="9"/>
  <c r="AA1472" i="9"/>
  <c r="AA1473" i="9"/>
  <c r="AA1474" i="9"/>
  <c r="AA1475" i="9"/>
  <c r="AA1476" i="9"/>
  <c r="AA1477" i="9"/>
  <c r="AA1478" i="9"/>
  <c r="AA1479" i="9"/>
  <c r="AA1480" i="9"/>
  <c r="AA1481" i="9"/>
  <c r="AA1482" i="9"/>
  <c r="AA1483" i="9"/>
  <c r="AA1484" i="9"/>
  <c r="AA1485" i="9"/>
  <c r="AA1486" i="9"/>
  <c r="AA1487" i="9"/>
  <c r="AA1488" i="9"/>
  <c r="AA1489" i="9"/>
  <c r="AA1490" i="9"/>
  <c r="AA1491" i="9"/>
  <c r="AA1492" i="9"/>
  <c r="AA1493" i="9"/>
  <c r="AA1494" i="9"/>
  <c r="AA1495" i="9"/>
  <c r="AA1496" i="9"/>
  <c r="AA1497" i="9"/>
  <c r="AA1498" i="9"/>
  <c r="AA1499" i="9"/>
  <c r="AA1500" i="9"/>
  <c r="AA1501" i="9"/>
  <c r="AA1502" i="9"/>
  <c r="AA1503" i="9"/>
  <c r="AA1504" i="9"/>
  <c r="AA1505" i="9"/>
  <c r="AA1506" i="9"/>
  <c r="AA1507" i="9"/>
  <c r="AA1508" i="9"/>
  <c r="AA1509" i="9"/>
  <c r="AA1510" i="9"/>
  <c r="AA1511" i="9"/>
  <c r="AA1512" i="9"/>
  <c r="AA1513" i="9"/>
  <c r="AA1514" i="9"/>
  <c r="AA1515" i="9"/>
  <c r="AA1516" i="9"/>
  <c r="AA1517" i="9"/>
  <c r="AA1518" i="9"/>
  <c r="AA1519" i="9"/>
  <c r="AA1520" i="9"/>
  <c r="AA1521" i="9"/>
  <c r="AA1522" i="9"/>
  <c r="AA1523" i="9"/>
  <c r="AA1524" i="9"/>
  <c r="AA1525" i="9"/>
  <c r="AA1526" i="9"/>
  <c r="AA1527" i="9"/>
  <c r="AA1528" i="9"/>
  <c r="AA1529" i="9"/>
  <c r="AA1530" i="9"/>
  <c r="AA1531" i="9"/>
  <c r="AA1532" i="9"/>
  <c r="AA1533" i="9"/>
  <c r="AA1534" i="9"/>
  <c r="AA1535" i="9"/>
  <c r="AA1536" i="9"/>
  <c r="AA1537" i="9"/>
  <c r="AA1538" i="9"/>
  <c r="AA1539" i="9"/>
  <c r="AA1540" i="9"/>
  <c r="AA1541" i="9"/>
  <c r="AA1542" i="9"/>
  <c r="AA1543" i="9"/>
  <c r="AA1544" i="9"/>
  <c r="AA1545" i="9"/>
  <c r="AA1546" i="9"/>
  <c r="AA1547" i="9"/>
  <c r="AA1548" i="9"/>
  <c r="AA1549" i="9"/>
  <c r="AA1550" i="9"/>
  <c r="AA1551" i="9"/>
  <c r="AA1552" i="9"/>
  <c r="AA1553" i="9"/>
  <c r="AA1554" i="9"/>
  <c r="AA1555" i="9"/>
  <c r="AA1556" i="9"/>
  <c r="AA1557" i="9"/>
  <c r="AA1558" i="9"/>
  <c r="AA1559" i="9"/>
  <c r="AA1560" i="9"/>
  <c r="AA1561" i="9"/>
  <c r="AA1562" i="9"/>
  <c r="AA1563" i="9"/>
  <c r="AA1564" i="9"/>
  <c r="AA1565" i="9"/>
  <c r="AA1566" i="9"/>
  <c r="AA1567" i="9"/>
  <c r="AA1568" i="9"/>
  <c r="AA1569" i="9"/>
  <c r="AA1570" i="9"/>
  <c r="AA1571" i="9"/>
  <c r="AA1572" i="9"/>
  <c r="AA1573" i="9"/>
  <c r="AA1574" i="9"/>
  <c r="AA1575" i="9"/>
  <c r="AA1576" i="9"/>
  <c r="AA1577" i="9"/>
  <c r="AA1578" i="9"/>
  <c r="AA1579" i="9"/>
  <c r="AA1580" i="9"/>
  <c r="AA1581" i="9"/>
  <c r="AA1582" i="9"/>
  <c r="AA1583" i="9"/>
  <c r="AA1584" i="9"/>
  <c r="AA1585" i="9"/>
  <c r="AA1586" i="9"/>
  <c r="AA1587" i="9"/>
  <c r="AA1588" i="9"/>
  <c r="AA1589" i="9"/>
  <c r="AA1590" i="9"/>
  <c r="AA1591" i="9"/>
  <c r="AA1592" i="9"/>
  <c r="AA1593" i="9"/>
  <c r="AA1594" i="9"/>
  <c r="AA1595" i="9"/>
  <c r="AA1596" i="9"/>
  <c r="AA1597" i="9"/>
  <c r="AA1598" i="9"/>
  <c r="AA1599" i="9"/>
  <c r="AA1600" i="9"/>
  <c r="AA1601" i="9"/>
  <c r="AA1602" i="9"/>
  <c r="AA1603" i="9"/>
  <c r="AA1604" i="9"/>
  <c r="AA1605" i="9"/>
  <c r="AA1606" i="9"/>
  <c r="AA1607" i="9"/>
  <c r="AA1608" i="9"/>
  <c r="AA1609" i="9"/>
  <c r="AA1610" i="9"/>
  <c r="AA1611" i="9"/>
  <c r="AA1612" i="9"/>
  <c r="AA1613" i="9"/>
  <c r="AA1614" i="9"/>
  <c r="AA1615" i="9"/>
  <c r="AA1616" i="9"/>
  <c r="AA1617" i="9"/>
  <c r="AA1618" i="9"/>
  <c r="AA1619" i="9"/>
  <c r="AA1620" i="9"/>
  <c r="AA1621" i="9"/>
  <c r="AA1622" i="9"/>
  <c r="AA1623" i="9"/>
  <c r="AA1624" i="9"/>
  <c r="AA1625" i="9"/>
  <c r="AA1626" i="9"/>
  <c r="AA1627" i="9"/>
  <c r="AA1628" i="9"/>
  <c r="AA1629" i="9"/>
  <c r="AA1630" i="9"/>
  <c r="AA1631" i="9"/>
  <c r="AA1632" i="9"/>
  <c r="AA1633" i="9"/>
  <c r="AA1634" i="9"/>
  <c r="AA1635" i="9"/>
  <c r="AA1636" i="9"/>
  <c r="AA1637" i="9"/>
  <c r="AA1638" i="9"/>
  <c r="AA1639" i="9"/>
  <c r="AA1640" i="9"/>
  <c r="AA1641" i="9"/>
  <c r="AA1642" i="9"/>
  <c r="AA1643" i="9"/>
  <c r="AA1644" i="9"/>
  <c r="AA1645" i="9"/>
  <c r="AA1646" i="9"/>
  <c r="AA1647" i="9"/>
  <c r="AA1648" i="9"/>
  <c r="AA1649" i="9"/>
  <c r="AA1650" i="9"/>
  <c r="AA1651" i="9"/>
  <c r="AA1652" i="9"/>
  <c r="AA1653" i="9"/>
  <c r="AA1654" i="9"/>
  <c r="AA1655" i="9"/>
  <c r="AA1656" i="9"/>
  <c r="AA1657" i="9"/>
  <c r="AA1658" i="9"/>
  <c r="AA1659" i="9"/>
  <c r="AA1660" i="9"/>
  <c r="AA1661" i="9"/>
  <c r="AA1662" i="9"/>
  <c r="AA1663" i="9"/>
  <c r="AA1664" i="9"/>
  <c r="AA1665" i="9"/>
  <c r="AA1666" i="9"/>
  <c r="AA1667" i="9"/>
  <c r="AA1668" i="9"/>
  <c r="AA1669" i="9"/>
  <c r="AA1670" i="9"/>
  <c r="AA1671" i="9"/>
  <c r="AA1672" i="9"/>
  <c r="AA1673" i="9"/>
  <c r="AA1674" i="9"/>
  <c r="AA1675" i="9"/>
  <c r="AA1676" i="9"/>
  <c r="AA1677" i="9"/>
  <c r="AA1678" i="9"/>
  <c r="AA1679" i="9"/>
  <c r="AA1680" i="9"/>
  <c r="AA1681" i="9"/>
  <c r="AA1682" i="9"/>
  <c r="AA1683" i="9"/>
  <c r="AA1684" i="9"/>
  <c r="AA1685" i="9"/>
  <c r="AA1686" i="9"/>
  <c r="AA1687" i="9"/>
  <c r="AA1688" i="9"/>
  <c r="AA1689" i="9"/>
  <c r="AA1690" i="9"/>
  <c r="AA1691" i="9"/>
  <c r="AA1692" i="9"/>
  <c r="AA1693" i="9"/>
  <c r="AA1694" i="9"/>
  <c r="AA1695" i="9"/>
  <c r="AA1696" i="9"/>
  <c r="AA1697" i="9"/>
  <c r="AA1698" i="9"/>
  <c r="AA1699" i="9"/>
  <c r="AA1700" i="9"/>
  <c r="AA1701" i="9"/>
  <c r="AA1702" i="9"/>
  <c r="AA1703" i="9"/>
  <c r="AA1704" i="9"/>
  <c r="AA1705" i="9"/>
  <c r="AA1706" i="9"/>
  <c r="AA1707" i="9"/>
  <c r="AA1708" i="9"/>
  <c r="AA1709" i="9"/>
  <c r="AA1710" i="9"/>
  <c r="AA1711" i="9"/>
  <c r="AA1712" i="9"/>
  <c r="AA1713" i="9"/>
  <c r="AA1714" i="9"/>
  <c r="AA1715" i="9"/>
  <c r="AA1716" i="9"/>
  <c r="AA1717" i="9"/>
  <c r="AA1718" i="9"/>
  <c r="AA1719" i="9"/>
  <c r="AA1720" i="9"/>
  <c r="AA1721" i="9"/>
  <c r="AA1722" i="9"/>
  <c r="AA1723" i="9"/>
  <c r="AA1724" i="9"/>
  <c r="AA1725" i="9"/>
  <c r="AA1726" i="9"/>
  <c r="AA1727" i="9"/>
  <c r="AA1728" i="9"/>
  <c r="AA1729" i="9"/>
  <c r="AA1730" i="9"/>
  <c r="AA1731" i="9"/>
  <c r="AA1732" i="9"/>
  <c r="AA1733" i="9"/>
  <c r="AA1734" i="9"/>
  <c r="AA1735" i="9"/>
  <c r="AA1736" i="9"/>
  <c r="AA1737" i="9"/>
  <c r="AA1738" i="9"/>
  <c r="AA1739" i="9"/>
  <c r="AA1740" i="9"/>
  <c r="AA1741" i="9"/>
  <c r="AA1742" i="9"/>
  <c r="AA1743" i="9"/>
  <c r="AA1744" i="9"/>
  <c r="AA1745" i="9"/>
  <c r="AA1746" i="9"/>
  <c r="AA1747" i="9"/>
  <c r="AA1748" i="9"/>
  <c r="AA1749" i="9"/>
  <c r="AA1750" i="9"/>
  <c r="AA1751" i="9"/>
  <c r="AA1752" i="9"/>
  <c r="AA1753" i="9"/>
  <c r="AA1754" i="9"/>
  <c r="AA1755" i="9"/>
  <c r="AA1756" i="9"/>
  <c r="AA1757" i="9"/>
  <c r="AA1758" i="9"/>
  <c r="AA1759" i="9"/>
  <c r="AA1760" i="9"/>
  <c r="AA1761" i="9"/>
  <c r="AA1762" i="9"/>
  <c r="AA1763" i="9"/>
  <c r="AA1764" i="9"/>
  <c r="AA1765" i="9"/>
  <c r="AA1766" i="9"/>
  <c r="AA1767" i="9"/>
  <c r="AA1768" i="9"/>
  <c r="AA1769" i="9"/>
  <c r="AA1770" i="9"/>
  <c r="AA1771" i="9"/>
  <c r="AA1772" i="9"/>
  <c r="AA1773" i="9"/>
  <c r="AA1774" i="9"/>
  <c r="AA1775" i="9"/>
  <c r="AA1776" i="9"/>
  <c r="AA1777" i="9"/>
  <c r="AA1778" i="9"/>
  <c r="AA1779" i="9"/>
  <c r="AA1780" i="9"/>
  <c r="AA1781" i="9"/>
  <c r="AA1782" i="9"/>
  <c r="AA1783" i="9"/>
  <c r="AA1784" i="9"/>
  <c r="AA1785" i="9"/>
  <c r="AA1786" i="9"/>
  <c r="AA1787" i="9"/>
  <c r="AA1788" i="9"/>
  <c r="AA1789" i="9"/>
  <c r="AA1790" i="9"/>
  <c r="AA1791" i="9"/>
  <c r="AA1792" i="9"/>
  <c r="AA1793" i="9"/>
  <c r="AA1794" i="9"/>
  <c r="AA1795" i="9"/>
  <c r="AA1796" i="9"/>
  <c r="AA1797" i="9"/>
  <c r="AA1798" i="9"/>
  <c r="AA1799" i="9"/>
  <c r="AA1800" i="9"/>
  <c r="AA1801" i="9"/>
  <c r="AA1802" i="9"/>
  <c r="AA1803" i="9"/>
  <c r="AA1804" i="9"/>
  <c r="AA1805" i="9"/>
  <c r="AA1806" i="9"/>
  <c r="AA1807" i="9"/>
  <c r="AA1808" i="9"/>
  <c r="AA1809" i="9"/>
  <c r="AA1810" i="9"/>
  <c r="AA1811" i="9"/>
  <c r="AA1812" i="9"/>
  <c r="AA1813" i="9"/>
  <c r="AA1814" i="9"/>
  <c r="AA1815" i="9"/>
  <c r="AA1816" i="9"/>
  <c r="AA1817" i="9"/>
  <c r="AA1818" i="9"/>
  <c r="AA1819" i="9"/>
  <c r="AA1820" i="9"/>
  <c r="AA1821" i="9"/>
  <c r="AA1822" i="9"/>
  <c r="AA1823" i="9"/>
  <c r="AA1824" i="9"/>
  <c r="AA1825" i="9"/>
  <c r="AA1826" i="9"/>
  <c r="AA1827" i="9"/>
  <c r="AA1828" i="9"/>
  <c r="AA1829" i="9"/>
  <c r="AA1830" i="9"/>
  <c r="AA1831" i="9"/>
  <c r="AA1832" i="9"/>
  <c r="AA1833" i="9"/>
  <c r="AA1834" i="9"/>
  <c r="AA1835" i="9"/>
  <c r="AA1836" i="9"/>
  <c r="AA1837" i="9"/>
  <c r="AA1838" i="9"/>
  <c r="AA1839" i="9"/>
  <c r="AA1840" i="9"/>
  <c r="AA1841" i="9"/>
  <c r="AA1842" i="9"/>
  <c r="AA1843" i="9"/>
  <c r="AA1844" i="9"/>
  <c r="AA1845" i="9"/>
  <c r="AA1846" i="9"/>
  <c r="AA1847" i="9"/>
  <c r="AA1848" i="9"/>
  <c r="AA1849" i="9"/>
  <c r="AA1850" i="9"/>
  <c r="AA1851" i="9"/>
  <c r="AA1852" i="9"/>
  <c r="AA1853" i="9"/>
  <c r="AA1854" i="9"/>
  <c r="AA1855" i="9"/>
  <c r="AA1856" i="9"/>
  <c r="AA1857" i="9"/>
  <c r="AA1858" i="9"/>
  <c r="AA1859" i="9"/>
  <c r="AA1860" i="9"/>
  <c r="AA1861" i="9"/>
  <c r="AA1862" i="9"/>
  <c r="AA1863" i="9"/>
  <c r="AA1864" i="9"/>
  <c r="AA1865" i="9"/>
  <c r="AA1866" i="9"/>
  <c r="AA1867" i="9"/>
  <c r="AA1868" i="9"/>
  <c r="AA1869" i="9"/>
  <c r="AA1870" i="9"/>
  <c r="AA1871" i="9"/>
  <c r="AA1872" i="9"/>
  <c r="AA1873" i="9"/>
  <c r="AA1874" i="9"/>
  <c r="AA1875" i="9"/>
  <c r="AA1876" i="9"/>
  <c r="AA1877" i="9"/>
  <c r="AA1878" i="9"/>
  <c r="AA1879" i="9"/>
  <c r="AA1880" i="9"/>
  <c r="AA1881" i="9"/>
  <c r="AA1882" i="9"/>
  <c r="AA1883" i="9"/>
  <c r="AA1884" i="9"/>
  <c r="AA1885" i="9"/>
  <c r="AA1886" i="9"/>
  <c r="AA1887" i="9"/>
  <c r="AA1888" i="9"/>
  <c r="AA1889" i="9"/>
  <c r="AA1890" i="9"/>
  <c r="AA1891" i="9"/>
  <c r="AA1892" i="9"/>
  <c r="AA1893" i="9"/>
  <c r="AA1894" i="9"/>
  <c r="AA1895" i="9"/>
  <c r="AA1896" i="9"/>
  <c r="AA1897" i="9"/>
  <c r="AA1898" i="9"/>
  <c r="AA1899" i="9"/>
  <c r="AA1900" i="9"/>
  <c r="AA1901" i="9"/>
  <c r="AA1902" i="9"/>
  <c r="AA1903" i="9"/>
  <c r="AA1904" i="9"/>
  <c r="AA1905" i="9"/>
  <c r="AA1906" i="9"/>
  <c r="AA1907" i="9"/>
  <c r="AA1908" i="9"/>
  <c r="AA1909" i="9"/>
  <c r="AA1910" i="9"/>
  <c r="AA1911" i="9"/>
  <c r="AA1912" i="9"/>
  <c r="AA1913" i="9"/>
  <c r="AA1914" i="9"/>
  <c r="AA1915" i="9"/>
  <c r="AA1916" i="9"/>
  <c r="AA1917" i="9"/>
  <c r="AA1918" i="9"/>
  <c r="AA1919" i="9"/>
  <c r="AA1920" i="9"/>
  <c r="AA1921" i="9"/>
  <c r="AA1922" i="9"/>
  <c r="AA1923" i="9"/>
  <c r="AA1924" i="9"/>
  <c r="AA1925" i="9"/>
  <c r="AA1926" i="9"/>
  <c r="AA1927" i="9"/>
  <c r="AA1928" i="9"/>
  <c r="AA1929" i="9"/>
  <c r="AA1930" i="9"/>
  <c r="AA1931" i="9"/>
  <c r="AA1932" i="9"/>
  <c r="AA1933" i="9"/>
  <c r="AA1934" i="9"/>
  <c r="AA1935" i="9"/>
  <c r="AA1936" i="9"/>
  <c r="AA1937" i="9"/>
  <c r="AA1938" i="9"/>
  <c r="AA1939" i="9"/>
  <c r="AA1940" i="9"/>
  <c r="AA1941" i="9"/>
  <c r="AA1942" i="9"/>
  <c r="AA1943" i="9"/>
  <c r="AA1944" i="9"/>
  <c r="AA1945" i="9"/>
  <c r="AA1946" i="9"/>
  <c r="AA1947" i="9"/>
  <c r="AA1948" i="9"/>
  <c r="AA1949" i="9"/>
  <c r="AA1950" i="9"/>
  <c r="AA1951" i="9"/>
  <c r="AA1952" i="9"/>
  <c r="AA1953" i="9"/>
  <c r="AA2" i="9"/>
</calcChain>
</file>

<file path=xl/sharedStrings.xml><?xml version="1.0" encoding="utf-8"?>
<sst xmlns="http://schemas.openxmlformats.org/spreadsheetml/2006/main" count="25279" uniqueCount="3067">
  <si>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</si>
  <si>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</si>
  <si>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</si>
  <si>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</si>
  <si>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</si>
  <si>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</si>
  <si>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</si>
  <si>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</si>
  <si>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</si>
  <si>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</si>
  <si>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</si>
  <si>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</si>
  <si>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</si>
  <si>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</si>
  <si>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</si>
  <si>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</si>
  <si>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</si>
  <si>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</si>
  <si>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</si>
  <si>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</si>
  <si>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</si>
  <si>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</si>
  <si>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</si>
  <si>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</si>
  <si>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</si>
  <si>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</si>
  <si>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</si>
  <si>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</si>
  <si>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</si>
  <si>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</si>
  <si>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</si>
  <si>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</si>
  <si>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</si>
  <si>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</si>
  <si>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</si>
  <si>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</si>
  <si>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</si>
  <si>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</si>
  <si>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</si>
  <si>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</si>
  <si>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</si>
  <si>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</si>
  <si>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</si>
  <si>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</si>
  <si>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</si>
  <si>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</si>
  <si>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</si>
  <si>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</si>
  <si>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</si>
  <si>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</si>
  <si>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</si>
  <si>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</si>
  <si>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</si>
  <si>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</si>
  <si>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</si>
  <si>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</si>
  <si>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</si>
  <si>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</si>
  <si>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</si>
  <si>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</si>
  <si>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</si>
  <si>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</si>
  <si>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</si>
  <si>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</si>
  <si>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</si>
  <si>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</si>
  <si>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</si>
  <si>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</si>
  <si>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</si>
  <si>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</si>
  <si>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</si>
  <si>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</si>
  <si>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</si>
  <si>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</si>
  <si>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</si>
  <si>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</si>
  <si>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</si>
  <si>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</si>
  <si>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</si>
  <si>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</si>
  <si>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</si>
  <si>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</si>
  <si>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</si>
  <si>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</si>
  <si>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</si>
  <si>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</si>
  <si>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</si>
  <si>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</si>
  <si>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</si>
  <si>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</si>
  <si>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</si>
  <si>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</si>
  <si>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</si>
  <si>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</si>
  <si>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</si>
  <si>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</si>
  <si>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</si>
  <si>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</si>
  <si>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</si>
  <si>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</si>
  <si>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</si>
  <si>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</si>
  <si>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</si>
  <si>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</si>
  <si>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</si>
  <si>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</si>
  <si>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</si>
  <si>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</si>
  <si>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</si>
  <si>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</si>
  <si>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</si>
  <si>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</si>
  <si>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</si>
  <si>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</si>
  <si>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</si>
  <si>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</si>
  <si>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</si>
  <si>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</si>
  <si>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</si>
  <si>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</si>
  <si>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</si>
  <si>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</si>
  <si>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</si>
  <si>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</si>
  <si>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</si>
  <si>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</si>
  <si>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</si>
  <si>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</si>
  <si>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</si>
  <si>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</si>
  <si>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</si>
  <si>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</si>
  <si>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</si>
  <si>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</si>
  <si>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</si>
  <si>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</si>
  <si>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</si>
  <si>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</si>
  <si>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</si>
  <si>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</si>
  <si>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</si>
  <si>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</si>
  <si>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</si>
  <si>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</si>
  <si>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</si>
  <si>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</si>
  <si>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</si>
  <si>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</si>
  <si>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</si>
  <si>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</si>
  <si>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</si>
  <si>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</si>
  <si>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</si>
  <si>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</si>
  <si>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</si>
  <si>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</si>
  <si>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</si>
  <si>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</si>
  <si>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</si>
  <si>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</si>
  <si>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</si>
  <si>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</si>
  <si>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</si>
  <si>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</si>
  <si>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</si>
  <si>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</si>
  <si>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</si>
  <si>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</si>
  <si>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</si>
  <si>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</si>
  <si>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</si>
  <si>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</si>
  <si>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</si>
  <si>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</si>
  <si>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</si>
  <si>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</si>
  <si>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</si>
  <si>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</si>
  <si>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</si>
  <si>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</si>
  <si>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</si>
  <si>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</si>
  <si>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</si>
  <si>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</si>
  <si>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</si>
  <si>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</si>
  <si>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</si>
  <si>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</si>
  <si>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</si>
  <si>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</si>
  <si>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</si>
  <si>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</si>
  <si>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</si>
  <si>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</si>
  <si>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</si>
  <si>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</si>
  <si>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</si>
  <si>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</si>
  <si>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</si>
  <si>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</si>
  <si>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</si>
  <si>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</si>
  <si>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</si>
  <si>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</si>
  <si>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</si>
  <si>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</si>
  <si>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</si>
  <si>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</si>
  <si>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</si>
  <si>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</si>
  <si>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</si>
  <si>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</si>
  <si>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</si>
  <si>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</si>
  <si>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</si>
  <si>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</si>
  <si>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</si>
  <si>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</si>
  <si>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</si>
  <si>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</si>
  <si>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</si>
  <si>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</si>
  <si>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</si>
  <si>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</si>
  <si>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</si>
  <si>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</si>
  <si>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</si>
  <si>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</si>
  <si>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</si>
  <si>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</si>
  <si>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</si>
  <si>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</si>
  <si>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</si>
  <si>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</si>
  <si>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</si>
  <si>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</si>
  <si>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</si>
  <si>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</si>
  <si>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</si>
  <si>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</si>
  <si>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</si>
  <si>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</si>
  <si>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</si>
  <si>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</si>
  <si>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</si>
  <si>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</si>
  <si>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</si>
  <si>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</si>
  <si>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</si>
  <si>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</si>
  <si>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</si>
  <si>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</si>
  <si>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</si>
  <si>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</si>
  <si>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</si>
  <si>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</si>
  <si>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</si>
  <si>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</si>
  <si>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</si>
  <si>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</si>
  <si>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</si>
  <si>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</si>
  <si>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</si>
  <si>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</si>
  <si>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</si>
  <si>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</si>
  <si>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</si>
  <si>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</si>
  <si>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</si>
  <si>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</si>
  <si>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</si>
  <si>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</si>
  <si>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</si>
  <si>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</si>
  <si>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</si>
  <si>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</si>
  <si>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</si>
  <si>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</si>
  <si>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</si>
  <si>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</si>
  <si>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</si>
  <si>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</si>
  <si>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</si>
  <si>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</si>
  <si>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</si>
  <si>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</si>
  <si>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</si>
  <si>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</si>
  <si>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</si>
  <si>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</si>
  <si>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</si>
  <si>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</si>
  <si>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</si>
  <si>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</si>
  <si>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</si>
  <si>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</si>
  <si>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</si>
  <si>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</si>
  <si>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</si>
  <si>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</si>
  <si>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</si>
  <si>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</si>
  <si>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</si>
  <si>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</si>
  <si>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</si>
  <si>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</si>
  <si>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</si>
  <si>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</si>
  <si>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</si>
  <si>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</si>
  <si>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</si>
  <si>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</si>
  <si>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</si>
  <si>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</si>
  <si>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</si>
  <si>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</si>
  <si>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</si>
  <si>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</si>
  <si>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</si>
  <si>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</si>
  <si>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</si>
  <si>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</si>
  <si>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</si>
  <si>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</si>
  <si>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</si>
  <si>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</si>
  <si>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</si>
  <si>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</si>
  <si>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</si>
  <si>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</si>
  <si>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</si>
  <si>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</si>
  <si>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</si>
  <si>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</si>
  <si>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</si>
  <si>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</si>
  <si>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</si>
  <si>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</si>
  <si>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</si>
  <si>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</si>
  <si>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</si>
  <si>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</si>
  <si>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</si>
  <si>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</si>
  <si>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</si>
  <si>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</si>
  <si>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</si>
  <si>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</si>
  <si>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</si>
  <si>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</si>
  <si>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</si>
  <si>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</si>
  <si>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</si>
  <si>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</si>
  <si>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</si>
  <si>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</si>
  <si>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</si>
  <si>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</si>
  <si>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</si>
  <si>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</si>
  <si>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</si>
  <si>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</si>
  <si>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</si>
  <si>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</si>
  <si>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</si>
  <si>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</si>
  <si>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</si>
  <si>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</si>
  <si>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</si>
  <si>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</si>
  <si>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</si>
  <si>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</si>
  <si>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</si>
  <si>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</si>
  <si>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</si>
  <si>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</si>
  <si>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</si>
  <si>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</si>
  <si>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</si>
  <si>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</si>
  <si>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</si>
  <si>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</si>
  <si>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</si>
  <si>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</si>
  <si>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</si>
  <si>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</si>
  <si>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</si>
  <si>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</si>
  <si>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</si>
  <si>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</si>
  <si>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</si>
  <si>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</si>
  <si>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</si>
  <si>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</si>
  <si>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</si>
  <si>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</si>
  <si>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</si>
  <si>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</si>
  <si>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</si>
  <si>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</si>
  <si>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</si>
  <si>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</si>
  <si>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</si>
  <si>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</si>
  <si>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</si>
  <si>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</si>
  <si>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</si>
  <si>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</si>
  <si>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</si>
  <si>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</si>
  <si>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</si>
  <si>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</si>
  <si>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</si>
  <si>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</si>
  <si>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</si>
  <si>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</si>
  <si>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</si>
  <si>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</si>
  <si>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</si>
  <si>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</si>
  <si>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</si>
  <si>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</si>
  <si>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</si>
  <si>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</si>
  <si>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</si>
  <si>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</si>
  <si>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</si>
  <si>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</si>
  <si>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</si>
  <si>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</si>
  <si>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</si>
  <si>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</si>
  <si>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</si>
  <si>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</si>
  <si>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</si>
  <si>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</si>
  <si>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</si>
  <si>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</si>
  <si>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</si>
  <si>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</si>
  <si>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</si>
  <si>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</si>
  <si>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</si>
  <si>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</si>
  <si>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</si>
  <si>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</si>
  <si>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</si>
  <si>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</si>
  <si>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</si>
  <si>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</si>
  <si>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</si>
  <si>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</si>
  <si>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</si>
  <si>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</si>
  <si>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</si>
  <si>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</si>
  <si>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</si>
  <si>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</si>
  <si>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</si>
  <si>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</si>
  <si>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</si>
  <si>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</si>
  <si>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</si>
  <si>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</si>
  <si>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</si>
  <si>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</si>
  <si>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</si>
  <si>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</si>
  <si>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</si>
  <si>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</si>
  <si>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</si>
  <si>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</si>
  <si>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</si>
  <si>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</si>
  <si>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</si>
  <si>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</si>
  <si>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</si>
  <si>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</si>
  <si>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</si>
  <si>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</si>
  <si>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</si>
  <si>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</si>
  <si>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</si>
  <si>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</si>
  <si>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</si>
  <si>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</si>
  <si>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</si>
  <si>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</si>
  <si>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</si>
  <si>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</si>
  <si>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</si>
  <si>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</si>
  <si>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</si>
  <si>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</si>
  <si>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</si>
  <si>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</si>
  <si>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</si>
  <si>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</si>
  <si>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</si>
  <si>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</si>
  <si>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</si>
  <si>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</si>
  <si>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</si>
  <si>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</si>
  <si>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</si>
  <si>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</si>
  <si>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</si>
  <si>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</si>
  <si>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</si>
  <si>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</si>
  <si>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</si>
  <si>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</si>
  <si>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</si>
  <si>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</si>
  <si>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</si>
  <si>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</si>
  <si>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</si>
  <si>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</si>
  <si>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</si>
  <si>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</si>
  <si>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</si>
  <si>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</si>
  <si>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</si>
  <si>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</si>
  <si>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</si>
  <si>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</si>
  <si>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</si>
  <si>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</si>
  <si>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</si>
  <si>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</si>
  <si>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</si>
  <si>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</si>
  <si>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</si>
  <si>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</si>
  <si>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</si>
  <si>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</si>
  <si>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</si>
  <si>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</si>
  <si>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</si>
  <si>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</si>
  <si>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</si>
  <si>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</si>
  <si>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</si>
  <si>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</si>
  <si>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</si>
  <si>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</si>
  <si>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</si>
  <si>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</si>
  <si>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</si>
  <si>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</si>
  <si>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</si>
  <si>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</si>
  <si>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</si>
  <si>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</si>
  <si>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</si>
  <si>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</si>
  <si>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</si>
  <si>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</si>
  <si>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</si>
  <si>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</si>
  <si>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</si>
  <si>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</si>
  <si>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</si>
  <si>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</si>
  <si>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</si>
  <si>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</si>
  <si>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</si>
  <si>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</si>
  <si>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</si>
  <si>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</si>
  <si>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</si>
  <si>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</si>
  <si>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</si>
  <si>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</si>
  <si>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</si>
  <si>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</si>
  <si>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</si>
  <si>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</si>
  <si>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</si>
  <si>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</si>
  <si>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</si>
  <si>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</si>
  <si>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</si>
  <si>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</si>
  <si>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</si>
  <si>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</si>
  <si>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</si>
  <si>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</si>
  <si>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</si>
  <si>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</si>
  <si>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</si>
  <si>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</si>
  <si>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</si>
  <si>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</si>
  <si>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</si>
  <si>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</si>
  <si>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</si>
  <si>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</si>
  <si>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</si>
  <si>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</si>
  <si>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</si>
  <si>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</si>
  <si>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</si>
  <si>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</si>
  <si>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</si>
  <si>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</si>
  <si>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</si>
  <si>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</si>
  <si>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</si>
  <si>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</si>
  <si>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</si>
  <si>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</si>
  <si>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</si>
  <si>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</si>
  <si>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</si>
  <si>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</si>
  <si>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</si>
  <si>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</si>
  <si>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</si>
  <si>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</si>
  <si>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</si>
  <si>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</si>
  <si>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</si>
  <si>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</si>
  <si>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</si>
  <si>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</si>
  <si>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</si>
  <si>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</si>
  <si>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</si>
  <si>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</si>
  <si>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</si>
  <si>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</si>
  <si>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</si>
  <si>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</si>
  <si>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</si>
  <si>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</si>
  <si>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</si>
  <si>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</si>
  <si>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</si>
  <si>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</si>
  <si>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</si>
  <si>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</si>
  <si>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</si>
  <si>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</si>
  <si>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</si>
  <si>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</si>
  <si>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</si>
  <si>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</si>
  <si>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</si>
  <si>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</si>
  <si>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</si>
  <si>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</si>
  <si>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</si>
  <si>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</si>
  <si>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</si>
  <si>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</si>
  <si>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</si>
  <si>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</si>
  <si>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</si>
  <si>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</si>
  <si>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</si>
  <si>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</si>
  <si>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</si>
  <si>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</si>
  <si>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</si>
  <si>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</si>
  <si>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</si>
  <si>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</si>
  <si>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</si>
  <si>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</si>
  <si>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</si>
  <si>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</si>
  <si>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</si>
  <si>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</si>
  <si>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</si>
  <si>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</si>
  <si>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</si>
  <si>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</si>
  <si>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</si>
  <si>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</si>
  <si>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</si>
  <si>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</si>
  <si>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</si>
  <si>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</si>
  <si>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</si>
  <si>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</si>
  <si>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</si>
  <si>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</si>
  <si>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</si>
  <si>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</si>
  <si>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</si>
  <si>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</si>
  <si>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</si>
  <si>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</si>
  <si>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</si>
  <si>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</si>
  <si>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</si>
  <si>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</si>
  <si>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</si>
  <si>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</si>
  <si>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</si>
  <si>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</si>
  <si>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</si>
  <si>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</si>
  <si>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</si>
  <si>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</si>
  <si>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</si>
  <si>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</si>
  <si>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</si>
  <si>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</si>
  <si>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</si>
  <si>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</si>
  <si>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</si>
  <si>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</si>
  <si>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</si>
  <si>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</si>
  <si>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</si>
  <si>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</si>
  <si>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</si>
  <si>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</si>
  <si>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</si>
  <si>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</si>
  <si>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</si>
  <si>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</si>
  <si>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</si>
  <si>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</si>
  <si>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</si>
  <si>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</si>
  <si>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</si>
  <si>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</si>
  <si>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</si>
  <si>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</si>
  <si>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</si>
  <si>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</si>
  <si>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</si>
  <si>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</si>
  <si>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</si>
  <si>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</si>
  <si>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</si>
  <si>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</si>
  <si>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</si>
  <si>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</si>
  <si>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</si>
  <si>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</si>
  <si>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</si>
  <si>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</si>
  <si>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</si>
  <si>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</si>
  <si>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</si>
  <si>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</si>
  <si>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</si>
  <si>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</si>
  <si>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</si>
  <si>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</si>
  <si>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</si>
  <si>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</si>
  <si>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</si>
  <si>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</si>
  <si>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</si>
  <si>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</si>
  <si>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</si>
  <si>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</si>
  <si>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</si>
  <si>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</si>
  <si>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</si>
  <si>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</si>
  <si>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</si>
  <si>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</si>
  <si>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</si>
  <si>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</si>
  <si>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</si>
  <si>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</si>
  <si>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</si>
  <si>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</si>
  <si>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</si>
  <si>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</si>
  <si>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</si>
  <si>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</si>
  <si>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</si>
  <si>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</si>
  <si>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</si>
  <si>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</si>
  <si>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</si>
  <si>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</si>
  <si>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</si>
  <si>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</si>
  <si>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</si>
  <si>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</si>
  <si>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</si>
  <si>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</si>
  <si>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</si>
  <si>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</si>
  <si>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</si>
  <si>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</si>
  <si>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</si>
  <si>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</si>
  <si>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</si>
  <si>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</si>
  <si>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</si>
  <si>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</si>
  <si>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</si>
  <si>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</si>
  <si>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</si>
  <si>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</si>
  <si>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</si>
  <si>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</si>
  <si>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</si>
  <si>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</si>
  <si>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</si>
  <si>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</si>
  <si>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</si>
  <si>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</si>
  <si>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</si>
  <si>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</si>
  <si>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</si>
  <si>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</si>
  <si>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</si>
  <si>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</si>
  <si>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</si>
  <si>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</si>
  <si>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</si>
  <si>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</si>
  <si>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</si>
  <si>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</si>
  <si>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</si>
  <si>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</si>
  <si>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</si>
  <si>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</si>
  <si>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</si>
  <si>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</si>
  <si>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</si>
  <si>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</si>
  <si>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</si>
  <si>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</si>
  <si>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</si>
  <si>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</si>
  <si>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</si>
  <si>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</si>
  <si>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</si>
  <si>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</si>
  <si>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</si>
  <si>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</si>
  <si>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</si>
  <si>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</si>
  <si>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</si>
  <si>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</si>
  <si>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</si>
  <si>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</si>
  <si>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</si>
  <si>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</si>
  <si>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</si>
  <si>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</si>
  <si>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</si>
  <si>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</si>
  <si>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</si>
  <si>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</si>
  <si>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</si>
  <si>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</si>
  <si>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</si>
  <si>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</si>
  <si>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</si>
  <si>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</si>
  <si>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</si>
  <si>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</si>
  <si>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</si>
  <si>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</si>
  <si>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</si>
  <si>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</si>
  <si>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</si>
  <si>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</si>
  <si>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</si>
  <si>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</si>
  <si>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</si>
  <si>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</si>
  <si>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</si>
  <si>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</si>
  <si>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</si>
  <si>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</si>
  <si>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</si>
  <si>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</si>
  <si>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</si>
  <si>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</si>
  <si>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</si>
  <si>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</si>
  <si>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</si>
  <si>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</si>
  <si>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</si>
  <si>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</si>
  <si>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</si>
  <si>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</si>
  <si>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</si>
  <si>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</si>
  <si>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</si>
  <si>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</si>
  <si>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</si>
  <si>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</si>
  <si>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</si>
  <si>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</si>
  <si>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</si>
  <si>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</si>
  <si>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</si>
  <si>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</si>
  <si>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</si>
  <si>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</si>
  <si>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</si>
  <si>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</si>
  <si>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</si>
  <si>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</si>
  <si>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</si>
  <si>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</si>
  <si>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</si>
  <si>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</si>
  <si>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</si>
  <si>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</si>
  <si>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</si>
  <si>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</si>
  <si>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</si>
  <si>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</si>
  <si>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</si>
  <si>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</si>
  <si>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</si>
  <si>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</si>
  <si>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</si>
  <si>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</si>
  <si>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</si>
  <si>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</si>
  <si>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</si>
  <si>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</si>
  <si>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</si>
  <si>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</si>
  <si>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</si>
  <si>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</si>
  <si>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</si>
  <si>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</si>
  <si>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</si>
  <si>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</si>
  <si>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</si>
  <si>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</si>
  <si>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</si>
  <si>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</si>
  <si>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</si>
  <si>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</si>
  <si>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</si>
  <si>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</si>
  <si>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</si>
  <si>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</si>
  <si>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</si>
  <si>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</si>
  <si>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</si>
  <si>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</si>
  <si>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</si>
  <si>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</si>
  <si>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</si>
  <si>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</si>
  <si>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</si>
  <si>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</si>
  <si>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</si>
  <si>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</si>
  <si>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</si>
  <si>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</si>
  <si>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</si>
  <si>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</si>
  <si>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</si>
  <si>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</si>
  <si>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</si>
  <si>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</si>
  <si>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</si>
  <si>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</si>
  <si>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</si>
  <si>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</si>
  <si>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</si>
  <si>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</si>
  <si>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</si>
  <si>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</si>
  <si>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</si>
  <si>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</si>
  <si>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</si>
  <si>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</si>
  <si>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</si>
  <si>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</si>
  <si>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</si>
  <si>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</si>
  <si>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</si>
  <si>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</si>
  <si>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</si>
  <si>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</si>
  <si>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</si>
  <si>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</si>
  <si>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</si>
  <si>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</si>
  <si>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</si>
  <si>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</si>
  <si>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</si>
  <si>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</si>
  <si>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</si>
  <si>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</si>
  <si>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</si>
  <si>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</si>
  <si>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</si>
  <si>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</si>
  <si>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</si>
  <si>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</si>
  <si>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</si>
  <si>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</si>
  <si>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</si>
  <si>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</si>
  <si>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</si>
  <si>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</si>
  <si>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</si>
  <si>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</si>
  <si>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</si>
  <si>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</si>
  <si>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</si>
  <si>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</si>
  <si>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</si>
  <si>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</si>
  <si>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</si>
  <si>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</si>
  <si>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</si>
  <si>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</si>
  <si>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</si>
  <si>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</si>
  <si>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</si>
  <si>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</si>
  <si>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</si>
  <si>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</si>
  <si>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</si>
  <si>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</si>
  <si>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</si>
  <si>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</si>
  <si>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</si>
  <si>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</si>
  <si>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</si>
  <si>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</si>
  <si>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</si>
  <si>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</si>
  <si>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</si>
  <si>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</si>
  <si>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</si>
  <si>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</si>
  <si>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</si>
  <si>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</si>
  <si>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</si>
  <si>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</si>
  <si>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</si>
  <si>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</si>
  <si>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</si>
  <si>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</si>
  <si>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</si>
  <si>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</si>
  <si>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</si>
  <si>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</si>
  <si>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</si>
  <si>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</si>
  <si>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</si>
  <si>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</si>
  <si>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</si>
  <si>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</si>
  <si>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</si>
  <si>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</si>
  <si>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</si>
  <si>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</si>
  <si>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</si>
  <si>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</si>
  <si>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</si>
  <si>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</si>
  <si>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</si>
  <si>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</si>
  <si>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</si>
  <si>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</si>
  <si>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</si>
  <si>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</si>
  <si>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</si>
  <si>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</si>
  <si>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</si>
  <si>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</si>
  <si>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</si>
  <si>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</si>
  <si>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</si>
  <si>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</si>
  <si>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</si>
  <si>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</si>
  <si>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</si>
  <si>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</si>
  <si>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</si>
  <si>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</si>
  <si>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</si>
  <si>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</si>
  <si>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</si>
  <si>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</si>
  <si>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</si>
  <si>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</si>
  <si>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</si>
  <si>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</si>
  <si>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</si>
  <si>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</si>
  <si>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</si>
  <si>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</si>
  <si>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</si>
  <si>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</si>
  <si>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</si>
  <si>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</si>
  <si>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</si>
  <si>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</si>
  <si>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</si>
  <si>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</si>
  <si>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</si>
  <si>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</si>
  <si>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</si>
  <si>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</si>
  <si>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</si>
  <si>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</si>
  <si>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</si>
  <si>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</si>
  <si>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</si>
  <si>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</si>
  <si>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</si>
  <si>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</si>
  <si>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</si>
  <si>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</si>
  <si>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</si>
  <si>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</si>
  <si>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</si>
  <si>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</si>
  <si>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</si>
  <si>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</si>
  <si>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</si>
  <si>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</si>
  <si>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</si>
  <si>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</si>
  <si>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</si>
  <si>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</si>
  <si>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</si>
  <si>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</si>
  <si>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</si>
  <si>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</si>
  <si>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</si>
  <si>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</si>
  <si>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</si>
  <si>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</si>
  <si>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</si>
  <si>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</si>
  <si>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</si>
  <si>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</si>
  <si>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</si>
  <si>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</si>
  <si>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</si>
  <si>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</si>
  <si>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</si>
  <si>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</si>
  <si>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</si>
  <si>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</si>
  <si>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</si>
  <si>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</si>
  <si>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</si>
  <si>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</si>
  <si>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</si>
  <si>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</si>
  <si>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</si>
  <si>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</si>
  <si>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</si>
  <si>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</si>
  <si>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</si>
  <si>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</si>
  <si>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</si>
  <si>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</si>
  <si>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</si>
  <si>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</si>
  <si>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</si>
  <si>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</si>
  <si>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</si>
  <si>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</si>
  <si>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</si>
  <si>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</si>
  <si>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</si>
  <si>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</si>
  <si>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</si>
  <si>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</si>
  <si>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</si>
  <si>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</si>
  <si>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</si>
  <si>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</si>
  <si>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</si>
  <si>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</si>
  <si>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</si>
  <si>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</si>
  <si>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</si>
  <si>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</si>
  <si>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</si>
  <si>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</si>
  <si>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</si>
  <si>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</si>
  <si>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</si>
  <si>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</si>
  <si>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</si>
  <si>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</si>
  <si>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</si>
  <si>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</si>
  <si>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</si>
  <si>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</si>
  <si>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</si>
  <si>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</si>
  <si>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</si>
  <si>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</si>
  <si>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</si>
  <si>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</si>
  <si>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</si>
  <si>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</si>
  <si>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</si>
  <si>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</si>
  <si>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</si>
  <si>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</si>
  <si>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</si>
  <si>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</si>
  <si>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</si>
  <si>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</si>
  <si>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</si>
  <si>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</si>
  <si>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</si>
  <si>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</si>
  <si>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</si>
  <si>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</si>
  <si>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</si>
  <si>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</si>
  <si>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</si>
  <si>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</si>
  <si>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</si>
  <si>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</si>
  <si>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</si>
  <si>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</si>
  <si>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</si>
  <si>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</si>
  <si>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</si>
  <si>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</si>
  <si>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</si>
  <si>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</si>
  <si>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</si>
  <si>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</si>
  <si>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</si>
  <si>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</si>
  <si>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</si>
  <si>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</si>
  <si>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</si>
  <si>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</si>
  <si>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</si>
  <si>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</si>
  <si>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</si>
  <si>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</si>
  <si>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</si>
  <si>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</si>
  <si>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</si>
  <si>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</si>
  <si>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</si>
  <si>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</si>
  <si>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</si>
  <si>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</si>
  <si>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</si>
  <si>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</si>
  <si>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</si>
  <si>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</si>
  <si>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</si>
  <si>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</si>
  <si>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</si>
  <si>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</si>
  <si>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</si>
  <si>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</si>
  <si>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</si>
  <si>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</si>
  <si>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</si>
  <si>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</si>
  <si>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</si>
  <si>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</si>
  <si>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</si>
  <si>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</si>
  <si>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</si>
  <si>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</si>
  <si>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</si>
  <si>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</si>
  <si>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</si>
  <si>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</si>
  <si>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</si>
  <si>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</si>
  <si>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</si>
  <si>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</si>
  <si>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</si>
  <si>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</si>
  <si>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</si>
  <si>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</si>
  <si>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</si>
  <si>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</si>
  <si>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</si>
  <si>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</si>
  <si>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</si>
  <si>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</si>
  <si>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</si>
  <si>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</si>
  <si>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</si>
  <si>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</si>
  <si>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</si>
  <si>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</si>
  <si>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</si>
  <si>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</si>
  <si>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</si>
  <si>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</si>
  <si>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</si>
  <si>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</si>
  <si>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</si>
  <si>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</si>
  <si>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</si>
  <si>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</si>
  <si>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</si>
  <si>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</si>
  <si>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</si>
  <si>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</si>
  <si>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</si>
  <si>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</si>
  <si>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</si>
  <si>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</si>
  <si>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</si>
  <si>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</si>
  <si>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</si>
  <si>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</si>
  <si>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</si>
  <si>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</si>
  <si>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</si>
  <si>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</si>
  <si>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</si>
  <si>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</si>
  <si>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</si>
  <si>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</si>
  <si>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</si>
  <si>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</si>
  <si>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</si>
  <si>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</si>
  <si>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</si>
  <si>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</si>
  <si>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</si>
  <si>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</si>
  <si>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</si>
  <si>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</si>
  <si>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</si>
  <si>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</si>
  <si>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</si>
  <si>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</si>
  <si>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</si>
  <si>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</si>
  <si>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</si>
  <si>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</si>
  <si>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</si>
  <si>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</si>
  <si>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</si>
  <si>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</si>
  <si>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</si>
  <si>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</si>
  <si>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</si>
  <si>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</si>
  <si>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</si>
  <si>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</si>
  <si>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</si>
  <si>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</si>
  <si>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</si>
  <si>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</si>
  <si>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</si>
  <si>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</si>
  <si>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</si>
  <si>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</si>
  <si>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</si>
  <si>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</si>
  <si>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</si>
  <si>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</si>
  <si>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</si>
  <si>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</si>
  <si>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</si>
  <si>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</si>
  <si>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</si>
  <si>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</si>
  <si>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</si>
  <si>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</si>
  <si>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</si>
  <si>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</si>
  <si>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</si>
  <si>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</si>
  <si>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</si>
  <si>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</si>
  <si>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</si>
  <si>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</si>
  <si>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</si>
  <si>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</si>
  <si>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</si>
  <si>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</si>
  <si>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</si>
  <si>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</si>
  <si>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</si>
  <si>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</si>
  <si>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</si>
  <si>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</si>
  <si>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</si>
  <si>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</si>
  <si>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</si>
  <si>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</si>
  <si>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</si>
  <si>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</si>
  <si>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</si>
  <si>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</si>
  <si>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</si>
  <si>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</si>
  <si>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</si>
  <si>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</si>
  <si>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</si>
  <si>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</si>
  <si>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</si>
  <si>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</si>
  <si>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</si>
  <si>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</si>
  <si>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</si>
  <si>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</si>
  <si>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</si>
  <si>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</si>
  <si>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</si>
  <si>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</si>
  <si>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</si>
  <si>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</si>
  <si>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</si>
  <si>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</si>
  <si>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</si>
  <si>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</si>
  <si>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</si>
  <si>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</si>
  <si>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</si>
  <si>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</si>
  <si>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</si>
  <si>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</si>
  <si>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</si>
  <si>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</si>
  <si>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</si>
  <si>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</si>
  <si>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</si>
  <si>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</si>
  <si>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</si>
  <si>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</si>
  <si>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</si>
  <si>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</si>
  <si>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</si>
  <si>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</si>
  <si>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</si>
  <si>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</si>
  <si>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</si>
  <si>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</si>
  <si>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</si>
  <si>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</si>
  <si>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</si>
  <si>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</si>
  <si>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</si>
  <si>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</si>
  <si>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</si>
  <si>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</si>
  <si>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</si>
  <si>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</si>
  <si>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</si>
  <si>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</si>
  <si>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</si>
  <si>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</si>
  <si>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</si>
  <si>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</si>
  <si>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</si>
  <si>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</si>
  <si>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</si>
  <si>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</si>
  <si>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</si>
  <si>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</si>
  <si>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</si>
  <si>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</si>
  <si>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</si>
  <si>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</si>
  <si>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</si>
  <si>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</si>
  <si>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</si>
  <si>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</si>
  <si>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</si>
  <si>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</si>
  <si>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</si>
  <si>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</si>
  <si>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</si>
  <si>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</si>
  <si>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</si>
  <si>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</si>
  <si>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</si>
  <si>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</si>
  <si>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</si>
  <si>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</si>
  <si>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</si>
  <si>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</si>
  <si>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</si>
  <si>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</si>
  <si>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</si>
  <si>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</si>
  <si>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</si>
  <si>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</si>
  <si>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</si>
  <si>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</si>
  <si>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</si>
  <si>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</si>
  <si>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</si>
  <si>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</si>
  <si>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</si>
  <si>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</si>
  <si>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</si>
  <si>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</si>
  <si>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</si>
  <si>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</si>
  <si>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</si>
  <si>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</si>
  <si>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</si>
  <si>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</si>
  <si>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</si>
  <si>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</si>
  <si>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</si>
  <si>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</si>
  <si>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</si>
  <si>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</si>
  <si>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</si>
  <si>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</si>
  <si>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</si>
  <si>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</si>
  <si>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</si>
  <si>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</si>
  <si>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</si>
  <si>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</si>
  <si>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</si>
  <si>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</si>
  <si>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</si>
  <si>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</si>
  <si>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</si>
  <si>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</si>
  <si>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</si>
  <si>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</si>
  <si>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</si>
  <si>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</si>
  <si>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</si>
  <si>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</si>
  <si>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</si>
  <si>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</si>
  <si>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</si>
  <si>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</si>
  <si>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</si>
  <si>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</si>
  <si>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</si>
  <si>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</si>
  <si>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</si>
  <si>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</si>
  <si>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</si>
  <si>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</si>
  <si>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</si>
  <si>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</si>
  <si>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</si>
  <si>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</si>
  <si>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</si>
  <si>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</si>
  <si>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</si>
  <si>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</si>
  <si>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</si>
  <si>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</si>
  <si>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</si>
  <si>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</si>
  <si>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</si>
  <si>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</si>
  <si>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</si>
  <si>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</si>
  <si>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</si>
  <si>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</si>
  <si>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</si>
  <si>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</si>
  <si>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</si>
  <si>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</si>
  <si>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</si>
  <si>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</si>
  <si>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</si>
  <si>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</si>
  <si>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</si>
  <si>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</si>
  <si>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</si>
  <si>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</si>
  <si>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</si>
  <si>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</si>
  <si>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</si>
  <si>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</si>
  <si>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</si>
  <si>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</si>
  <si>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</si>
  <si>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</si>
  <si>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</si>
  <si>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</si>
  <si>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</si>
  <si>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</si>
  <si>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</si>
  <si>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</si>
  <si>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</si>
  <si>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</si>
  <si>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</si>
  <si>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</si>
  <si>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</si>
  <si>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</si>
  <si>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</si>
  <si>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</si>
  <si>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</si>
  <si>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</si>
  <si>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</si>
  <si>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</si>
  <si>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</si>
  <si>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</si>
  <si>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</si>
  <si>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</si>
  <si>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</si>
  <si>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</si>
  <si>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</si>
  <si>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</si>
  <si>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</si>
  <si>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</si>
  <si>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</si>
  <si>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</si>
  <si>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</si>
  <si>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</si>
  <si>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</si>
  <si>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</si>
  <si>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</si>
  <si>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</si>
  <si>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</si>
  <si>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</si>
  <si>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</si>
  <si>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</si>
  <si>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</si>
  <si>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</si>
  <si>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</si>
  <si>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</si>
  <si>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</si>
  <si>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</si>
  <si>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</si>
  <si>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</si>
  <si>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</si>
  <si>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</si>
  <si>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</si>
  <si>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</si>
  <si>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</si>
  <si>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</si>
  <si>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</si>
  <si>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</si>
  <si>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</si>
  <si>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</si>
  <si>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</si>
  <si>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</si>
  <si>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</si>
  <si>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</si>
  <si>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</si>
  <si>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</si>
  <si>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</si>
  <si>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</si>
  <si>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</si>
  <si>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</si>
  <si>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</si>
  <si>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</si>
  <si>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</si>
  <si>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</si>
  <si>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</si>
  <si>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</si>
  <si>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</si>
  <si>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</si>
  <si>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</si>
  <si>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</si>
  <si>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</si>
  <si>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</si>
  <si>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</si>
  <si>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</si>
  <si>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</si>
  <si>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</si>
  <si>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</si>
  <si>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</si>
  <si>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</si>
  <si>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</si>
  <si>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</si>
  <si>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</si>
  <si>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</si>
  <si>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</si>
  <si>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</si>
  <si>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</si>
  <si>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</si>
  <si>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</si>
  <si>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</si>
  <si>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</si>
  <si>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</si>
  <si>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</si>
  <si>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</si>
  <si>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</si>
  <si>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</si>
  <si>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</si>
  <si>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</si>
  <si>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</si>
  <si>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</si>
  <si>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</si>
  <si>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</si>
  <si>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</si>
  <si>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</si>
  <si>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</si>
  <si>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</si>
  <si>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</si>
  <si>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</si>
  <si>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</si>
  <si>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</si>
  <si>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</si>
  <si>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</si>
  <si>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</si>
  <si>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</si>
  <si>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</si>
  <si>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</si>
  <si>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</si>
  <si>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</si>
  <si>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</si>
  <si>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</si>
  <si>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</si>
  <si>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</si>
  <si>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</si>
  <si>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</si>
  <si>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</si>
  <si>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</si>
  <si>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</si>
  <si>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</si>
  <si>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</si>
  <si>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</si>
  <si>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</si>
  <si>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</si>
  <si>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</si>
  <si>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</si>
  <si>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</si>
  <si>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</si>
  <si>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</si>
  <si>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</si>
  <si>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</si>
  <si>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</si>
  <si>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</si>
  <si>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</si>
  <si>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</si>
  <si>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</si>
  <si>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</si>
  <si>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</si>
  <si>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</si>
  <si>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</si>
  <si>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</si>
  <si>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</si>
  <si>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</si>
  <si>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</si>
  <si>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</si>
  <si>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</si>
  <si>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</si>
  <si>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</si>
  <si>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</si>
  <si>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</si>
  <si>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</si>
  <si>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</si>
  <si>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</si>
  <si>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</si>
  <si>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</si>
  <si>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</si>
  <si>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</si>
  <si>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</si>
  <si>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</si>
  <si>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</si>
  <si>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</si>
  <si>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</si>
  <si>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</si>
  <si>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</si>
  <si>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</si>
  <si>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</si>
  <si>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</si>
  <si>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</si>
  <si>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</si>
  <si>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</si>
  <si>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</si>
  <si>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</si>
  <si>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</si>
  <si>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</si>
  <si>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</si>
  <si>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</si>
  <si>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</si>
  <si>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</si>
  <si>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</si>
  <si>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</si>
  <si>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</si>
  <si>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</si>
  <si>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</si>
  <si>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</si>
  <si>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</si>
  <si>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</si>
  <si>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</si>
  <si>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</si>
  <si>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</si>
  <si>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</si>
  <si>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</si>
  <si>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</si>
  <si>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</si>
  <si>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</si>
  <si>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</si>
  <si>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</si>
  <si>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</si>
  <si>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</si>
  <si>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</si>
  <si>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</si>
  <si>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</si>
  <si>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</si>
  <si>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</si>
  <si>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</si>
  <si>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</si>
  <si>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</si>
  <si>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</si>
  <si>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</si>
  <si>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</si>
  <si>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</si>
  <si>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</si>
  <si>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</si>
  <si>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</si>
  <si>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</si>
  <si>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</si>
  <si>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</si>
  <si>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</si>
  <si>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</si>
  <si>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</si>
  <si>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</si>
  <si>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</si>
  <si>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</si>
  <si>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</si>
  <si>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</si>
  <si>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</si>
  <si>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</si>
  <si>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</si>
  <si>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</si>
  <si>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</si>
  <si>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</si>
  <si>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</si>
  <si>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</si>
  <si>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</si>
  <si>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</si>
  <si>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</si>
  <si>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</si>
  <si>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</si>
  <si>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</si>
  <si>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</si>
  <si>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</si>
  <si>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</si>
  <si>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</si>
  <si>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</si>
  <si>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</si>
  <si>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</si>
  <si>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</si>
  <si>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</si>
  <si>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</si>
  <si>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</si>
  <si>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</si>
  <si>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</si>
  <si>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</si>
  <si>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</si>
  <si>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</si>
  <si>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</si>
  <si>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</si>
  <si>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</si>
  <si>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</si>
  <si>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</si>
  <si>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</si>
  <si>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</si>
  <si>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</si>
  <si>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</si>
  <si>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</si>
  <si>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</si>
  <si>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</si>
  <si>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</si>
  <si>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</si>
  <si>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</si>
  <si>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</si>
  <si>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</si>
  <si>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</si>
  <si>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</si>
  <si>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</si>
  <si>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</si>
  <si>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</si>
  <si>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</si>
  <si>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</si>
  <si>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</si>
  <si>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</si>
  <si>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</si>
  <si>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</si>
  <si>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</si>
  <si>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</si>
  <si>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</si>
  <si>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</si>
  <si>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</si>
  <si>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</si>
  <si>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</si>
  <si>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</si>
  <si>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</si>
  <si>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</si>
  <si>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</si>
  <si>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</si>
  <si>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</si>
  <si>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</si>
  <si>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</si>
  <si>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</si>
  <si>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</si>
  <si>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</si>
  <si>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</si>
  <si>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</si>
  <si>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</si>
  <si>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</si>
  <si>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</si>
  <si>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</si>
  <si>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</si>
  <si>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</si>
  <si>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</si>
  <si>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</si>
  <si>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</si>
  <si>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</si>
  <si>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</si>
  <si>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</si>
  <si>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</si>
  <si>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</si>
  <si>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</si>
  <si>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</si>
  <si>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</si>
  <si>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</si>
  <si>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</si>
  <si>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</si>
  <si>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</si>
  <si>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</si>
  <si>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</si>
  <si>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</si>
  <si>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</si>
  <si>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</si>
  <si>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</si>
  <si>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</si>
  <si>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</si>
  <si>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</si>
  <si>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</si>
  <si>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</si>
  <si>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</si>
  <si>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</si>
  <si>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</si>
  <si>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</si>
  <si>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</si>
  <si>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</si>
  <si>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</si>
  <si>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</si>
  <si>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</si>
  <si>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</si>
  <si>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</si>
  <si>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</si>
  <si>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</si>
  <si>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</si>
  <si>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</si>
  <si>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</si>
  <si>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</si>
  <si>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</si>
  <si>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</si>
  <si>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</si>
  <si>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</si>
  <si>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</si>
  <si>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</si>
  <si>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</si>
  <si>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</si>
  <si>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</si>
  <si>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</si>
  <si>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</si>
  <si>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</si>
  <si>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</si>
  <si>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</si>
  <si>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</si>
  <si>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</si>
  <si>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</si>
  <si>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</si>
  <si>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</si>
  <si>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</si>
  <si>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</si>
  <si>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</si>
  <si>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</si>
  <si>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</si>
  <si>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</si>
  <si>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</si>
  <si>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</si>
  <si>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</si>
  <si>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</si>
  <si>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</si>
  <si>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</si>
  <si>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</si>
  <si>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</si>
  <si>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</si>
  <si>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</si>
  <si>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</si>
  <si>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</si>
  <si>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</si>
  <si>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</si>
  <si>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</si>
  <si>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</si>
  <si>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</si>
  <si>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</si>
  <si>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</si>
  <si>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</si>
  <si>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</si>
  <si>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</si>
  <si>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</si>
  <si>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</si>
  <si>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</si>
  <si>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</si>
  <si>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</si>
  <si>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</si>
  <si>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</si>
  <si>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</si>
  <si>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</si>
  <si>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</si>
  <si>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</si>
  <si>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</si>
  <si>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</si>
  <si>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</si>
  <si>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</si>
  <si>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</si>
  <si>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</si>
  <si>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</si>
  <si>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</si>
  <si>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</si>
  <si>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</si>
  <si>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</si>
  <si>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</si>
  <si>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</si>
  <si>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</si>
  <si>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</si>
  <si>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</si>
  <si>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</si>
  <si>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</si>
  <si>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</si>
  <si>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</si>
  <si>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</si>
  <si>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</si>
  <si>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</si>
  <si>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</si>
  <si>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</si>
  <si>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</si>
  <si>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</si>
  <si>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</si>
  <si>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</si>
  <si>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</si>
  <si>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</si>
  <si>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</si>
  <si>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</si>
  <si>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</si>
  <si>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</si>
  <si>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</si>
  <si>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</si>
  <si>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</si>
  <si>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</si>
  <si>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</si>
  <si>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</si>
  <si>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</si>
  <si>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</si>
  <si>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</si>
  <si>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</si>
  <si>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</si>
  <si>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</si>
  <si>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</si>
  <si>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</si>
  <si>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</si>
  <si>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</si>
  <si>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</si>
  <si>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</si>
  <si>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</si>
  <si>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</si>
  <si>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</si>
  <si>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</si>
  <si>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</si>
  <si>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</si>
  <si>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</si>
  <si>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</si>
  <si>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</si>
  <si>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</si>
  <si>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</si>
  <si>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</si>
  <si>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</si>
  <si>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</si>
  <si>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</si>
  <si>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</si>
  <si>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</si>
  <si>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</si>
  <si>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</si>
  <si>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</si>
  <si>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</si>
  <si>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</si>
  <si>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</si>
  <si>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</si>
  <si>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</si>
  <si>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</si>
  <si>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</si>
  <si>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</si>
  <si>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</si>
  <si>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</si>
  <si>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</si>
  <si>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</si>
  <si>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</si>
  <si>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</si>
  <si>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</si>
  <si>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</si>
  <si>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</si>
  <si>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</si>
  <si>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</si>
  <si>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</si>
  <si>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</si>
  <si>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</si>
  <si>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</si>
  <si>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</si>
  <si>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</si>
  <si>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</si>
  <si>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</si>
  <si>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</si>
  <si>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</si>
  <si>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</si>
  <si>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</si>
  <si>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</si>
  <si>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</si>
  <si>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</si>
  <si>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</si>
  <si>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</si>
  <si>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</si>
  <si>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</si>
  <si>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</si>
  <si>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</si>
  <si>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</si>
  <si>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</si>
  <si>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</si>
  <si>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</si>
  <si>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</si>
  <si>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</si>
  <si>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</si>
  <si>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</si>
  <si>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</si>
  <si>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</si>
  <si>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</si>
  <si>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</si>
  <si>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</si>
  <si>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</si>
  <si>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</si>
  <si>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</si>
  <si>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</si>
  <si>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</si>
  <si>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</si>
  <si>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</si>
  <si>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</si>
  <si>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</si>
  <si>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</si>
  <si>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</si>
  <si>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</si>
  <si>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</si>
  <si>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</si>
  <si>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</si>
  <si>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</si>
  <si>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</si>
  <si>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</si>
  <si>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</si>
  <si>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</si>
  <si>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</si>
  <si>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</si>
  <si>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</si>
  <si>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</si>
  <si>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</si>
  <si>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</si>
  <si>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</si>
  <si>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</si>
  <si>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</si>
  <si>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</si>
  <si>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</si>
  <si>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</si>
  <si>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</si>
  <si>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</si>
  <si>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</si>
  <si>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</si>
  <si>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</si>
  <si>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</si>
  <si>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</si>
  <si>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</si>
  <si>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</si>
  <si>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</si>
  <si>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</si>
  <si>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</si>
  <si>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</si>
  <si>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</si>
  <si>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</si>
  <si>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</si>
  <si>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</si>
  <si>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</si>
  <si>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</si>
  <si>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</si>
  <si>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</si>
  <si>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</si>
  <si>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</si>
  <si>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</si>
  <si>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</si>
  <si>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</si>
  <si>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</si>
  <si>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</si>
  <si>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</si>
  <si>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</si>
  <si>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</si>
  <si>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</si>
  <si>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</si>
  <si>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</si>
  <si>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</si>
  <si>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</si>
  <si>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</si>
  <si>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</si>
  <si>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</si>
  <si>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</si>
  <si>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</si>
  <si>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</si>
  <si>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</si>
  <si>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</si>
  <si>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</si>
  <si>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</si>
  <si>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</si>
  <si>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</si>
  <si>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</si>
  <si>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</si>
  <si>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</si>
  <si>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</si>
  <si>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</si>
  <si>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</si>
  <si>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</si>
  <si>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</si>
  <si>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</si>
  <si>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</si>
  <si>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</si>
  <si>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</si>
  <si>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</si>
  <si>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</si>
  <si>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</si>
  <si>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</si>
  <si>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</si>
  <si>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</si>
  <si>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</si>
  <si>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</si>
  <si>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</si>
  <si>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</si>
  <si>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</si>
  <si>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</si>
  <si>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</si>
  <si>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</si>
  <si>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</si>
  <si>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</si>
  <si>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</si>
  <si>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</si>
  <si>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</si>
  <si>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</si>
  <si>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</si>
  <si>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</si>
  <si>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</si>
  <si>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</si>
  <si>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</si>
  <si>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</si>
  <si>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</si>
  <si>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</si>
  <si>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</si>
  <si>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</si>
  <si>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</si>
  <si>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</si>
  <si>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</si>
  <si>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</si>
  <si>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</si>
  <si>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</si>
  <si>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</si>
  <si>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</si>
  <si>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</si>
  <si>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</si>
  <si>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</si>
  <si>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</si>
  <si>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</si>
  <si>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</si>
  <si>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</si>
  <si>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</si>
  <si>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</si>
  <si>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</si>
  <si>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</si>
  <si>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</si>
  <si>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</si>
  <si>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</si>
  <si>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</si>
  <si>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</si>
  <si>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</si>
  <si>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</si>
  <si>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</si>
  <si>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</si>
  <si>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</si>
  <si>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</si>
  <si>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</si>
  <si>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</si>
  <si>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</si>
  <si>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</si>
  <si>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</si>
  <si>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</si>
  <si>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</si>
  <si>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</si>
  <si>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</si>
  <si>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</si>
  <si>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</si>
  <si>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</si>
  <si>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</si>
  <si>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</si>
  <si>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</si>
  <si>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</si>
  <si>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</si>
  <si>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</si>
  <si>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</si>
  <si>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</si>
  <si>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</si>
  <si>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</si>
  <si>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</si>
  <si>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</si>
  <si>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</si>
  <si>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</si>
  <si>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</si>
  <si>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</si>
  <si>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</si>
  <si>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</si>
  <si>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</si>
  <si>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</si>
  <si>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</si>
  <si>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</si>
  <si>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</si>
  <si>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</si>
  <si>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</si>
  <si>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</si>
  <si>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</si>
  <si>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</si>
  <si>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</si>
  <si>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</si>
  <si>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</si>
  <si>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</si>
  <si>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</si>
  <si>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</si>
  <si>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</si>
  <si>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</si>
  <si>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</si>
  <si>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</si>
  <si>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</si>
  <si>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</si>
  <si>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</si>
  <si>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</si>
  <si>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</si>
  <si>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</si>
  <si>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</si>
  <si>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</si>
  <si>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</si>
  <si>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</si>
  <si>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</si>
  <si>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</si>
  <si>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</si>
  <si>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</si>
  <si>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</si>
  <si>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</si>
  <si>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</si>
  <si>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</si>
  <si>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</si>
  <si>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</si>
  <si>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</si>
  <si>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</si>
  <si>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</si>
  <si>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</si>
  <si>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</si>
  <si>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</si>
  <si>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</si>
  <si>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</si>
  <si>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</si>
  <si>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</si>
  <si>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</si>
  <si>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</si>
  <si>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</si>
  <si>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</si>
  <si>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</si>
  <si>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</si>
  <si>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</si>
  <si>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</si>
  <si>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</si>
  <si>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</si>
  <si>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</si>
  <si>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</si>
  <si>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</si>
  <si>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</si>
  <si>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</si>
  <si>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</si>
  <si>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</si>
  <si>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</si>
  <si>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</si>
  <si>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</si>
  <si>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</si>
  <si>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</si>
  <si>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</si>
  <si>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</si>
  <si>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</si>
  <si>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</si>
  <si>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</si>
  <si>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</si>
  <si>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</si>
  <si>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</si>
  <si>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</si>
  <si>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</si>
  <si>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</si>
  <si>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</si>
  <si>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</si>
  <si>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</si>
  <si>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</si>
  <si>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</si>
  <si>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</si>
  <si>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</si>
  <si>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</si>
  <si>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</si>
  <si>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</si>
  <si>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</si>
  <si>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</si>
  <si>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</si>
  <si>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</si>
  <si>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</si>
  <si>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</si>
  <si>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</si>
  <si>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</si>
  <si>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</si>
  <si>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</si>
  <si>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</si>
  <si>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</si>
  <si>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</si>
  <si>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</si>
  <si>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</si>
  <si>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</si>
  <si>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</si>
  <si>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</si>
  <si>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</si>
  <si>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</si>
  <si>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</si>
  <si>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</si>
  <si>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</si>
  <si>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</si>
  <si>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</si>
  <si>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</si>
  <si>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</si>
  <si>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</si>
  <si>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</si>
  <si>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</si>
  <si>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</si>
  <si>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</si>
  <si>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</si>
  <si>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</si>
  <si>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</si>
  <si>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</si>
  <si>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</si>
  <si>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</si>
  <si>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</si>
  <si>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</si>
  <si>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</si>
  <si>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</si>
  <si>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</si>
  <si>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</si>
  <si>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</si>
  <si>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</si>
  <si>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</si>
  <si>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</si>
  <si>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</si>
  <si>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</si>
  <si>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</si>
  <si>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</si>
  <si>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</si>
  <si>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</si>
  <si>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</si>
  <si>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</si>
  <si>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</si>
  <si>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</si>
  <si>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</si>
  <si>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</si>
  <si>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</si>
  <si>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</si>
  <si>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</si>
  <si>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</si>
  <si>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</si>
  <si>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</si>
  <si>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</si>
  <si>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</si>
  <si>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</si>
  <si>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</si>
  <si>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</si>
  <si>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</si>
  <si>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</si>
  <si>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</si>
  <si>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</si>
  <si>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</si>
  <si>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</si>
  <si>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</si>
  <si>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</si>
  <si>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</si>
  <si>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</si>
  <si>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</si>
  <si>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</si>
  <si>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</si>
  <si>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</si>
  <si>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</si>
  <si>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</si>
  <si>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</si>
  <si>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</si>
  <si>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</si>
  <si>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</si>
  <si>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</si>
  <si>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</si>
  <si>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</si>
  <si>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</si>
  <si>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</si>
  <si>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</si>
  <si>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</si>
  <si>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</si>
  <si>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</si>
  <si>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</si>
  <si>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</si>
  <si>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</si>
  <si>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</si>
  <si>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</si>
  <si>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</si>
  <si>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</si>
  <si>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</si>
  <si>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</si>
  <si>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</si>
  <si>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</si>
  <si>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</si>
  <si>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</si>
  <si>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</si>
  <si>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</si>
  <si>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</si>
  <si>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</si>
  <si>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</si>
  <si>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</si>
  <si>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</si>
  <si>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</si>
  <si>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</si>
  <si>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</si>
  <si>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</si>
  <si>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</si>
  <si>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</si>
  <si>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</si>
  <si>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</si>
  <si>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</si>
  <si>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</si>
  <si>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</si>
  <si>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</si>
  <si>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</si>
  <si>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</si>
  <si>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</si>
  <si>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</si>
  <si>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</si>
  <si>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</si>
  <si>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</si>
  <si>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</si>
  <si>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</si>
  <si>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</si>
  <si>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</si>
  <si>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</si>
  <si>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</si>
  <si>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</si>
  <si>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</si>
  <si>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</si>
  <si>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</si>
  <si>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</si>
  <si>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</si>
  <si>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</si>
  <si>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</si>
  <si>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</si>
  <si>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</si>
  <si>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</si>
  <si>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</si>
  <si>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</si>
  <si>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</si>
  <si>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</si>
  <si>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</si>
  <si>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</si>
  <si>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</si>
  <si>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</si>
  <si>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</si>
  <si>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</si>
  <si>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</si>
  <si>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</si>
  <si>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</si>
  <si>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</si>
  <si>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</si>
  <si>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</si>
  <si>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</si>
  <si>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</si>
  <si>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</si>
  <si>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</si>
  <si>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</si>
  <si>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</si>
  <si>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</si>
  <si>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</si>
  <si>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</si>
  <si>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</si>
  <si>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</si>
  <si>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</si>
  <si>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</si>
  <si>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</si>
  <si>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</si>
  <si>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</si>
  <si>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</si>
  <si>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</si>
  <si>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</si>
  <si>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</si>
  <si>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</si>
  <si>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</si>
  <si>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</si>
  <si>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</si>
  <si>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</si>
  <si>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</si>
  <si>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</si>
  <si>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</si>
  <si>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</si>
  <si>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</si>
  <si>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</si>
  <si>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</si>
  <si>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</si>
  <si>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</si>
  <si>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</si>
  <si>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</si>
  <si>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</si>
  <si>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</si>
  <si>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</si>
  <si>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</si>
  <si>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</si>
  <si>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</si>
  <si>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</si>
  <si>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</si>
  <si>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</si>
  <si>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</si>
  <si>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</si>
  <si>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</si>
  <si>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</si>
  <si>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</si>
  <si>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</si>
  <si>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</si>
  <si>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</si>
  <si>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</si>
  <si>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</si>
  <si>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</si>
  <si>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</si>
  <si>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</si>
  <si>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</si>
  <si>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</si>
  <si>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</si>
  <si>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</si>
  <si>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</si>
  <si>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</si>
  <si>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</si>
  <si>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</si>
  <si>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</si>
  <si>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</si>
  <si>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</si>
  <si>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</si>
  <si>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</si>
  <si>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</si>
  <si>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</si>
  <si>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</si>
  <si>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</si>
  <si>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</si>
  <si>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</si>
  <si>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</si>
  <si>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</si>
  <si>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</si>
  <si>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</si>
  <si>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</si>
  <si>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</si>
  <si>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</si>
  <si>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</si>
  <si>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</si>
  <si>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</si>
  <si>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</si>
  <si>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</si>
  <si>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</si>
  <si>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</si>
  <si>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</si>
  <si>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</si>
  <si>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</si>
  <si>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</si>
  <si>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</si>
  <si>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</si>
  <si>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</si>
  <si>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</si>
  <si>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</si>
  <si>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</si>
  <si>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</si>
  <si>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</si>
  <si>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</si>
  <si>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</si>
  <si>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</si>
  <si>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</si>
  <si>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</si>
  <si>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</si>
  <si>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</si>
  <si>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</si>
  <si>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</si>
  <si>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</si>
  <si>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</si>
  <si>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</si>
  <si>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</si>
  <si>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</si>
  <si>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</si>
  <si>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</si>
  <si>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</si>
  <si>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</si>
  <si>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</si>
  <si>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</si>
  <si>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</si>
  <si>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</si>
  <si>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</si>
  <si>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</si>
  <si>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</si>
  <si>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</si>
  <si>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</si>
  <si>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</si>
  <si>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</si>
  <si>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</si>
  <si>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</si>
  <si>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</si>
  <si>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</si>
  <si>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</si>
  <si>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</si>
  <si>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</si>
  <si>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</si>
  <si>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</si>
  <si>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</si>
  <si>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</si>
  <si>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</si>
  <si>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</si>
  <si>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</si>
  <si>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</si>
  <si>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</si>
  <si>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</si>
  <si>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</si>
  <si>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</si>
  <si>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</si>
  <si>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</si>
  <si>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</si>
  <si>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</si>
  <si>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</si>
  <si>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</si>
  <si>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</si>
  <si>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</si>
  <si>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</si>
  <si>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</si>
  <si>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</si>
  <si>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</si>
  <si>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</si>
  <si>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</si>
  <si>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</si>
  <si>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</si>
  <si>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</si>
  <si>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</si>
  <si>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</si>
  <si>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</si>
  <si>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</si>
  <si>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</si>
  <si>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</si>
  <si>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</si>
  <si>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</si>
  <si>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</si>
  <si>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</si>
  <si>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</si>
  <si>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</si>
  <si>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</si>
  <si>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</si>
  <si>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</si>
  <si>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</si>
  <si>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</si>
  <si>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</si>
  <si>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</si>
  <si>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</si>
  <si>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</si>
  <si>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</si>
  <si>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</si>
  <si>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</si>
  <si>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</si>
  <si>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</si>
  <si>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</si>
  <si>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</si>
  <si>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</si>
  <si>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</si>
  <si>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</si>
  <si>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</si>
  <si>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</si>
  <si>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</si>
  <si>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</si>
  <si>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</si>
  <si>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</si>
  <si>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</si>
  <si>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</si>
  <si>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</si>
  <si>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</si>
  <si>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</si>
  <si>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</si>
  <si>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</si>
  <si>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</si>
  <si>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</si>
  <si>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</si>
  <si>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</si>
  <si>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</si>
  <si>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</si>
  <si>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</si>
  <si>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</si>
  <si>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</si>
  <si>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</si>
  <si>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</si>
  <si>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</si>
  <si>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</si>
  <si>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</si>
  <si>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</si>
  <si>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</si>
  <si>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</si>
  <si>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</si>
  <si>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</si>
  <si>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</si>
  <si>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</si>
  <si>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</si>
  <si>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</si>
  <si>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</si>
  <si>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</si>
  <si>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</si>
  <si>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</si>
  <si>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</si>
  <si>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</si>
  <si>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</si>
  <si>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</si>
  <si>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</si>
  <si>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</si>
  <si>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</si>
  <si>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</si>
  <si>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</si>
  <si>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</si>
  <si>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</si>
  <si>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</si>
  <si>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</si>
  <si>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</si>
  <si>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</si>
  <si>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</si>
  <si>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</si>
  <si>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</si>
  <si>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</si>
  <si>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</si>
  <si>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</si>
  <si>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</si>
  <si>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</si>
  <si>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</si>
  <si>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</si>
  <si>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</si>
  <si>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</si>
  <si>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</si>
  <si>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</si>
  <si>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</si>
  <si>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</si>
  <si>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</si>
  <si>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</si>
  <si>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</si>
  <si>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</si>
  <si>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</si>
  <si>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</si>
  <si>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</si>
  <si>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</si>
  <si>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</si>
  <si>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</si>
  <si>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</si>
  <si>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</si>
  <si>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</si>
  <si>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</si>
  <si>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</si>
  <si>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</si>
  <si>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</si>
  <si>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</si>
  <si>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</si>
  <si>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</si>
  <si>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</si>
  <si>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</si>
  <si>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</si>
  <si>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</si>
  <si>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</si>
  <si>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</si>
  <si>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</si>
  <si>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</si>
  <si>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</si>
  <si>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</si>
  <si>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</si>
  <si>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</si>
  <si>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</si>
  <si>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</si>
  <si>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</si>
  <si>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</si>
  <si>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</si>
  <si>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</si>
  <si>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</si>
  <si>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</si>
  <si>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</si>
  <si>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</si>
  <si>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</si>
  <si>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</si>
  <si>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</si>
  <si>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</si>
  <si>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</si>
  <si>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</si>
  <si>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</si>
  <si>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</si>
  <si>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</si>
  <si>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</si>
  <si>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</si>
  <si>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</si>
  <si>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</si>
  <si>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</si>
  <si>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</si>
  <si>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</si>
  <si>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</si>
  <si>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</si>
  <si>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</si>
  <si>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</si>
  <si>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</si>
  <si>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</si>
  <si>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</si>
  <si>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</si>
  <si>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</si>
  <si>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</si>
  <si>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</si>
  <si>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</si>
  <si>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</si>
  <si>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</si>
  <si>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</si>
  <si>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</si>
  <si>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</si>
  <si>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</si>
  <si>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</si>
  <si>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</si>
  <si>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</si>
  <si>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</si>
  <si>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</si>
  <si>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</si>
  <si>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</si>
  <si>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</si>
  <si>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</si>
  <si>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</si>
  <si>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</si>
  <si>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</si>
  <si>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</si>
  <si>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</si>
  <si>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</si>
  <si>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</si>
  <si>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</si>
  <si>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</si>
  <si>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</si>
  <si>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</si>
  <si>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</si>
  <si>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</si>
  <si>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</si>
  <si>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</si>
  <si>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</si>
  <si>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</si>
  <si>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</si>
  <si>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</si>
  <si>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</si>
  <si>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</si>
  <si>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</si>
  <si>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</si>
  <si>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</si>
  <si>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</si>
  <si>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</si>
  <si>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</si>
  <si>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</si>
  <si>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</si>
  <si>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</si>
  <si>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</si>
  <si>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</si>
  <si>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</si>
  <si>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</si>
  <si>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</si>
  <si>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</si>
  <si>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</si>
  <si>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</si>
  <si>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</si>
  <si>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</si>
  <si>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</si>
  <si>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</si>
  <si>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</si>
  <si>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</si>
  <si>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</si>
  <si>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</si>
  <si>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</si>
  <si>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</si>
  <si>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</si>
  <si>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</si>
  <si>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</si>
  <si>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</si>
  <si>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</si>
  <si>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</si>
  <si>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</si>
  <si>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</si>
  <si>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</si>
  <si>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</si>
  <si>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</si>
  <si>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</si>
  <si>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</si>
  <si>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</si>
  <si>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</si>
  <si>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</si>
  <si>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</si>
  <si>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</si>
  <si>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</si>
  <si>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</si>
  <si>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</si>
  <si>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</si>
  <si>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</si>
  <si>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</si>
  <si>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</si>
  <si>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</si>
  <si>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</si>
  <si>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</si>
  <si>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</si>
  <si>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</si>
  <si>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</si>
  <si>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</si>
  <si>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</si>
  <si>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</si>
  <si>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</si>
  <si>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</si>
  <si>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</si>
  <si>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</si>
  <si>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</si>
  <si>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</si>
  <si>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</si>
  <si>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</si>
  <si>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</si>
  <si>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</si>
  <si>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</si>
  <si>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</si>
  <si>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Return Status</t>
  </si>
  <si>
    <t>Order Year</t>
  </si>
  <si>
    <t>Order Month</t>
  </si>
  <si>
    <t>Profit Margin</t>
  </si>
  <si>
    <t>Repeat Customers</t>
  </si>
  <si>
    <t>Sum of Sales</t>
  </si>
  <si>
    <t>Sum of Profit</t>
  </si>
  <si>
    <t>s</t>
  </si>
  <si>
    <t>Sum of Quantity ordered new</t>
  </si>
  <si>
    <t>Row Labels</t>
  </si>
  <si>
    <t>January</t>
  </si>
  <si>
    <t>February</t>
  </si>
  <si>
    <t>March</t>
  </si>
  <si>
    <t>April</t>
  </si>
  <si>
    <t>May</t>
  </si>
  <si>
    <t>June</t>
  </si>
  <si>
    <t>Grand Total</t>
  </si>
  <si>
    <t>Count of Return Status</t>
  </si>
  <si>
    <t>Column Labels</t>
  </si>
  <si>
    <t>Not Returned</t>
  </si>
  <si>
    <t>Revenue</t>
  </si>
  <si>
    <t>Orders</t>
  </si>
  <si>
    <t>Return Rate</t>
  </si>
  <si>
    <t>Repeat Customer</t>
  </si>
  <si>
    <t>Count of Row ID</t>
  </si>
  <si>
    <t>One-Time Customer</t>
  </si>
  <si>
    <t>Jan</t>
  </si>
  <si>
    <t>Mar</t>
  </si>
  <si>
    <t>Apr</t>
  </si>
  <si>
    <t>Jun</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</si>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</sst>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mmmm"/>
    <numFmt numFmtId="165" formatCode="[$$-409]#,##0"/>
    <numFmt numFmtId="166" formatCode="_(* #,##0_);_(* \(#,##0\);_(* &quot;-&quot;??_);_(@_)"/>
    <numFmt numFmtId="167" formatCode="[$$-409]#,##0.00"/>
  </numFmts>
  <fonts count="9" x14ac:knownFonts="1">
    <font>
      <sz val="10"/>
      <name val="MS Sans Serif"/>
    </font>
    <font>
      <sz val="11"/>
      <color theme="1"/>
      <name val="Calibri"/>
      <family val="2"/>
      <scheme val="minor"/>
    </font>
    <font>
      <b/>
      <sz val="10"/>
      <name val="MS Sans Serif"/>
      <family val="2"/>
    </font>
    <font>
      <sz val="8"/>
      <name val="MS Sans Serif"/>
      <family val="2"/>
    </font>
    <font>
      <sz val="10"/>
      <color theme="1"/>
      <name val="MS Sans Serif"/>
    </font>
    <font>
      <b/>
      <sz val="10"/>
      <color theme="0"/>
      <name val="MS Sans Serif"/>
    </font>
    <font>
      <b/>
      <sz val="10"/>
      <color theme="0"/>
      <name val="MS Sans Serif"/>
      <family val="2"/>
    </font>
    <font>
      <sz val="10"/>
      <name val="MS Sans Serif"/>
    </font>
    <font>
      <b/>
      <sz val="10"/>
      <color theme="1"/>
      <name val="MS Sans Serif"/>
    </font>
  </fonts>
  <fills count="8">
    <fill>
      <patternFill patternType="none"/>
    </fill>
    <fill>
      <patternFill patternType="gray125"/>
    </fill>
    <fill>
      <patternFill patternType="solid">
        <fgColor theme="0" tint="-0.34998626667073579"/>
        <bgColor theme="0" tint="-0.34998626667073579"/>
      </patternFill>
    </fill>
    <fill>
      <patternFill patternType="solid">
        <fgColor theme="0" tint="-0.14999847407452621"/>
        <bgColor theme="0" tint="-0.14999847407452621"/>
      </patternFill>
    </fill>
    <fill>
      <patternFill patternType="solid">
        <fgColor theme="1"/>
        <bgColor theme="1"/>
      </patternFill>
    </fill>
    <fill>
      <patternFill patternType="solid">
        <fgColor theme="3" tint="-0.249977111117893"/>
        <bgColor indexed="64"/>
      </patternFill>
    </fill>
    <fill>
      <patternFill patternType="solid">
        <fgColor theme="3" tint="-0.499984740745262"/>
        <bgColor indexed="64"/>
      </patternFill>
    </fill>
    <fill>
      <patternFill patternType="solid">
        <fgColor theme="4" tint="0.79998168889431442"/>
        <bgColor theme="4" tint="0.79998168889431442"/>
      </patternFill>
    </fill>
  </fills>
  <borders count="7">
    <border>
      <left/>
      <right/>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right/>
      <top/>
      <bottom style="thin">
        <color theme="4" tint="0.39997558519241921"/>
      </bottom>
      <diagonal/>
    </border>
  </borders>
  <cellStyleXfs count="4">
    <xf numFmtId="0" fontId="0" fillId="0" borderId="0"/>
    <xf numFmtId="0" fontId="1" fillId="0" borderId="0"/>
    <xf numFmtId="43" fontId="7" fillId="0" borderId="0" applyFont="0" applyFill="0" applyBorder="0" applyAlignment="0" applyProtection="0"/>
    <xf numFmtId="9" fontId="7" fillId="0" borderId="0" applyFont="0" applyFill="0" applyBorder="0" applyAlignment="0" applyProtection="0"/>
  </cellStyleXfs>
  <cellXfs count="28">
    <xf numFmtId="0" fontId="0" fillId="0" borderId="0" xfId="0"/>
    <xf numFmtId="0" fontId="2" fillId="0" borderId="0" xfId="0" applyFont="1"/>
    <xf numFmtId="0" fontId="4" fillId="3" borderId="1" xfId="0" applyFont="1" applyFill="1" applyBorder="1"/>
    <xf numFmtId="0" fontId="5" fillId="4" borderId="0" xfId="0" applyFont="1" applyFill="1"/>
    <xf numFmtId="0" fontId="5" fillId="4" borderId="2" xfId="0" applyFont="1" applyFill="1" applyBorder="1"/>
    <xf numFmtId="0" fontId="6" fillId="4" borderId="2" xfId="0" applyFont="1" applyFill="1" applyBorder="1"/>
    <xf numFmtId="0" fontId="4" fillId="2" borderId="3" xfId="0" applyFont="1" applyFill="1" applyBorder="1"/>
    <xf numFmtId="0" fontId="4" fillId="2" borderId="4" xfId="0" applyFont="1" applyFill="1" applyBorder="1"/>
    <xf numFmtId="14" fontId="4" fillId="2" borderId="4" xfId="0" applyNumberFormat="1" applyFont="1" applyFill="1" applyBorder="1"/>
    <xf numFmtId="0" fontId="4" fillId="3" borderId="5" xfId="0" applyFont="1" applyFill="1" applyBorder="1"/>
    <xf numFmtId="14" fontId="4" fillId="3" borderId="1" xfId="0" applyNumberFormat="1" applyFont="1" applyFill="1" applyBorder="1"/>
    <xf numFmtId="0" fontId="4" fillId="2" borderId="5" xfId="0" applyFont="1" applyFill="1" applyBorder="1"/>
    <xf numFmtId="0" fontId="4" fillId="2" borderId="1" xfId="0" applyFont="1" applyFill="1" applyBorder="1"/>
    <xf numFmtId="14" fontId="4" fillId="2" borderId="1" xfId="0" applyNumberFormat="1" applyFont="1" applyFill="1" applyBorder="1"/>
    <xf numFmtId="164" fontId="4" fillId="2" borderId="4" xfId="0" applyNumberFormat="1" applyFont="1" applyFill="1" applyBorder="1"/>
    <xf numFmtId="0" fontId="0" fillId="5" borderId="0" xfId="0" applyFill="1"/>
    <xf numFmtId="0" fontId="0" fillId="6" borderId="0" xfId="0" applyFill="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10" fontId="0" fillId="0" borderId="0" xfId="0" applyNumberFormat="1"/>
    <xf numFmtId="166" fontId="0" fillId="0" borderId="0" xfId="2" applyNumberFormat="1" applyFont="1"/>
    <xf numFmtId="9" fontId="0" fillId="0" borderId="0" xfId="3" applyFont="1"/>
    <xf numFmtId="10" fontId="0" fillId="0" borderId="0" xfId="3" applyNumberFormat="1" applyFont="1"/>
    <xf numFmtId="167" fontId="0" fillId="0" borderId="0" xfId="0" applyNumberFormat="1"/>
    <xf numFmtId="0" fontId="8" fillId="7" borderId="6" xfId="0" applyFont="1" applyFill="1" applyBorder="1"/>
    <xf numFmtId="167" fontId="8" fillId="7" borderId="6" xfId="0" applyNumberFormat="1" applyFont="1" applyFill="1" applyBorder="1"/>
  </cellXfs>
  <cellStyles count="4">
    <cellStyle name="Comma" xfId="2" builtinId="3"/>
    <cellStyle name="Normal" xfId="0" builtinId="0"/>
    <cellStyle name="Normal 2" xfId="1" xr:uid="{00000000-0005-0000-0000-000001000000}"/>
    <cellStyle name="Percent" xfId="3" builtinId="5"/>
  </cellStyles>
  <dxfs count="44">
    <dxf>
      <font>
        <b/>
        <i val="0"/>
        <strike val="0"/>
        <condense val="0"/>
        <extend val="0"/>
        <outline val="0"/>
        <shadow val="0"/>
        <u val="none"/>
        <vertAlign val="baseline"/>
        <sz val="10"/>
        <color auto="1"/>
        <name val="MS Sans Serif"/>
        <family val="2"/>
        <scheme val="none"/>
      </font>
    </dxf>
    <dxf>
      <font>
        <b val="0"/>
        <i val="0"/>
        <strike val="0"/>
        <condense val="0"/>
        <extend val="0"/>
        <outline val="0"/>
        <shadow val="0"/>
        <u val="none"/>
        <vertAlign val="baseline"/>
        <sz val="10"/>
        <color theme="1"/>
        <name val="MS Sans Serif"/>
        <scheme val="none"/>
      </font>
      <fill>
        <patternFill patternType="solid">
          <fgColor theme="0" tint="-0.34998626667073579"/>
          <bgColor theme="0" tint="-0.34998626667073579"/>
        </patternFill>
      </fill>
      <border diagonalUp="0" diagonalDown="0">
        <left style="thin">
          <color theme="0"/>
        </left>
        <right/>
        <top style="thick">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numFmt numFmtId="168" formatCode="dd/mm/yyyy"/>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numFmt numFmtId="168" formatCode="dd/mm/yyyy"/>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numFmt numFmtId="0" formatCode="General"/>
      <fill>
        <patternFill patternType="solid">
          <fgColor theme="0" tint="-0.14999847407452621"/>
          <bgColor theme="0" tint="-0.14999847407452621"/>
        </patternFill>
      </fill>
      <border diagonalUp="0" diagonalDown="0" outline="0">
        <left style="thin">
          <color theme="0"/>
        </left>
        <right/>
        <top style="thin">
          <color theme="0"/>
        </top>
        <bottom/>
      </border>
    </dxf>
    <dxf>
      <font>
        <b val="0"/>
        <i val="0"/>
        <strike val="0"/>
        <condense val="0"/>
        <extend val="0"/>
        <outline val="0"/>
        <shadow val="0"/>
        <u val="none"/>
        <vertAlign val="baseline"/>
        <sz val="10"/>
        <color theme="1"/>
        <name val="MS Sans Serif"/>
        <scheme val="none"/>
      </font>
      <numFmt numFmtId="168" formatCode="dd/mm/yyyy"/>
      <fill>
        <patternFill patternType="solid">
          <fgColor theme="0" tint="-0.14999847407452621"/>
          <bgColor theme="0" tint="-0.14999847407452621"/>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34998626667073579"/>
          <bgColor theme="0" tint="-0.34998626667073579"/>
        </patternFill>
      </fill>
      <border diagonalUp="0" diagonalDown="0">
        <left style="thin">
          <color theme="0"/>
        </left>
        <right/>
        <top style="thick">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dxf>
    <dxf>
      <font>
        <b/>
        <i val="0"/>
        <strike val="0"/>
        <condense val="0"/>
        <extend val="0"/>
        <outline val="0"/>
        <shadow val="0"/>
        <u val="none"/>
        <vertAlign val="baseline"/>
        <sz val="10"/>
        <color theme="0"/>
        <name val="MS Sans Serif"/>
        <scheme val="none"/>
      </font>
      <fill>
        <patternFill patternType="solid">
          <fgColor theme="1"/>
          <bgColor theme="1"/>
        </patternFill>
      </fill>
      <border diagonalUp="0" diagonalDown="0" outline="0">
        <left style="thin">
          <color theme="0"/>
        </left>
        <right style="thin">
          <color theme="0"/>
        </right>
        <top/>
        <bottom/>
      </border>
    </dxf>
    <dxf>
      <numFmt numFmtId="165" formatCode="[$$-409]#,##0"/>
    </dxf>
    <dxf>
      <numFmt numFmtId="165" formatCode="[$$-409]#,##0"/>
    </dxf>
    <dxf>
      <numFmt numFmtId="165" formatCode="[$$-409]#,##0"/>
    </dxf>
    <dxf>
      <numFmt numFmtId="167" formatCode="[$$-409]#,##0.00"/>
    </dxf>
    <dxf>
      <numFmt numFmtId="165" formatCode="[$$-409]#,##0"/>
    </dxf>
    <dxf>
      <numFmt numFmtId="165" formatCode="[$$-409]#,##0"/>
    </dxf>
    <dxf>
      <numFmt numFmtId="14" formatCode="0.00%"/>
    </dxf>
    <dxf>
      <numFmt numFmtId="166" formatCode="_(* #,##0_);_(* \(#,##0\);_(* &quot;-&quot;??_);_(@_)"/>
    </dxf>
    <dxf>
      <numFmt numFmtId="166" formatCode="_(* #,##0_);_(* \(#,##0\);_(* &quot;-&quot;??_);_(@_)"/>
    </dxf>
    <dxf>
      <numFmt numFmtId="165" formatCode="[$$-409]#,##0"/>
    </dxf>
    <dxf>
      <numFmt numFmtId="166" formatCode="_(* #,##0_);_(* \(#,##0\);_(* &quot;-&quot;??_);_(@_)"/>
    </dxf>
  </dxfs>
  <tableStyles count="0" defaultTableStyle="TableStyleMedium9" defaultPivotStyle="PivotStyleLight16"/>
  <colors>
    <mruColors>
      <color rgb="FF2E4057"/>
      <color rgb="FFAD70A4"/>
      <color rgb="FF008854"/>
      <color rgb="FF154734"/>
      <color rgb="FF006F46"/>
      <color rgb="FF0F233E"/>
      <color rgb="FF0B1A2E"/>
      <color rgb="FFC1E7F2"/>
      <color rgb="FFE0A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KPI Dashboard.xlsx]Pivot Tables!PivotTable3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4">
                  <a:lumMod val="50000"/>
                </a:schemeClr>
              </a:gs>
              <a:gs pos="74000">
                <a:srgbClr val="AD70A4"/>
              </a:gs>
              <a:gs pos="100000">
                <a:schemeClr val="accent1">
                  <a:lumMod val="40000"/>
                  <a:lumOff val="6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Tables'!$J$46</c:f>
              <c:strCache>
                <c:ptCount val="1"/>
                <c:pt idx="0">
                  <c:v>Total</c:v>
                </c:pt>
              </c:strCache>
            </c:strRef>
          </c:tx>
          <c:spPr>
            <a:gradFill flip="none" rotWithShape="1">
              <a:gsLst>
                <a:gs pos="0">
                  <a:schemeClr val="accent4">
                    <a:lumMod val="50000"/>
                  </a:schemeClr>
                </a:gs>
                <a:gs pos="74000">
                  <a:srgbClr val="AD70A4"/>
                </a:gs>
                <a:gs pos="100000">
                  <a:schemeClr val="accent1">
                    <a:lumMod val="40000"/>
                    <a:lumOff val="60000"/>
                  </a:schemeClr>
                </a:gs>
              </a:gsLst>
              <a:lin ang="162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Tables'!$I$47:$I$50</c:f>
              <c:strCache>
                <c:ptCount val="3"/>
                <c:pt idx="0">
                  <c:v>Illinois</c:v>
                </c:pt>
                <c:pt idx="1">
                  <c:v>New York</c:v>
                </c:pt>
                <c:pt idx="2">
                  <c:v>California</c:v>
                </c:pt>
              </c:strCache>
            </c:strRef>
          </c:cat>
          <c:val>
            <c:numRef>
              <c:f>'Pivot Tables'!$J$47:$J$50</c:f>
              <c:numCache>
                <c:formatCode>[$$-409]#,##0</c:formatCode>
                <c:ptCount val="3"/>
                <c:pt idx="0">
                  <c:v>98971.250000000015</c:v>
                </c:pt>
                <c:pt idx="1">
                  <c:v>223930.47999999992</c:v>
                </c:pt>
                <c:pt idx="2">
                  <c:v>288310.60999999981</c:v>
                </c:pt>
              </c:numCache>
            </c:numRef>
          </c:val>
          <c:extLst>
            <c:ext xmlns:c16="http://schemas.microsoft.com/office/drawing/2014/chart" uri="{C3380CC4-5D6E-409C-BE32-E72D297353CC}">
              <c16:uniqueId val="{00000000-AD17-2E4C-A653-7A9CE6E08B87}"/>
            </c:ext>
          </c:extLst>
        </c:ser>
        <c:dLbls>
          <c:dLblPos val="inEnd"/>
          <c:showLegendKey val="0"/>
          <c:showVal val="1"/>
          <c:showCatName val="0"/>
          <c:showSerName val="0"/>
          <c:showPercent val="0"/>
          <c:showBubbleSize val="0"/>
        </c:dLbls>
        <c:gapWidth val="36"/>
        <c:overlap val="-6"/>
        <c:axId val="495068464"/>
        <c:axId val="495068848"/>
      </c:barChart>
      <c:catAx>
        <c:axId val="49506846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KE"/>
          </a:p>
        </c:txPr>
        <c:crossAx val="495068848"/>
        <c:crosses val="autoZero"/>
        <c:auto val="1"/>
        <c:lblAlgn val="ctr"/>
        <c:lblOffset val="100"/>
        <c:noMultiLvlLbl val="0"/>
      </c:catAx>
      <c:valAx>
        <c:axId val="495068848"/>
        <c:scaling>
          <c:orientation val="minMax"/>
        </c:scaling>
        <c:delete val="1"/>
        <c:axPos val="b"/>
        <c:majorGridlines>
          <c:spPr>
            <a:ln w="9525" cap="flat" cmpd="sng" algn="ctr">
              <a:noFill/>
              <a:round/>
            </a:ln>
            <a:effectLst/>
          </c:spPr>
        </c:majorGridlines>
        <c:numFmt formatCode="[$$-409]#,##0" sourceLinked="1"/>
        <c:majorTickMark val="none"/>
        <c:minorTickMark val="none"/>
        <c:tickLblPos val="nextTo"/>
        <c:crossAx val="49506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KPI Dashboard.xlsx]Pivot Tables!PivotTable12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Tables'!$G$124</c:f>
              <c:strCache>
                <c:ptCount val="1"/>
                <c:pt idx="0">
                  <c:v>Total</c:v>
                </c:pt>
              </c:strCache>
            </c:strRef>
          </c:tx>
          <c:spPr>
            <a:ln w="28575" cap="rnd">
              <a:solidFill>
                <a:schemeClr val="accent1"/>
              </a:solidFill>
              <a:round/>
            </a:ln>
            <a:effectLst/>
          </c:spPr>
          <c:marker>
            <c:symbol val="none"/>
          </c:marker>
          <c:cat>
            <c:strRef>
              <c:f>'Pivot Tables'!$F$125:$F$131</c:f>
              <c:strCache>
                <c:ptCount val="6"/>
                <c:pt idx="0">
                  <c:v>Jan</c:v>
                </c:pt>
                <c:pt idx="1">
                  <c:v>Feb</c:v>
                </c:pt>
                <c:pt idx="2">
                  <c:v>Mar</c:v>
                </c:pt>
                <c:pt idx="3">
                  <c:v>Apr</c:v>
                </c:pt>
                <c:pt idx="4">
                  <c:v>May</c:v>
                </c:pt>
                <c:pt idx="5">
                  <c:v>Jun</c:v>
                </c:pt>
              </c:strCache>
            </c:strRef>
          </c:cat>
          <c:val>
            <c:numRef>
              <c:f>'Pivot Tables'!$G$125:$G$131</c:f>
              <c:numCache>
                <c:formatCode>[$$-409]#,##0</c:formatCode>
                <c:ptCount val="6"/>
                <c:pt idx="0">
                  <c:v>274766.92000000016</c:v>
                </c:pt>
                <c:pt idx="1">
                  <c:v>326101.46999999997</c:v>
                </c:pt>
                <c:pt idx="2">
                  <c:v>271696.67000000016</c:v>
                </c:pt>
                <c:pt idx="3">
                  <c:v>389831.94999999978</c:v>
                </c:pt>
                <c:pt idx="4">
                  <c:v>306572.06999999977</c:v>
                </c:pt>
                <c:pt idx="5">
                  <c:v>355368.79999999964</c:v>
                </c:pt>
              </c:numCache>
            </c:numRef>
          </c:val>
          <c:smooth val="0"/>
          <c:extLst>
            <c:ext xmlns:c16="http://schemas.microsoft.com/office/drawing/2014/chart" uri="{C3380CC4-5D6E-409C-BE32-E72D297353CC}">
              <c16:uniqueId val="{00000000-BD62-7945-98FC-E254E616A755}"/>
            </c:ext>
          </c:extLst>
        </c:ser>
        <c:dLbls>
          <c:showLegendKey val="0"/>
          <c:showVal val="0"/>
          <c:showCatName val="0"/>
          <c:showSerName val="0"/>
          <c:showPercent val="0"/>
          <c:showBubbleSize val="0"/>
        </c:dLbls>
        <c:smooth val="0"/>
        <c:axId val="2084290128"/>
        <c:axId val="2027822256"/>
      </c:lineChart>
      <c:catAx>
        <c:axId val="208429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27822256"/>
        <c:crosses val="autoZero"/>
        <c:auto val="1"/>
        <c:lblAlgn val="ctr"/>
        <c:lblOffset val="100"/>
        <c:noMultiLvlLbl val="0"/>
      </c:catAx>
      <c:valAx>
        <c:axId val="202782225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8429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KPI Dashboard.xlsx]Pivot Tables!PivotTable8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4">
                  <a:lumMod val="67000"/>
                </a:schemeClr>
              </a:gs>
              <a:gs pos="61000">
                <a:srgbClr val="AD70A4"/>
              </a:gs>
              <a:gs pos="92000">
                <a:schemeClr val="accent1">
                  <a:lumMod val="40000"/>
                  <a:lumOff val="60000"/>
                </a:schemeClr>
              </a:gs>
            </a:gsLst>
            <a:lin ang="162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Tables'!$M$46</c:f>
              <c:strCache>
                <c:ptCount val="1"/>
                <c:pt idx="0">
                  <c:v>Total</c:v>
                </c:pt>
              </c:strCache>
            </c:strRef>
          </c:tx>
          <c:spPr>
            <a:gradFill>
              <a:gsLst>
                <a:gs pos="0">
                  <a:schemeClr val="accent4">
                    <a:lumMod val="67000"/>
                  </a:schemeClr>
                </a:gs>
                <a:gs pos="61000">
                  <a:srgbClr val="AD70A4"/>
                </a:gs>
                <a:gs pos="92000">
                  <a:schemeClr val="accent1">
                    <a:lumMod val="40000"/>
                    <a:lumOff val="60000"/>
                  </a:schemeClr>
                </a:gs>
              </a:gsLst>
              <a:lin ang="162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Tables'!$L$47:$L$50</c:f>
              <c:strCache>
                <c:ptCount val="3"/>
                <c:pt idx="0">
                  <c:v>Wyoming</c:v>
                </c:pt>
                <c:pt idx="1">
                  <c:v>Delaware</c:v>
                </c:pt>
                <c:pt idx="2">
                  <c:v>South Dakota</c:v>
                </c:pt>
              </c:strCache>
            </c:strRef>
          </c:cat>
          <c:val>
            <c:numRef>
              <c:f>'Pivot Tables'!$M$47:$M$50</c:f>
              <c:numCache>
                <c:formatCode>[$$-409]#,##0</c:formatCode>
                <c:ptCount val="3"/>
                <c:pt idx="0">
                  <c:v>1183.54</c:v>
                </c:pt>
                <c:pt idx="1">
                  <c:v>1257.76</c:v>
                </c:pt>
                <c:pt idx="2">
                  <c:v>1550.4899999999998</c:v>
                </c:pt>
              </c:numCache>
            </c:numRef>
          </c:val>
          <c:extLst>
            <c:ext xmlns:c16="http://schemas.microsoft.com/office/drawing/2014/chart" uri="{C3380CC4-5D6E-409C-BE32-E72D297353CC}">
              <c16:uniqueId val="{00000000-C4DD-9B47-874F-2388F195D4BD}"/>
            </c:ext>
          </c:extLst>
        </c:ser>
        <c:dLbls>
          <c:showLegendKey val="0"/>
          <c:showVal val="0"/>
          <c:showCatName val="0"/>
          <c:showSerName val="0"/>
          <c:showPercent val="0"/>
          <c:showBubbleSize val="0"/>
        </c:dLbls>
        <c:gapWidth val="56"/>
        <c:axId val="502284416"/>
        <c:axId val="502307840"/>
      </c:barChart>
      <c:catAx>
        <c:axId val="50228441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KE"/>
          </a:p>
        </c:txPr>
        <c:crossAx val="502307840"/>
        <c:crosses val="autoZero"/>
        <c:auto val="1"/>
        <c:lblAlgn val="ctr"/>
        <c:lblOffset val="100"/>
        <c:noMultiLvlLbl val="0"/>
      </c:catAx>
      <c:valAx>
        <c:axId val="502307840"/>
        <c:scaling>
          <c:orientation val="minMax"/>
        </c:scaling>
        <c:delete val="1"/>
        <c:axPos val="b"/>
        <c:majorGridlines>
          <c:spPr>
            <a:ln w="9525" cap="flat" cmpd="sng" algn="ctr">
              <a:noFill/>
              <a:round/>
            </a:ln>
            <a:effectLst/>
          </c:spPr>
        </c:majorGridlines>
        <c:numFmt formatCode="[$$-409]#,##0" sourceLinked="1"/>
        <c:majorTickMark val="none"/>
        <c:minorTickMark val="none"/>
        <c:tickLblPos val="nextTo"/>
        <c:crossAx val="50228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 Store Interactive KPI Dashboard.xlsx]Pivot Tables!PivotTable9</c:name>
    <c:fmtId val="6"/>
  </c:pivotSource>
  <c:chart>
    <c:autoTitleDeleted val="1"/>
    <c:pivotFmts>
      <c:pivotFmt>
        <c:idx val="0"/>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41275">
            <a:solidFill>
              <a:sysClr val="windowText" lastClr="000000">
                <a:lumMod val="25000"/>
                <a:lumOff val="75000"/>
                <a:alpha val="0"/>
              </a:sysClr>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K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4">
              <a:shade val="76000"/>
            </a:schemeClr>
          </a:solidFill>
          <a:ln w="41275">
            <a:solidFill>
              <a:sysClr val="windowText" lastClr="000000">
                <a:lumMod val="25000"/>
                <a:lumOff val="75000"/>
                <a:alpha val="0"/>
              </a:sysClr>
            </a:solidFill>
          </a:ln>
          <a:effectLst/>
        </c:spPr>
        <c:dLbl>
          <c:idx val="0"/>
          <c:layout>
            <c:manualLayout>
              <c:x val="6.7849943032496016E-2"/>
              <c:y val="0.15650358427419328"/>
            </c:manualLayout>
          </c:layout>
          <c:spPr>
            <a:noFill/>
            <a:ln>
              <a:no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K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tx2">
              <a:lumMod val="20000"/>
              <a:lumOff val="80000"/>
            </a:schemeClr>
          </a:solidFill>
          <a:ln w="41275">
            <a:solidFill>
              <a:sysClr val="windowText" lastClr="000000">
                <a:lumMod val="25000"/>
                <a:lumOff val="75000"/>
                <a:alpha val="0"/>
              </a:sysClr>
            </a:solidFill>
          </a:ln>
          <a:effectLst/>
        </c:spPr>
        <c:dLbl>
          <c:idx val="0"/>
          <c:layout>
            <c:manualLayout>
              <c:x val="-4.9375009025240682E-2"/>
              <c:y val="-0.15511415134721512"/>
            </c:manualLayout>
          </c:layout>
          <c:spPr>
            <a:noFill/>
            <a:ln>
              <a:no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K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6170334748770981"/>
          <c:y val="6.7196855585234486E-2"/>
          <c:w val="0.66298367111837431"/>
          <c:h val="0.76746086460861818"/>
        </c:manualLayout>
      </c:layout>
      <c:doughnutChart>
        <c:varyColors val="1"/>
        <c:ser>
          <c:idx val="0"/>
          <c:order val="0"/>
          <c:tx>
            <c:strRef>
              <c:f>'Pivot Tables'!$G$103</c:f>
              <c:strCache>
                <c:ptCount val="1"/>
                <c:pt idx="0">
                  <c:v>Total</c:v>
                </c:pt>
              </c:strCache>
            </c:strRef>
          </c:tx>
          <c:spPr>
            <a:ln w="41275">
              <a:solidFill>
                <a:sysClr val="windowText" lastClr="000000">
                  <a:lumMod val="25000"/>
                  <a:lumOff val="75000"/>
                  <a:alpha val="0"/>
                </a:sysClr>
              </a:solidFill>
            </a:ln>
          </c:spPr>
          <c:dPt>
            <c:idx val="0"/>
            <c:bubble3D val="0"/>
            <c:spPr>
              <a:solidFill>
                <a:schemeClr val="accent4">
                  <a:shade val="76000"/>
                </a:schemeClr>
              </a:solidFill>
              <a:ln w="41275">
                <a:solidFill>
                  <a:sysClr val="windowText" lastClr="000000">
                    <a:lumMod val="25000"/>
                    <a:lumOff val="75000"/>
                    <a:alpha val="0"/>
                  </a:sysClr>
                </a:solidFill>
              </a:ln>
              <a:effectLst/>
            </c:spPr>
            <c:extLst>
              <c:ext xmlns:c16="http://schemas.microsoft.com/office/drawing/2014/chart" uri="{C3380CC4-5D6E-409C-BE32-E72D297353CC}">
                <c16:uniqueId val="{00000001-C725-A64F-80AC-DD5FB3E83590}"/>
              </c:ext>
            </c:extLst>
          </c:dPt>
          <c:dPt>
            <c:idx val="1"/>
            <c:bubble3D val="0"/>
            <c:spPr>
              <a:solidFill>
                <a:schemeClr val="tx2">
                  <a:lumMod val="20000"/>
                  <a:lumOff val="80000"/>
                </a:schemeClr>
              </a:solidFill>
              <a:ln w="41275">
                <a:solidFill>
                  <a:sysClr val="windowText" lastClr="000000">
                    <a:lumMod val="25000"/>
                    <a:lumOff val="75000"/>
                    <a:alpha val="0"/>
                  </a:sysClr>
                </a:solidFill>
              </a:ln>
              <a:effectLst/>
            </c:spPr>
            <c:extLst>
              <c:ext xmlns:c16="http://schemas.microsoft.com/office/drawing/2014/chart" uri="{C3380CC4-5D6E-409C-BE32-E72D297353CC}">
                <c16:uniqueId val="{00000003-C725-A64F-80AC-DD5FB3E83590}"/>
              </c:ext>
            </c:extLst>
          </c:dPt>
          <c:dLbls>
            <c:dLbl>
              <c:idx val="0"/>
              <c:layout>
                <c:manualLayout>
                  <c:x val="6.7849943032496016E-2"/>
                  <c:y val="0.15650358427419328"/>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725-A64F-80AC-DD5FB3E83590}"/>
                </c:ext>
              </c:extLst>
            </c:dLbl>
            <c:dLbl>
              <c:idx val="1"/>
              <c:layout>
                <c:manualLayout>
                  <c:x val="-4.9375009025240682E-2"/>
                  <c:y val="-0.1551141513472151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725-A64F-80AC-DD5FB3E83590}"/>
                </c:ext>
              </c:extLst>
            </c:dLbl>
            <c:spPr>
              <a:noFill/>
              <a:ln>
                <a:no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KE"/>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Tables'!$F$104:$F$106</c:f>
              <c:strCache>
                <c:ptCount val="2"/>
                <c:pt idx="0">
                  <c:v>Repeat Customer</c:v>
                </c:pt>
                <c:pt idx="1">
                  <c:v>One-Time Customer</c:v>
                </c:pt>
              </c:strCache>
            </c:strRef>
          </c:cat>
          <c:val>
            <c:numRef>
              <c:f>'Pivot Tables'!$G$104:$G$106</c:f>
              <c:numCache>
                <c:formatCode>0.00%</c:formatCode>
                <c:ptCount val="2"/>
                <c:pt idx="0">
                  <c:v>0.67418032786885251</c:v>
                </c:pt>
                <c:pt idx="1">
                  <c:v>0.32581967213114754</c:v>
                </c:pt>
              </c:numCache>
            </c:numRef>
          </c:val>
          <c:extLst>
            <c:ext xmlns:c16="http://schemas.microsoft.com/office/drawing/2014/chart" uri="{C3380CC4-5D6E-409C-BE32-E72D297353CC}">
              <c16:uniqueId val="{00000004-C725-A64F-80AC-DD5FB3E83590}"/>
            </c:ext>
          </c:extLst>
        </c:ser>
        <c:dLbls>
          <c:showLegendKey val="0"/>
          <c:showVal val="0"/>
          <c:showCatName val="0"/>
          <c:showSerName val="0"/>
          <c:showPercent val="0"/>
          <c:showBubbleSize val="0"/>
          <c:showLeaderLines val="0"/>
        </c:dLbls>
        <c:firstSliceAng val="0"/>
        <c:holeSize val="56"/>
      </c:doughnutChart>
      <c:spPr>
        <a:noFill/>
        <a:ln>
          <a:noFill/>
        </a:ln>
        <a:effectLst/>
      </c:spPr>
    </c:plotArea>
    <c:legend>
      <c:legendPos val="b"/>
      <c:layout>
        <c:manualLayout>
          <c:xMode val="edge"/>
          <c:yMode val="edge"/>
          <c:x val="2.2670264150965267E-3"/>
          <c:y val="0.86975693379929364"/>
          <c:w val="0.99773297358490332"/>
          <c:h val="0.1302430662007063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KPI Dashboard.xlsx]Pivot Tables!PivotTable12</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53975" cap="rnd">
            <a:gradFill flip="none" rotWithShape="1">
              <a:gsLst>
                <a:gs pos="0">
                  <a:schemeClr val="accent4">
                    <a:lumMod val="40000"/>
                    <a:lumOff val="60000"/>
                  </a:schemeClr>
                </a:gs>
                <a:gs pos="46000">
                  <a:schemeClr val="accent4">
                    <a:lumMod val="95000"/>
                    <a:lumOff val="5000"/>
                  </a:schemeClr>
                </a:gs>
                <a:gs pos="100000">
                  <a:schemeClr val="accent4">
                    <a:lumMod val="60000"/>
                    <a:lumOff val="40000"/>
                  </a:schemeClr>
                </a:gs>
              </a:gsLst>
              <a:path path="circle">
                <a:fillToRect l="50000" t="130000" r="50000" b="-30000"/>
              </a:path>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Tables'!$G$124</c:f>
              <c:strCache>
                <c:ptCount val="1"/>
                <c:pt idx="0">
                  <c:v>Total</c:v>
                </c:pt>
              </c:strCache>
            </c:strRef>
          </c:tx>
          <c:spPr>
            <a:ln w="53975" cap="rnd">
              <a:gradFill flip="none" rotWithShape="1">
                <a:gsLst>
                  <a:gs pos="0">
                    <a:schemeClr val="accent4">
                      <a:lumMod val="40000"/>
                      <a:lumOff val="60000"/>
                    </a:schemeClr>
                  </a:gs>
                  <a:gs pos="46000">
                    <a:schemeClr val="accent4">
                      <a:lumMod val="95000"/>
                      <a:lumOff val="5000"/>
                    </a:schemeClr>
                  </a:gs>
                  <a:gs pos="100000">
                    <a:schemeClr val="accent4">
                      <a:lumMod val="60000"/>
                      <a:lumOff val="40000"/>
                    </a:schemeClr>
                  </a:gs>
                </a:gsLst>
                <a:path path="circle">
                  <a:fillToRect l="50000" t="130000" r="50000" b="-30000"/>
                </a:path>
                <a:tileRect/>
              </a:gradFill>
              <a:round/>
            </a:ln>
            <a:effectLst/>
          </c:spPr>
          <c:marker>
            <c:symbol val="none"/>
          </c:marker>
          <c:cat>
            <c:strRef>
              <c:f>'Pivot Tables'!$F$125:$F$131</c:f>
              <c:strCache>
                <c:ptCount val="6"/>
                <c:pt idx="0">
                  <c:v>Jan</c:v>
                </c:pt>
                <c:pt idx="1">
                  <c:v>Feb</c:v>
                </c:pt>
                <c:pt idx="2">
                  <c:v>Mar</c:v>
                </c:pt>
                <c:pt idx="3">
                  <c:v>Apr</c:v>
                </c:pt>
                <c:pt idx="4">
                  <c:v>May</c:v>
                </c:pt>
                <c:pt idx="5">
                  <c:v>Jun</c:v>
                </c:pt>
              </c:strCache>
            </c:strRef>
          </c:cat>
          <c:val>
            <c:numRef>
              <c:f>'Pivot Tables'!$G$125:$G$131</c:f>
              <c:numCache>
                <c:formatCode>[$$-409]#,##0</c:formatCode>
                <c:ptCount val="6"/>
                <c:pt idx="0">
                  <c:v>274766.92000000016</c:v>
                </c:pt>
                <c:pt idx="1">
                  <c:v>326101.46999999997</c:v>
                </c:pt>
                <c:pt idx="2">
                  <c:v>271696.67000000016</c:v>
                </c:pt>
                <c:pt idx="3">
                  <c:v>389831.94999999978</c:v>
                </c:pt>
                <c:pt idx="4">
                  <c:v>306572.06999999977</c:v>
                </c:pt>
                <c:pt idx="5">
                  <c:v>355368.79999999964</c:v>
                </c:pt>
              </c:numCache>
            </c:numRef>
          </c:val>
          <c:smooth val="1"/>
          <c:extLst>
            <c:ext xmlns:c16="http://schemas.microsoft.com/office/drawing/2014/chart" uri="{C3380CC4-5D6E-409C-BE32-E72D297353CC}">
              <c16:uniqueId val="{00000000-38CB-1443-92C2-8BA885ECF070}"/>
            </c:ext>
          </c:extLst>
        </c:ser>
        <c:dLbls>
          <c:showLegendKey val="0"/>
          <c:showVal val="0"/>
          <c:showCatName val="0"/>
          <c:showSerName val="0"/>
          <c:showPercent val="0"/>
          <c:showBubbleSize val="0"/>
        </c:dLbls>
        <c:smooth val="0"/>
        <c:axId val="2084290128"/>
        <c:axId val="2027822256"/>
      </c:lineChart>
      <c:catAx>
        <c:axId val="20842901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KE"/>
          </a:p>
        </c:txPr>
        <c:crossAx val="2027822256"/>
        <c:crosses val="autoZero"/>
        <c:auto val="1"/>
        <c:lblAlgn val="ctr"/>
        <c:lblOffset val="100"/>
        <c:noMultiLvlLbl val="0"/>
      </c:catAx>
      <c:valAx>
        <c:axId val="2027822256"/>
        <c:scaling>
          <c:orientation val="minMax"/>
        </c:scaling>
        <c:delete val="0"/>
        <c:axPos val="l"/>
        <c:majorGridlines>
          <c:spPr>
            <a:ln w="9525" cap="flat" cmpd="sng" algn="ctr">
              <a:solidFill>
                <a:sysClr val="windowText" lastClr="000000">
                  <a:lumMod val="25000"/>
                  <a:lumOff val="75000"/>
                  <a:alpha val="24000"/>
                </a:sys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KE"/>
          </a:p>
        </c:txPr>
        <c:crossAx val="208429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 Store Interactive KPI Dashboard.xlsx]Pivot Tables!PivotTable11</c:name>
    <c:fmtId val="5"/>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Tables'!$G$112:$G$113</c:f>
              <c:strCache>
                <c:ptCount val="1"/>
                <c:pt idx="0">
                  <c:v>Newell 323</c:v>
                </c:pt>
              </c:strCache>
            </c:strRef>
          </c:tx>
          <c:spPr>
            <a:solidFill>
              <a:schemeClr val="accent4">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Tables'!$F$114</c:f>
              <c:strCache>
                <c:ptCount val="1"/>
                <c:pt idx="0">
                  <c:v>Total</c:v>
                </c:pt>
              </c:strCache>
            </c:strRef>
          </c:cat>
          <c:val>
            <c:numRef>
              <c:f>'Pivot Tables'!$G$114</c:f>
              <c:numCache>
                <c:formatCode>_(* #,##0_);_(* \(#,##0\);_(* "-"??_);_(@_)</c:formatCode>
                <c:ptCount val="1"/>
                <c:pt idx="0">
                  <c:v>268</c:v>
                </c:pt>
              </c:numCache>
            </c:numRef>
          </c:val>
          <c:extLst>
            <c:ext xmlns:c16="http://schemas.microsoft.com/office/drawing/2014/chart" uri="{C3380CC4-5D6E-409C-BE32-E72D297353CC}">
              <c16:uniqueId val="{00000000-D02B-654D-A816-7F7D80C4DB91}"/>
            </c:ext>
          </c:extLst>
        </c:ser>
        <c:ser>
          <c:idx val="1"/>
          <c:order val="1"/>
          <c:tx>
            <c:strRef>
              <c:f>'Pivot Tables'!$H$112:$H$113</c:f>
              <c:strCache>
                <c:ptCount val="1"/>
                <c:pt idx="0">
                  <c:v>Economy Rollaway Files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Tables'!$F$114</c:f>
              <c:strCache>
                <c:ptCount val="1"/>
                <c:pt idx="0">
                  <c:v>Total</c:v>
                </c:pt>
              </c:strCache>
            </c:strRef>
          </c:cat>
          <c:val>
            <c:numRef>
              <c:f>'Pivot Tables'!$H$114</c:f>
              <c:numCache>
                <c:formatCode>_(* #,##0_);_(* \(#,##0\);_(* "-"??_);_(@_)</c:formatCode>
                <c:ptCount val="1"/>
                <c:pt idx="0">
                  <c:v>216</c:v>
                </c:pt>
              </c:numCache>
            </c:numRef>
          </c:val>
          <c:extLst>
            <c:ext xmlns:c16="http://schemas.microsoft.com/office/drawing/2014/chart" uri="{C3380CC4-5D6E-409C-BE32-E72D297353CC}">
              <c16:uniqueId val="{00000001-D02B-654D-A816-7F7D80C4DB91}"/>
            </c:ext>
          </c:extLst>
        </c:ser>
        <c:ser>
          <c:idx val="2"/>
          <c:order val="2"/>
          <c:tx>
            <c:strRef>
              <c:f>'Pivot Tables'!$I$112:$I$113</c:f>
              <c:strCache>
                <c:ptCount val="1"/>
                <c:pt idx="0">
                  <c:v>Eldon Simplefile® Box Office®</c:v>
                </c:pt>
              </c:strCache>
            </c:strRef>
          </c:tx>
          <c:spPr>
            <a:solidFill>
              <a:schemeClr val="accent4">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Tables'!$F$114</c:f>
              <c:strCache>
                <c:ptCount val="1"/>
                <c:pt idx="0">
                  <c:v>Total</c:v>
                </c:pt>
              </c:strCache>
            </c:strRef>
          </c:cat>
          <c:val>
            <c:numRef>
              <c:f>'Pivot Tables'!$I$114</c:f>
              <c:numCache>
                <c:formatCode>_(* #,##0_);_(* \(#,##0\);_(* "-"??_);_(@_)</c:formatCode>
                <c:ptCount val="1"/>
                <c:pt idx="0">
                  <c:v>183</c:v>
                </c:pt>
              </c:numCache>
            </c:numRef>
          </c:val>
          <c:extLst>
            <c:ext xmlns:c16="http://schemas.microsoft.com/office/drawing/2014/chart" uri="{C3380CC4-5D6E-409C-BE32-E72D297353CC}">
              <c16:uniqueId val="{00000002-D02B-654D-A816-7F7D80C4DB91}"/>
            </c:ext>
          </c:extLst>
        </c:ser>
        <c:dLbls>
          <c:showLegendKey val="0"/>
          <c:showVal val="1"/>
          <c:showCatName val="0"/>
          <c:showSerName val="0"/>
          <c:showPercent val="0"/>
          <c:showBubbleSize val="0"/>
        </c:dLbls>
        <c:gapWidth val="75"/>
        <c:axId val="2056981344"/>
        <c:axId val="1980922384"/>
      </c:barChart>
      <c:catAx>
        <c:axId val="2056981344"/>
        <c:scaling>
          <c:orientation val="minMax"/>
        </c:scaling>
        <c:delete val="1"/>
        <c:axPos val="b"/>
        <c:numFmt formatCode="General" sourceLinked="1"/>
        <c:majorTickMark val="none"/>
        <c:minorTickMark val="none"/>
        <c:tickLblPos val="nextTo"/>
        <c:crossAx val="1980922384"/>
        <c:crosses val="autoZero"/>
        <c:auto val="1"/>
        <c:lblAlgn val="ctr"/>
        <c:lblOffset val="100"/>
        <c:noMultiLvlLbl val="0"/>
      </c:catAx>
      <c:valAx>
        <c:axId val="1980922384"/>
        <c:scaling>
          <c:orientation val="minMax"/>
        </c:scaling>
        <c:delete val="1"/>
        <c:axPos val="l"/>
        <c:numFmt formatCode="_(* #,##0_);_(* \(#,##0\);_(* &quot;-&quot;??_);_(@_)" sourceLinked="1"/>
        <c:majorTickMark val="none"/>
        <c:minorTickMark val="none"/>
        <c:tickLblPos val="nextTo"/>
        <c:crossAx val="2056981344"/>
        <c:crosses val="autoZero"/>
        <c:crossBetween val="between"/>
      </c:valAx>
      <c:spPr>
        <a:noFill/>
        <a:ln>
          <a:noFill/>
        </a:ln>
        <a:effectLst/>
      </c:spPr>
    </c:plotArea>
    <c:legend>
      <c:legendPos val="r"/>
      <c:layout>
        <c:manualLayout>
          <c:xMode val="edge"/>
          <c:yMode val="edge"/>
          <c:x val="0.64670011922386572"/>
          <c:y val="3.4415871013809642E-2"/>
          <c:w val="0.33333315864635055"/>
          <c:h val="0.9351351992950713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solidFill>
            <a:schemeClr val="bg1"/>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KPI Dashboard.xlsx]Pivot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col"/>
        <c:grouping val="clustered"/>
        <c:varyColors val="0"/>
        <c:ser>
          <c:idx val="0"/>
          <c:order val="0"/>
          <c:tx>
            <c:strRef>
              <c:f>'Pivot Tables'!$J$46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Tables'!$I$47:$I$50</c:f>
              <c:strCache>
                <c:ptCount val="3"/>
                <c:pt idx="0">
                  <c:v>Illinois</c:v>
                </c:pt>
                <c:pt idx="1">
                  <c:v>New York</c:v>
                </c:pt>
                <c:pt idx="2">
                  <c:v>California</c:v>
                </c:pt>
              </c:strCache>
            </c:strRef>
          </c:cat>
          <c:val>
            <c:numRef>
              <c:f>'Pivot Tables'!$J$47:$J$50</c:f>
              <c:numCache>
                <c:formatCode>[$$-409]#,##0</c:formatCode>
                <c:ptCount val="3"/>
                <c:pt idx="0">
                  <c:v>98971.250000000015</c:v>
                </c:pt>
                <c:pt idx="1">
                  <c:v>223930.47999999992</c:v>
                </c:pt>
                <c:pt idx="2">
                  <c:v>288310.60999999981</c:v>
                </c:pt>
              </c:numCache>
            </c:numRef>
          </c:val>
          <c:extLst>
            <c:ext xmlns:c16="http://schemas.microsoft.com/office/drawing/2014/chart" uri="{C3380CC4-5D6E-409C-BE32-E72D297353CC}">
              <c16:uniqueId val="{00000000-9F52-3B45-B3D3-71A3FF94A20B}"/>
            </c:ext>
          </c:extLst>
        </c:ser>
        <c:dLbls>
          <c:dLblPos val="inEnd"/>
          <c:showLegendKey val="0"/>
          <c:showVal val="1"/>
          <c:showCatName val="0"/>
          <c:showSerName val="0"/>
          <c:showPercent val="0"/>
          <c:showBubbleSize val="0"/>
        </c:dLbls>
        <c:gapWidth val="182"/>
        <c:axId val="495068464"/>
        <c:axId val="495068848"/>
      </c:barChart>
      <c:catAx>
        <c:axId val="49506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95068848"/>
        <c:crosses val="autoZero"/>
        <c:auto val="1"/>
        <c:lblAlgn val="ctr"/>
        <c:lblOffset val="100"/>
        <c:noMultiLvlLbl val="0"/>
      </c:catAx>
      <c:valAx>
        <c:axId val="495068848"/>
        <c:scaling>
          <c:orientation val="minMax"/>
        </c:scaling>
        <c:delete val="1"/>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49506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KPI Dashboard.xlsx]Pivot Tables!PivotTable8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 3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Tables'!$M$46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Tables'!$L$47:$L$50</c:f>
              <c:strCache>
                <c:ptCount val="3"/>
                <c:pt idx="0">
                  <c:v>Wyoming</c:v>
                </c:pt>
                <c:pt idx="1">
                  <c:v>Delaware</c:v>
                </c:pt>
                <c:pt idx="2">
                  <c:v>South Dakota</c:v>
                </c:pt>
              </c:strCache>
            </c:strRef>
          </c:cat>
          <c:val>
            <c:numRef>
              <c:f>'Pivot Tables'!$M$47:$M$50</c:f>
              <c:numCache>
                <c:formatCode>[$$-409]#,##0</c:formatCode>
                <c:ptCount val="3"/>
                <c:pt idx="0">
                  <c:v>1183.54</c:v>
                </c:pt>
                <c:pt idx="1">
                  <c:v>1257.76</c:v>
                </c:pt>
                <c:pt idx="2">
                  <c:v>1550.4899999999998</c:v>
                </c:pt>
              </c:numCache>
            </c:numRef>
          </c:val>
          <c:extLst>
            <c:ext xmlns:c16="http://schemas.microsoft.com/office/drawing/2014/chart" uri="{C3380CC4-5D6E-409C-BE32-E72D297353CC}">
              <c16:uniqueId val="{00000000-DC0B-9042-B3D4-D5AEB199D366}"/>
            </c:ext>
          </c:extLst>
        </c:ser>
        <c:dLbls>
          <c:showLegendKey val="0"/>
          <c:showVal val="0"/>
          <c:showCatName val="0"/>
          <c:showSerName val="0"/>
          <c:showPercent val="0"/>
          <c:showBubbleSize val="0"/>
        </c:dLbls>
        <c:gapWidth val="182"/>
        <c:axId val="502284416"/>
        <c:axId val="502307840"/>
      </c:barChart>
      <c:catAx>
        <c:axId val="50228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02307840"/>
        <c:crosses val="autoZero"/>
        <c:auto val="1"/>
        <c:lblAlgn val="ctr"/>
        <c:lblOffset val="100"/>
        <c:noMultiLvlLbl val="0"/>
      </c:catAx>
      <c:valAx>
        <c:axId val="502307840"/>
        <c:scaling>
          <c:orientation val="minMax"/>
        </c:scaling>
        <c:delete val="1"/>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50228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 Store Interactive KPI Dashboard.xlsx]Pivot Tables!PivotTable9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hade val="76000"/>
            </a:schemeClr>
          </a:solidFill>
          <a:ln w="19050">
            <a:solidFill>
              <a:schemeClr val="lt1"/>
            </a:solidFill>
          </a:ln>
          <a:effectLst/>
        </c:spPr>
      </c:pivotFmt>
      <c:pivotFmt>
        <c:idx val="2"/>
        <c:spPr>
          <a:solidFill>
            <a:schemeClr val="accent4">
              <a:tint val="77000"/>
            </a:schemeClr>
          </a:solidFill>
          <a:ln w="19050">
            <a:solidFill>
              <a:schemeClr val="lt1"/>
            </a:solidFill>
          </a:ln>
          <a:effectLst/>
        </c:spPr>
      </c:pivotFmt>
    </c:pivotFmts>
    <c:plotArea>
      <c:layout/>
      <c:doughnutChart>
        <c:varyColors val="1"/>
        <c:ser>
          <c:idx val="0"/>
          <c:order val="0"/>
          <c:tx>
            <c:strRef>
              <c:f>'Pivot Tables'!$G$103</c:f>
              <c:strCache>
                <c:ptCount val="1"/>
                <c:pt idx="0">
                  <c:v>Total</c:v>
                </c:pt>
              </c:strCache>
            </c:strRef>
          </c:tx>
          <c:dPt>
            <c:idx val="0"/>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1-7724-4FAB-A4FB-0BF6B04F3A4B}"/>
              </c:ext>
            </c:extLst>
          </c:dPt>
          <c:dPt>
            <c:idx val="1"/>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3-7724-4FAB-A4FB-0BF6B04F3A4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Tables'!$F$104:$F$106</c:f>
              <c:strCache>
                <c:ptCount val="2"/>
                <c:pt idx="0">
                  <c:v>Repeat Customer</c:v>
                </c:pt>
                <c:pt idx="1">
                  <c:v>One-Time Customer</c:v>
                </c:pt>
              </c:strCache>
            </c:strRef>
          </c:cat>
          <c:val>
            <c:numRef>
              <c:f>'Pivot Tables'!$G$104:$G$106</c:f>
              <c:numCache>
                <c:formatCode>0.00%</c:formatCode>
                <c:ptCount val="2"/>
                <c:pt idx="0">
                  <c:v>0.67418032786885251</c:v>
                </c:pt>
                <c:pt idx="1">
                  <c:v>0.32581967213114754</c:v>
                </c:pt>
              </c:numCache>
            </c:numRef>
          </c:val>
          <c:extLst>
            <c:ext xmlns:c16="http://schemas.microsoft.com/office/drawing/2014/chart" uri="{C3380CC4-5D6E-409C-BE32-E72D297353CC}">
              <c16:uniqueId val="{00000000-AEFD-444D-B5E1-3E00FCFECE81}"/>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KPI Dashboard.xlsx]Pivot Tables!PivotTable11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Selling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Tables'!$G$112:$G$113</c:f>
              <c:strCache>
                <c:ptCount val="1"/>
                <c:pt idx="0">
                  <c:v>Newell 323</c:v>
                </c:pt>
              </c:strCache>
            </c:strRef>
          </c:tx>
          <c:spPr>
            <a:solidFill>
              <a:schemeClr val="accent1"/>
            </a:solidFill>
            <a:ln>
              <a:noFill/>
            </a:ln>
            <a:effectLst/>
          </c:spPr>
          <c:invertIfNegative val="0"/>
          <c:cat>
            <c:strRef>
              <c:f>'Pivot Tables'!$F$114</c:f>
              <c:strCache>
                <c:ptCount val="1"/>
                <c:pt idx="0">
                  <c:v>Total</c:v>
                </c:pt>
              </c:strCache>
            </c:strRef>
          </c:cat>
          <c:val>
            <c:numRef>
              <c:f>'Pivot Tables'!$G$114</c:f>
              <c:numCache>
                <c:formatCode>_(* #,##0_);_(* \(#,##0\);_(* "-"??_);_(@_)</c:formatCode>
                <c:ptCount val="1"/>
                <c:pt idx="0">
                  <c:v>268</c:v>
                </c:pt>
              </c:numCache>
            </c:numRef>
          </c:val>
          <c:extLst>
            <c:ext xmlns:c16="http://schemas.microsoft.com/office/drawing/2014/chart" uri="{C3380CC4-5D6E-409C-BE32-E72D297353CC}">
              <c16:uniqueId val="{00000000-AFC8-5945-B2AB-6DC306A5D971}"/>
            </c:ext>
          </c:extLst>
        </c:ser>
        <c:ser>
          <c:idx val="1"/>
          <c:order val="1"/>
          <c:tx>
            <c:strRef>
              <c:f>'Pivot Tables'!$H$112:$H$113</c:f>
              <c:strCache>
                <c:ptCount val="1"/>
                <c:pt idx="0">
                  <c:v>Economy Rollaway Files</c:v>
                </c:pt>
              </c:strCache>
            </c:strRef>
          </c:tx>
          <c:spPr>
            <a:solidFill>
              <a:schemeClr val="accent2"/>
            </a:solidFill>
            <a:ln>
              <a:noFill/>
            </a:ln>
            <a:effectLst/>
          </c:spPr>
          <c:invertIfNegative val="0"/>
          <c:cat>
            <c:strRef>
              <c:f>'Pivot Tables'!$F$114</c:f>
              <c:strCache>
                <c:ptCount val="1"/>
                <c:pt idx="0">
                  <c:v>Total</c:v>
                </c:pt>
              </c:strCache>
            </c:strRef>
          </c:cat>
          <c:val>
            <c:numRef>
              <c:f>'Pivot Tables'!$H$114</c:f>
              <c:numCache>
                <c:formatCode>_(* #,##0_);_(* \(#,##0\);_(* "-"??_);_(@_)</c:formatCode>
                <c:ptCount val="1"/>
                <c:pt idx="0">
                  <c:v>216</c:v>
                </c:pt>
              </c:numCache>
            </c:numRef>
          </c:val>
          <c:extLst>
            <c:ext xmlns:c16="http://schemas.microsoft.com/office/drawing/2014/chart" uri="{C3380CC4-5D6E-409C-BE32-E72D297353CC}">
              <c16:uniqueId val="{00000002-AFC8-5945-B2AB-6DC306A5D971}"/>
            </c:ext>
          </c:extLst>
        </c:ser>
        <c:ser>
          <c:idx val="2"/>
          <c:order val="2"/>
          <c:tx>
            <c:strRef>
              <c:f>'Pivot Tables'!$I$112:$I$113</c:f>
              <c:strCache>
                <c:ptCount val="1"/>
                <c:pt idx="0">
                  <c:v>Eldon Simplefile® Box Office®</c:v>
                </c:pt>
              </c:strCache>
            </c:strRef>
          </c:tx>
          <c:spPr>
            <a:solidFill>
              <a:schemeClr val="accent3"/>
            </a:solidFill>
            <a:ln>
              <a:noFill/>
            </a:ln>
            <a:effectLst/>
          </c:spPr>
          <c:invertIfNegative val="0"/>
          <c:cat>
            <c:strRef>
              <c:f>'Pivot Tables'!$F$114</c:f>
              <c:strCache>
                <c:ptCount val="1"/>
                <c:pt idx="0">
                  <c:v>Total</c:v>
                </c:pt>
              </c:strCache>
            </c:strRef>
          </c:cat>
          <c:val>
            <c:numRef>
              <c:f>'Pivot Tables'!$I$114</c:f>
              <c:numCache>
                <c:formatCode>_(* #,##0_);_(* \(#,##0\);_(* "-"??_);_(@_)</c:formatCode>
                <c:ptCount val="1"/>
                <c:pt idx="0">
                  <c:v>183</c:v>
                </c:pt>
              </c:numCache>
            </c:numRef>
          </c:val>
          <c:extLst>
            <c:ext xmlns:c16="http://schemas.microsoft.com/office/drawing/2014/chart" uri="{C3380CC4-5D6E-409C-BE32-E72D297353CC}">
              <c16:uniqueId val="{00000003-AFC8-5945-B2AB-6DC306A5D971}"/>
            </c:ext>
          </c:extLst>
        </c:ser>
        <c:dLbls>
          <c:showLegendKey val="0"/>
          <c:showVal val="0"/>
          <c:showCatName val="0"/>
          <c:showSerName val="0"/>
          <c:showPercent val="0"/>
          <c:showBubbleSize val="0"/>
        </c:dLbls>
        <c:gapWidth val="219"/>
        <c:overlap val="-27"/>
        <c:axId val="2056981344"/>
        <c:axId val="1980922384"/>
      </c:barChart>
      <c:catAx>
        <c:axId val="205698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80922384"/>
        <c:crosses val="autoZero"/>
        <c:auto val="1"/>
        <c:lblAlgn val="ctr"/>
        <c:lblOffset val="100"/>
        <c:noMultiLvlLbl val="0"/>
      </c:catAx>
      <c:valAx>
        <c:axId val="198092238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5698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A08EF308-3B00-6D48-9827-91E464C209CC}">
          <cx:tx>
            <cx:txData>
              <cx:f>_xlchart.v5.2</cx:f>
              <cx:v>Sum of Sales</cx:v>
            </cx:txData>
          </cx:tx>
          <cx:dataPt idx="3"/>
          <cx:dataPt idx="15"/>
          <cx:dataPt idx="29"/>
          <cx:dataId val="0"/>
          <cx:layoutPr>
            <cx:geography cultureLanguage="en-GB" cultureRegion="KE" attribution="Powered by Bing">
              <cx:geoCache provider="{E9337A44-BEBE-4D9F-B70C-5C5E7DAFC167}">
                <cx:binary>7D1pc9s4sn/Flc9LDUEABLm1s1VD6rQOOz7iTL6wFNvhfd/89a8BSZZEy5nNs3bqueppMjQBNJog
GkCfAP/12PzzMXheZxdNGET5Px+b3z85RZH887ff8kfnOVzng9B9zOI8/lEMHuPwt/jHD/fx+ben
bF27kf2bIiPy26Ozzorn5tO//wXY7Od4ET+uCzeOPpfPWXvznJdBkf+k7GTRxfopdKOhmxeZ+1ig
3z/dxmXhXJjrLA7caP3p4jkq3KK9a5Pn3z8dwX66+K2P8dXTLwJoYFE+QV2MB7qMdaIgJIsf/nQR
xJG9LZY0eaDpRNYQQrr4qbtnr9Yh1D9u1z8u7iO3eH66uC3WxXO+Az3VTNHI9dNT9pzn8Lbi71+i
O3pTgDY/XTzGZVTwfrahy3//1Hu+m8fmBsCM+eve34r++e2YUv/+Vy8DeqyXc0DMfvf+VdErWi7d
KHrO4+KMZCTqABMdEaxrGzKiYzLqZIB0DctYUXZE2dDvpS3vJt3bmHpUW64+JNXMGKj2WLiPZbHr
wlPj+temH0EDyiiiGNOTdGPKgGFN0ZBCdw/d0O2gNe+m3M9w9Whn3n1I2o2DOHOfzjjfFG1AdUqR
gvXjiaYpA6IxTBSYbLv1dLNWb+i2bcm7afYWnh69xotz0et4xTzgIEgbYBVT+EdODmFVHVBVQUSX
t0O8twJt3+RiWUbuo5u48T8uroFzFvHFjfsY70b9qal2moX8Fb5+D22Gxv7xrzrsqDV9hnJ9c5qh
vNldEnBcDcNPkekLRz3kuJQOdKSqKgO2K35k1wf9EZSVdrlud6W/3EMwBncYTvfJq554ge/3wv2f
p3uhx0T/u2z1j2D9fR2ecZJjWHxVlSiqrG8o0ZeN1IFGZE5JZUNJWAsO5/q2Qe+e62/h6VHtj7PN
9b+XbJnbxWcVaclA0UHQ0WDNET92vESDKDsAslJdpaqgK8hKR2TbNOj9ZHsDT59s317Ps2Mh+tVs
+78gxJoxLJzrp58u0L8mC2FtoOsapTJRNtOtJ8MimQ4oYRpwm2OC7Zryboq9iahHMvPqQ5Lsj8xf
R/k63/XeKY7xiyQjoB2CyoHRlpdpx1NNB2kI64hSulVLelLsrkXvptybiHqU+wPY9QfUGB/aGMwB
9vkIRxSYa7qqqG8QDslsAOItISCzbRbR3bM3Qsi2Qe+m21t4emR7APniA5Ltyg/WTnxWkQSWQA0T
om5labm3RupANpmrHoxtyNYTSXYtejfh3kTUo9zV/ENSzlwH7o84i9xzipNsoFCiqjraipM92oGF
baAipjBd3goux3Nu36Z3U+8nqHr0M//4kPRbPdcXf8aZv+vB97M6vmJiXcFI64mTjA5UEFiIRrcW
Uig/FCd3TXk30d5E1CPZ6mMuljtj90X84wIEsTL8ftbJB8KlTBhjdKur9anIBjJSFU1jW0mmJ6mc
at27KfofIe1Rd2h+yAk5fA7W9Tp73s2N909IrA9kWWOqgrcUA1Z3aEeBeUlUTSUwYzessE/RbYve
T8W3EPUpN/qQlJs8x5l91qmoDFQCNm2NnZ6KGh4QQjADr9OL2eVwQd026N10ewtPj2yTj8kBZ08g
ep5vthEywJouM4VsuVxP00OIDFSqYwba++6pG1VBNOTdxDqNpUeq2fBDzrD7Yu3s+uws6yJWMIO5
s10Xe5xOmL+YpiiK2vPl8na8m1AnkfTodP8xvUizAHzvsXtG+wmRBwhmFAGj14ZH9WaVpg8Q0cC1
ou153OFSuGvRu6n2JqIe5WYf08Y8i57c9VltzDo4aXQdVLWtmt0TPjR1APZnTVb1raLec+JsG/R+
um1e7BWePtk+psv97rk5q7USgUSINQLBLCcNzLo+4H45ne0EE5iNh7NNNOdVV28gTq3bp/2Tp7H0
CHb39UNyskVcuvmZZ5o80DWgl0bB6n8o3+sIbM8I+Ji2nYO9KfbSlndT7G1MPaotPqioGNfr3Ug/
NY5/zScAhhKZgYGSka3/uk83DCZKWVaRvC3vSSEzaM27SXYSSY9as49Jrfm5fTgaRKwQWPIYO70q
QnyHJgMv2+nZPfvWpj3vptgbaHo0m99+yHXxKnu24+iMcwyiNrEG1g2svpj5D9dGpMjgvgE+h9Hu
oRtlbNOQdxPrDTQ9Yl19TGfbcp21wTp62vXc+5dE7tmmCoMJdMzCmDpgMoJgBX1r8Iel8lDg2LXk
3fR6E1GPYsvhuabXm/FPZMAUiKmB5WSz2vQ9WGwA4pcKoRub2AxZfqNPwEZcRkX7j4uF+/05+7l9
6rQgtuuU15j6vfLaoP7y0H5sxuKNeLC/NaRmDoOofPTb3Wg6wwgGvyIMYAUsqsdDWKOg6ADnAJfk
ZiXqSWG7prx7CL+JqEes+WtifYSY8OvnKMrboFqf1eUI9gVNB4/j1pAqv5psDGIRNY2z/hf7w+EC
dNiqd1Pwp8h6VLz+mLLZleOe0+YqDwjEzkBg/1Yy60nSEGsMdAPjkLK1yQJ7OaQeb827qXYSSY9a
V9NzsY2/dZlcrt3ojA4pQmEPBg8sPBCUD4UyVR8oCDgbaEcnl0rRnHfT6zSWHsGWH9MVtVzn+frR
KfPnosh3Y/39zA00Vgi7wJSq4CI8pBiDQFEetQ67M04uj0ftOQPlDt7uFbY+BT/mAnkHbA42fD2f
cdphClHY4EkE0eSFSIdEBFMsJhgib3ZR3D3/1EuTXnX5Zi09Nb5OC5RvY+oR7+5jmmOX7qPj2utz
6rEQP8oI05l22qsI0iXDMpjZubGd/3q2ol2L3k26NxH1KLecfUxO5+Y5/5ck7vmWTb49QoEIjBff
FIgfRxMPwtlg5w84hLfx3K+I99KoM9DvbVx9Et5+WBLGZXZO+vGNWwwis8nWHQIL4yH9ePA2Y3xv
13ZhPUE/3qKzEO8koj7lPmbY/TKOirM6HwnEqoFIgnQIkRG/nl6AZJh5BDYnqrinjW+b8n6KbV7p
FZ4+we7ONdXeNicJbwKPy9x7yA8GsYIHfJ+dChs1dwvfxhD60hNGGdjr/539aNcJexT9999Rvhe7
vq/QNx8Zk/8DG+luHNgrfzHLz2sEha3OEF+p6LvVRO9ZkkDYpkgDlznszBK/HsUOW/Vq4P2qqPZT
ZD0q3nxMnr96/p6tc3+9G/en5Nhf9OwBhRSGMGNb22yfYegD8NRy5/np3T67Fr2bem8i6lFu9THV
3NVztT7nZnWIlIX92QTOh9ja3MEpdLBGSgipIKlRzDe0C34C5Yd2pE17zkA1/lqv0PRp9uVcPONv
tSU9rHMHdmgVZ/XyMbD/Ib6vfjvf+nQTXj6IpQUR7phi+9a86u5fXSl/gqpHuYc/zkW5N7k9d6T9
fxT/wRlDr86p+e9usedbUKbrMIGxfs5QfoIHqkZVBLbskwItFw2A6SgQbbcp75lwjpr17hH/c2y9
Qb/6mKZv/o6Xz1n+3O4WjjOIBxDMioFEFJ/WJxlEiIOxAM7M2sh3em/R2rfpLCTcvN4rVH36XZ5r
0fpb2Q3vq+Vz8xcHpPyaeIfJAI4BwwyRLbt5pVaqAwSbS3U4DWw3ajbK1L41r7r7V9nNT1D1Kbf8
kJR7eM6Liy8ubKk5q6cXOCNEVVAwpL6xqUaGvaWYAfG2k7OnXR01691U/Dm2HiEfPqbEt4qz/86J
fLDFG8NGGgqGb/Hr7d9gsCdAowQxCMkTvz4zPGrXu0l5/Jqv0PVouTI/5KS8FacrDtf+eQ/lgwUV
g8MXZJeTlISZOFAwbPZGao8VHrbnVZf/6pL6U2Q9+t0OPyT9NoP07PQD/Qs2DAC7w1uJpac3A/0g
7AmOGtpJND22KGbiplXvpuLhK75C1qPi6mNS8ctzFoLFdNeJZ5BICYSiUwX+64kycKyiCoef6CpI
M+IHjv9Di8e2Ja/6+Ven3lt4evT6cvchZ91/QYqBMEMQYGR+5Kz49ekGUo4OiiDIqZvyniC6a9H7
CbcV0F4h6lPubDaPv1V9eHDzxzjK3fO68lWYTBTDaXmb3/FiCVsZIX4UTIz66YMxX5r0qst/ddK9
jalHvIePYdjvOY960ayHvXMEKRxJx5a0nx4ErcO2HEyZTMHNe2gdhl1xsPsDAmh2+6x6msN/3J7T
QTO96kev8Dcd59ybegfnOb902HBdrEfiyO3/uFS8LpjqelW3fOYkc9vQcvb0+yduqj8gIMdxxKBO
nRyyY2H7+s/rvPj9kwTbDMAsA1HAfCvx9izhGtRQXsQGCDEIAAaHMhxMBJbmTxcRF1vgZHB+HB9E
Kmo6nKABG4T4bvGcy8miCAYDzGZdg31eYiP57m2v46CFrS4vHbdNX0RleB27UZH//okfZZxswHhT
KZwMC0F2cE4HVSB2UsX8zZPH9Q2Y0wEa/aNFkY+ctpGnkq4YSWKE9g/azUvbHst5aKCwNmTiDT1N
G1romeaOkVe3pewYcvekSJGRy9bIbWzDDr1pXV/XyVR2r4r0KyKpUbjXB918qrHaqdZiFZRpWO0g
7gyBG/OwtTFV1UTTbGhtI18iR8uNPEyuwS3WGRb52urJIq/8kd2FBmVTKZRvmOYbSbdqtWqaSsV3
JcyNiijTLpRHdu2PSGAt3Vgb11idtYQYdR0abuwYZeQY+hXDz3nSGn4TGo51BWjSKDd8yzLtKLnm
6Fo1NC2eBxB+Vo9JGj9ymMrXjCLxhvxxMdWntW6ZcicBam1c2KWR4IVWlSKLg3CUaYImvAVaUo85
qpoml7lWjuTkkQD2XaNSEg15m3gDRYPTehzLdKSy0OQwLqCz09awanVoJQAbS4alZ4biKia/T+E+
ry3TKoihhP44t/2Rq8lXHMYJ1VFGJ6kDVaGYRKFhJ1CFg9qQ5ylmm0ZDrbgifjNTytBMK/g/K0e8
NnH1qRxa39Q8DUYcBxwZP0yd5NKSbCOFuimhht1OUmhVHepLjk7x5mWVTwmuxhzCd+vPKUDHReub
/LF1If9QtMyw/dLE5IrmcxKPc6jhR4AAniHaBQ9PERvvXpU/L5cag+loUshGGlVTXkSwI/42Uyp/
z73SVNJyJF4A8JCkNCzJnfDu4e/OH87fgUjeKI38Mb/nXWjxeyjL49DQ46Hn38nQtBZHX4jcGErm
5IYSEAb9JU9CbBslgamhNIYK91V87Sl3lhoOZReGQ3Hp6pah0mLEkxw4R40R59q0lTNDlgIjDUKT
eNW49EKzLKM5z7e6zKgqa+h131x4Bseb+9XY9UPTB3QchQL3esGMqHRN3io4H9rcVdWUwkw9Yvi1
N3JdYlhwz8tSjnaUEHgzwOYTtzBcVNzKQTUOoTpvAa9WB2NV/xNhaeSr1rRK23GlR8TwqngdesjQ
VWwSlZlhqsPwXyi2bcrYGa6rJjSz0r9pJOtOt6XCCHDyzc/DUYBUQ2/xtRUGX+pE9YYuxUak0Ymd
s3nesmWaIbOzS7PwfJM5yrJs3HIYaSUy2nRSF0VgwFE3d370VckDz5BcKzV9T2vhnerHiNjD0Ik8
Q7VhwkjIuQ4QHuWVDeOsHOG6+BzIiZmo+aiMO+hBfAWLmA02FvjGw5ZrHS24j3HSZq7tbD848ZL8
910cwj9RZ5/Jv1exT0EI5OZDFz+FgkNzuM037wPx1rzg2juhOON6aWqPE24+jbFjHL9SeMRDjySG
Qx6oEHKwtr9ioT3BY897Rb0t64TDyzlvhAhUoitw9Bswgw3nhIDxAdEhdBUi6BRdAe76wjjBWwU+
Wx44t+W1W64JB6UDz+SnxCGIotDhoL+XT4YcERFkhhOMCCN4m2TPNiHcGWy9wNYRVhgYIeBApWNG
FCAvi1Dt0+cUx0sayfi+SQNlmDidPkGVqtzXJFWGYZfpE1EqaxLalCpZhDelQeBvS0/VFagE8Km6
SF+7duwM7SpJ5+KiBUGaGPu03rTpnPFLL8+zO+Dzm0wpX6hR0Uxt0mWL/SVI9MOkS0JpHvtTPdXx
g50E4QLkGduUeDJtI3lU1w6bKGpKHhRWPPlRUV/ZTWcgxxnFLPPGfle332iSmlGB9IfKbsZU94rC
MmTWkWFgdda8bVNrLu7URLfmkWWrmbFP+xbCl1XlGX4r2yPCrNYoMuzZQ63u0LwJEEvHcJoLmou0
o5ZXUmzJ3xPf9aatR6KF1znxIuAXx2qYCVOfmL0CkRQX1c3ihZ/4Um6I22Sqg7SwEGVB00gj22m8
kW231bjBnbby8qwa24mlrRx+1zVNY2Q6jYfA1OMc5190OZWuiyD2J77kxEaTVPGq4hdL8uHCgGPT
JKqNoqjtMjFICFwiSW19gotiheyiWwEnJrcIDsgZKZVlj7Mmo7eOndRLO8nv0zC0hrIj0+rG9738
snFMptL8ppSD4gbeo5pGrutu8kQBnyuG7nr2TCTVTrFvflZJIApoNcVZHM/qBsepQd2yndeaf3gR
eYnCmoMCkVeR5H5Lcw2vWq+aElQHVxl2nVvLkugkJyoyM6I6t03eIqOq82boKXUxSf0CzxFSysuE
1dVUQ6m7oo2njiKti2+URsMmlXznwQ9YZNSNXs2TKJWHsdIEplfn3hdxF7zc5bXkbvL2d6A8K1Mv
cNQRCjLXRCyiE92xSscU6TqqgCWFuj2tUFsOq85JDSmvnVvW+NG0y6p0ajeydpPkFbBRKfSenKYe
FakTfiusFg0dIrlLWijWwsY+AeGqtcZxCeJQmFg2MkBnpwYM+nicBEq8clonXsksi1ctv6Sspkaj
Z8lYFGRa6yCYN1AiOQU1tDR5ZGWzTK3gm+KFtWMmeipd8mQUVZVjxqyTLnEZf4PpCS/0kswikn3O
uxnCXTjvaIFTg/gEzb0o8O1hAdZ64JEgFojMTbmXo+9qEjpTFlJ3FDuSapaV5GkTKj1KRdgsfWbh
VdjopuaxoPtSBXVgyKlra5Gh2cCsEQVObFO/vdY72mwuERlCDfcwx240I06zbmIRAG2CxmyI0k4C
ZrufYytWDKXNwke3tqeNVzYPNM9WLEonPl9HxAVWPWtO+ToikqFYTPZpIOCV1UWuwTLkLYoKhUsn
I2wI7Kb7alvyQs0V9clxu1vSUfch1PR6JFPLW8RdFi5dOJpoA1pF3cIjYfxwwApPcBcIM+pxF9AY
FaJD2BjfPwqMhnOfA6WModAtHdXRnn3VDWau7nsg6OhuciklanxZ+AqkxW0/3Qc9SL+67dfN2843
paIhI4I7+b5M7ZuUts1V6LrefVybVpiDthO31ijgZBYXpHYE1rDQX0RBsckPldjBhijVeI1GyqyR
gNtXe6mxz6dKZ2ND1PjrZ6RRtkyjOrpttcwHjTSuP7tKli0s1fGGVC2Ste1Xl3aD7S+hLrkzolnh
2M60ZF3NC9f213kY52P4jpg2VQM//yJJ4Sz0fKPuitvG7qJrSS3oTeiUS7tl5deWUmfawe7DEWJF
+TWq0tAIs9y5CmluTzObIRNlCDSCrHW+VVbemqEsN4sq0trb0E+vGc/PtcYZyWFnzVKXRg9dKZsi
v9Q9Nm4LT5lYoe98Q8VV3Tbsq9VG0rQqMzIS2XZFZoWXuPe2rhXzgnT+0Kpt9xtWvOFfjD4NfJhH
sg3sSAZntUIwGOjhpBidlx+Mvs7DWq7KqvvkIR/7rgmsy5P97huRO9WsWwVkhsTCN2WnASuP229y
oKumZBf5ostbfOPY0kMLE3aM6tgbtoHlLzIs+4swybZ3Ik/Swms/6uxpL1/ANqXa5IaA2xd7anqd
4Qx6/AQ6kSfn3iRxys+MknjUlGW9kIuQLvxM80Zh3NlfC9W7YnxyU4tepyqRHwSo4pAtaNUpB6Ax
C9hTLOFrLwnRg2q18QglyBlmTmETx5CI1CXRtVbWM5iS49ojnm3wOzkgPih+pbO9Oy7tw0mNO278
GGocw8Vaji6VrCSmFunyQmq7w4ueoJmH1WzWy9/D+lYiL0RSpfGiaEJr6vptWxp7kH1dkUfj6Eqp
g2YqqopCkd+vFuryjeQr9bCJ/bHVBe0dME/PRBrKvqpt4RpuodXf7aRYdr7t2Ibngz7pSqVrhG5i
FFTPbpAbZqZEo3vkNd6V4sjK/Uuq021877rpvVKF3hXiKV4mUgpwqj3kf1Sv4094wbJ/ng1PEKmX
sv3zeNk+9dIyGgVs5iduaXjIdZZaYhOzoUo8DBmxlyJP3O0vviiwA2KqqNnCnQJ2GsuCcLeX7wue
4CPceHw4kbldkatJikLhIzkaZr2JnJRtzGD0ak+SHSAqGRSlykioFDGaBKUi3YmE70/B2iTdJa4a
37rtugrZ3Mo9e6mqGcgTL8nEkkGe8GprU6q7LPus2+1QhpWKdqmywCSwp3kiKwvK7zDPE3cib18a
J5Y02cOJu9qtb1DUuYua6SC9EqUZF2mWX/mdvb2IgrjUG1AndnkCpIPl2RQFCQ0aamS8Huzt36IR
0AJQ91vd+HkfMwgI6fcxBtOuzmMNYKNkv48bx5UUJ8PSk+vJt0WXaZ815nnL3LcqU6yaIHY9lhHW
PoN46S7Tl3wN8vOX/KpzazNOlZaLaY8Nc/UDeJGPbfYYWGs302/0IuhKAxZQtLBeVobNHc+Tuzwd
ea5KDN3JZQDkC4coFhcxo8WdAAQJhIB9igBGkblBriErMtPOkYdSDIpHGviJEYGxZ55yxSOMsTxx
ZOwORVKOtOBzgbxNKuYQ2LITw23CeO7Sb10RmJrV0nmQFvlVrdSJWYDF6jEFEnmW2nwLQRUZ7SFU
+mTRy7zS1BnD2DcKpMLA26cT/BcSl/qaigyUQzgYWSdwogPo9Mcsz6aVK8mNg59oVNhm7rpoUb5c
1NyFXhTpoiAgHSb2CBdufrnPSiOYXoFb4VHnUrKSXJ+s/DwwPOzkS9KWZKXwi8h3PRKM9BYRs1cg
Shs9AM1WcUdFqUvFLO5cFqzkuALbmBJ+TRsXzWhM86u8KfMrzO94fkzUdrqB9T3iX5HSn1ekUu47
JdavGXPnWZ3ge+y32jUvS2XtoCznKULquzgO2lGsSOksrxNvLu68ut3eBS93+9L9nV0zb+4reTb5
+QzDx+IIJXDyMcJ8MyQYFYgM6WPa1G3XuFlH/WlrZbJHTYzMBiT4ScJifxaB3eim7kDPwFwnqEv/
ugpI9mUPYUmkA1kAjLC1bSWXraIAL2qaIDYdp/selLG9aHHs3FI5TC9rXiqS4mIXNdj4G3vhENm5
3dePaurHpo/Qd7mGb3D8bNFWji1L/HXhs2ZwPLcKG+vhyHwenXQofYWWEralrdrTzQDACYhcoMeN
ygDpS8WODLGUiTVOrGwiv2ojIxKLn6927aVdVu1lLLPCwLaCJ20llc4Ic8vrQXpfjq0gv9Kyjelz
49U8wX60V+yHwmFT8E0p8FOpwIMEYQ/kyEJ1Za/1IwsOS4qG4AlTY6PsUlA2ZdA4VaSFc5FMqYUM
mnndMO5AvTFEcQ/Q0xzGzA24AGo4DgG5BxcoRVKg1BJ6FSg4HLte0a5cghPFKKygXCVzkdPVuF35
IpslnjW2azCWB7B2Ksa+HAyQpcFY4E865LarTfEWCwKDiJFlIR3F9ijJtLIA5b/MFsiL03AobsUl
lwJrHtojkZBrki0OgPdgLS9xIDxjLgUj2E0O6ETW5tYqXeCIDFtjKw/iZR5F7TgB8dNgYEZaijxx
oaAkN4a41Wq2SOQ2m6lO4Wzz9oCOXmwxiDw9oTqEa/9sKCP8agTAQIavAKjcfc0/dNxzLjrMsQIP
/AtPfhF1ORmxRB9nTistAy29TqSmmonUJoshqzOyqGyHNpyGbgabNIcW5Z7vtpc1y2ZtpElLHDq0
mrR6fIBGFAhYF6JYhkVcF4aVZJ7pxZ30J1WimzjJkG2AabMtGPy18XWjROm32kpsMygi+VZ2umYU
xZK1TBPZmylulM401cFLH8TdEaq97BaHkWe2uWN/4xgdn8kcI7Fs/0bDTjYhUoKNok7DRwizmaRN
3X51q9AadRKrL1GgWtcCIsjUehV4ngduUs5tOGNpSCkvmOA2ddomBsV2MN6X7AFjpQyG2K4iM6px
/llvYiNIG+eWpLpzq9SlMnR1LR+LvBeIokn9IWqsm5RbfmjnRGPFstxhzpMizw1YOE510NqYsBXZ
L+kIbCyfBaDIk3TPG3bIyz+Lgj2uUJicIoUYKJeKS5I6o7TQolVpN2DJ4ndMCeNVQiM6R6k96uUL
CFHIawrQfSXKa2a85gtaASHyBZjiNhu0IqtX/Rhtrsd/IW3D9577oiCF/VGgN4PhBgYonNt5vHLb
eudRPSmk737ujwowOmFDyrR0iOKyGQrmvhcCtEpvVto3keFGCYAKYaANcTr0u24LL/JEzc7tmlX1
CAOJY+XixQbXMf7NQ12P/WCw5IFXOv8c8kvFbhyZpNcbkZ3L7WA72efYWuhfJ96ClIrZwCr02S8C
eqtLlT3MSUwmtqXT26hTvbmaKqkhShvU0FtegVgwDEQWmMqhQt0ZQZ5HE6FaSLpfDoFDxFORtMO0
HCoBiqcy94I41q5UuEz2pcJlIkplDtyri3w5uo/DOpx1SfPDapXw2pGdaHOR7OqpS3w0E1misNSC
auYp2Y8Q5dF1ICvdsIFN7fAmEBFZjj1sDysujnpV7put0tKrtJXLOctpMqK5ZX/LmWRmloO/dp01
tO00nlhN6YB/PXNuqxQ7t8hvRrpdSFciq3GbGKTjxBnW1IMlrqyVkV6U0diR3MqkKNavUqJrV4zf
JdS2DTCDBbN9QePrZJlKHbjMAWyfL5CURVQdFICRtzOwLIGU6Fqkm1dZCmYpH5QpL4mvZUl9LFrW
fG2rOBozRNuJmiTtV6uMr9RSq298x/mLecDA+XakEYE5E04klOEMBPi4NuhFPQGmrC0tk9Ou+d5k
4KKRjaiBOBGVNHQJAvbnmIZWYrKC/MCVo887T65uwd4OLn0W1qZIikuV3KlRl96IhOLCuAER0RqL
pIMiurQ9+lmkSiuqbivX+uEHaTlXKilZgVGcbAyUbSuN4rqW5sL4uDEyBprujJ0q8M09HBbmR720
RqlOh1JwKaTnUAdF1U8CeSgE5vg4qbd6OCxYMgZ/JV3iIL4VXhlxSfzw2q6yZCVSFpBgFGCmjjZu
HC9T9/AxarFZgWZxSbwGD8VdqDbaXdpmi5ob2EQ+aX1yqReWdldoST8f1zJwQ8/NzBrJtvUXIjii
XMYGWR+CiXiUEGGwSxmOlcZwpL5GMAHD9PHSpqVKXrS5Gn/P21obRpaVzYqwXHlN67dGEznN0o6z
ZinuYj/KZ2qWr0BJzOmlAObJsLa81tDxTSAHbKnHbjhNdN25LKQ6XDKvU0csCptbkKN0I3PdcM3C
Zu6XSQ78NdAMVvnKE2tbz4hkulLAmLsE70sEpkmtBYcgMKS0kzXNUIM2uo6Yb+ism5QgThtOpfju
swLffR1GrROaHRe09hfVcfOFxi/7vCpKDBlBXBNsuEcjHbh7cRNX6iyysmmoNPgBe048bBNCZzSQ
8EOhagtL0ZObMmjrG6+w5rAE+l8SdsVY5y+gKf5C3ImL1mVtDlETxTzOAzQVeZlegWuPx41sdHHw
GN4FSW5N9tq7UPj3SaGtC2X+BVZkCQhVSkYWrYpZntjtfH/pqqSdh0E4DcNCmWJsJ6mxL92kmQOe
RtXqZtSryVWn1sMyCtMl5imRVQDXmctFsxQpWGO2+VUsu+PWk2tznydAwPn2DZVtPqnBOJ9997Ac
jeqiUWc4UkFvTlr7zxBH2ASjczuP2zB6QJm3yY8tK561jueNwKTq/InjHIyIsJv1ioSR+hmR4l7l
+RSsLmNfb6xJJLEIvH+t09WGlTaonVdNrd5GOHbvi3gsLIYkRyIhDH/E0RxeIhIBB7OrAzDbhdgk
3Rn9XDbG8nEoG59SsDaCmgdfg+Fxn/xs10M9r8F1lOhRh79DjEo+4x9kWoiLpHXeOG2DwtjnEado
KwgqyrYwURDIC5h59KWWgO0lBTyVQTUMQngllha3jgTaoVfpYNHml5bKJhxd0Kz2WaqbyxBco0TT
VInJBszBqj9W5VwzRR6ufTSkqZ6OZV1rzKTJwxlqUv0uVSV5pOIEXPE8mXQkm/qF5oDUCUmvjcCR
GyeFIZIlfNPvqpLJUqR8p4vvbLqpKHJCtZpanseubd199OQwmocqeAtK0liG8F22XP7s5ck8D1Tg
Q7h9nkQh5GDjJO3VK7HWzmmt+EYn2X+Wfuh/yatKGiHFAZbS2tZS7eRqGFBf/lPu7JmMSvXpGNRn
wH0IB6VpVQ3BxFBPtMxh4DKrnNX/UPZly47iWLRfRISY4RXjeTrHZ8x8UVRWVSJAQgjE+PV3IZ9u
Z2dX9L33hWAPkrANSFp77e1oOSgCHJ4QtmI5Z5fAV4IkxmrkIRov2AV4e6txOEmMLu59dmmsUq9c
NlXrX9opywm3PAKBQzHGr+6sv8/4x5T3IsAyzRNA3IzY1IO3DUtWrY3YOjxfu9FAt3dnTtnK4X1z
NGJmqc/QZ901yBr7nZXtKnL9vzvaIQqMwpsvk6/ycx3Yn2YWMyoEVY/Y3uTXUMbhKSu9mzdJBKjN
etwWM0lqG1DuY6H+WJUbq6OA5/62XLcokfvRzqNDPFO8fXQ3FQeVe3s2EpEUTgSuxNQe3eWQIV8e
kV6czbKUeNvF6UNlzoyb8TCiORAdtkdK7XYLukSeFFkXbR0aumsp8/wzkHJK8nmazyUgn/d4urKw
zz8J9elxplW1MqITCy9FsRaxN6LU1bGvbHormuIbbYM/SnsK0yyg4yHG39S+acaPDe+n70afL3rH
I/+oDxEMOeSWOycmjj0GMTiai2iC2SaMbQyPePdD1816V89kb7XEPVPC5AaTHwFbAeLjEP9bpMQH
V1Z5+dZYM2x9wZVbzI1yivOc72mt3HMRF2qdjV61dmc3Oo/YhSXZMKhv2DfOq5wF9NgjMPBWdxQP
e66+eaXlbQuH6007k/qbcrxzjpn9JfJYfG8OVO+/movOSo0eSyVv7efFKVeR9QtvxZV1kRQidA+G
t4KVgH1tZxu/A9guUxXqlT9jlRh1WXkNu7d8pGGUAIPC5gBR4nTMrWbdF4g8Gh2qIiD0FL7FnfwP
t8r/LAfsfBJWW/GzN91moLJyZceVlZaOm298t2MvJFZ0MaqFtEL7AAXU/jd64rn/OUfgj6lQ3htE
b9ch+Ee+CP858J9zBCGqkmHOWgRrsPjrRuGsxJBbBzL42WcuYoSdsRWKwgaIrzfmidFnRRduSJ/b
Gyuv2GdMJE+wMw0uAB+mN9HwlXGrpF8dMxaPd1H6pEvbYiD7IMqLlR51fZjJ8EOKrvgp6kvse02W
VIBMwo5G34Ro65WD7dzNo/iRBVHqpHkfHuxWDVvdePOTVHaWOpPtfCz99JrmP+f5qx/H8p7yILGy
uga9iQUg/Miiv1B3PkdZKfFooJhvoiKvA2CQdefZemuGrrsYL6M24tSpeef15A+jNypjNIepV7gZ
tR+s7iMYZbt0CZZsn3RVlW2N7pfBolBv8bZpj7/oRF+JkyYq9QcVfl2UGcqvOrJ1eCPuF3rXGR/L
b2Ta+7xPjfK3q26GHu8cQGbbqs3UPiPtk8vHsNoUnp2vhohj/VISxz8VtdMfVWnTOlGd1R+NLCOZ
rXRm5+vIndYcrxqJQE05rYY4yndhoMVL2LHwPHv0GngM0qLqOEDWVhN/n8e+eCFj5h0tT/x8eAw+
+amqIlyDmVRiv4aWTiDCvQZJJjF9xEtHfBRPXdD5Z+PhcVXuFAgLeEZhNDpQnNZtZbGn+0ginjZi
mmY8o/CIc7WnxYwofLPN23K8Ga3TRtXaju1wfe9BUvXsAg18dBrac57K3Ku3pldvrukl59kh8jGn
rnSoi1Vc02mHrZpppDPqnUYtPoy7UY0zvkcd9cu7A1dCWeQdLHsEgrqI5qAy8Bt54JxMqyzKrF1T
4zcxV2V0rlMdqpBEF+Ofe3mzBXzNUvPdTCP9vixQTxG4B9dGLctIDzPicnDnEe82JLuudeCzCrSY
MgnzUDwbl3YO3W2ISMUqdxy5dgpPb+N+M/moEwcSFd+Mswcai+XU73ymOxvEhD+8hrZpoKVzdId+
vFl9/8NWtPwjqwagmWBaXqIsLq8OnYPEGKpg/Nmr0HrOqSzB1dA8NQP0vjgCj/qcZD9dQm51+3DE
T2EG4fRV1rH7bdQj3/J6iEHUs+pP4KgLp5xuHN4WG2zjvJulj0OhZrXqxoKv8HYp9jbA0RdrwldW
DxVWAmNOFGhEoNHbWfVsrHaQ92mQW9nWiMyKvVMr+fd7Vw3uYQUQ8hLFHXlxyJRvqDPLtRFBAiLX
Ivd3d189MlDm7VkCIHf/NL2FdWhtY2/wV4Cb7BfHGr2bwBp0uay7BvtEsNVZeb/UyNLVAe92kriL
i8tnvCbiZj64LWJOefuva669Li0oQlDmOjpJPIS+q69rHoLoqjte3a95uR1A3PNBHFm65L6ar3MY
7oxkRjHX7TnDcL+u/3XNptHYWv91zVnZENAqJLvqatwMVulvuybe1yXiyGurq4ODZQEASszpxMEq
WnUabOU89HeA+WCJLClx03B7dZctjemv8CNAtHOG5ksfA9HVhubRR+my+qszUrWanYz5rq17hyAF
AbFkq0xZjgnALV+KVtmbrlFjiggefwG0zl+U+IhwPz0bhy503DWJZLM2Yk1K54bGxtE0EXyK0oEN
1cboWoDyiMiuQAaZ9rLnq69m6LdlukyDTolt7vT8hWS+vk52sH14CDV1+Jid3Jm+sGSKz/hGFlit
rrHaxwWbpk02hgnCwu3e6KqRDKfJK77Nau72kat4apOo2Hp69A+krMQ5G5t2lY0prep9VMrmbSbI
oeGsnv5m84ZXYftz4vOfAxHOeySHMC0aWl3ABIv2iI6EW9vR2fNI2YRrccR3cOKP1dKo6PIt3gjO
H4XvIpqhZ3EzI4+T9A9FgX00mNjbOgqabenM4VEX7G93cNSa+RbZ9Sj/dM4xa2y8OrPXVkX9dCpV
vCI0it6sdq08r0XwerD/QGbVRYpaZ8lInlg04ksuRrVhuSP/srrsT0X64DMYSbnyhom+tFlmpXou
yTVy56+xs8qpD7+Nm3dZ9Ez9OUYOBxveuxzoh2PT38YbVB4yJMDUm3iq7U0QcnfTaH9IKacc5AM7
TP2pt/+wkP1Be6f9FrdVuGHNNO5IKeU7ipQflFh6bWJ7BXJwd3bH3r5Weekn95YL8snU9EJjuz6E
XtmvTQNRbUH7ir57DuMbWw/tfgExX+c4eDJ2IN/VqrHVcGE1GS+hNSEdZhkJlODn2fbCVzx2ej8S
huwgp6HfabO5N3Sjfu10szzYpJtfBtZ83i9EzH5iVfjiymnoz06o7JVcOswH6yDzrnqfIzbtnGgK
NkJ33bcSvFnjYLlNBEqGLRZmq7rFERhnZqjWbzWy8Rz/KcuG7hT0hKfGYPntJsZb86OLXG8b1c20
ZeVofUgPv/wyZq2kSmcW8VOWzcVzYPXgdi9ftHTdHElmTXYLrKg7Urtx7102SAdyEAL7pucg245z
3eyCIZreZ+nsTctSuD5WqkJg22zF16osnGTGlPTmi+pNTUOV5JESO5mV+k5kMGwGX+sqQVaX2D0Y
DnYWvlhj5OyX2bSxCv9WL4eIY22n3MJam+kzxz75Vkd/MrAG7xNqLfJ5i82CuzKNjFfP2cuE5eTZ
SMHYxYcxGjANS+lsscy1DyHvk5DX7I17lvVcZvXRpn32MYYSX04pgiR38uyjaexx2xExro01EBlP
LW/q98baD95PXkfkYqSlR2eIsrdq6bGfkY2xdOErjDuLxkcQAlgAEhGjPjrFxI9Ond9jddqr0dkN
YXd1FkNDI0ulv5itsd7hpR8gAlIAGbJLAfzRd/51OrGArPQ8/pXZ3wcvK3a0Q6aeL2O3xOaVabBx
WnergOOD8ZvxrdODlN/6UtzmhjAEV8n1y7mysD0fO5HeZadykWCmlN5jv4/O2uolC0jxzPOY3wbf
z44+i//uAg6b00Vi7egWt5kZCBuqP7ta22snBkyUdzlQbxkUHzyzgrWwYrk1ohqoj7ugrE9GHF1n
l4O6c/MkXYJQ9VpOVfmRsaY8uzXpl4V0+RH5UbRtCP2yFnwsQUuj095YexL+4UnWXE1TK1vPLhnf
G+TLPAF6eDPjiMpTB3NRYukfLJ5/vihjFY19vyjLKkcsFkq1pYZktdCv4oWSZcRqyJGJiZ3M+qGL
2ELJigyDy2gziyI2vziFdxLWvzu6O9Glz3xx8oWYU6WzNRgxq07ExUvmi/kNQOK61HV3MxIZJJZo
uf9sJFRX2YPMXd4lAK0nN5PDk7FRHV/5JKOrkYA8vyDgIO8Sdd2Pbgzti7FVmfhhMz+/hPM8vxGK
iFXLPaSeLMNHpOEJng16MlZbZE1SxZM+3Qfp5IhUQh4djbXCPI+kYq853q2BT/FM8fCAHTt5C8KY
gzp91kFT7kEHk69zEBZImSF2asSME32OGvoZAinGXaxKZJRScjNGojGUdNv4ULWWfB3LXm6qYmwX
Ypl8HagrTqAng/Rv2uo0LCP+alxFVZXg12dYuC+urBv6tQuq58ZY41bJAyIrvBnaC3c9lvJS2ClY
xO3FVxLJKt1yWrCoTxCCoZu7UjFwvBLV2k+FAHkbzJ0JqU5LH0RliXDFJ8iV+3FGlKIqafVix4O4
qJxdiGVbctXwGRs2VBXbG6uft/pIpyhPqFDyxegcrJN94XQno8rjge7MRmgyHUx2u2sd2eLti95H
uw42lM3InlxE08JBSknZk5vRIJkaN5bPweddBmBTOTyBRXR3Nx7DGOK2q0HEMmLEdH8uZH+bw/F7
RXt9MmptLbyVeewPRsxa5R0oZpjEiOYwNM6rqzk/m5Himbe7HLPX6uFB/HQcRIobhT8N3kjWLun6
Nd40alNpGaamYS9t6zb8ff+0rYrndAJItjG9gMPuXEtebB3ApvdP61dztXLI7HxdfpR52AP5H4hQ
Z/VqnoMNCOIrD+y8pzF03acSaOoptqLDQ2XOyhF0fQfJLka6q4beSuJ6HLdMdV/N2zJ3gX1N/WrM
yj2rx3DNPaR+G+DJQFDmQNvoRvKKHu4YlGgRKh/H6svPjbth04Vht45ZnadDmdln2+f67JdMpOXI
2Z90b7gmDzvx+v9pN+0xNQts/rjciB4wpcqld+yQVZCY8MhDNEzsh2hCJHJx1gGB88LFflhN27aL
ZNrEZNxHYx1fW9f+qZg7fQYRYxuraYKtvwSgsWo7Tw2PbxqrUONFi/BtGmzgimKINwDD0cax3/ou
189IEFXP3OXvjJfTZ11k0SaswSXqMHV+MnxZwUATFhIJyLGsnpTbI85vNeLEsG0py5zV64dLbvvI
PBiZSkfWj+tpkIikhHH1RC2n2PuIQZ7vOlVFwzkYdZs6ccO6fT02ZO3UI9n2AYnwpRWgMMwe2UZV
H6Wa9u6bsZYhMqDqyEk48OPNiMSxVW0Nkia2I8mZlfHabvT05C6HSeTTEzDpH5PTlAcjGX3UOV9N
jc4cSGCNiDnm4dV3yx4kRtBxp7DtX/2ya5d0s3YzLKJn2eE+KLJ8ZazSK0A4aDyQp2A0qhoBCpSK
sZ+NRGvWIw0bXN2izX7tjdibPGuCZ5B8Nfj+586phmdkf7e3AZmt+5gu6fWLzeiCzKpWoDEDEPq3
Li7PuumcU1+Iy6NhgHoTiRF/a+hWPuErNBqWkXI6f41kGhSiojuJfG9+qbBsqAbbBoSVoc6DVTlI
GB2C/zrDCh/Befo+Ew30CEgaUAqP3AIQlAfV+ycjdaPlH5nt/mEkcwg9ewJ7u3K3rhjsW99H2a0H
nro0Nt3QXFvL052n4IzMYrX0qJnvn0A1YLeAbXyLV6dczO+O+UjF5KCYAAuiNVm+PnMomubIXdc6
GwlxdXEaB/vdSA1SHU+NjOYtB4XihKxzrAGWA2KdX2d+HndbXapvxoPb6ktvxInzle/VxRmEZ52Y
9NsZYdok5lZ4GRSPr2QxiCUvV3oUZScICS9MDvG1H+2vFkUR/5xrZ9dTn+97neuba8/es1du6ey0
N1F1+hbi1Q7KP2AU42B0w6jAUfLqr0YovuA9h/GmCs+BP66C0slPvq68izkM8Qhe9Fxkmx7/DIsN
PQwsKpFCNi0Wr7fXowtIzfgZqzW0r31F8Wv75Xiu4gAZhUF0HAJkQcY2kgsTYzDyYrVo9mfkZ/0z
YyDtVPHgvDzOMmtiab3oLKTrpF4Z/2p9+I3SP8lY/2BL0APgLNjE+PkvsZ07N1XHz0bfgCsP2KxF
EZQluMGwTRJjHbz3HRY8k4yx5V70j+ZV3WdgZoflk3aaCBsCmn1gIxFhiYSzZtGZM6MzVuM39A37
3Yocxa+2sqHNKh6Ys7VmNztHmrEzZ814mOppbVQPvTmTgc7OXeS129gv59elJopVq/Gv5aREAM6c
MPWlCRs3SuIi660Xil+iKzp2sBr7iVPsIXLzy5nTNp5VUkfTAIAEv2mwHIzBnR12iP/VIsInvQRC
gOuOTPtmF4XunDpy1NshUvYrfkprO/AMNUMWkbe+PvmAbRIjtmOJbRpWClmTOygRYjmbYSiKZ2OM
LYnCFnjyjpZ27VfTcVMoAKuLyAJ0HFfA2ikQ3ldnBjPeB+GrZs54MTw5Q58jPshhXmLxeqmJ4n6Q
opiPbSlqRIO492EFFdBaq1I7TZX70dTtt8l3+VMG/PP1HxpZ9kTSSjrBuepSy7KQcwhkPMt6nFhe
mpuTYU4xYwU7/AG1vxGWU20nQQXwceRBGdFtPeyslsnXiFrHajULpp6niXsHh8fWCrH/6ZOQTq76
zhdIZpj6D9s+V543fRovVnsgtdXx+BlHExD0xcvtLeNlGv+Tl2spO63sgAENKfsPD9TcpYdad1/D
GvG3YeHV8kFulDXYKej34vI4FO5WAlM5PzTCxjyegDW1ahq/PhkDAu3Vpe1kdyJ1j/xLgWcZ88xb
rnmwE5PyUbGE+J9906a8bfIfRWjnKbLPolMRhs517FGRBSn6+Y+lJW2K8g2JKF8tbSruLY0DSMdf
LZUj3HtLaUfsh+L6eZJ6l9NC/QF24+hT9hPp6kBf6j5489u4Xct+yBE2tcpjY43OBjRR+QKkBbGt
sEcOEBJsTKtSTt86NucfGmB8WvkDuzAPmQm2D/yOhuARFy3C8png6kcOthWw+/xnSTHLWnX7Oeex
SgsUYrrKLuz3USO/YdEvUjV6wKJAhVtleoq+Y8G5y6cu/2n7mDSKxvlWCXvhIvj5k62ps4uiMthJ
10aQKAcW6DvD+M0L5Bl/A1d82Bb91mFC6PDHPxeqbPnahyhSU08l39mxlK8EoaodZot5VXusfh2m
gVx1Xx7xjMpX4+GP0S6bJ/5kVEETtysUkWJ74z9nSKhXwuapsQLER5WDMXw2QxlVxMYUGfPds5E0
c+OkzEl2MH3neWNtAln4qRGDDDU4+qz+bnxHKZqLyH2SRAiaH7soF6+Ari49r+R3N29p6oEGemii
SL3bc7VpW1t+nyjSmnEX46aoK/JZkx/G3bKjfDtGWNgbMbI3odTDN+l2aodaEu3GqKeep9orxEfV
CGcvHabWptPe8g8SDyOIjDpeF663rxtZ3krphavcq7CACPu+XMmeYipUmKuBJt9qLfmVTf0aqPxQ
rsDE6HZRP1gIkC7y/2Pje1fLaP/YgZ31Oim03APwACSqh1Xh9PFbYVftubNrPzH6yh7ntM4G9+7W
VOMvbjriv7oFWCztkYXYnKfcxXojQRDxr7zUcdKGdnfq9Ox9IMEKyECbvxMSs2sQKJbMy0sU64N+
GxcVOPKLGCjfT0oABScjUvetzwL9ztzGu4wiQ7730lkf+EkI+nBZF30SIGXmz7ZtUuJUACew/D8W
KAXz3XPDYilRQG51EKJWR6mtI43B02mAyW3cvLaei8luVqwri+9+310c035G+a5uyJu/6spHsY5Q
D2+j2+TrmsYgsNdTt7fyfNoVtNVXMVldWpeMviNA9LcoevYT5cl8x8V1KNt5i3g0fobLs2fV0n0q
CmVvXS/oDprN7Nz2lb/OUcfklSwvCoQxxx9W0G4sBUzMy+J+V7qE7iYLzGrdOu5SVyfa1QoghBEn
F29A5CYUd9FyqLtz4ra8i0OGp1RUFk+JLLw3TkZEy92qwvwKUfvFCDGQd+cQ4eqdCgp1twZNpneo
S4LvdHFmMsQ6jzN9t9YBoieo09Hd27p0FDvqWf3dKnxd7rqIjHdrHNf5LrOt6W7lC4s2621yt868
oFuE2J37QA3+snKbK9e9W8Ew9rdIsPXvIsuJuyU6CO4i5jZ7O3dtdG9bjcO8dXwa361274wo26G8
hE/tvo1qvUNW/Zutl/IsqPzVns0BP+/XWeEiOXweT797GDfGkNeMQB7fGrGtW7KqmM9TOdL4Kjwn
OsezXvG+pldMvm6YMAQ3Nypj811p/Mwhk8WPMPftvZFMi8CigH7FsCmW9g/XggOL4gViYQ+dOdMO
eXUqPhxMc6Nq59w6RgyZk2CCh4nR0aKKU9VQFFNZOrYFXj5J7suL8LP2+BiMSp0flSWfSmzIfxl/
KDGpenNVrI3vY7DQKfd+1Nanh77LLHEIqPVuRn70nVdOtAIwZt/7CF9oaNfAtMvufrByrzuxmKHA
Tg2e/b/UnDNfJ0Z2avI49RFKk5h4kYJhoZYaaCGn+6lx1TW3EtToiu+W/9Gd5jlIXxlCC8uQ09JP
kHXYFRnZm6wIdf5iZP0UEdZm5fwZD3a8VxnuciMGfhli38TkGX+Cl703oMsZvY2SNHvVECxjkbv4
abeoFxeglN+Z1Z33JoAGGH0p4nE/MzC+752jbBViJPmQAAPBghYc7ZM51LqIT81yMKLWPniXFIlf
RjcohSA1YvzgK6OOCJCpIjwXoQ7PJW/TLnbnIyZhD9jYYgho2K8BfGFeKSuss42jsdggRxtvtrR9
6M1ZTO2vZka8t20y/4DkkJFjbdRup8mxTqA08MgTyO7CYfLy6jwsB3NmdDkCRmkWEtDU/9PAMCX/
0qywwGYntTz8pjedmKYIk9NNg+XyfcR/Gsy0tZv4BwDEBZkD9MsHOm3IQv82mXWP3Lt7Qh7Hvxzv
g4ysG5PM9/AZ3IysSGwNW6cNC+TR+/mL5TSonlQLvh1Yxt9zWj672ST+nFta4LbQv3rETP9fPKil
dDrNGuU+Ykec4k4DvNJZdXJIiHoshbd/qEJeBG3ykB8tGqfsdqjNdI6WToz+7hxOJEx7ocjK7zr9
NNWYoT2PAGsEdhIj3NeEO4lEwkRNvn66K+sKfG0HJECjk4uhbUAfxR6bpKabu8EOwyQA+3X9yMQc
rYmsOKfd6qG7p3Aa+fc8z99zQ3+xG/+2RbGU37r7vSMj/++sUJM+apJE8dRhYjdNokqNK5Q8zIED
oLQKHxMQ5pFaMNkCkR2pyFEVqFPmMojG0tHW6dJMN6Bf41feGGXQBC5gkckt0rLJUd9zaG8qJ3iX
OHm4j+IScMnQlM9O9GlsRqNiWoD8H1erhy7wUZUxr/hCnvGbGwNX4CZvxt0cOEq27CT+GPg+htF5
jBSrMmTtzpHRsLMFAQdGCA725sDPLbCPHeumD0WlPeDejXA0FuMDnrJetXbvpvbibQyh7OyN7N0J
QWnuHKRf9u0rFYVY+4oE+JqyFxSAGr/ZosQ2zRcacWjVbEaegSBRtdNhUmWwxcIxe0KtjAapsJ79
XmLrnAzCm/5yCyQAxf6QJRyVU8LRjcFZ8uyk5Hn3alEE8Xq34ZchJHxPeFnsrWXdRaSSa3ecxte6
RVZRHoTshx2V+3tPKB8BcIXqv/oOjx8X1YXOIpWuro+u7yCOG068RnToX7I5Mwf8d7Pcea178VSW
nYN/HwCtZed6xGtN5JGzJVH7zRgf+t9851Gxhdv2j308mrIy6g9aOGvT90Nvzh66uY7yUx69PDQP
14fOXEw5nx0rqk4PdVSB0KuCKkTwwW/PEYtlYoWZuxlRYGmNVGuZzuI5DrX/YkkdvdaV81SHU3kl
CKS+tp09J3Oo+bEfRPw6065NgbuE+A5g9doh2LhY/q+dRYynKd7PFig4pqeib+xzzNgfxuiHLL9R
PC5Yc5+a0q/3YsqQ4l2aI82FOCICBS6Dkc2pwE10AKNVH/1xjN8EDb/joRxQ8g2S09kvoiLD9S4x
D8BWND7dpSDciVmSZyPFJRCSgHu3yg0/iCPntRj0fDUHB0TYdUVdAooCdJXyvgwNGJWodhRFa038
Lki4sdgNSzJkr+8ePaiyAPUsY9sKNR9OD3031PG6csG+jAdUygX/0FtrZFU9aZBunjwZohgh6rWg
YlUNaslycIGKnIVAoIpiN4JVKXSdm23dZkZNt0UyvkXuOUkT5OUu6Ir+qevSoLDGE8mnIRVAtn4U
KfbOwY+m011KSoFaLFYdXqYeYTVjUD7eTG5LvvWD7yKArP+OhRVtp1bLg6A9ajj+clqgusEBYd12
XhWZg4JjdlCvsUGh+yXpQJe8ewr8pn5FDp1ExKxCMljl1a8CC5xt0wY6NVYRjv65GcQ7wGiuVx0S
Q6Mub1ElD9HZIWczajQPyHfLYrGVPYrtoGJtRQ4t0sDvh7IafhV/WDPKLVe2lR2BCmVHc0ZnyX4R
jeE3HV9a1FFVyMQ0sWe9xrvF3zWIQ42MIeIxCWQbM9Ic+ywvnm2/6ROmWvWj7YPXeCTua9mNHjIU
PbrhdU8/UPAMsEDd/FCz6EDWmvQFGSrueUS0EwWRx+o65oy02wwlItcVWF5PwTDQvd2ixpPXOvTJ
WQ7YNanL4HqpKgD3r8GBxSK9HS7GaNwwRf8N+Lo4mD7MAUVkQALPNghTgZfGvPm9mdUm89zpu1vX
w7pDIH0/hl2xzXswwumSQFK4RX6RimUrpLMGQCIgPgxsEYWnQX1yJ1Av/t3CQobK2QJxM1QVUkGq
Nvx0Mzpg19OER6SR1h9D9yNY1Cj2Euy7BRxElEAlYDBnO5sI6xTpwTrVSPI6tWBer4cMGS/GYHTG
6tvY5iZGBh1WrWLkvlhiDq+xBkM8Cr38B5n4rVUKFYpA7dq1M2qLcVVZnyi6sjIOyFcq006V3sm0
pBWoOlmHCcIi1U3YKPP7xbWJtc8x26HWbxH4zhWI5LDJhCV+0RlrUzC1WuCMzRRPqCheYmfUT2OE
GxNtzcFvuHOJ5asRXIkXRCJA+tuPMvwrbKauXGPdzdeejkT6aKWW9plb90k70XBrDOZSKLgPCSLQ
eWISCpGGA7Zmy96nWpfXvkbZAgT0ATg387QNVRuujVtEESJAGUHMu4v1/7sV6t6ot65rE8t1+icU
ge2fkI3QPyGJax8jknR66Lu8QqB4niNsB+FmDCUnKFgQOnvTyOjxeafdpIcF4grdK1IvgLAPUfBB
/g9b59XcKJO24V9EFbGBU1BEtmTLYTxzQs07gZyazK//LvDuemvrO6HUDcKyQof7uYOlfhR5Zf5N
3SOiVvuPEuEmn2hO/W63itgNLvw6I4qRLJa4tcPMMm5W3f7r2byjH7CH/xpR/4fbRY9oodPRc9aH
dlPEj7ElHT8J8wxHWPq+TnTDdMPSUl1155CBW+dxE45tqrB00I+RmjiPW2vrX7u2q9wlDo+fhV+9
rCD8rTKPetbDZ6W4bwKQ7bCsopAUX55PUQh0URCBsMHnPF2G19jpH1qtm2/WUgyvPVV334EJeN5O
JrjzHpYYbdZ2VrXz6VKUxlq04Kmy6OP7DI9rO7l1obSAamvOt61lhWAMYfsQsr0p8RoeiyA33ehx
gFC6w5IPLGJtYr5C/Wd9hN6bt2xrT+s1LRb2/hKapafaznSWaCVfHAfvAV3RnQNL3uVFwRSHzcT0
Nq+trUvV9feyqfLH7fqWr+wRmRezznqFA43oeYhNAHxu5iKmkPoOppjux5OeXAViq7GYGH3q/HlW
BatHM3mkLqXueEHj82Jh7ol9BuPm8ySHGnKljiS/mBHcK8MHdOuPCPe4pywQDDbPNpq0fJ6ptuaF
fURhjvIH0+iDWeWQBGoFkr5Q/Jjy5Ily7FmxZfLshgzuOBOOPxyAbrNTZ0R+prGr2Mpet0eKBd2o
qXXtoAs+1hR5si8NXOtzyvrgT8zSQLEgZ0zJoxpW/tiG5s6pdFDcbGWSn+zpeXbXFZGLjDji73sl
VN3A0OXiv+lJeHHSNA/4/U8eNLZfq8T1XqtGdMaI4bs7RD/jNHKPYaK5GPEpYFtsh5klE75Fy5uV
zPlRrIQHp53Oqaz5X12xc5Ir9HbLm4s6fqobwz3E/ZOehbDPG+21N7QfGI06ngojbGf2IWinYnsS
X1hfnSH+YDvsDyO/HlCCMt4tXYudet2rT66r4uFKndDTF5z8YNd0e0jPthLUCD93VDpwfyYKoFTz
9DJBW/TiqnvsgeOxM0x+Z1apQRg0un1Uac0Bd4zCwxrbs1Ad+nqdQHRKvmuiX352TX8MreTcLtbN
qKV6cbGg85ichr2byNLDfudv2P+UZZH47H3/pJPGe9F+L3F+Td3y21C4906v+4MxYwsMW80bZV15
uvItKjPfkg3TStM9yio2f+blh6izg8E7U7qSuozd/lFZJuws8x01QBNAOWZ3IhPVM9MByEBRRl9f
yhyClfVDT/QFwjdrSpfIBZ8LvqOO3NclE+xcDO25qbNrImBWLxF1OytrD3Kq+iNs0Z/KWJavffi3
cTOARNm+KaCjrBOWaz0BIBVJhAp6ypk8FnunavoVPib/ydKkJ9xgZiiS4588jeQV04BxN+Sv/TBo
b4YdDDAofSWMXzV0IbsKcSYmF2JFPM1zJcuruUxBhSfGfcmK64iD0V5DIrNfMj4MCr3DEVtUGSTR
2W26va3X5jmspIHyZXzutUSy+OyaYyLimviB/gnqx86U8wgL2Qy0ylE8FcU+TLv+xV4qCpZzteww
ZpBBnI44YMDNVXEZxO7GT5VeJSoEjVlllhBf4XWFlUu1P7HfoqqmTNT1TlAMVs9wLq6OvTR329zH
fSOOXZ8EbpmovoABGZeOOC0LOgaTIc7DsE4L2JY7/tijKW9CfI9QrJlNN8PiUAM03G3AKiLR983c
YN6WiUni9MHDBt1b7v3XuUVX6SgrMRxha56rGqALdiSXbnfBsZfTnzeISomHne4V0zLi9Z2UwShN
iZG3Oe0mTI+C2E30g9WrN1WvmwAi+cIvLHHkLWd/vGsRRR97ff7DJCaQySzuc4u3uK+wMvCY/aJA
6IdMKSM/rO29E+fO73s59d9Thw3cbDeJV+r/IDJ/wa3a06npnSOjT/Z2OvyqWz6e2F2ealMkgVrj
70cFvipzH9qse5M51q6dc4D9Gr+WydLs8x4isuz/FHYGhNEhAUqUut4vSuLcBhmei8VZa/5koczJ
RTP6t9JCNp/W9feuzJW9HbZ8eIUG5yEcHlURD5TwKVRrbfXSJsOPSJrdIbcSccwEBZV67A/hIEuf
15tdimI6uglvSFEXrqcX1vDYVLxZWh6/FiN1fb1h6xLGxywtDguA8knE7UNRVPKAg/rbWKt+nIZF
sBCm4+eRW1PRzA5dFT7IWr7MOLnvVW14qkPtI9FtoJpWXlT2G3iKDcMe5aIVKLoSg9ln5jmP1XEn
u+ZvrFWVZyK+VuVfHY9ebzLTyW/afOeG0XNXGtopLQIZ9dZONl5ltyRmxO+NqSb4XExsfZ3imtgC
u3ZjxBIpgpsq3eKsaywSMif76KS78D1yZt9uH2oMsh0xCy92S92zi9o5VJR7rj2URRm13bW0etDc
oj6EE2sodDeq5ypt/wamn2JyYX0YVYQiC8jpFquEzuR+B0IfVMr8h5wFHf/179ZY3DPLGM8llScv
iSkXMzlP/mxB56swEfWBobF/Lfl+21njEUHSXNKxYwx2JvMgQqF7vTKNOyPX3vO8nuCuYn41O+4u
rYfcGzPEqfGYXrbDEFvpheroJS+kCKBAFdB4hxcnQ2ABsoSPg+L1nfybGta7Nc6/pN5RA0vMB8jY
lxoVInYfGBQIPJSMUH5rMavBIyR/dZLeuk5M9zgl5vJUR23xVMzw8JSkf477xTP7It8XLOp2OsKs
nWulOHZrI1zaAstyjeSRRo+NoK6c7CQLJ3pIY6ps7Wgkl8UtrHPISi2Ik0wL0tFAoZmUy6VKs/FU
TumMpakwjmQbzI9DUkQsZpG1Qo9pDsM46lCqW21fp5n9VHRRso9wqu6R9ZixoJg699bdrVkSl41R
nhKY4v7KgvS7TKVubkKJt+LYehWGO/ojNvNvbXsaFJH4ZZk6bx1Fe1/aVv8u04Rcnx4akDEPlpfC
qP+2NOyctGaoPpSGmqibddO5tkxrh+S19TqGy4/JQumToGv5QFbcQU6G+wBPFUeGHncjJrDe65Bq
fUyi770ki9WPKrF6zwIX+YisAn5ztYwf4Ols2LJm+NDccPAKWFIfrtWCLS6O/IgqhogpzJsPJGST
pw2mfIoUI0hmVkgkFLgAEna425ppvOjXUkFFNCUfS5fVProkE0531B0ac2KSNc0gEeyJw8gcrl2X
jNeW//UyOfIA4Yy9MhPQrnYLpJa5bT2y1gZRcp+URSqvXcZbNpr+IHiVdUiETJ9No1crWobxmLGi
oD0kzVhC+yVwZicmU/MFlPGDqirtAUPrn86QU2ImcWjfqNj7qAuJN2nUYWlVC78BIvUGzchvjTXa
3hxnxj4DAvYMrOn0KnOfJ2a/w1Jfh6yZT32bhteF/0VJxQOcxbc8CeMngNTey9lEsNxQ1JsW9ZKf
/fIkzJkJu5KzD5AAuy5eF9UhO1l1ILsIMUN3MBzLj3rc6EzVyG5i7Kuzu2hOoCWLsRvr5UfVV4dO
Vsuxacm6mmv3HXLwrpdjivCF33+4wPidGyfmXxFwQ5wR0QhsbXyKwiyJvDAHaCXQYmbIR4yVpkiG
4hDJCtENT0LJrvo6dEc5wJUoernaxOyUWlpM3DHCBwABv+xDy+/dwvbUoqIQyfTQYfl6H2sXUN0q
Dm1v1N5YAWpUbuTssioSXktled8mtdjh7z4EhiXEYxprKV+6Bd5CC1ymmQyoJUtojCfSh9JoIOka
D7PSWfvBwrAUbUeDxbBt8cpuyjA1J23OrrHShpeOn6pnR+Rq2UvvW1QZT4NqPOByD4Q829qeYJLq
WEVxTvrSWyu05imaJ90DUfvB6E2FeYznAAOEYR7wuG0j5Sbqtr9OYlK8knL9Yxtjm6wTuNFj9B8k
HXq+Cpgn6+QTaDfkhh7iTyVd81RadXi0NS1+yXFjIqns0VG17Iq88cBXYrp2LdXGDFZiEIVO6ReF
85irrAIj4qEGYrtMAJ29IebZ0zol6NzqLY6F/VB2yh858UFNlmY8mnVT7ts5+90a8Hckvn27rH+q
epk+5MM4eUo62yRMjLeOeR9TVaYVVRRBoZrhfiaCYRcPKKX7MAzKsS52sa38MSdzvOD8ZhynOvGT
frL8NuZ70td6ESjxgATUABidp+rszMOISKdqHsxRu6qSLZUBVcQwTV9X0hSyLCsyoscucnKngPgB
6WlyaI+IbPfJhIuE08TLqbDyFmpl/dq11bOC9YLv9JQd7bb9rsW57htSM/mFEQKFDeVt6SdUcvi0
OFFzFSsm2uPwth9X/hLS+Xmnsvuo3SQO0CipVK+WH21rwJVjWbDjR4HB48yovExTvBO9+z0PSbnq
7AGsozuMUy4vUytwBemm6wTJsGSAPeRO9G5jtLOfXL320zjfL1Mk2AwPvEEYuB4EyRL72M7fq2Ka
dg2Q2T6XMMrzBDZhpUTXpdDrh3JKln0bMkUVwjQ8O3Tzg5IOtt8VaefHYXIEg8uDbCnPQtXFhTU+
uTRWdzLT9MnQNOVY80Pywvkph8AxFmn83LKfjSwKzVgWMuejK+malh2rKnVW+uzsaiOajkUttF0K
wcaLHd+20hsZNxbLm3bwCxiSO8vOnhM3vmD2Kfed20XUrQv1QP6HdVps1UXx22C6SdqMpw9Zcegt
fb/0ojokVJ69SOGdC2d139rkuSFXzg+YCjKShHG079Luu5YJvCL7dnzRijXGDvVNo+vkDLpk53WG
AHsK02mX6/KFj8oBY3F+An/mmOrVu2g2dnYORyYClIOtb8v9mMt0N+nkPhjJFL8n4DPoXH0FbiCk
9k76A0uKQ2MliMZxgoAdXnX3Jn+AxUoh0KXmLycY9Plkzp7KStrstXwdf/7BZmG8xGn+rITN4g+q
Fj7GrfFdmNThl6EO0j6Lz/iMEaCnQOeqqGbU9sVml4n09DIY6k5bgMObRlMZ90KkcyE8pawNOr2E
5DXlHtT9xguFpR5VhT3L0Fjy82AtsCDMqhh2eAg8h262HNBoTj4ZPCTELQo79alIIQK4zVlLxz6Y
xngItkdfh0iYfUDYBYhNzy9zsoHb4bcf5zJ3jny4dWDkah0I8K5DtxBCM2VLEDdMDGnBps1Fl+Rv
d3M6igF9Ph0bCozYGl9ALxwPqP8aa64MsqZ8l04BgFKaozwtCT65TNQ/dCefA8xGMHM1+nI/4Hfq
VUIrsKGxMDfWS/M8KPkAvHCc5qUMmEVKNkFTuLf66l0ksAI6Yie4P1BLa+EAZFa+klQYmc5OGGwH
lq+sQ5PsagG7H0JFlcHSY82aj9ZRMhwGUs3gLiYsS71GVq/kE/xqu7L/fK+2R9vblCyWxkolXByM
k/v4GGpFyY6Wfcb2yFmbEzsOPu+drMuJF81BTOEYiOgNUVPNQLfX+spgd0FV1rXTd6OMSs1v1SY7
d91CwX3ZEST2rCluui8n/jGKb5ZWr04QrODblmxIBqn1BTS3oWqvmcJwEaecz+aQYEg1xMwpb04j
xsXkE4aOlybnsUOXqLBYgwY7GcH2CjDzoC5sL2+U7eqAicFZ/O0hZmg129/QILYBEiVWIci/X6vS
ZWs1muA1raMFEB30IEZj7tc2OrbmH2fJ/wF3cXhnw4lvLhm27I5pl/rgYYsfn7fPqtanKpDrYWtu
BxMzD77m60f5/50Oa0Juvq7G9789zKQtOTChtXokdVJ8Z3PS+62Z62IvFBODkTI7EcviUtThgqju
gqVyUo8AG0+6En5mbDdQ7jgMMP4O8+84TM9UACdN6R4whU7OuVIknrj1Nb5mfTI8l2H9kDEOBGVh
5H5eFz/nAkNAxWgdr+h7JVj0W1u4+FIuirO3M6l4EKMpJ0Tpcg+bomTsXgpCUKJnm6pYWLwk9vAm
Vcc4DitMoFpWEUyR601S6pdZW3ZI+N3Rfuklv2F3cOBLFtWru8kgbSDECCHlMJ6VSmT8dJyZoKgE
UxpbaVk1gTO6mDc0Qx7g+qSeMCNlWYUY68Jbc8YLRrG8haqzp0yQtEgc9jI3Ml8myyvrOgvcavnN
h237M6TVszmWjufoabdLKJHpY+dex3gxjoDKNaoxP2ULsbNkW93UAlHjwDbKj3Ocmfo8qm5WSsW5
qogK6MsjQvtlRxXG5aok9Iwp1ny1pXS8ZB+w/uUlLFPTD/HW2LXK0jxkGGcYWqW81wyzB3uSzjnv
0G64CjvlxVq6X1MWH+2lOw6QZV5sO66O/ATKUwiO/l6VJMeVqfKzD83ax/F/gDEa51dFZd/TuiRc
5kn8MyJGByTJr+zJ/D5E8bMIE/tPEYOnMS/opSJuecjypYzSxpPqfGrMVvwDMu+ABTBG2WrXnwBL
7pQG0bj0DUIr0JJdFbXZWVeoadqFuZz60F2OC6WDHSxNY7coXbtn+bir6jE9qs2Kd7ggUiVIaxf3
4grR/6Q08XDHF/DZSKvke0hEE0pwign6S1ar1SpeSfaqIZZ7O6rfu1b7KMeuuYQDgkmq/dRhqgLJ
c+riAzSWuyhD+RunWYG4NZsZpPbdXOSXpqjHi7WidzNU39GQzckdpPKmzuk+dg0gVRR7u7DP91OU
Rm8wBf+JO2d5NCWJIYZK0sE8qOPe6QuYjVaVHHI5Od8l+LV0Hbj1bThfAD6jHUmofE5UkE/GDEJN
QPHP1h0N385s7cYOwDjLOmmPLdqzl8TsUL1TCf8j1ZNpuelvOfOFAWIxnt0qr3FMKcyTi2nss0G4
md8pcfkrr/9gK5BQIyVWZpHCfYFtjJN7YiMYbpaSBXW23IAYfs96d17muHsZ28557jG2SEr4zPPA
tJAnkuFoq3/nvNhgq3ln1NJy76v9eXq7cuvc2tthu/zr2V99/+8tttNiCbdxHq9/5Yy/IW6lZJcW
wefDatRYRK/t7dE23wyJykVb+78efp3/unzr2w7/07fdZ+ubta7cGWpNSOFAcd6DElwzqa4PVZsl
DHDqv3uNwWRBsJ7PFSi7e309v7U/n/p5jGfKgIqlHKIsboLtUK/T7GiSKEF6L51mO/+7rcQuq8iB
OLVZj+6WpvJzcArDh0QU3be+uhCM7qk5Hre+7aCiTVeTMXz47CpE9hQxjH09qRtd92zq0Hy+nlS2
i6S+w4b/v/pSYh01bVDPX33sODFmFsatMnONQOQ6Olp1RKqM0lhXtTbVa0hGCVPf1P2UjvZeQER+
0VVlCpYwLvaijMVzNS9sn6LZw1m3+p7AuDimRp2dKIygWkadOObaTtPdYTfIHCwlLB9FNbQPZpof
HebYixQTS6Qly88ox44ZW/5LKe32iLnLWylze3WHVPcK2y6GlUg8jt1E6DZ6+WzqAsxQios7svZs
2NycYFEte8MlX3dWCvzjquVnbBvk8TqF+wKg/1h2Uv2O31q5i0dR7tVFe6Lc3LPF7GtfVNlECkpT
Hk1ZUelRMWTSdIRyLL132TCob6QSQhjtslVNAZKUFxZ8eDMyPtL6t9H2LTtlCI19ZL0vo1nvCrRz
9zzBpKCeqn/A8jGhXbtkpPdXNyd9bW1tB4TC0aFF+r3brt/6ul5/c61BPmytIakWKkzTY9fNLjy1
Lt5VRTbeyzgskcEm417Bm/C+9SUVi13IUdet5fZNc0ma4g82NP+6YJksGzuMAQ7Keo/tUOh/k9GK
n7fbuDUmiCrpNd7XBUNfr8t7mZ+3PoI6k4dOCa8ukS/VjM8g6t0njZDxuyKz+WA70QpPMGxvfZGV
PBclFdSty6qG5RLn1a9tXN+6knGZfbXW9OPWTOe2us+g4p93IIJa0SEqbZzXjeQKHfQprVP7lLaM
r1i2/Jt0+3lJix2qqYXfvvr/9zog/hI6pKEftvt9XThoyctENY6dDe7cODhVj1gGmmdjWv1zGpIm
tr7tMFRq9dithyhViPrQ52X1fEKa858TXxdr2WKfal19+uraHhH5Vj1+9Tlp8Ucl+9IrZeJ6jmzT
x0qnZBxPyb8effUJpYNEIN1gu0KhwvR5WRk1+UnRIcOQwDmCU5vh6t7SvUUAQfuQNcNha2rYdB7Y
k6C7tq0Wc/pwJfmsWOF6cTLGxSmNY0jVa3OM+/o8JfBMsGpi7xWLN8PN4beRxPPZNCmqn/QW5n43
9uJtKuV4wgC+2W0X51ObnTpZz7uIjG7UtcIOQsmiRBDNHaikVWOSlotXeyjZgrnx+9ayCi17WesE
WytxQvGKWzcuSV3xvHVVfcRqoqiXh60JY8r0s8n63uDzsNMnXHitBFtbpU+UveW6zqvG0uiklizq
tmaF1Qv+ayxytosNhosnFAyX7WQIo+P1m87XevDH2eB3VddP6nrTrGO527lu+bBd2LiEG4VzTw5o
KHJv6yN1NdzHLS5ULvt7N6kHRDRMcdM2sW1zk6MT6/tZxiGTU5l9Q+jLyc7bAw6rOdzPKDmWuIW8
RuNzXcvi4CpNdsjH1fdyFC+ABBbFX63fV7Cy3pRsAJ3K1W94gTK7z2XxZmnTzDqfUc61Rc5a3LAv
CznnBLzQHJSJYosbvjd5n79BEa6e3d48bq2mHuWrbZwZHZO9WJqjDSsosHXdRb6VaaepDOO3dgLJ
yhtKUsho9JNWRrYfUxNYUT7bH2C67JPc7A/AWCs25rCcL17m3ih9Uy+ik6vvyO5xnoQ6yOftoOcn
w1RuRim/9bqSHCKnmW+8aGw4qgm8OmfvohjIIlOKx34kaqSGOh6CuGZVP7tyeArDRn1NI5wmYdx4
0nTDlwJcK2tYq6tKw/sza7CL1sP2KF7XGKIyH6Myyj+7tClMAsUY7mmb/6qFY5xaw0AqTsKiN7PE
vRRN8cHau/3lmPGVpHftj8S/IXNbi83SjVBRjwU5Watj10GXsPBl13Gfilb+dVxKL3I0681M23MC
kfeXVmAMpzzlrmXddVFdpKaWh0oDpy2VtNxDYKkpeiffWPQ1x8FByBB3buyFKLuezKEiUTARRK3H
P9VoEUe31VZ2funsZhWMsMSzncgTB9BWhRlL6DEBAmP5Ovbpqi7M42BrkiLwSOlFe0B5L57CfqYO
1Y8NWg1jekqkuerL0vYAKzg9tQ0eIZZSnowhK/00F/IE6Cf35iorZ2du3Fn68+cXapAUKHaQoPap
QqGfohbpYHqXAN4Iz9SfR6W7RwsjkMFQe4hCvXoc0xLWl6LVb6RqtzdZlM8Wu7W3YXG0567VD9s5
zEXdS08gizeJ3z2D85sZ2+4LvsieELr1NljG/LIoobedmzCCA2tW/a2l4rd4bwaQ+/V55DEs91Iv
91uLOK363rrZIQ5rC3/0RnkG3z9u53rXUp9tvPA/W7XZPHfjcjbVTMXWQj9lTb5ci/XQqSMZD50O
XEOr7tvhMDiKwMtIF9dJ12z2vHPhgejgGbB1GuuZ1GKOmefiUuhSXNVR42w4d8veTIjQ+Gxvp7YD
BUyzrYbr1vi8VdG0FkXVChiVTOTTOBTAkm1cETFryRjBEM5hW7Na/wBFAMGzV9ozVQvoRDSnTufq
xVGXcx/Pr5/N7Ywm6yFIrOxa5MOHWaXVuQDxug5D868DDpj2vs5E4//PiVF1p0edl/J1bWfYmuG1
k9Z4EMixFlnvknSAQZOeYhhA9MDNyJzpEA+IKbVcjW78khAJiGGZHxLoVVvfdp0z19FtaxIu+ITi
DpRhff5X/9K02BdJoeDLGEmWciHp1HMYozjlUKZdCcEYieWY1xSR177EZPTECCiCziG618Iq3+qw
ia9by3XncKVWlmx2OTl2qXJURpGykS77V1WU+qOo7W8wRjpIL1zRQEtlc/yyNWJJjamQ2fKwNbUO
KgdivPy4Neu5TM/h6MIcXp+JjWdxW8bk8w9vXcKa/UTm0X1rWcUIxDriibI1kzGd9sJcgej16bGw
6gAthvC2Zq7b1pNEgru1ttfXRfopF4V82l57sfK8JitVztsVzUosmnWt3m/NOlYXvppl83k3VxTY
IKUYQa1/artbEg5PeQ3ES2GZ0pqllaqvNK0MBMUCgOS5Yaw2q/akCipDkdDyN3tijE6jyP4Jgfgi
eRSjMHkyWmv5C27xPoOEfq975CIU5eOXEl83j1COyhvYr1xhcOSnuhJh0BlLjLm5kpyoQ5anChPP
m16k7zn2bL8Jg8GhPZ7ebaf+XRaV8CozmwKN7M+bk8K+AftJfp8pxLcg+GwMtMhJr/lUpjBxouhC
ifSYTsurWErDw44T+kadi8du6avFKxqNrze/1CEvbttBESK/gYaSMBf+tHF49IcMBbozErIGoDlA
uIJ6joZOxWOzR8XidtMFsvxylm3zT93mCrE4xfxq9Q1fu+lJC6X+Lpb4V7k4uOhnj8Nch4dYxH+a
vshuSZrgW5vbygGZvvpeW6nGorU7aI4u3mJxpCSWfzOWZTwYypo4qeSXSHF/sVxXA1Mmf8yk+qef
YpPyTmOfNBijVNmcfVpjNDbJNMeBCfGDGxvZj5EiUT5bDlSkhmKlzQ87ayZ3p8eUlxqIAPeqOoLI
p5T84sPclelL3uFOTJVA+9YskXuyXCqfEN/zfRNjj2nakJVGuPBtO4QP1g8H1fd1LLU7KSoBQvTG
owoVHdQKRMzC7hLgZQLvVVmbS9u4TdMPvWOR9Fx1wjnNRY/94QRBWfrgjMpJU6iroWlqDmjndexB
QiP4BdVDveYgYDv8lcSuFKVn4FZ5ZnrEYlNE35vCkS+LzqRNl36zKdxD7rZjEFMOijnFD5Ob/ppL
8u2nEe/cZan/Lshg6k53f0R91PrWEHfPFG+1o0XcZxBZJah8Uju7qFSNd5if/xCSVP81ccGkFvQn
6XsCpuw1R62qMYcYu95TMakjeSUa72qlJU8NLJWttR0aq9MOCOcBx9YrtkNY6zBdJvcSIla5Y6Oi
QftLT3Aj9qkYWfBopvoyU1rduzq17q1pYaR4LVL3cWsNsAtfRgMx9iSGh63LQH1wtBPR7Fon017c
wehgeUIgWltbl2ZYGL51eRZsT1hnn7PBzMzaJTlVWri6fdb9yxxCaTWT+nlrVYUW7XMnLA9bc2Jn
Q726C7aWq2v9S6LkMARsEh23Pn12tfPglgImL3fbDixKDvw0iqftCZGjzPusyVTYCFzBqjp96nWq
D+vdlPUwjQB/CqKB83YFUPcYhBUuUF+3jJw8wHw1+3zNRTJWfuLOL3MK3DFbmv7ShjbecjIO8iJm
pqu69K/oBL7SrJ3udizu+fi7dhfjFUzTnw1rujNPGK/1VP+KM4wmtnNAtKqPOaV7gjFqvgqtg881
uON+u7Y09ChoyGTwt7OjSqVHbRPrGJpPzPc1ZBg5F+QrsIJAipbctwPmKNWenN1qn/2nT5+Twosa
F/NuoSf3OZpgeYUu3t/mMY8T48WpeuMlWxQGfTgt562ZKm5/1hboIdsl2iiMFyaw2S6Sz+vLljLy
hEvrSaxPbyJ5gO4eYoiOtq1Revu+HbK0ZbRrx+lsR6l97/BGv06pgsxch4BWmRHq6GIB51mfASIY
P+Mlx54m7Eof1m+75w2a9hCb/3U/2f+tCiXco+yHGKXPyh0tnX5QtLb/bG59nSl3UmM+21pq1FbH
pYFg99nUQ561FMcQ4sZt65qMhXJen6o+yWjRy9Y3L2GglfwwtpbslOHUWbLiCv7odhjEfKshhzx+
dqGCPI+s/z3DLpMn2+Fn3uGdJWYSAantUik2xui+HVw1PqqVsVy31hQ67ZWEiGOl50nmL+2KAsvG
9razVcIsn1s60FmbpYevPsPN/riqyqQ31O2zRoC198fuD9bUqvftwPcIB4+BavVXX2iObzJRpwcc
fdT7EIXpg9TEx9cFGfsUnDfa9vjV5+yA/afPm7bDiGEFNkK+NYn5QU/Sp25y/4+x81quFdfW8BNR
RQ63M2d7Oq1wQ61Izpmn3x9idePt031q31BICKYNQkhj/CG58Q1M8MRKTi0kiJMoYY5pyiux68T+
k1Lr9fFdnTjNqLLvZe16GyUvEkA+qXUXG7skSmhBCIChTl0uS4B0ycWU3SaCo/pchm7+7EY54TUn
DPaiLglSYpUhEHM/zfL1ULi4+QSJexSNdc3+6mWoFGs68J9cNuttzDC79ZqgfC7H/KkmUHhF77V8
ziJEbnVfctcydFC8Hrqz1egtN4CDPvCpDYlUkFKKWT7LQxk+VKF9FAdFlWJrCsH7yjkqQ5ffBr0/
m6Xf8jw77bXSu/zk9GUDKmjwkmvp5ds030pyl2+qyio3iuGNAI/caqdLmnVtIygaYetGl0SXt4ZZ
fKo0N4MP317cvL0arYdiu09OCl7Cd7cJd4aP4EFksNLJmAE4uVIc+gDDHjsFwVYe5daDOSH5YLrl
Vt3UzEHWFbOP1PlahWqyGkEJr/EKgUjq8jUX2T7wMbDrdTDostSdQEy8KqUV7D0+CAS4ZSDpgJTb
Vj3LI1pztSJpJBdgJ9nSPu7VN9ZdDDagFza5Jt+SJj4OkiVdiiaHHtt29jFpIcBp2mtYdSHLP5t1
MmjPpPXt5zExlNNARpt4R00wUctWSTrUcKZWcq81aNIQrYdOVG2cvMUte+QbyWL4Krd3xa+cx0mE
b4DEYA6FDu/R0y56Fco7CV/hVRa8oen6QkZoE9RKvsvM2j63CWbKBALYXTZDhwK8qRVnRMs+gbDo
j65ct7scj9cVSA331qY/uYx/Qm5FW6H73K0tXSNzm0nKJWGumhi9fNdirtwVyXg2EJz1fEAiiTRu
M9xVOwioh0rpylPZuOVW1u1uU1mWd4ntctzItfrJ6/EPADHVbD08Xwp5zO8G8I97oeqvUhgUB2zz
6gsyieBK+KZs48qqL3mWESVRO/hbo7v2iqG9ACQ4NCWCjHUZrdMy3ztJ7xxTbShweAIQZba6v9IC
uBFl2xyMYkIEeo2y1Tt8sAAIf0eq6RujXHLQyZKvuVvtGjhcs0adjQge/casJOB6UV2fFbboJADX
QkuCFXuj8bXXTNg28vciUgd4dXp57gAaHKUp4KFVdzGjVqZpNVMUulFDHiT2EWZJMTg7Bl0tv6rJ
t9aUbnEMzxdxlHUc3kEv/x5trTiRf5P5EkYlmmvyacgK5UmH4aHT7Un3mmUXgb+xirWW+sGlSQvv
5PXMMBKF93fwsbWOG/wFnW7qvXlCyMpq0aSwgtcBf4CtFhFDNYuy3Pvm8N2eDMh6G38qQoG1Tyh0
BjtUENzK1rSOXuvjCOFBplHQ5VSycoqUfIIIkK67MPhZJTkmsYF+4FveRiBWkLcqd9zQ32WMRUxP
GJ7sA6YcdWE8EhhRVyHosg2Wo88Y3MIxsyuNl1jLjn7JOBhKOu5+bbXOG2ICZfqIpql8aSeDXWGe
a+mDQaoeake68lXP3eoNSD1fUVmhSFbD2GtUWy+K7DWgrF2QeT8lMg8oMQQoChHK+NEaXf5WI2vO
R/vQpC6+JzacJtUjByL30FMdpsdXrwLIM95ZkdRr8p5FrmMDGScrmRhkHMo+P28ZE4R6M0Aufugd
Auyl2gxkhb0nhFX4fNYFCCUXpegcZalLD/ISMyKwWQRjAYzLcHj0muD1GHs705nUZ4v2p2e7CQJl
GvBGW8U4GI0pgIfu3h8t9PYhzK8aBSpT/auDNBgA+91WGFj6pWkRdbZWelrLa4Sms62cNSCUGwkD
FkWWkI9EL8bzXBILuf08FMNT75vVhVAjXorNgChaUj/AXn4i0lytDPTkj86gggJVXeNomfZJclvn
JEWufTImnE4RNt8q27nkAcOsXuEOKsdFcRhRWKoVHzfmzN4XTfMV7wMNTrDpbaU8Gq4dXkUXi+Bx
NhGIvVh9ji37DP5hYJY9mcKp3deeVTvRDQ/4Eo6Bqta4qyqDRJGEBYGK2tPJuuXGobCLbGVEZr0H
up4BinMMQDd8DHaQmU9WSlJKzdDcQjr2OTcamyhPpmyiMNznQ63v27JwPsfOC1ymRq7dH6NZbuC8
8y11JoiM9CPQ2nVqJN5J7b1+rRZytWGl7hxagGd7AxwouBNSUpLL4q2BcG8ZGUEPWd8wA7w6vdE9
xh0aRRYlxGQwE9a9lzSRzPOyKbrMmosmM/+jWUIRK0fjZrjMHZ3OAMdoJwA9C8fZuRj4rn0H9TWF
oW/Nknmlyh6voqtr57EMSZsy+/gZp+o29aLhJI/INyEUdVdC75cxOURB1blgoiU6I6szPsTTZhLP
0dNeuch6Wd+7Fs/hOpxGbkpO7tX3MmCqW5TxPvcsbO9ii8cIJuwo1aw/mjZm5mEEb1GsonOoZ4+G
1pu7Pg1Yf08b176OTgMPrVbCbdXcY6uKTj7Lg1PsWsFGyyAAwMYOzoap31VPg73h9PQoTMA6EFfE
98JtJ5X3UXUJrhGDof8jcKYkB4EBM6eMNFRhYIm6MXldgcD8eyM15ItatE3xfOVV9ZHUcnOQGn3i
1IRZ8GuwkD2fEgHSqG5V9yQVGG7BkWi2kQPH2mtBYw1eN7DidDmX0MgFQekjHTU7V/rwODmNQ+1w
zU2PKs0au8qePkfer9V5WHpsAzSz/BheSYP05KiALnL07Awi49ANMFKAK90avblLNf5PqR5GG7Up
0nEtMHP+ROA3wJ9trW5I4RSM9q2PFYWpYJM8OKTmTmFVvI3AjV7x2gBtmH3zuyB+lVO8YJz6p525
dG4RJbCmUEE5qqx0YjqU5djKVWwGPmEArBxp44rWaIB7TCrFVgLs6YIUGMoU09rpCtmovOAPnR6T
MGfI7htrUxoh8BBSCoDgsnGdoZgWWJnJe2GudYa8a6dA6S0BCkgNwKqo4veQHHGvIQHWQzT6bz5S
cIiP7nBdzDeW1UNwn/BGALQ32OwBOojaWEJ9q/zNuqY+112yL/uSzySowMiK3L0cQRKq4XGW5dHy
v2Rprn1CQh5Fzv5JjTzjEHfS00gQYKK34uauT8YD4Ve50Q6h0/tk6zdOODpHPzBuIam0dawiq1TL
KcJ/Gohx82zr6nBR4vCll1ml+oWHjKIPZXgyaSpcdG2iit8DCvQ2K0B4SdnsTBLeYLlycxaOiIff
TWcpz8B2baSxpYGFgM44rUy4+jRuq00Wm84jLADrQR5eRhB8jxpgBDP1ql0RRp9yJgbIV2Kh2OYk
U0VxjNWEOV+eANCUcDlubJ/5kxYDfzE2qddo6yLP2gPsiOyl0cvqgM2nsRZFNbIq8MalsfIrqboy
Xeb/qRtzo+bez8GUhn0WxuMZ4Y/HdgTsrdtm9OAh5fLgVUpJZhgpTKu14q1RmsU+hwauebAzpAiJ
uYQ/b2Jq2B1SwZZPkjHDhXfsky2r6AeNOAej+CZJHhofsNi31HzBtKw+JhNmJp9wdT4Ii6NuPQQT
brTUBvkIMMKfkKRiM6jBmyRp7jb8u0rUi+bJ9NqVp9zjvjo1dDocwmO2AuhZqSCnlbLwNu5ukDUm
hv5LWIEUcJ/7yot3HnRes9bgFnX9M0LlqBvieTfragiMkMANJToLBju0UPKetDfEgcaNIUn23we7
8k7gsoxxy2SVv0TsijfaKOCSHcRuNBJBgoXFv9eVGWhfu1ZREMql/TBBCpnLAhxqgVt7FV4P7iqS
lCmOQK0HFmtLVuWLJaWbSPas+/BTbztQzNONq6Yrir0Fn2jitT5uBVRRVPZjMiQH0TKwau4Msoje
n/Pr6SKileLLw8q0kngj/soIrWkSsAifTa5+e6+S90JhxHLWkNy7IxjOH830/Ho9sA4patQiHSw2
kbj/YhdXZY+UFsZ3opgkxd7PJRX/melvSsF9erhuHMRPij/D8R78oOgQJ2mLrZPnP8V5ce/BMZ8e
4/yERaXAS6UuWRdjIo0udX2uNnukVvBkAvQxY39Fb4B2S4a6H+J+K6vlN4EHFpsOGHVTwq8jnork
SFJ0JmZEhRUzxtvVViS9Z5yXL3tfW5iLW6fC6x4ZB6iNdVQ9i2dvRvZDR9xnN5Yaw7rRBejtMXUn
vZWdYovlX+2j2bY8NLDDKhDqytuIxyWehtjLFZu0rtgVvcDwVZe8crNysjY94evogD4Tu9MGIgJ9
Q9oXCqso9AWjESACMOeYFc24fbcrzrZwpACJbGvpad4d4xY0lBkcxO/1VUWMutqEdfRp7NWTuHPz
XYJausqMeNiIey3uSlRnrP9rBfGVCWItnok4Q+yJurk7iLLYaDGOIVXjA9FE9LFrnsSDn7umuDVL
bxBHSiKfqwIM+0bcCvFHqm3J/am9TF0TQWeWaxTf68k2BLnL+f7qqdWOAK+0HYbwBr3uWSnSGqat
v0tHiM61Ojyp09AhPttJaFr70RtBAmPHt5Khc6KEW6EnZERp9n9++N3fIHaxvYLsrvrq3HJ+eqjJ
pCBNNHUjhgDxfW+QGz+YALL6pxgu73xzZzjFu7fmHaji4x3USONlAazJsdppfqqM29D2v0pNIm+X
O8wgeFItG0r3MrjI7WOCieVO/C2tWzzEuCPv0Ghsx3WV+Je6UyVgHtM4NL3W4kyx9691TpOPCAf4
0Ub0hDaMd0xhWLpMHUHtkXbS4Vgv3WdqYBYjDXR13SHBdhA9uG+M7jCkBsuSYptaHcZH9gSu/Nff
NbP46PpghZ1UA64wAVKWvjeGV1udAIxaZpaTvA3D2zQsi54kiktdRvRnGpEMdbS2rlV0YFbiR8uT
GCNFe7FZ3tZ3XXTeFcfHwukOTqWvRU+YT8FWYC+91RUJAjEWsmCv9ih0H5c3fOnLok4UvakXym27
qwDp7X0r2IljuujsosVy/scuKMriqYm9+RxRnnc/HBfFD3Vzt80L0/wz9GArR4I/1o8eXLlVDDwm
iwG5tSYI5+nDoToQTT2Vheqg7vChIE/PvEA88c5UMQa1HtKxvlvMDVgfXlQiFqOcrWqoEymglK5s
zsaEVR37/J52drPT9ZGpRKXKG9nLiN20CMysSPDuBLNgSCe7SH3syo0X5A9WUrx78OJXRT+YX6el
LCqXbrL0FdEk6+L60GI/KDqj2JTTcC321Aj6kh7CeRJ3X1wkA884gFmh27UutPq1eEtgtVMrdt/V
drb2OTUQURLrlgHX4C2kui+m4FL43LAmlOIjcXCoIeGEb+gj9TVogbsjY7IV91hsxGMPp+kJQrms
kYf4ezqoJyfUkp089udIzxEoc5qDGGQURu0azm6Oeu7Gz7z5C6DVPyHlJ0dxQfHkxR4jfT2xYcyg
+zl2ziP2cvaMWXYj89nF82yXih6xDAayIltHzlv+PrXulU07QLxf7mKeWIyk0fSZSezE2LgGdCFB
KoEX8BlcssZM3EF+VDQhtwblREMXpVeM7axjJiZb4HWL/WBbxwFgDvncPfRINIoDc53gGDbPruZV
VKB4GTk3VZkHYbjUt1KLtJ24vvi7XDPoj7X6MGppvZN17S6e6vJoxV7aND9CbQhWfZah9A+F/M8C
bRk4JPHtF+V5YsfyNMeRhuUDGP+tkpgp7Pw67a4IsusHoGnFSbB2uqApTvSF37mfJPPzFU9iGWOW
B8MH+hfe4yt9cMqNAUEaWQxLw+Ek4yWwGcE3KARuc26ZeDKiW3sysUcDeLCb4Rvy92AuGiwj+vIk
5w49jffLTViOij3R5P+/FHO1HvbSVbxPYqYg/hhRnOfiS1nszZVjgO0HE1qEGcREV2rMg4zHomgi
fnaecoldHDZ51eZd8tp/YPXzh1L8ne9mGfO5eWqvgQVcSAhij8GHXsxfSY4QuhavyWQ+P669Qf+K
1grxZL+NDlnl+/JWNJ933ekLGgAGabx4nseJnipmdMtmqRvGhJSDglKkAkxsmoSJf2fZzChJUX43
l53/+nzsYeJc+wxdt5b9Cnj6ziRLNa7R681IQn23xR+ilyfVVuWjuNliUif2lnu/1JEIQvPagwCy
NBa/vhSXc8Xe8hiXA8v1PpwbpK8NQh2MYYyZYuBEwg1skSiLN487HrGMn47Pf/yYK9kqkDr53TRS
PMK5543fPIj2R9FdA1W2AE1Pz8BvGiQ3RE/5511x9jxUAcqpDnYebz5SQTyYIssS7gMnRBA8xNHl
wLIGFAfEZmknip37o1PK9Dj/9VNPnskeyzszz2fmzixqHTVtyJ/8/d6JvbmV2P1YFifNV33X6uMP
fDxLUkhs1OaLMiI1K8aVZfYgzv2nuqWJODrPs8XushHPYymKPXHev1713XJGtBYNP/zUP9V9uOqH
X/KmAR+jubLxYfRNrzgezuQqinFeq4oXXmwIpUDOhEbE4n0Ksy2bpW5M8ASFfkebotbYnRuJ4VZc
fGn67ojYdXUPhBAp+LlHi5dleeM/vFTLC7S8aKJuOU2c8a91H077p8vPr+uYTuT+LATt129sHNqY
1k5zYfHhWjbzSnYpv4tV/FPzD3XzemK67PwL4jof2sy/0EXORZG633Lj+GsxNIg1qNhbvtFiDFmK
Ym+ZkC2NP9R9KIp2botgQPtDKZFEiDITIh8vJ7l3preiC8+7olaUR0LZLKuTItmpTva8DO+AqaCN
L2VpnGjkoixGfuZCHhElIzHsOXTkekY9rsXwQPQfSdYKZeA/dLV50DBlYghidMnyERIm4m8b8STF
ZhluRVF0BUss+pc2SzdY6j50oeUyvVfFhCxsSF2dPOqbxlLjcS3WvxEAA8JFUf/i1V2wm994cVOW
zTysLmVxu/61KA4sr64oegRS/gzfovzhCqJuTCKwE0rEa7QM9vPEej4uns9yZoVXCYu35GgQGNGm
CMm7lePSTJwrNmJisBTF3od2YhBd6t794+LIh1M6p5C2o3YFFfhYQqXANUC0IFKuKSA5pg9XjiNe
/SyGLjeJkuQg7kwetWlyGGVrVSWWcRBPeHmi87v/Lpj5bqqwNBV74uEHWUtEb240B7lSC9ETLQyQ
SVHRyu5GJycdg5qLMtzEKzrHKUUP6Ec1rD6LF/lPVKuUvS3W2aROKpKDaZocIySCYYlDWhObsiJb
uVrKruFJ6J/5xiqfdIet0cCAjAF5iXwYquLtddU9C862QQIgkNGuEXdVPJcygcqkFtlLHsIzEXxy
dXrAY43oTj3HMz/cfnFT3z2ieek633WxZhG782sekJwcHX3YirssfnbZiD9gKYob+6FuXtWJIx/J
nEtLcXj5l1TfV9cm1norbAyxivNS963Jwn6vIQS4VWHMUoR6hgBpdsRnkqOGSu5Ms5DpmY46DjBP
NYrwbiq950BJ9sp0DTkqk2vulfVKtBqbpD9IY65v5DYBpNd12aoKeNXFxklsfW06ADwVMEWXOLJ3
cuAb6RbJIAyXWdlviUqCGh6sY6V61QOcLHLNiMZCPE8s3ItC+RK7/cuEaH/yIKU8wb8pN6jG9ahy
UBR1CYJHSUR6ouxRgQjNIn4KHQtlQb25DiFaCBawhZ1Kbn/vGO74GBfVD/iOh1ZX8rc+1XHVit2v
ac6UvMQH/uR6MkjxpHppndH45hCtJ7PreiQclBp1nK5beVVZfipHML0syfNXVY7NNYo6wKsCZLvk
bLIF0Aklj6lRoN8ky5sCiWCUoXJw3BgxFrd+OkIoCTOBDkcBP1L2VWbmt3GIipvYE5skyyx0z9IU
YWGC8EYWepu8QH7IHbovOsmzfS1PUn6JXGjYkaDEsZkCwCvbZeUWZiGq1zKET83FSFRGwXBTJxmY
IKfuWA9XmX0CqUF6zSHYXqP6NbRD8NhNG4guwaMrR1+R1ZSOoipPMOlGdxFVrgzhM80gW2N5jxVq
2I8ymdDHWFKU9dD3HisIDoSmA7QqNrmXKZaieMiuhq5rbkrUOA/jtCkTYHsmfQt2NS2WA76axGsl
t3BF68jO6ANmc32vogvj/hqiYLzNJdAcKP9a9Lnl/CIwnAdUZoJ14dcrdE+1raUY+mYYqhSNN8D0
maboJ9MC6gysVdmophrVK6zgkcHAATx3/PxSQLW7VNNmKdI/91FGDLVD2siEm5arp3TUY22t6Jpy
Epts8P6qzNpCWg8OLHfHjwk2I2rw0roARm2zb79EXfpZI5UOLhy6P++WDp8ZZCJohaxAJaYdf5Hu
/OSnkfplqCLQCgjivHh9AuwaHayHUSGXbAyRcS7stD2pbVgf4jjMbjwCBcp/LT9VvUTnSmL9Kmvt
S4lq0NUOoofOLCqor1L5FLYkjizEHreiKA6QCn1Ffj3dlv2qxbhjNUzNQyXGlC8EyzWdRwabKkuC
dsuYsXl3spF+teJRP4tLlZWu3CzHP0AOw6kzQRZtxwen2Cx/Qe1Fv31/jObrltpYP1RNvU1lZG3W
LhbLrZc8Y1Q4ErTPKtbKpn6GaFE9wT1vb4SOj6KE0W79hGkdZKikR6xpaiHqLC3/eFJkv8g2ely4
BgLUhvZDxGLalWDQXdBPay9lR1g5j1E7EQcslCyOyGBGoNm4Faou1XvENpW1KIrbk8Ty9KmywIRN
98fse4AuxTTRC/dm/3v+d+IodfdmVsI5m+4fgtMg8pLBwZ+ePtN3OsopYldsCm+E4b6URW/rayQk
31WKw+JIA7lj0z0AnAGB56FzTaz+G/qhDEpq+bksPf/Qmp2HxrtffM3znTgedn65i1VUm4pRsghY
SzZu4cQDj5UXeJdm2nQRuie25u7fHWjbGDuZN881wy0UhvCc9wkehtNG7Ik6nVV2BikARbVQCSr8
Bv+loThlbr2c3fSYA/4vp8R2B75CVvYfL1M3GSK39/6Wy0QD1x/+OtFa/MiQ5Wp1ieuJR0HaUTdq
GLAoUl6DaZMiMHEVxcF1USwM3A7yuhwSXJ8O5zLK5aulkdjDQe/Mh68hj8zJoU1Uxc8LB0+MQZJO
1psBFB9lKXH0w6miKH64RnX0YCEEPp8qfu3dGYmqb5scgMbHA9NfNeQhZMf7mJmfY+xJQS6Ndnyu
hyI+230A4ERBebNJyDPKZCu2UeYrz3LudxdbLb+nviI/d2YmP6t+eWsYYG/kpmG6IDrI16/V0P+y
ylo9m0BL3uyES5HMya8xagZvQSF9go/sPYiDeu5d3Sw0H8UxkMLbGELdUzq17Mu3qFP0F8UNslcl
OoomfHOSZ7mqoF/e/DIeLq2nxNd+2iDup3YrPSrZNatxxZgNGm8qijYQTUnkuPYvOepwL7WJXcJc
it8Sp0RHW9HqtShqbdUdNFxTN7luoIi/Mo2mfcL0Cukio1e3AYTKt6rFFkGGr7ef+JVvQMHyjZm4
+qHHMvMxN/sXIDTNFyP/NtqV/cmQ7PqU5AHSSabafKlGgBSyZaSPiOigpeu3vz3LrL8A2VI3Y4iL
uFm5LwrgMzRs6w68J3uhX29HrGHhC/9VBS3yz8EPdaphgYpNxkveOeUWv7YchTkre0kkwzxVcTOg
ud1mLyqM6Ses31fioASM7QUExieYvPJVVJluRX7B7vK9KPaoSRwVZ4jWoliGtv44kqUTJXHFppOv
MlpvKozoszeM4BIyw9fOJVox0KJLFxU2M70SdA+bDVg8ZD2Rlt0WbmedxJG2dp2trnQG/Q63k9Fl
5EEwJnhr5aJdw/EJTqJoBbIJTCFoz6JoYkSED6TqXkRxlIZvNt/8mygNbfLIeJ0+aiH4Hrf3Dn7Q
Sfc4qeVr4EIj9l3sqrq0eATos0V2or3nTv0ahbV8BqzQ3VW15lUJUZUvIvsiGoh6dBF3uVQmN1El
NjoqR4EJgaFsVAxXM9xjE9O7i+YhdLTHVL9XVbazG7vAsLDcImOen83Bys5BA1luEgvOz5LMpmoK
G5lZediEDi5aqhlUD75iYQU+GC8ohMVfZKNwtuhm5gdRhKMDpF7N3nK9R5JSa8ESTM2UdnBXaPqB
qkl73JXlGqB4EX8BRZ3soeNbO5XcxxfT0M6pLRnPup9Y1zwyAFhMzepB/jWAljzyaVOuTOsU3IjY
s6fNqMTumgheBX73r7qlidgzpPpX0arK/p/OV2sAMI0ZPpT9WN16qQAundlI34Hq0vkS/Upl91Xv
O/Otsnr0gVI1uyS+ZqJsXMQg4rrxU1vYd9G01+JLGWjO57JK5Y1dhsY1zh0MWMoStRR0YV+hI/2Q
EL/ahtnaBjZ0kXNeKrsPvzUKADFDs6sHR2+8k2Ra0T6IffkZVZVyJS5vjZ/l3Kl+NOSNgBHpITqM
g3YgZpujupsbd8dEc5zX3ULYUklXUVJmKOOiUXXJGVMvZu5vWlcNTyXi5H8OzG3E4XyphUcC+BkZ
/408enK4Ecd9cI8XcbXQsqk0C+iEhaUf56I4rDpK1O94tYO5paeod0OPjL1sdnC3l0sYln42gZef
LN+QtrGSqdhSddbBAO97xOumuiiabu3MKBkeB3xcNm0tV6+8jTLQH9v6ytz5jjaP9LtyXuwuYkra
Z8bu/mzWmf4DTiJikTrjPL2PlzaJLEgq3rgti6K8hWpdHnSt6E6BXRu4+7o5tgSNhT4WYFUGPpiZ
ao4sltu6X0Kvf40CXfolgbScfyhJFaTiMuPnEHfffEmyPitmlaB2rIzPvok2OFMU7wEKtb1PJlFx
WXLjcxuHxp5wQPxgQwUC41wZxM8YyEx39L8wAH+FfCj9VD18kEEnMcNmEh55tv4rQRlZbdoX79nQ
qvqpbcAso1NcvTg1a8KmLZQHcBsN8BwcluBdWRuCa657UFUND6remiQN5Dg5j0qTnMWeZZWkAJFA
uDYRsi741zwpVue8pLHzWRlC6aq3jsM9QL639OPyJIqNhvJcaoXNUQ1bhKkU5mXHJgfqllW28+pB
SF8VnS9f2yJ3X4Ny/KIannoTpXFCgFuq8SCaOop1DhTDfRQlv/X2dZzHT3qmuq/uSC4xM6rnXLOs
V3ffu4n1JeRTua97ud5bded9zdR92ZXm1xxEFpY5RXnovC77jM3dujUC+4l15AWTh+xWuhLi+R7k
jab1ldVcNx0IMjLOOOtOTJZ+j9jRwEuE8JoWaL+E3aGBmJpvec3r0qDSSm1TmI2x67AUvDXTho4x
bCq8kTeiKA6QsM1u1YjbFpbVZ8BO/LLXFKAbMBxdEbvLbtq0MZHiPduSdk2tYnwiCvC5yYPh6xBM
QI8aPgc6UEjuxerncOyGr30ZGOt+qg+m+v9ubyO5tLR3bZfrAE9bV56N4Ntf11/q/+36/91e/K5a
dDC3HX2rp0a47liw3/NuKO+qpat7c6pDLqO8iwMpi9+5TjRBKLK651Pdh3P5ciJnJTn7UOWbKDbG
xLZ0ikre0TOSP3Uy9tFOqu+WZuJgHzrOqizhG3j5g5TUBoRJOF+9Unbe1uJd37To2GySXskexKbX
eV5Z+6aulKrYqn4kX7wCIh6DlCig0C5f6mkjiqYmQbqfy0mxaVmuofX411FRvxTFGaIObbtzGgBo
W6rmKy3lmEFv7O2HnNv1rcX+A0Uy50sEn4lOladHx4VLqvbW02C2zjcNATqihU73YNg2hqMReitZ
LAdkX2ETQzw+Vrm001Rn/IQiQ7dvuKoQPH2DlnUUv+EnwPnaojauOGE7N7dRSHRN18a84kHlrr2C
GzFwHdC0nVrV/UktfTS7/3bYmc11DD+DnMviSxwQmxat7q0NyAomemsd9VjPEdep3XtiRdIdgehm
ox4cbMSicUTTRUM7BhFyS18xBYEXE/blXiqSds/iD1l87Xeh11+RGOk+BSFO8FFTtw9B1SoHOayT
o9vH+s33VDwxpHx8i/34N6DD5Dcn+9jBnyRdRx0L6987fjJ7rW+8W5FV1T2bNprM9NDPkEucGmjq
REWqgGwYdX5TYnjxSCbL287JmptoL5ph8LTFNHLAAA1xmmjyZAcyj5dsG909xDq2+FLGj4gOYRBh
YIymNXK/wwetvBleE+0LqDXXKIFUofX6eLFskMWw482zlXTBMUPK+OzogXEk7JGdnGHsTknR90dJ
DvJzomUY+7htcIkqF4mnzrIvUT7g9VoSJAmayN2FdS3jwCCXO9vJeoiuiC4jANU+kp/It3FoNXcX
tSd0g8EOMuKABira9nlssPrB3Ll/CQzkkRt91TY+QSkvk18rctBrv5e1t9620fJG9/QT3jPtqgiG
/uriQ4UEdRpvisEPUMJCP45vE4QPNx6/R5W9dfEj+0z2ukLXJpi49mPwDJb0d2DK43cp0r4T+IVe
bngEyj1b3SU1H2e30/ftdAU7xL8DHFiOxUPPgsocEOkEYvI9A5eoNvo3B6wBS8CkO6ON2j+WkaVO
avwjomvl1TGGBilk3gBWRvkhqRSEZBDv628hai1MyvtDqkvBiys51s1SYNMKI3hfb6HcGW53aONu
+KybrJ0UxXuxM94UZUgzZAPk/nMAAHDr5V17EGepYXQstU45pZbSbYglZicYQSFL1QkZbDgYcrj1
aq7SBwQRRROx967SnI6Iyo9HluZ9IvQJ+YHlOqKuKGx4aCTw1gmOgTcjr7FyrKXmrcHA8tS7coJ8
BbckQW+buGUH02MqomjnbIc6w+dyKqr6AGlJN7KjKLpxqaxgJ4YrTB4gyZkWi4Jpo6Y+fk+5PuTn
3okKHCzYE5uljdgTdTiN07pSgSh1KWis/+G8EcGoHIL6f11bFN/9tIWPwJGZ0Opd3XKK+P0+yMdT
En+uBt9/Ycx1V1loGUfVhVvRptqz7FjuXut8aT2mPGbLycJHs8gOoiRO0jXnuW4S52oY0gHpovHm
NBWUwjqtP7W9Vay0zvK+1Z70AqHI+akryi61GQ7QAV97SqoGNECUt0nC3wQzHlAHCb8XQRny2anq
z5Pd/ToymvxKnPssI+J+hShQXFOl8HfImY6rSJeL63JAHGWC9aedjiVPVltruXkDIoNz83QFcYpo
uBRbs7dWVleSs/z7Rz5cWuoj+EKq+xaDUUUwc/qR5QKiGHfygeRXeNrYnWRdmt7DgAjrUBxfpNaH
QqJajzpKjo+xOY2+SgbCQPftuQ6mL5ZKsX2wCBVcLRnjklBG6n8uTnU4dXfXYNqIOiCYyhZfNLIg
09HlgGgn6opSTnZ6hyuAKNamlm6D/7B1Hl2Nc9G2/UUaQ+EodSU5YWOgyHQ0KCiUs3QUfv2bUt13
62vcjoexDbaFwj57rzUXWJhgSGfa+037O8G44FZq+65FM/Y3Wc8vds2ivZ278LFcShkgFZMP+pBC
w7Sn4s4xgKqkQNxuZ1OOxwpVLQTHBM0+sVUnM3dhgqxn8dFWk2uZq82+YK17r8LapWNA9zo3W4XG
elU88+lin56385pZEFDMRYgPMkXfwi63vmozvFFpZEaQcPA1ZW1GKf1c1b0Fvo8mAwON4Wea3UtY
ltWX0aWfiqBLzdkSAT2qIdOUpGEJUAsmSM9iKcbnsB07mOYsILZnJzuuz3GBFXB7tiTC8xLKpfO2
Z9M8Lsi8hCm3PTv3Vn5tFfGRrX+JiUd5l7fN4/ZcKhx6ToCWqMmTu7pXlWtKkhD3I3NJ7rZ7241a
RO+Lrjanfw9t90hDjYOUHJ+/v/XvWdUu7EPKIMrbHrO7GNyk0+E7BQ7q/3vdv/dRx+K2E5V1Ey46
r11SUqlwIj1OmVszIgoZnmi5dnadQTur+KjwrCfaIV9AxWxPbDeTAzXIV9bXtIoyN/t/v6OFyle9
1JDt/vfP/Oclpp3iIdv++L+/Jonp8KU918Hfv7s9HeYpb/GfVy6WovjEYYnAsFyMYOufV8YWiyAO
1v/84vbE37fcPmBcqOHeFeLl72PG9gn+vfnsZuyCoT2opy7ug//zO/179f/8Xe27iOA2/P0M61bY
7v3nw64f7u9n2p75+6ZDXdylgF2xih/M3lHP1fqy7QWhaGnzbHe3Z7abedv8213hDKAbxt8uE6Fb
ZRj3VBvEqU3dbZcljd8SYBElWM2irvw0q26GoYemUaonKw6Xg+0Of5DlzkEOWFFNvqSeER0pLPIo
XPhg7jic4rz/bovQ3VMznR0QpkmjJ4FmzSvK1v2yFCKy08FTWk7kgGYFOHzHpcfYkW7ltNkL68wj
Jrxn0UnXkxx2cD3mpzZsEBcPz1o08cew+UHEzq5S7S52iv+yQfVEQ2eX092qhP4ZV+NFYeo5V0Qi
ziAY6nXgVykMHTL8vkd8xCxT3eycKNpD22fKvZqy5K3JM7pvwrOgFiFebn1onCQ2qTy7/fuYRoiL
t1Rjcfr3WxGdvKBoQS6Rm6rcb0/gQfvsFxxXTS+xci6PXfPY5WK8HymEeruFhV6yJB8XJCPAy1I+
SPSs1ISskJBD7EEz2JAd+smbsJoKF72hmV+lNpEAtt7MefjQjvj4i+psR6OJ6p+bim6xj8ds2usV
rLHtsRICw2EhZY2G6f9/bFgoJECa6oeGFL3KMcO7Yr0BR+HWdnPfW+Ca8h4uzkQNc7+sN0lu1Edn
tmdv+5EziHGfQqPAMNT9fejf450lXhOzN262hxyl0eGSTQtxoV212x7bbgw91BkTwWzcXvKfJyDm
GXP39423h029Yr47V+Vpe+PtsTAePcvtjaCfWybW64fcnkwytTybFgDC9SGTtvrVtpVgjOL0oap3
FYbg+17Tkgdm5j9T0oSnUTNuAZHnl4mwqvvtxllg/YO1Mvf/HstnWRLiBpk/U5VUwdIYGmReDzeZ
mZn3NPvNv787JNZuqULSj+K+88vSYdEW5mQMLWbtHP7+TEJSs2+rXPjofHk+rk39vBbPaefcLS7V
gVwaZkXNIO5dN1PuzOQcrT8YSfo/N5PZvg90LW9mka/LQvw+pP8hzPj3uimDcpQvnHq3P2SrlUV2
RXJP4N1wras5+LtHLXUSoTXuPajI3V3VFtGDoEn2oKfVYx1G03l72XZDSaZ7xALVx+3H7bUalPXA
bFCOb7+1PYajIseSkN2yhpt8V43c+7w03Hu43MuNYQwfUdhCCVkf1+1CkiSVemHq4PzfXgYB88Tk
Pr7dXkHld68mmnFOFva/ak76oxK51j1mUfueBLFmp8UOWQbTYt9vT2g9cE+1Zjiz/bg9ATBFXJuc
gpHkDQVybNwzSjYMXyacfzNpXv69NqZ3SphZZx9yvUn3zoxiApxl/FDjhgiIZ8l2hg0Zzbf7Jtwb
rgE5HH7LA6jn5EH0Hd5QI6N/MNEPdYycUKE1y2S7oXZZSMsizVNfJqqNOiIOTyEsJFxJfSHg4f+5
t/4IX++17MnyI1vDRX+3RquEhEPfbPeIay6YX9/0q0toWCWM273tZtyEkusNi1qEk9uDoGuHg6sz
8Z5SgC/V/BT/FV6tOm+Vsrt9U/WFNkvPKnY1Pvy7oUbG6rD9XGyuBymKV7Eaj4bVSdOuH4FsIpxH
1uY/MhvAbtAgaQrA3b3ZbvSmnxYCjtqVv/G/d/Xc/UoyHQZGV4J93J6WcsEhut1Nwc6A/M9SxhyA
8xnaQdn7u8WcmQiSDM5I6liMELet+PdpYC/ntStzgH1C3AEOM+wLYqfMhoLFbvgzD+I7hBaRV81h
Iv4rMLXHiFzHm2qQbzab9ZwQB7bvNfERz8LdTauqNuPPVO6ZM06x277vv6293dv+A8yw4p2I2FYK
KWlnddCDNovEsSeo7cYyqvpksUjImrT1FHU4jMJ6zvnWpjnh0MfUofIfZhfQWmpyByD9ophB2mJi
Xk1p5aq4ttd/1navANqwa8CCcN2V2k0H2SJqLAZdRg2JL8uny382DBZltpvldiAUbc1XlCKk30/D
rYnNL1HEys4wL9XYTjddbI1/bwyRTDehvm65Yv4oNL25wfLb3LhlA3R8u1s6rtR2290tenW7t91k
dtigdnKhYaza+WqNY6mNBoMORcf/uWPVrl2ekgIQwOoRXb/mdrN94X8/DoUBWUYjNzNcPUzLqlHc
Nke1eU63u/1Cw6ss7Dn495/Z9tN/P273XG0k3goDLyfvCk4gN8Yq+/t3Yw4iPgzCPGer9n7bD7ab
ZP1xZMSxX5Lusj1UhybhDpFDNbLFGsgt0cBSJP9fWVW/cq1rSR81Sjxgq2vs71170MdTBuQLkzzb
dOVDNIIYg+1m+zFNoBBrifLTUlKOZ4Ihe2/pbEkqipJOZ9upAoOYrr6aZi8qiNaNyacOVKdhFaOr
4YHez7ebT09avYJ1qUfIja0InMNKPzM63+mFxDea3RZVE3swyhiULnV8sdDC3Ebh4DNv77xxLq6F
xiWidBszcKGsntWm9zll1IzQ6SzWzXACN7AubRf1Afe9flxGEoQsh0xa+7Vv+3IvGMKgYh8kWSxd
tE96gihJAldkwXwEmWDABZeTRnondM3yZ21WdqHSEwsj9T3sf/B0y7Mh8lNZ1/TviCRKOvHejA2Z
hXO+B7+U7EyMflU/XOKoVT0ujjiT46oKOgwZ8XAB/IqeJGWkq6iMXqOUpgpeKh8oW7IfmzUjujdQ
4dKiYDjtL7U+km/sdEENoqJz6DXK6aez2TCOdIlK4fcX6V6iOUv9hICtsExVuKZElCYa7WqpAr41
yD+fCc1s5E8a4shWUVL502I6hxDWjVL3x16P2Qhw6BJhsaVFjFe8GwW6mPHFddbWJUGQ1GPdt82l
ez23aBrsGNs6ldnBUGaMwAp6/2FUDlQUi8/88YPiOd45M/79WrEy2ETIdJyF2lPgzXHAoyHf5ItH
pTsfM+dhAoF0ZOKpXhDTkp7hkMCglvyja1y6eOaHCGCwEzkqWVuDgDmF6ylWfvqQbJl2ul33ID21
+ts8Xv6YPOmXHRfKhkW2YofXSh++mgI6ks4h6mujJKxpHpk3xjaJOWoqAhqilyrrSMC18Inh4A5y
2gmGwBS+ZGruW/2KFIG17E16/xpyvQigvHrkMpMPWjDCcXgvq3ETmBCL9FHlzBC9zNuhUfZF1IUP
M8T1pXF+1zmpepEafc5S2fcOC8FRk8FaAErLiM9o5famG38rcFi9aiKbWJuWN7ehYUEDUlP+2EQk
wjUykpOh0clzU/UB4oLjG3MehLF8mjVnTxAu8pEYKZYiVKatrJCU7CtrtGG/NNMQzHFe7xXnJVbK
0jPTIty1eUl/RpZ701KqyxLzB8eezmCiaXfRlPagKefToH6y8o99d7blbmgfu4yo1pa8Lvr5O8ut
37VegmcBkOQYhB738gVFrgHsKI19UjwLj2pQ8xf4q55LYKrXz1PhpXZ8NIWiehJkl5WKF0BijUAk
CeYrpz5q1KBMSV9xIIaq2nDUjMjkufk1cuVnGDUtUKfqO13eFj0DvpbHX4hzi6DTn4lQfJboJZm6
QEsdzy7I1HW20U+DE9Brm+bBpmWGCNgK9R/aNyBMrPd0NK/VxNA+dy9C52WFNt4aKtU/5/R0J0kd
7uvuEi4DAbLlfCCe1yJdtoyP82+Ss+lXP2Xl8KENBMqr/XwvUir/YVlxvRWNQKLRGfQJztAlkMkB
zTBgw4h9wm+rASBY+inZSF5bEwqsGMqpniiyYqE1fn9g26tBbtPwJ1LgbNT7tjDDB7IN+x2jndSf
GvvZmorAKAdOBAoY2jx/I+M+DzSXgXfX9onXdcUrelFMjj1r6ClLyEtCvWm1BAmvObEoo6ddp+Qv
wPwfQKc5XvcqLQh0TZLhux9PTqJ/V0r2XST6V9cYhAW2kPlV1lB0uA/lOMx7p2BYkGho2Z0cHVE8
R28aXdCpAPY3ztWjmjbXZm1UlfM6iP1jdDbRCyMfOEYq20nhwb1rd5NirXbn+k7GqZdUFt2SVajb
RNOp0rgoFGiELOB9sF44a1qRn2qntkjubIQYXp1X1yKrfgrDPjWN9dklLLwmcR87eREINT8iVKEf
FPbktYwhvnpnvOlJM4tAVQcNCvTdYKQQeUaZBZZCGr2u9LOnmOUUhIby5UA2ikOJED0xdoJQKb23
rcM8tU/EvDGGLsSBLsDBXOhkxuVzOal7Qar33okt9MNoVhKT3Uyp3ly1Sm+kH8XOyhD7JY0Y2nj+
Mi99HsCfeYrb5auarFe9mh+k5euF1eytaLpdQHNmFuS5jvxJzbJuKzDWTtXBGax0JmqiO2VhiEzb
OoyJEjgJWffvc1J/uFH+ZNXDZbLQNKrjS9znxw4NTjaxT6R9twfJBppGXmLAgQjaAKO1uRlkNStw
pQ2MluMTqryZH5uuGmnizjDj4EMDDSC7IjI/5n76IJu68Oxcee4cQDZ9or93RfY1gtMzmukdf9kf
ZLvoYo3DIpPTIIqnGRu5n6vVr3oAXp7AYZIZimq2x6MgROxQMQZA82fQO+qWAwNIYGrdKRqGBzKN
yBB06I+Pvf2nEx1oCq6wZGwT9V4KkL8AlD1FjEReqiXYpvyi9+VDBprH05bR3AnXPUyWe3ovOgB9
0IZO1WT28PYzxPIz8oiYHE3S2M+EYlRXfMNI+Gyw6TpHZB3S2aEr3JtfatFfMnV8G/hQLP1eE0QY
kD7zF7dVzpz5HhGX1d4w2Gz66KqRTF+Z+qFPx+NUhfvu2I3lvmOzcJJg5c/scPKY7SXU/yMoYLu+
JnSpjj15ampHsNjkXrIK1udgZMxTyv2YcPSOTvgnz4lQztCnlVP7ag39RXf7+8HJffIcHuo++jAL
1o1YyIhuGPN3G089fNJK+oxmSHkQRH8u7BtMBMDGl5QNrTZS0Uw7x1ARGA8HwTrj5LJaroor0aMt
dUCi0qvicBlerZ6m8pI7kweH5y5Pp85rbIiAqkBwZBTRU2Xlf+p+ar2iz8egcQcSIzEdtrF6kqr7
yzYoIucYcnYZybPRUWXXQ/gx9Bx3y6DvLWDedidvDbp3kFOyAMSdpeRMQ5sQlCjaKZC7rzAIETpF
tNAMeoetNNjINpuRyJOFE7pWBINuuxj+HceT6VgExWNXwIiSmaLudQNmQ9cmvwiA70PY9lzgqCQf
3G91GoaLBoiM1Zh5dML+SREz2E13+BA9pPFZSdC9DB9t5+4jCVK0S8godjM3yGkRtAw4coTxQakq
HDwUYY1I/SaiIzCoakHHOjsWi3ROhEy+2gnwHq7gg6y/tZ7aeB45PCv4OmlyEUpFwtwIQzFld2mS
XxqnnwB3Eqom8nuWpLlESfVDyGjsCW1grGQ8h51DUEn5W4Nc5ywtLgmNRLAwccjnLG+HqDlbFItR
X16ly9CQfBFQV7cYiF6otV8chha+Ga1ZEfr0NZusADJHTlfH5VJjzUHmDGvCIFdziwCptIOj2rxm
esPRMfpWu6h3piwmivE884RDDWbl6Dai5EfSz+7PZrUSsswJ3ts0PpvVuNN0c6KwIjQjsWE7WMO9
Mk71KVGyeyOiICeTttTN8mDQmWqaZaSgjeUBk7bRWUVAQ+jZiqPf8K1gp2Zo9mKt4Qhgp1F+aPp9
JlV2Ci1jIhm4Z1p5LWowZiDuhZejtj0uZtQGHURMd0z9dDFv28FFmzr8MZUbopYvCcGsJU1ogI9o
77J6h5XxPpVC7NWyeQeycDOUC8TnakU0fzSC4OrJ1TDrV/FzLWwqITRQDk0Cr1Ej6s4qATOJBL10
DoiWTKIh7dFPLcw91owrxPxMBxCQcpzJbLf0vTDmJ121Lk3KERizhTNBqARTyT+mHcog7yEOF7tY
sw6JNX0s0w3KmeccRapHLkizKzS2E1HiV5wYyEYW1usWXqV+Xlvw5qsCmW/VtvnQQ9707qxoe4vA
I881lUdRib0EcLuepCoPDipWqBkB9WGly5H+kXFiU4wz6MB3GRu/dUuZ96EugSVjIYVoyPI0z8Hb
URGaLnt/peAdoDAhNjHGv0KN3ycxjKTM+DGsvvSsiXa/CTWJ8yYtRBO8oK4+JI6qQ5Wzg4yUU09x
2UtsU/+k4fKHDOX6LDOm1jqD+5mookzXfgHsKwKkMhgoDS1Qs8pcf2GX0CMOdJ3BvpMdhAmXVpum
o61JhzogrX1Qcx30lP4t1Rpw1P1ZSdjbqlZ4XV4/p3mJHcm6AYwZLBX189i7pPrSpPCsPD6MJI5D
7VyuFhL2WnzPmvtVF0saIGSr2U2HB7sc3+1u/IIkelzm2bd07aOaEhNa8giiF/NFOLUmfJKx9JmD
qLV4lJn9MHQOtoy0uJXOwAClURlku++p2ZNoXxhPYf9rECqobhiiJIiRuKPaYTDF5W1uiovQLA7d
qCfPiTlGq9p3NasOWZVjECfqPYEjz7okFdMdyn0Uz7/i0JRoAe0HBioEuKQhzOblzXF/OZaCSERf
WXxFP/l9n1JgU2CCr4uCVK+CGYotMeeebAfmDfFBqcvbMn8Gm+cy7AyP7JN+W8fGbko1VmJS46V6
Uu4U3TJ856aLAHbS9EO7QDa4O6A5Ke3d2KhvSp4zahn0QzjB3JtCwvByMGiNPfiR7L/iBum9aZyo
L7oyp8AYbc+kqmT1Nd6p2YlK2oQ6nJNSlbi+VkmLtyEPIXcVP0SbWzaG5jtO+j3b8VvMnHKeh8JX
JGzA1NXnkz2/ViLJd6F+yAUD6RIfKh7UaGeRA1OJ4S0ro7VDzco/TPmvuVbrc0FgVtJqdFrJq1MO
KSbS2cqep4mrt0mq974eKTmk1TMm7BgPx4REu7YLQ/m7DsnIyOL62kfx3iBIZO/O07nO9N+5gmE3
TiG/r7yhpv9CkfTMQLzaK2hUvIYjfucqNmtDl0NpHLtrOe9dKMDzTLsdPVcThFkEna3CFtjgRMiZ
aqUd3r88pBeSJN9VmF9UWwFqntYkC4Umo6ekO8YANjxES7bXVvr3aICdyp81yy5J3NI+bE052stE
/8RFzWPU31UF6hRe9ze8mU8q6nHf6PF1ATkM2TfLfNJgoRAsd21MhOv9xNWUQxHDYfmJJAbpt/wh
3/IaukQsJ5yjNILOC2m/uNp0nltgJHDmyJI32jvZis+SfxZIlIckc/WDskYux/V8yU0V6ntSDvsk
YZ2mUvvX9fjCMYoMBFH9ejq0dm00H/g9puBDBPg2PhEr9JxpuhKQgHV4wUgaemMToh76dqfXxjFe
6W0/2cVAtYkw1VxQnBFdjXXinGcuy1ROUaFBwcuxiciWXm/TIq95Vy39o9HQUhVoJmjY/qrYeF45
Gg9KntEyFMabZG6pRaMMSP9ZeSpudIlN8RQt1lHLKdBFRCgfZycqAEh7rGEdHXZrMxgIjSEJ07C6
d+Poof7DiTdk8jPirJxi+ZALVmpWi58mHYlFEepb3BLUMOsVeVDjEwDSfI+G6z615YWxAkY/Jb+K
POoDFoGXcSW3zsaj9hmVzqc9dC+dyo6ZmS9kXzzqVhmIiJxCIoChgBMkO990LUcLti4U4sfOUN+G
3vyt2JK+Mkq3ziC7LlVpxqRc/+0lMXBMyFMzXLMGDjgnAGRwK7xZew/XxaujRJcFUiFI7UumWwuN
u+6rbqZ9YysvOZHEnh0boz9WFN6qiZohZG+hihnKysUqLlTPFPlNFfa/S4GFIh4WoJTIn9rh0c7F
2SiszteVgZqqRH6vAqieUkUJxJrPO7jaDis4UfRp9RUX8RFwxU2bxHs1M79jp6VP1TIFJEmVKMXk
oM/1NbMIFG2b/FRLIlMHtd6hCv/MtA65qE5Ct5ns0ozBc9qjfwtLwMHmjo9wHuI7OykRCY+XUtHg
O1la7GF6DEfjV9hjoQjDn6VUnnSihCarip+U7ANmYmkuuq9EKmqsUb/OsMcCo9e+7KE/6W7yWI1M
1nEAfvfhurHj/GPW5GtW4qsmbQH6VcV3TsbrnI23VYo8L4w+KSE+CVaNPbuSe7OeP4Z69eWpXMiV
wkURuFSwx3XUdtTma6dyOjDFiwNjpjWrJjoB8DrdhPjDNUmkyLryUuTEKVXmr8IZBRN05X2Jxova
gJB2y1udU7iwnUNfVY5fjEDuyn6XjMlbkrfC/2nM+ss08t9hXaO11KuHAlpjbxecXKyWtCWzB493
XspxF5Ifj8oJr7ZWn/EZPeqKRJyO8xeXxXEewRLGZIOmqUpTbygleyOa80UYgcpMFQZXhBekHH3V
75cpJSkxyfZLZJ9xUH5aovnIl+VOwvlirGbdcoS8Whm0NmUI3LJCg+lEB71NfXscEBwrpEWlyxXz
0g3U2uXQmMbOBG/A9UcjjzL3HZ2jSy6qPJLpAEUfGfjkDEDW+VK14f6abJo3Nv0Uz6CiYy8ub438
ZRBZQIDqfRv3b7FkBL7ugstMxBTCEnUfWewo+CeuSx4e6Ii/hXZ/pXN7FwLKZ5WADy1vtB0pROdc
FI99rL8XkyVY6MWUtfipHBfKk+i5MJbJ4yYViFSaMjSP6yOrsUdCtd/qPv1i9fuEC7Q/gc0nU3kJ
A3wvb2Z9aevwnfIAPUZMiRLSqL8oDHJajbCVYTaznVPoR1RGtPXS2aBkaCLyIZVLZdfKlbXm61TQ
210Ge09edhlUpjWypp/cfbGAollEnh3L9rasFAYE/IGdkylfrHu9GS+ESELnOC0KvskCZCUhWdHk
RDcyGVk0Qk5gtq/4dWoSWzybh7krtBslZ4LV4ERgEmGzUHNiFXuGdphntzlhj0u8diaDadKM4pcy
d0Dj7aw7bD/+fQwMfcpx2eVhYGPhAMRf61yresLG7aIiy2BNf5reHJEA4ybAwrKn2W/c+VTZWNIx
OX1Y9JE1gf7UNgblyPfZLxqF6iBCOn1A7FnavCx52x0kFXo7cg2TLQ3IpH8kX/hz6PPV2cXVZ1HG
k9Cke7DDH5vMTn/OtU90ZFxrOuRuqSoico7zd2UAqFoZlPbWqP0JS4eDhgq7CMPfRioGnxaRE4AN
EK4BxFkt+U4WpyWnuUnGtWSLlXNso+EL7a/Y1b9kh3x75iQcDuEJEjOAdDpWvau/uhnQb3Nfz8pt
s75dsk5gDAv51Aj53nVe4OeBPSxJllhKX87pZVGtX0V9V6dCemk+PpYR0+fccU5tLWhp2neZjpvc
dr7byQTiHzX3s5k/pOvowFUK2oZTexZqNPpda3BEuKTA4yq7IR+jDJqomZjh9wHF9chhbZxKKQjU
MVm9HY0oFsAmUHaoFkQCza5homaGDaExanepWd+1qXybijVocUrlITSKnzFZutse0kZEe1s1WSkb
kcsFdjaYDxjGzo3Vt2S2b93oR+8MZrIteWgOC846cUpOj+ljMb6ERgJdyGGNFkdG5GGx9qYelsNU
Tb7jpqydbXP0mKke0kTVXjOXszXsWFa3tFimgnwoLTmLge6LJcWVNfaTpRavXeHkO6UVCUKL6A3G
CBZ2Rz/gZlJ9hB6cBlfRoU3sEJ1DmlSDv7Y9d1LHrK7zP9bXaeuiEAxpZtmBIFN+Sz8bzML2qmN9
Ljj5i5FWZSgZroBQweLOxH3sJ9ZwCrlLTpk7fmZZGo4m+aTlAAFVA+SLrGpkVTSszPo7SxvYL+V4
zGf6zFpuuiddnPqiH7w5YjDVLTSfbDv7HGjycbWpFK9E9NDlVXyKUrkW0Pq7icXFo1sZgTuZ2nu1
KBis6Obvah09hR8NHRZfyxRq1/7S0bNEJtveRFgDB4qRh9Birywrmp2Diu9EXiX+Oh+NSr1zSxNK
+szYw1oTa4aGjl+yDCPzMnYYyAjZoY2hVFDeeVObDQ8NmelBR7zRCuQ/05e/jczGzwf6NhNEDW2k
rUktVZ9S2UD84IoQNyL0myFRb/tR3RfUlN5s45xOFhLLhXrn1sI4CHVo9hAiT0uT2p6VlbtYJ7Bl
ibg4RJHoziP99sxB4J5m04tVIjJV+2emZvz/ywXpDx3ZMOnSm7yirc66FU5tahG9IvewGKBINGVy
6W3mp01L0742JgVTLDzI3C12S29wMR67NxA9u9Jc688Ka9wiT2bGmTRPqpfSWoyjrVeomUU134hu
nQm1yGmI30DDZ2ctdW1OnjjejZ2I2S2UUWDA7mgEcqCxzLLMlyJvC9/WytAHuVKi5cT1Wqc+kW0l
AKj1kLzLJ94imzmEjbw1fSHEmqfQXEyRvvYW2zbUeuuYJhkCJg57bD4vrcU3bkzeEj8RnZjI4rTG
SMZy5KvpmgiLs+IC6nM6R9WDSguFPar0Qv4ruzjrwH13Lcs93lur5z1BI5KpM1WWzaxnZzl15aeR
PAoW7sQLF0SsDqI8MCw2YMTsXXlbxYS34JX9VC1B3Lse7mQ6vxojrktpy+cuxOuJDKg9lATRcIru
76Zk4UXKjyAliLZO9Ls2rCGwneEmYoZK49DVAaNEM21zq/6G38wmmtN7qQ4K4dMODhjpELtRYkxo
avS0Oh06nbCRgYTNkj3ZDMGtcSDh+q9vxdxzuplK/QSopFooK0z2OVFr31Nkfqr6j5yWb9AzhFsA
Cjeb+6WzVMg4IX3o8BP4Fr8tdGuv5jgoGBlCr+kwmdD3UEZ5HZkxW6T4pLHcdbHy7rbC2Q1aS+Ba
klW3TP7sXb44pOMJZjqMvXxVo9JhnYO5l4qVde0BsI/wYWJkAZftU2qE840Vqsw2WPqIEkmOHVXT
XoEFjw75sVdydd869zAuKAzV+UVO2nHpVLrCU/vcSyYi1tj7elR2/jS6GoVivvDpo9u4699zixGZ
8aPL5N5htc8imKuilBNSI5YDw8QAOnYVavZji2/8LiKPRKkIsybcKRg75but5LsRkeuVh7fZgLZS
DN+jQ0O/TmnBo6586mkKkPfmwv0tLZofxrMMWR6m0Bt2GHQ+ldW9FtvzebKJLijS9EERNfR8c2aX
W+rKq5CiBJpkzWevTPyuLv+oxvi7lyoVizUeNc49hxW6PVb5b7QbpFdCP2Xey8pYt9tffKOUvSpO
ab+Y+SEGgYvYMMiU9FioBDq3oXHfdG56U3Xs20YTRGxkb65d5IEMwbXGNXdxP47X2tkZqGcDZxKk
bQyf81zdcYVNqYINT9TY59qqRAdS7+d0Nez2rDsIbUMgv9TfKSYrlgrpo666oR83tF7jyky4R+Mk
j6rhrrRw5ipf9NrHDyU6Mn1VQTuJq+wYsy1T+WXbK5tFsDRqO4R1kv+Kpi6HyF26u2S9Mem+FShp
b7aHrLwhyojOQ51ZfNtujaAJp2OB/BFNrs65lGB1R3Gh+LdyDuqG83BYa0/pkKTsB+prB14i0HTd
9iPj6FiWGYjFfY2SWOByo6dddcW4a0MWMsWIDyL12qlqTs3UPUm7Xg56aiQ72ebXCckYs2Omc0ab
NwcOHoKNnSGDIzwxq2USRwnHORaXPpgKusM7o+2Gq6ydX3nJBi2X3Ctqrb32bl+T4b13uOg7NUyW
nvEG1LG7Npxp8tNm7OPp9zhoUMRtxvLpoL0YFsrCuvuoG0guOLoohYqd29p3BROxoF5E51O07kKs
g5IRK8ycNWhj/JO2cxBasie+8CZrh2kP+BvlYnh1l+g2slirsCzbZ3od+6OS0Y/RxhuN/AGKnOkP
p1zgUbZzrxntQzNktGGs6CWfmX8KrksRBOlWmX8m8oPT0NCuiWnIoC+LaK/kJCM0mvNjm2g0i/5l
6v8fX+e15LaSpetX6ejrgzjwZuLMXNCz6FlOpRtESVWC9x5Pfz4ktUVtdU/fIJAGSRYLSGSu9ZvW
nenIIM+tQZ5b1cD8rI0fem9vSg2b7PCHZXKDjkn8vejh1spWzdpPwsQoHbxdp+XPZQSYoubmUqsn
eBw7pwTh47n+0g1KVDwadWY5+veJccJCHHWSylG1uataexXkdUz+Zdl65tYB8vMAUfFZmWzGvVwi
257xA1j6RxVDtoRHlBF8XfWujahNGD85Jnlq1cKjCC2QBzMbTq1G9sDQ3Tf/DAKFWWXuduOyUYHu
t+VhaKJ4DSxjO7TuCbsQqC/EIiKlB6pjMaY3DK9JanyWY3/Q9ebEKhXZYn8XufTg7pQABFWrSG+4
u6fVGXmUkxn6OsvZKiFyom0Ko94qPT7oSf8oDaNyaMACqeCAV1mwSUqWuLWjfaqR1sxSs3qVsnok
zhXxMuB3U2FmFoCeStvf1eTSiLm9q3pd7xXMYkPfHlZSXTuLaszmju5ztwSXGGWGucdcn5VrZJW2
YCZ5lUeyCr8//xqb2Im5vYbjtPTpGc17pEff6tIfufvVdVfwf9EDzAvxW1+ZY/XV0whChuFEpw/J
oGl4PKmZ7c11JMqIMJCxNfiZ27JdAXxihn0I6/CZ///V+lbmpbPwiBcQpiXoXznyTOrYVhneZ1/1
10q1PvO4frWH6pEshDtXQwmdfAvjLAdFqcJlO6ArE3qHPKqEa7CpA8nG8sCeNclYsOWXyTpbrrZD
KO2b4nb2vEjBiU3ZrLSGns9OLV5gu7NtexPxh4dBG9YWT1DqZeuEids1pS9aE/xA3Cwl8lz060wG
1gb93S8/U6t6xWeKaHSanQp9pbi8OZnTUVd2Noneon6cflMjG2x6v2zsAEidrOf4MsA7zSf7GWkA
YOcqH5b6SULTXvqjc+iBpC1SBWkEoNdBIYPpdfyH3hiVWRj4hzyTcK3Ukr0JWy1Ki2RdD4a8BDZn
sLro5k1qrpWu91AbywssWIqrysAorPH4R/pDyabUg9GJu6MP8dopamb49ZCHn35WTKJT9VZLJf5u
XDl1kygOy1s2YZMH2tC9KKPv7IhszPsK73HbCJRlb6VPfl6etQYjCGSq+RrBokvAutpEy+F7Gwcz
YitUkC6fB4OMcZUW7dHUuwD/RvSvz8lY9SQxesydQE6ti1rKl11+qkdZ2aVJu+pSyVsUEYuyvNpk
qcK6lZhwkAb89/p0afvjIUiYgFy/SJdyXj94NsbtnoztAogjxZGqpRNL0JXbL3FfLsu2YglQe2dJ
YdHfpdmHR0KvCDGjdDwpWEiD+m7WxUmX603ixMOyVljvxnVkEg/SIAvFKLK43bn2tG+5vvM0Zk18
Ai3SYT8cMA6ZbkBzb51PPFLeCX7phf1CBmXdYwMHp2WnsSn1PZYRvaeeIKyc/E4+BV0D2kPZ5l6c
rBTCA2ZinnvVmaA8LEfzAiPFAaxrXqqvVR88gbBkOYoOlVG3EDVS85iO2qOrhVedOWVlW806Kse1
kysPLm9yyKLzJiNBhjXlMgyJRuLYGQblTC16bQGMkpLtsdjJwcVUCVFzuNxB5q+HVllZdc2qhGCj
g2fBLJfivd6XH27YfkQVuYpwnCnFNS6ahocGyp+bfVF98yPojc+mzdDrVxeaHOdrxO/Jlw0IKxTs
2k3/GyFZEvZ5WhI8k05aNj75hvUSWv1GVrVt4bNUlWp1j/wOdA8djE7DC9Go7Ga2/6Ho0rKQc14Y
SEO0jr4yCt6wcvetTJENjL7pmo4PW7QlqHsxLSJxcZ29jq6zKIdRX/u18uzgw1oUzpvfTIj4wN9L
HUAKgHa4QCT93kjwPc1UAtyJ/Syj4ta42QnBoxbkVftYtMRiag8ybGaZB4hjGNq5+TWByDBzxmGf
Ns4iGA1clOhCxmSvoZNCmtVeGXZ51YzkvazwKpNkC619AGly++TohJc1B1qBYT92tcKCzVgw5ZKB
RiMBGK7+HGHQCd0EeTFDK99TuVlIoFQLXEP7QD2ZioVnKLqBITH3Jnc30yuPvMDrmEbGTPdTuOlQ
fdzCuBRadTTK3p6Ta2TbjWndTCq0c9yY1TIF09PZIB/7eqc2ZIM90iml9B0lB6weia3OuhIFSXCp
qsW/tiNfHscK+1JrSwieuTFQct5r47pRmpdEJgSGKtLESF9LELsrx2RRwkKxg60ypQHRkwqQnZC9
geAAq1+3+lrYyqop9X1jWeih5DhDRszZCFpYGQHNpj50uV4flCxoDgQgRtJ6nbQBPtLNKinvt0ml
59dQl6Ir2+rpXFRkFfxHdIp4bZouWpCu7ynz0pCr9c9mOkp9u8TWsDiJKuAA5CEM/e0+SNh5IfO4
3S+NscqvxGGKK3Cxx1xGvENUadi7HgtH3tw6TL1iDExXfFt/cR+IQDos/U6VtqIfYOv+0hfY10+j
igPcko0PoZK0Nd9M1FVmVc9B2BnIuPxVFwf2XEHU5yR6oN01gHYJCWgbUXfS+/bngb3dxdbT7uGP
ep21AVI6HQmtv/orhYmKhb4nT6oe79Ux1mpHD4SRGFTUx9mA9ZRvnNmLrHK1cM8hnp5PhQtwKsu7
+kEUTSeLJg+4cRn0YfPklF68UwtiianXNbw5avuCB8I8hn5Tz1OrP3Qyk6+4dCidau4B1tuKYhg7
4Rpig764Dey53R6vQoJm08eWMapzkXLrKj7KdvJXsi76QXxSF2DZOLq2R0CC7l1TJBu209JcFAOY
p4fOUZ+TQuJ7yPJJK5TqUYyjcCWhjLLYi4GMFFBfkTruSrTWoTEfwPTCqomzizgYcVGuopJHC6ks
3583ZobWRZdUc9EMojm78IHBpsSDmVl86pMEow/qiqTWfZyoGnr2A+maIIW6qmstOBFi91dZ18dn
UvATciDPL0jUWYvMC9prhKTmokJV4XEoC3Puwr55Yu1Vzr3OjF9qom88d0b36o/o2VmxYX1JeyOd
xVKTfdXL/BNTWeiSZfpqt2Hyvc9TaIOh9pGOANljO/tR96woEnIqZDiyeSvnTByjfHZ7VjSzck+0
CkhuggqNbobAD7AmZrnT0nvM1j65kE8SETutHouPuLQuFgj/b0EXvtmpX77L7AlYvVXOm0rudhaF
8bAKcg9rFEcpLpjJo6sZW0xBk+GyqPOiHErlKLH4aYviIhoUT7GYJNx8KYqioQwIDoVeLLHcYahb
v9zrlyYQs4Uo1tMAmaXay7a3UdT79Rl4PWfAp8mjGV2R+fOxtOSVpCmoEE99xPgOOcF1Xxjt7auK
hrRym3VakdMSXcT4vSSD82998v1ZAZ4NRvpmbCPsIkmBnnALSjZNYYRYgub+gcdMWtZSHz4iYhDM
S8WovyaxdFSNvPPIEV9G2/V/FInxDsDbee1M1cYCuYY221kxURWn2Elppu0stbNXbF5bnv9EJS+u
tV86t/1iZEi5+MYS9gD/oDEaL6mVm2+9qWZzz+vGq6ME2coxE+R2kqp9AN1vr3Ftdk/YmlYLrYjk
FxCFIYJJ/rmQo2s6qupRyxOEFjSzIzVBLrCJ/OLIjUOiyMuiY8TWaa2htXCIIj1eNwUqKXFKgiuJ
uuEQGVq91lJQBalO8r/RleSgNIO6RtnGOyiOaq55UKx9FEEEyJhwecoeUkAn6xxq/0YzQv/CaoQl
nWKZ3734AV0J86NmHz6ram+4iq6BMUpEZf7q2rfVH101aM5XGY/vdVsbzL5N9Ah6KtzjfbbuXLRN
UVsmnCHqCHiu2yLv/GWHXegiL2Wyfm53SdQKZ+XQHZdqMHYXccBe1ppryEmsRFGZ+iktTFxPy411
ztSGcXdILBtVH2+rBkV/u84PCSrbqls+kAT/GHHzQ6iKSD9Y/3OdO8jewFNiN2hvMlxUwFh2kIHh
JVw0VIUXgHb6pajrMtu9sLoHo4/iJjkh+ok6q9MW3YA8kyh1vpsckSjbiJIYCH6aswlxzwPOzBji
YOiGi3Ezz9C9DjxnSSrXVLfNr37kPxYq0nYnUZU7doqkW7nJSizU+ziuF7Laga4ggFKvpFDnf4cd
pL+EjQgfUxojYllqdbJ4LQAEmCqJTUbzW7kqSgT4iOPeeooiwvmEmqbDfQjRkBlefTJJqaM5bSMD
01UnxR3kjQjcp1LMl+DG/F8qPcOUN5JCiF9cKDqKg2iAh0o6eLp4HHPg45Fjbr1pA1r4pXZsif+c
vKQA1oJq4FeihhVJHiM7qzlCFcYIHydrSDhqVvqZqplzCTyIN05BPF3UJ5bziNyH/OhMy92igBYj
+Q3902yX5ahCGQNu0+6QFktR3/jsiLomfyWLYyFO1GOvGpK6TAwsZxW/k3aVxd00E6f1gHNp2rdI
mRvSTlSVYUSrKN9ORe29vXUgrsWJ9OOPelH8o85QbWWbFNGys4mh4ns17Hx1+HmQ5eoSNPytow5e
PPEt44sSQj6Q8yj/StLuw9Bz812y0pdaUeqtbmr62lZCf+kkGqofaMC/6JlC+gyGR6razKeegi5T
GQevOF5iasyECSpDWlbasLNR2XKHUFuACmf+S/vjUBTJ55Aj6tlU6hfPqGQQpJnNjr2THrrXjaq0
yIrKpO5ncqd5GzdJ2VrXULtsNXnPHeUNf3LpimB2tktVZAYDawSQ0DerIsnj11YmiTZIsbKSoHB9
Nd05AyTL5rUtvfxBKcp4JUMQ22aNl7zYw7AlGJm+K52WwXpy3V3it+HV1b0f4uNG1eY/WPTZycqS
9uh6ZBn66YLpe4CgJKcVgg1MTU9fIyf5LUSS9CAOWto3h0JvgNcaNhIHErv0AoDkQVMDvZ+JPnA5
p1Ng2nDg9N3P4q8hRPckz1+TJM4296FjDViwLrX1simgBvT9uEW3xTmKUhpBQLNaZO9FMSxBsQBP
3XZ2dbRICNbbiggI6DA5mGeFVL4OLXnVMNWLN2skbx30cfWexckrMI/uOxbNh4b16GfVmlCyUg8H
+2ycZTY0gZnERn4KRzse/JakByFje/pEt0/gidfwlCdxucwqUJhTlXwWYC29FsV7QxRLCT7I4Cxb
wt2n4EVqsRHXEKTe26ZfOKsqB+Lb9Wa19bXmQZTEQXQxpn6iWEzsIr3ziJfV1iXoZWmb2vC6Eljq
7NJbRBRUyFeLYGoWfUrJledxTEy0NAz68Fr9zpZeerhdoirxvFQ943TrzP/pqOAsYZSGdYEwxCC/
PuN2fecmJXcWn1EBKdj1ed2t5jU47KsXJenVnbYcgVyC1flVZ1dNvYgIgQHdQRIO5op6LmXb3hdq
WO7hsryyJzaeZGhV6I2Z57yykJQNwZNb3Ih70Wigar8AB5Jv5BycYN1q+Tq1wLvGteY9B25mLfMW
cQQ17OFRQe/EPKeF6tYn5tMYg7JxMk/6XJFfcz/TliWpVtbGU8JYSwCy0b43NH+RhzEEIpACj0Qz
lz1jnTVDMx7H0iVwaqnsMCHZsTdH1F3T63AmWi2NTOdQW+6e9DwCo0EQH/PKLI8WiDVS6GXwrbCS
hzINjZdSyy04FR5yIGMSvOYSAYSpg/X3K8mlVgTVbf8beJHblSYz1jwfKvVMbomIu1XET10MQwkB
z+ASui66UUqdkSKJrXU3mOou5B0BHCZpyGiH2Z75rV4PiWwddX6fpRVF2iWLsb8LZMl66ifJIvR4
Z0Wh2+uqccdhlkweDI01KAdSnTGBS1S3pqoUBP8hnw63fnWpZ3hbSD+vEC31MOCQ3OkuFoSQ28lx
L0EkNldTa/zH3ESzIkDobSmK4kAH3TKbKyv7iQWE8NC9g6ijg6ITDiQC0m1dp9Fxpm29nZnG5aHz
u2QZJXH9ogbhd/GvVrQfgdH5HyH3KsH0AaOL6RobqaKdPl0TW8QUylCvXkZtSh907qee3q5JnViZ
qXby85rCBJcSxekOSpWzU+rB2ZHyJL/VqSQkijD1VhHvhhI3bJpS0fTnKYtgbSE1wSrui6TBpECH
x4er7qzir0flGR/1wUOEYWbINsd0qrgf6jjAABjU69MIkXbZ9DiuV0Gv7bNUjZaBEUqvkORPHXfh
hxG0Z73qtFd4Cylp8epfurpJcxJLV93vz7kT/Oz6x6j6KOOxnhURYcR3tUy1Z9kt8yev/a0QtO9K
a6q3FsX5reXPa3In79ZV6QJCGYsWZ/FK7nnHwvgnISrrS3EaKQgCBNMhd0IUJu2TjG7Xroym/Zo4
TdGglfBU/XutKKMMXz6MGiFrZ5AeUsPbQRnR1zGp4gey8tKDqIf4TvBUVCpJb6OLPPUm6eekM9Gr
MZXG2IgOlagVp+JQ2Aa5MqsJZznKGT/7i5ZB8b42TunvBub5s8ejsYl7AnNKUqRnN1XSszhjFfpS
k0x9uNf3rqdsbI3Evbj0731Bm/7sW6PdO0PjoEF22PYO4mAg9Ml9lOhLq0jQLqkbuN/i9N6nGkh3
/NlHNJuygVhLi7FMAMzQe5IQf9+laS0Tn55OVQnElzgTh8rj3QU8yZ/d61rVHorDvRyZY7QKE3TM
xMVQHFFq+mMcwpUkaarKZLqyyZH9NgYLJ2ueDr0MviaHq4VcX+sEZ4QM0rMn++m5iAcLjrirLZxB
TX5v2NQtAn732lzTrAWZVm0hLhQHpJXTc7Upp56iourAh5ksOdbwNBKcZl5H0o0HzBCKmShCZcrW
lYbSkiiqOpRRCa7mXhQDM1jwglSfckdVz1GiP4nqLkC7tdbxkAuHdHitFFK9bCGsrWiVDPmEk+Z4
wShbf6zS8Ta0E+vNrgubHD0lLiLjMSzRFWI/On0tJUZNMDMk7djhq/SqujiT/Ou31advyzLMX5FJ
6l/v31YMGfFtkwqB5gKW/loooSe8LlZ15oGLnsTSb+rok576vVhUPkw0BwiNaBUNYx8zs4tyLKdv
sRKnG1EakmLHVAnFJ1aWTshaF1pgEJzRdusXFfHsZV9ZA1AmP5m7CBUcM5ZCWCe5BumHEvks0ft2
oaX5YKcLe/L1CM6GVAVn8GYeW4vuEuF/sUdAftdIvf0qq3z84PSwjhznXLTRczVVpw48mzIinV43
kf3a11o4JxAf7EVrbYZ4YgzRi6eAnq51LHb6TrJfS0hjq7QM+5W4SlU7wpFNGB4dKXZexnAvPtKW
WnmP0isZwOmj3DAkkVum0loUh2h4G/GdRcOqyp8qz12Kj3RqcmPKiPN108bqiw5rLArsQx1rZDxk
GXIxRlYHnLKtQ1cY5F5CxXTBheqPwxDryA39au4lMAz3S8ZxHJhEkdg3eLVqBqwTv330/KZ9xGiJ
0GEMONT1KCJ5g4FMN7zfeyiN+9yFWnwQ/XE9qdZaC9FSFMtpwCmLO40lrunKxJijKeKsHc1Y181Q
nvoUvj0LAKD2pcTTKiOS2Wim9+FfGr/NPvBwSsAJepPXgA7bdqxtiP5d+GyY1TdHk9KPyFWBv5jF
F001imWNMuGeaKR5yEelwAPJsb6GUrEQXQubPJ/ayfZ1jPGGG+SAN4lRdtcxd9qZ+DwTkmLcmsW7
mwNVlIqexZgUGbsKUuUyC0z7FeDAQXStQ/WttWU4iKqp8KWI6Ii/IXO7Ym6xj/rrb4jYQ93+hixh
TSX+hhLW0HOQFt+A77Yrt4j0VSxH4wZwQLJQEfZ4FsW2jNKF6svqs15XP1tHx9N+K8qRWmxIGiUr
2M7kSTQpfJHxSV/Ig1weAcN320KJqg2yyeiISkG8sNDN+zIM7SsQaP2HXe2qWBo/64JpAhHyEEI5
V4+OWx4r4plZg+BCp6XvXVL4a/SyEuTv4i7fE5nDMmo6+6PYIPKMzbBez9kH0LsougF2BDbQbp2Y
x1jRlm4vBXvSRvY8Ju66FPWFrYIFguic7jUjW2Z1h2WE13CF5gQYvzi9fRug22qWjquWMtnrWZa8
13WwoFOpCD1QPFk53Brb0leWZdmiSDA1iC6i1WnVbEcCARX9kAQVSmCruPSMg05882BOB1H0487c
jZhLipKoFz2UhPwRSR8LZeo0hPo+XdtleBz5RrLycb2ZCwF2mK7POUL/j4EHYLJSwFkIIXRrrJ5N
x44eSaf7t/o8tuaNolZfUduAbd5+oDbOOwz4y8XLdXfjIR20tv04fYw6khy1JLcfWifPEYBu3mVU
mxbIOCpHpFNxQGviYNUXUvVSysqzV0YdkjoYZQ2p82qEeKiEihXtm7zo8ADRBlT7B+/MHgMydupd
oJV3e02tzYsxHXQV3KKRXYYwMCdFseYABHMH/w+sZalH5VYdWVbc+zdVFazkmi2bqBOXtT4o/CFo
krUoigY5KD+RrTce7t0skFRWlSUnyJvmJS7c6mS30vzeAWUZlmbh8P0+TKVZxboeIfWJi0RD0wT9
Iop9F8oFA4k6pU57zK6DZCuKbeaaqzTIQUPIeOM4nvFqs6XbdQ4gAFGshsFfolQjb0TRirLnmnTX
GTKV+whDfVXVjfGaDx4ENueq9KF+IHWBBL8n/wCGJa/DMmdLI+rEIQjSag/nCtoyfeUx01buWObb
uk3fwAJDPXdcdaHIdnjthtQ46+q3htgCxBnsKrbImEF5nRqzMouush7IC5ns0FLU3Rrc/E0bVGUn
SkgpGmcn/Sa6i5rAUOQti9bfxwnjTAYVUUvL0mpbiKR19ebBobqNweYCuHYxvkF+seelQ2Y6JPWv
TBNQgN7r473kureSmKt6VC7ube3fSr+uE5Pcr57iOnJO3aPakaueJsBfPW+fN7VNgjv/5jqn90A/
et3W64boALMxOhiRe22Sod0gxxId7vXi7FZX9CTMOpANdL9XpyUz/UyUq7H9HnsA8/FnOLiJkR3E
mThUxYCmiho3GIj91eAqctD/VtatYJPJXvIQdvhQ3oa5j9BW0rBUwkm7bxpfHMRYLAra2T//8X//
5/997//L+8zOWTx4WfoP2IrnDD2t6r//aSr//Ed+q95+/Pc/LdCNjunotqrJMiRSQzFp//5+DVKP
3sr/SeXad8M+d77LoWqYX3u3h68wbb3aRVnU8rMBrvt5gIDGudisERdz+pNqRjDFgV68udOS2Z+W
0cm0oIZm9uQQ+nuIxFo7VduWFwzwWtFFHOyksOdpCd63mElB57BQwSQgXnlhpB/L0dBuh2RUjjpT
6wO5YX5r1JL0I6j8fC0pXjO79xMN5Nww0MwCJJPzgKCokW6K1O4ORpr0B3Gm/TqbeqCckrKMA3fq
szU5uKqyrYMmu+QBUFpXH34rOam8NXxnWP3nX95w/vzlLV0zTd12DM22VM22//7LB8YAjs8LrI8S
G9eDqSbZsWvk+Ii7xXQOe7sivzHVFEtjwJkM2EaPdMh0+Fkdlg6ygUXlHiSSm4tElw0Eb/rq4gRW
iYQCdb1rGsBJ5daH1fdXOW/K70VcNrjP+C8FcP1TQDb8RVZf4qhunjVIU9cILLeotZs6PCguFENR
jBWSKr0mIZ4/XWPAPVh6cVVC3m+MF7AW8Xy00ngnWtMs+m38Pv9tfEmTt11TQrR0FVxPXbdGrKNq
D0Sf//MP7Wj/8kObisx9bum2AuVL1//+Qzd2arNg9dJPIiIdejH8fuIX9hKHH9VAygJiH2p54je+
N3cZsqhVmj7c+vlVA1MYHdEHXx/LPWEd+LARN1xiDg2mmVNla0/4YXHquvp0aqk/e+WG+dkWrLsK
L3e2aFZpy9aux/e6ng0V8fARg5iVnKjNtkl0+8lwlbNoT9jlEDFXc5icrnkskTeeV609vrtV9NQT
Y35iDvhjwBj4wVV2NICG8z5Gt3Q0+nNrWf6+6fKDKCESOJx/1rdnfJ5R4Gvz1J21GsqPwFy0havf
u3Bprae3S1VJLxcj65NNFoLy8JEOQcI+6K+yWzwNvaJg8NYSS7Lr6W/xpC+WtRwaQ36TUf/fABYy
b0VzCI4pHNZHzcYkKMiMBMNUrv53o06XlxpaCP/51lAM9W/3Bgo7pmIzAZqyohkmNI0/pj8rkVJE
tJDXyPl/zZOhMndyG6RAXAKF4+3cdA1jB/pangMPA6Uumm4dRNPtUBoY7nZQxcvKx3QwSeOlmDBJ
HRdru/YBTU5zqYu17TqTMAIX06zZQugWrSGuwRfH6VeyVWZHHxrHUZw1VfNcWk2wvdfnCETfenR/
NYr+6ID9vEgUHbYg4VhdMzVlARcFeL3BgWqT8QvR+WTrA4xfaF45fHG6kbeQ3PvHyOlu3aTRag9J
j4KymzryvqtCeeUayCvYU1HUiQOQXwR97ES51YnivbNoEHW3zlO/e/E+sj2N/Megat/u2V3bJ6ev
j1almqiFkXmWou5VL9nQ6ZAd9hghOSjeTisyKUy+VFp5DNDLeW8alkXb1Ku9q8tMClhvwkUaYJQ7
VX5Qpz9aq4xkUw2luhRF0U11IBLnSksMzkWTh7s6ObehnZwHzFrOcGWe27yXH5wms+yZZub9Rkt4
i4ku4lBPnX0ze266TH6419/7ijEJoTKAZGS38ULEgFFO8su5OcbRVYsGZdFX+HzkjhFexUFNgq9j
og87UXKRFj+70RdRENf4FirU4Cmq2b3uj3H6NJKX//kBMlTjXx4gTYXV6CgKrzDTMP+YXCOw74nr
Z/lXyL8JL/3UPwjvHoLzJKZyx1kYlZHiD/jL7uePZlGsc+OtAhq2Q32V8IJzQnakvYpCxOtxoSJm
uRZFqW9IG7j9lfnCzecAvz+LzPL2bWkbm0EBMeoidd1hJgjSVkNaedGVg7kpwuY1YAXATh1lkZrp
C6QYcAug6NqrnRI1EXWmkjmncJCUPZPZWpTGQW9mMWkLpFnavLoOGPjoQJ8d/QJ+dym+FNN2CoXf
9JcEaNpHN2v8SxeCtMm87lH0KBG3BrMYZ1tRLCzTfugKbh1RhF838UWDDjGQMd1jbLioNXs4mvkw
HMeizjGV8mUksRvg/b4NUHohmipJ/urktr4ZHIznPVzINtmAA4XX98rVtyqEH+RYIYE2wPGfzsKp
DqUQ9UAAQxl2VqQ4D0ioKw9q7J8F/EAAEQTyQNRbYYhaHniFEQWJ2A+dnW1G1nmUJoYST1FFnG/V
EptYKzhj7VgrmFs/Rd0iRotf5FdqNY22voMpJu9f/1EckO29RJFVHUTp3gPyhf8orvo1hugReAh6
aTzx6AD+NS+KyQ56qc++8+OPalG0WpS3vfbWdp8yxTQq2tzm4z6nirNCP7SVXZrH6fkGcxrtNQsI
u0PlxgyN7iArWbLy7Li/tJYf8KMa4UvjgwnEayh7L5L6TMjV/WHW39p0MAlqAynNzFH9qGrla2o6
6ZsHIn2emr72kKthuFCn8NughtYhnEJ0AbSrbapEFxsJlhE/ZupEQ2o/mj66hK0sEcKeTGXnaat6
6/vyu0/jVQZTkLvgYkNA/v7rJPbCW03418nUVCvWSfIxFzbl2D5IrG8Qvys7YKYG5HZRiTgKX6Ko
3XwFJiO4BKFhPOQy2Dm/qdEzrdABWeDi6ZCANaors095CYdTLNnrgsXF/j7/EXg2V8HInHCb+lp6
+zbGVkrobbsggtkyAqNw9eYbuvNI9iledDV0p3qwZPD8RZkWX6c4hOiRNUqwqMsSQTMUnY6mqzMR
FJa6lWxMfFVW3Ls8SaGlTgdRvB/KQl53Wuxv71WNGXVrbSiD8UWBIrU2LG+p67J/JOeHjr6laWdb
ChH4QZh93Vo6TJ3MDtuVX5jyXDTrU8eg98O9LHtHKSjCtR1AztNaDf+5uEQqPUlThCQIaUJb5OYB
gDWvDNd6LSzjOzK66WceQdNywAnCxh02UlH23yIpwIuoqVxcgHWEa9usfMzQsiMvQBQECv0jFhTB
Um4iKGdToxbUFpE8ZyUaRRWWQajEm3m+FUVJjrud4U2yJl1U5/Oxi5/jKU47Fnm6yI1Kq1YY5CXL
AKOWnR+jQC7rJmoC4lRUigNOQqiLTwdQ3UY2Q3TsZ3dRKYpMt+ba1nsyZK4P+rrXy+DBD8IvpHuc
kwvF+dROZ4QXSb1F+bAUDV2U9Ru3xEJCSUZExt2AacXuhy+quioQkXrNW9XdeT1SlUDuQLnr4fgy
prLMjauGV3HwpOfGBdYrtUF0rdHb3ClD+fXerpUQSLu8VxeiTpWrdzvrQxYKVocLWjwgpdZ5+Xtt
wE13QBaC5SfBTSSxm3OnJN//TY/ckxGIzfUvmj5kV89BZ2kKz4pSaHi/laY2VhrarS1DwONemtoG
qCs4ciYuUiFNeIZ6QIphet6KuErXvYXku3je2BvW17Rqd65erXhIk+NQK9KLYaOJhToATNqqvcpK
uo3jTHrBH7HfFxoZ6G7qFeYdTjmFD8l0ao1DsJF+lSszcqDOTAytZnF8Vurm9mniI9uuzdalC3JY
FEM4JGus68MZOndoA40qsRULAn86IG7VIg+2VADOXMUBUapjn2cGeojVydD0kV082VqUMev/T9l5
LcetZFn0ixABb15Z3hsWnV4QokTBe4+vn4UstajLnumOebgIZCJR4iULicxz9llbpUKeZeW9E0kb
ZEK1iPAYDXmFASBZBBRdn3OtTdm0SN0JqpLo+ez+HOoreDuKC3Gi9NNQ2ZrK8XMU8esgo1Cs92HP
OZCXP4hIorFxP6zEBrpo1ojS4smoT2nGfZ8ryg74Y9/MWCRK86xQh29aHGwdc2yfZM8qt61n/9Wv
91p4oPz/PfES7crLZybHmnNT+sK5oSucOUGXX0ULgvarQmrlIFoqViiztiky/GsY2npUvOXSGK9E
M6B4DFqDpc7Fp5lDOWwtdVJfU3GwbJUsXKgq5bKjWxrAMgbjVFoKm06K1d559i6tEnlPwPbsNZw1
DdJeVhwGl4BKVqckzqXgpxUTe2QKbh7d0SPZ5A8DSnOzvVJS3QD8ZUgYtRSvstqIO4m/SOvXhxHg
+uo/ryb1/2UxacmWxS4dSYYBiOafO3VqslOPcs/4Gw6XD2ZbNJR6StWVutpom1eQUNHQ1FfRl1uV
wqQfNyvRFBdGSuq+3NVLynrInFp6NBBbpOPM7p0EemTzeaKbRoKBo6cixkbOQblmXe3EgaBbscwM
+fsoSdUu9SyAFGCKqp08HcQQ0QRBzn3i9PPmv+4Rn9MP5dt//nUpuvx18W3xHoI2bjqKTqnO199X
hZoHgYrWvang41AqKyiHpvWEMh3EWe7HvNYDub6WlG5uPpN991yg3TjVypIQN4gEocgcJqqGVLm1
2AJlHptRUzl9OWvVWL339X/O/v/jOrVc1oY3ruRJA0LIwCZyYoY7sS0WTU8Po53YQ4tmhFT5r6a4
+jn48946A734ZfBn06tK/iGodzO5V6y9nWXZyR6AplLo+ygOVLjheuho2sooHP8xHp30ZIJa0jEi
e6fuV4IZkNZkD1oV1jabSN/WI/YFmoZirzXJOz5U/LV/mhFgtiTuw22uMCWbOUw+arPTV29gypf8
XlmJZtpbNymz0kuqjsXVlzXSWloCrioDNCI19eLeDEcgCJ07HLqwHZ619CNMxvQVqVaKZsyevtl8
tFQnwTyz5Worrg46lmF+Wj5Red6zneAnEB8mJwFV0dNPcG/q0wzVppfGSYtr1RrHxENhbxghXGUv
VuZlbxm7JM7dcxAOaEWiInjn4XhDkqg9anKobUzQUsvKCMtvtvUu1Zb//uVGbGFf/vP3XzW/fv81
yzQJkpqqocqqbmtf5otRY9aUUPo/mz3LjmddsfVl5YcU9XjxvGkbdyeZmrvz2+LigzdZiZbor5PG
wrtkuiraIcUGFL3n2rrrdFJBMOQfUqqYAIlQ3IhecKw2Wmv016Iw8zPwkxnQ4uEqupDnt8tWwj1I
NMUFXXUezbJR96LLsrp2X+HMLlri0LtKDiGRqApqfWcRqq63JPtnrTIkcgAdcu2FRSbIexldiEHs
+6UHbEc8ZXgKWs3bFKGF8KAFCrjS8aulotmyUfKyXbg/8uJRDupspevlzmtAnRq8llbhVAKA2vH3
gbpaCqJjAA6fFwDvIUKf7rCmO8TgNDffFc01yYDlSIparyl28mSmWf85K8UV0cY72rahX1oU4jjh
UgyUevkIGf/8JQ4gmp99kI5HpAx70ZPxOjp8RhRqbMt34PxAPFB2AxXUlp7xk/mmM/efRKupT3jd
2k/QUZKLbPknrCKlZ7Xx+51MXoyiuUZ6VoYmWAETWVSdwjuuIAN7Za4OLxV/EFybjUcp5FD4XUb+
JSx2oi/JnVVWJ8PKDfN2J7lSA7FjaHdOrNr5w2dbnH2OsafRosm27+g70ULFcGp938T5BC+2vps/
fWZPxJnuN5TYZjjK3nMonlP9Nc7IUD2CexpZHij6SSGTMTNLVlDa1BQHuUZ3m+r5JUNyuh1KI7Ae
6haH0hLqwZdhYQGRXgYXzEpxdPVdVJX+SRwgf0dHeziLBtFAijJs3X/OGnXcpGOX6A/iihXY/lzR
FagC060OX6adTcaAGSe8IsxB70zBh2jlJogcjzikaIlDEjvFEjBQMbExwqs46DnFmE0OvC9q/UNa
Dj8rt9WewPTboiVyNKE0/tXy/9WqMEt7iiL3r2utm6lzQq/J3MvNcQuyRN6Ks7rrx/uZ6IvGDnJk
F6N1aOJiaxk2hhGZ4soL02og/tzP4RJFqwRqL/DDVt3YBQr4PmnAwUPyXhXS4B6bLhkXErnJK/TE
YK6nfv2UGqTz3K4M3/o2+AjZT/4wUoWvcw83B7wKXjoBm44KYJcVeQl1UjE+L4Vkv5t+9Qt+uP2a
OhmmIrmSPGVE7+cuwJT/Es2j2OufCwpb02yZzSOTKpMpl6cJ969sYGS6ftoVlfWEd5b8IF69Xd4g
0oc9sRXh614CT4pIKN6KV6+4mgTV76uyAodcXP28V1wFxL0Btphf/rf7P2/w1dpDG1Kqwy4tcPhI
a9BdiaV7h1CBICDOzAbTbDbDrUrp7xTEskOHcko1qGbsl7unHFH1DF+17kln0940w1yS1JOuB/nL
aAfjtrcyGeITTSKF8sL24CaIpulZJG2LujiMtZK9GEY2o0KZai8D0bZX++Zas6tiZbSq+QSJ7io2
gkM9Ituvg+oRzw9jXXmghrw6tJ5gY1wDyazXnuHra4B1W7nK0jdDwn6D7Kty0DXch0DeGQsnM9tn
RHTPIsr9Z2hSpb+HAolS7kNtkLFZl0tzo1atg069wDjHEgL6YdbsoC2w2GswbzqoapgctLqz39Vk
vJo8lO8g0z4svzffKHVrHpzEHV9cskuz3DTbJ/CQ0JEctXmMQ3hXRUOQQpaAbOF/op/SFClSZ5X+
EaWuvOobvd6bnW6tVal3to6NllyTMpxju07e2QV+x4OJu5ATZMGq6XPrCCVRQi0yjGcY894iy7rm
moZZTD2sXd+qUmUvr6bdMxOXBv6iV14DC9x5lXcShUfjK/8n5Q8WAAdKLKwPo8Ojt8n8rUfSZl10
/O+0SK9PQzYUlzQv3uEhKfjz6jLgQaXYUh8xiR27B9Gf9LW1KrH5XvYUcbz5nrEGJObfuubU83Aj
qBjCNeKc8YIRLiihqo1+6AVwsSLCcq2ghLQxm5zSgNhbqognd0ARUc56RrLAvNd7iTrzuXPG5kOK
wmXTwHczs1BdD+xp4AtHzTXJXG2pNXK7s8IhYkL0cqrG/fwR21emS1BK70YxLpUc2QlQd4jzlL+j
gJSs+0E0AQdRYVwa/lxcUCwFSaE4lZOQUzHofupMt1O7mu6i4K+PEYPtoMbvRs7ijSo5GC92ZCjd
ibna4I0F7sNObnjggs+T9PRD89+60R9/pLyYyUmm8kUtxnRN+Zu91iVPPUsgbCeGdvFeeSXCNu5J
bftXo8rZU57o0bLhq7cztLw7SEpqzYF09YSjS5nXYphQndI/ihpFQVrSplWK6C+b8fGz67O/GpVH
0bqXN8ZBdf+M/7NPfIj4F/o2fk00ShPMwDbmlqx5t6YtqmOd2GdVCv2b6DKNeltFynDCKNO/2U6Z
zA1sKlbiYmjYyVYPSQaIJpwv4nHmSrfksJpVFORDojhq8VifzFqqgaNifQmYmdxbi+2JAsC1naJa
ZJdD1MpOdSowlHxUG++vYc3QUjnpvGiRNaxzwnR43pJsVgubDLQx/D6IZhIN/P2QNcwJH2lnV8kw
Ewi2suESrxRdcNW+abJT/+4bTR50F5400DxuYJWR7/7LAl39p8ZBt3XDRlqCcMTg4VQQE/3zfVIg
uhizMMVGqfZJxiyZa/NtN9ork7jbpZjEFiPGKY5d/25N1z5b0zUxsp5e6/0/Rv77fWIk2nrt6c+/
8Oe+IJLKVVem4wOeBKRT3KYjveLs5ao1Dr1tDkfRIw5DnA8rCQHUw5cLlRmzCxCBYttO5DkF7pTq
Gu4BmFl45QEHf126a9ESB72CqMlEUc4Uw0ew1dZ2A/PDHqgpx8PKtGxsqRvnZA2Buw208BKkoXMS
XeJMCkjXNN4IOvzPBaJb5RKoFfWzTrWgAlHFjZQFKyrpfE5dODa5Vmo8+lSW7Vg/RPhfqO8lcd5b
oNgfI4iyp1KBnj5A79kqbmQcgR/6czX2qk2edQ5WYd6GMIZxhcWbP0Z5uooSM3sx0y7cGw2xQdGk
2Fxl1oKWXPZp/jKMajCTJiJV3hylOEWqiuB6TjTM5DHvjAyTF6zXK/0YVxLsCHRHizZRumw1jON3
Q4UiOEQU5BGZtp+aXL1qJFt/JC0pFFCN5aMJy3WNpJmX67+PIH4JXwNcy6rscmU54l+8M9UkObAH
zhe4ciTPvMt+ilIcVX1r6qY6U7Zs6WvXwptL1XOD6E1snLs4U7YhkRLwlJXxKoMv83sj+aFIVGKJ
Efz08rYZqAqzTNJXVQ7YxU8iluB5PrwSUkckXLJXVvMgeB20WSDZ3c4VyxTXb7x9MPT7XvYKjLTI
otRSNblphTA3h0795Sn6kTBz9F6Czsds0XFfbAhrMxal0W1oA2Xu8j9zjgOnXqaO1B4MPxnWfS2r
2yFo/Z3bG9k6s6kFJdwYL8PSCy78xZp5q5FQHrzErJaswceDVgzjPFMzbePJ0vCKZdfMynuHmLlb
Hnq02HjL0a+72CBpfs+waeLqC3Bpf4bJUQG2aZrBkI/yaTVuCWJYFGHKFTm/eLVHLzq/QkUbyzcv
7uJFbNoIScIC9bESuTMvbtR3KOyxJ5s/Ahl3wBGD2JPpOeq2qsuAH1YtXiIcghIzMn8kcfyRSl15
s4oi/29LX+OfKqFpqnIUTVcVwmmyoSv6l6mq7iPFwpppeJKNxKFa7NnWGibeFH6R0TqQDeOoeEuC
MH8wpbo5tbDwL72qvIj+aIwg5uB+kZcYJeR9tBEbEdEMKuPvprhqZvWuCPKLM9rx3lWCbumXPcAV
FGmznmjHm5aM1BjnsHoce5MbVvGrMvPvQKbsF8lWKNTolGRD8udXXVfyTpIrkjcNaHXfSq+V7qiP
5dTvo8gDvKgN31psXsAAdTKhd7Gjp1ZEXnagbmdivy+2/yS4+kMAu21jxpZeU80hQ9AytHBlxS0r
SwMSwAEb8vJ3MN3qlLlTuy3m5SmSPF/uu71ou17W7b3eaMhKQD7/ckEMMXOTW8TAGh7aIrF7ZLTm
GSp8dSlTvbw0IDVRHZlnKWyriw91bJ9hEDPPZVU+2FYNIk2eNkOynOOLE/Q/64AaWUpOf1l2cQ1d
W3pNqAGZRWGpnEdrql4EG0768l+3U9z5+3Z+c/fbTcPTf5XwSEZt8E4ws7u1FfTpCegolTKemb6W
ZQBTyjKTlVRW6atvmW+NiyF6UIzBo4OPuegenNRex1HlL8RN6cDuT1dLd4/5Xv0SZGtdc5NXhzL4
HVniEjYtzV4aHqUxPwkleFq6Rys0ipsHGXnXKaAMRb+XeidXqYqbhvVe6oBWg1C11OuaJTgr+X01
dH8fPvtAGHYLPSu1BzHk84JoNjYmvDl5iXnaVQi/1SS+OKBiFiw3ZF6Uk/NbmOAIVQAPjlgWbhOU
CzuNB3SthU1z8Ev4GbLXwvMJsQ0akrC/Qv11Z7mdVk8wpt0HxF3Nq+zDwk2gWn9X3SkHnGegVarl
gM8cVCWU7IaH/402uA9N5OFHhO3aDjZ4/aPxgketHdPwFwYdLFen/FlfkRdwm+giT63MDsBHmtFF
XCOjc7+mTZLhP9dETu7f73Oi0p+3XaouvJxKXBwjgNBkaNz0qU530s9us9xvgXFORbx4glEsHee1
+8A3snnE3nvDMt77ZXHiu1nwRiwEop/UR8fYibWtrFHGkYSq9WiXZLEn/M4HTmc8/cg/lUKGo5tK
V1uh0gp6crDtPdc+egXrzUKNh7es8HaBE9eHSo60lUUk74HAp/cLYkKSQkPBfvUtI7n8YjVRPi/s
ZjxpVj6sR03NN5pLeWokxUAdQ+T/sV8pO61UgoMMY3+B6Ct60boYJAo/EyoX0Ce6/32ILIWd4eBj
Pdkz0xTUUHtlq10sP8IhCMuqd6v7xpIZDi1W590h6KlPQpeQd7spP9mlfg8hhQsogn6f6crQP9QG
5e/yYJjntqvfytzpX1t7GJZWqhNrnBQltaLPYRA7tyHuIDLbWTCTaz14bTJMMDW+HmvRdMaSynqv
u2KpVMP2iB7VaZSTafE6qanJEaMI3hH5lPwfqdE1R/IJ/CpykOKfIqkRqDqZ5oBY/h+xFfT/OU5D
3Ul0Ae0AeIQZE7kCDU+W3tiSC3JWel4xM8jQeSjGa26UzpkP8Na6b7WXX0K+HR7IuQXQl8x/wPpm
N2it916PSoOde6A/yePxvjDAVZWJ+tnFseUlr5Vx3SQpHNGp6TjA1CVcH3b3q/xvdalnHv/zOt38
t3efqWkEiFXDthRHVq0vcXQF0Kw5mIV0o3IRmx4XO/mhGNuT3CXRturKyUfdz25uxrJEVxPrZ44u
0Kt5iD/HDgba1QFUTmEwnGJFSH9+/JBnmvk5PJHt3x8dS7CB72Onjzbw1Xio3Fqd4dFoxTABscOJ
43hXE/H9oO5g2zdZ9K2uWn0GkSA9U2CirjP2HWvcgii8tKcwKJYb35Ih3HksysVN2DZFREHRaYzo
JkSBQG4kwQ041IM6Zef9DrRb1JH8nWYQce1PC1Ozr9em+1C5WP9Fh4pk7kvgbYKAaAavHlPjP13+
IqMjfOPqyAmtm0Zqdx41Q5S/xAbQZX+MVgjFqh31ZGOOAw+nZUM6sp4O9yupPjgz0dnFFZnIcbBn
XmKgJDXHg9C5CDmMOPuiifnS7DoDO4mxxiW45mna6M1kckw+7RFiHotOu212ilRYe5iSoLhNRX8K
Erx0pl3QR5Jju5EZP8VNiRRwk4WvFMTP3zdVkcdj6dvakxXnLPXjkwrp92fTdQtbrXhKCi+bUZ2S
fgRYUVjwj15xAwN1oMnGlapKY5FFgXmoQeStxzySN5Ec+QcDucBSH4GfOL7+7LsE1GJENntCdNjc
T0EYKRm7W4pckHdlN3wArg5rnS8Iejz0Hi1AV3yWFnhH/76JQHhwv4lta/HnpkEoBUosiUoKZ+83
AUMu99O26f4vuarU3WTXJEWCAGjV6mDvwRL6wfNYe98Vw1b2nRaF2zEPHRa7RBkrl7Vs1ffeWsQg
CypQHoxicO4xyCRAiIIw6SnHPbWT0W9KkoIRXPuritvhG8VU/bIknrK2jdCaugstzM6eHr1iAOAe
kfaXm6pSX9K6d4+iSxxE00niJYH3cP+lX69UddYkXblIh2vUwKARgnYyIOVenH0eRF/ktfk6SvfM
UHbLvk1+THFZw77TNfbKlNq1TPS0qp2aWImb6pO4OjSysS+dR6/sq42aRNpLNDpLknTmo9xb/qX0
u8dY7UmCwVVbK9QlUz2uagup6YNllpfpuiP+PhdPrWIP6doZ7ObeFFcTE2yOMqyMvP5lTFuz3pXR
1yPjooumFCqHAv3n1c1+aoMl7Sv8qA9igesry8CSi8N9zavamJESnVfbOcFpljN4py06rOfIlPio
q7vhG7tMbz5Uvr/PQz95NMbw735cwPZ9aiSP03ijSZw3Xd3Hg2YfklpOn6LGX+jiJwqSfMPS3553
WiuvzdHgD5D4AIbqmnLeyM+epBp/uGnskDb5JiE+POsitXkcej9f5bYWLkWi0I0SjUJzHW9XfmUv
aXjOZWWYSi9udxEMWi9tPmq4lLI2traJ20g4wddsL8O6eDXq6OxNsc42zLcmcOi3LoIRBiYkOBVu
4G7A0larwHP0a5zGQMHRqvys8ZOMql+pKxtvaXYlGIzBwp8TcENfev6+RI1QCgznrzFpUVtvWMU8
i5QD2pcpR0TFqUgqpBUpIzXAIUtcbcsN0svh3cb7bGCv7vLnnFHVWB9jzHX2DSXkixiXubcmKakg
x8sqyeBkOArF8jGLJISAJkWe1CE9JXV7EyMwgGbDGsRPdQ5anQKSYKPgDHZtpuCbGGGByc+Ndjjk
zGlzzMCrUzkdOtns5rKfKHNb8UFzRWZIp2VqeHdY4VPSB0dNjYuzePlktLghP4uv8XTtswV95q/W
n/vwXGr/y8vHka1/f/9PchsyPwqJOsWxpiqJv9I+miFRSC33w210tqWkdM0mSNAkOY7ezsEamDtR
GCHOvMZlA6SrcTAPK1dCS9a6yyZ1DcTuXTFXiE3sCjjqZM/lW2RF+HcwVa3AkoRL002JCk9iYiEy
DkevOmG/ixFLTnGRPFY7k5n1mVKe59SO1JNoyR4mHWl4iwKiNoqZulvmbXwrUst4G6gDtxDKXXKn
ko7R2PYTLUw9Do4EWDzqL37dVu+J3/w04Lm/lUTW0C60w0sIGBsD0fgcDV53zEIjhwpjZ8fSsdx1
qHTVpmR3ijeXRK1K0T72qjzu4wBH9lFtH4ciVWchbq1L0yGrkPOu++mYFegf1EaREmLM69bvAxYI
10RPYJ/pHpVcilN+V3jaUzW3XvRBx1FLN9OVWeTNxTfzQ4yU9y1OgBpPAkO57vzZ0GX+2QqLSyf5
4abvA3PnptSiiAOvTxSKAFhZZ3q8QrMsaH91Ku9bMjRB4bz61Jsvak0ud/DL6hMpMV6lTTAswF8V
yzJy9VPJ7EQBVmEv8ZEl+WA7PjjQJrKutgtIFBncdwXBDFDUycvEwjKNxcUyk+0XbEnad9sOsoei
K6tFODbhyqSqeMYM0L04JrCOUvfbH54xrEqv6PyHRru1qe78Mlrpwk56XZOdnw8WFQtDpM7qWgGo
m/j2CmCUs8tAqK9NW9pCH04XCvibMcZ9U0ZdDRUY44AWXdwycxt24Gl9UnP0exWiw/cm6s42ydYP
Uk7EbCxnBpQfe2I48lsYAki5Df/IgAQ3saz1MbMcW8oW4n3v+eFFHIoCfLcUIeGbuiJJKrGQgBsk
+EOdNWGLuvy1t/NzYab5DeHtTSmd+ET5mfyUScpz5inWUQ3z6jAY5ZlCACT9WHCwhfsI5Sbdy4F3
xYxp2HhWEugPZZDpe4kAtLMYcXZ/60yixnkjl0vRlAbzZOdsD0217Y6NWff45qbpmy6Fk/dq4+9U
pzkg07TRP/+rDsd3OCt87WeU+96KwtXf9TmixiYiiEm4Zhoi2o5ffZMsXDZad3giM5Keijh8YnVS
HQdwWTOWT8oW4572WbaZqZGGJyuCJD9573aXxG61Q99bayPWfUiQZklAT0eCPl3Esbe7tL1lbfMx
eifHyIhOMYaNE0Qo7UQ7UC1MmitMt/AcaBc5keVnljHNAuk9r7WpaWomQFZHaajoGfNl4OTDrKsr
KSMVp6W7+6ml40zjsuKyZ93UG3m8oGxVmvmwEzvf2abVcC6G0DjZSb1i97nQHe1n1mEgJof1e6cb
7Xmsk3wyACiXZfA2ljyHITudoQmrX53+CAywe6oi39kX7ohxCm4h8z7CU7gJmdIDqXHXchckDzmP
8xmj5/ycTmeWrpwTJv2d6BIX26xKVh10vploIm5KjpJSvlN0ucsmSlkZye2mq3B9FU0r8EYib9H3
UErNW9AM3TXBqiCeWnkmI9/0WriUci9hesYBNdnvszjS2lXrm98/uz6HfY51tLwgtcG//udOCxNJ
VLy/QNLa276owo3duM6O+GWyDnTFO3RBUK38UouOpBLxNMq14jTapQXnUIY603lnhzfzOkuyZJfa
Y731efzXTZDZey0b8GQdsGvtixrSOrqPK6YQwJT1Tr7l8QX4PqoDe0wA1YbhutXLchN6Tn0CFoDH
gBOXb6qbHuSCJx07s02jpNW3sMReF6VectZIu64RUsnrNm+iWYFVzkIhirpRTD6tM6TplQGMw8ab
4zulzAtVLs0PO08eFdYQs4qg4rnTpEWHteEvnaIyn7nwzWv5CTs/ys4YUTbrcqiPNo/SKlLtbtUb
aGVkyya2YPrqi2xU76qZhL9S84BKk0AuD/PZJPf8Zvlw9ItWqa4j3NRlAeB9b2M154TkBF1Pqs5U
GDWztCITUGDchtNF/CHDLH1wUtYkJjjsJeWF2W4cNeMAjEqZ+06nvOqgaImB2CQqHYUpe1nJ4EoC
3xjBWMrFljClhVy8+6C2gomSrD074sq8JFUT7rQAQLidtMMxcabti2G8h0ruUZZRD2vFr5uV6bFE
UoLh0qDS/eEgk8N+JhmuQwJIJI5ByJZp27wQniBBwohgWjjbRZZc1A4voaav1rLlxRtrBDOqjJDj
+FtGq0GuzZOjAxYJusIDQUZ58aAGkOhz5Ph94Lg3Q9erswW9K8rDh06DyV5MVNW+jg/BWKgrMsj1
Qoi78IDJ5mYXFBsh/WrCSZxBHe1RXK0ayDqWod9kuU0pV80ImWJAZpRtPNP0tts0jeItRltJ3yjE
+CDr0p8Lh9KOTPN/BtOca+Drm7dSju0LcVgYWOamDdph1bdRevXUziFe2VQ/TAePIhChH7hMfxRy
YD0Vsj5CLI7e7AF/1yzVnHMyHQYFtpYa8kXFrkOVoNAC4B1LK1/4bumcxUDHMQGIhrrz8NmXS5h+
lAYTy/QpYlhs9ObZvn/2/cNiU1l5qBrabnyBteov7CxPKRUnAEjNIOvnVov3Tuh8syLNOQQa+2u/
ehw1LZipo7ofK2enJ6W7tRwbLh8FKrNx8BWkJ3W/duJKxfIwHk75dAjW6ZCkSzbHwTpnpzCncl99
MfGR0Mq+/0V+bkSpzEKF3XYpxXhd10626Ih9M13G3ohzJhO1LhmXnnlkLQ9SOI8LU3kyQ89auxH+
p3zleV6V+BXNTDwf7YoFl4wr8+iiHkk0w1qGptbPOyPC5UIerH1WNE37QEru0YB2uBZ9nwelsv81
pLJV4mrghCnAqbAyq6oXu+oqvF714Lkts2zeJoZ2jhyfLSpaCPTcq1AbKRGgIAF9T+ytO7XoMGGu
D12psQUkQvWYkGd6KABfbkSfkmjmQzuCMaaC64yLk/VBLmqOGWHtevbV01glB6r8XZakgRLzbNzq
EgtB8O3M7sMUmiikjoVg9Aq0Kn7rZB/BOnKgSbhsEwD3t6jS210zauYs6u1yYaKhN/yAhKSXYKOZ
9+kmGFOeh1yWsFEaMbfwHfc6WN3VM70DtdEelPBQIsASNSuo8dmFeBolyRLATEmpJSoxWDVRUls+
YTwUHnriGoRC6vIpyjP76ET6je8PWMyBah7KZe3Gi05WQ7BnSO9VtKIerGAXNy9aEsCiqFb0hTAM
jnX+QzRM35cXmdVFE4JyPEeeSyWVUvdUJmjj+d4nG+ZKjW20F9MQcYHdgn4ypL3oyTtw2rKBi28t
NcgkHKvYN038+yzW8miRteRd4U9UE7ieMfdTZiK+V7HcLmPehIfSwDIUJx5I34rjHsSBr4Gzaai0
whpiPBilyQsgCS9Y0+BLmTEtCuSpMvY4f/Gb2RgT81T01Xa2VSNwTVloq7NCp7KriU2y8H20GmVc
ubICcJHuamd5GIyZhtXDxeenXg3WEK8ltpaF6o1Uow1TCOGEgnXeGrLOaxrlppOr1OKE+ltLUd/B
b38OWkaitQFH4tgEbvMgsraVW7EWm84gP1XpvVO0xaG2jmR5h2XbBPWCsCkpipxKyE6K39zIj74Z
EkF+LBnqZ+Z7ZVaHrveIFiVY6GHpnkyZL0UQfWdzRQK+wTFGbQxeLVNTHLApQFVrOEQHqGvjktpb
5jYFDN3F6lmrroFeUdgomzEl5vyCQyfEYE52ynjjmpgNp6MCUT4fiQfokRFjVCJpF3EofEoCWW01
S1wVf/eVdUOFUa8Wmz4u9fu4TsEXrCcUBXvYWeaw9eGvKvoWG5XxwXGH7Kb4ZnXtKqxb+yS76Va7
cCJZukwLdbeplBcNxeqeAIF7bxp5giXa0IXLRM1DAJttLy3yzMdGUI5jcrHZD5zysl2YgmfkWQvY
Mev9xYAEhLV9PK4Mx7V3USk9+yH4no4KSb0pqxt+NOUtQ42Ua9Cbck8qb47WAUkbhoYZlqZNHnil
tIRm3No94pLUHSjdco9paP5UxjF88ZKw3AQyZkmF40W4S5Pu0bsqWIurVETgXOXrOeoVrrqSMSfi
Ij3Kti5feX8gY6G7t1rqFn04DyYbzZ0ljQgGW0NbG1oFBc2VTSqmomqdIGCaUwduPiWEEtYo8eU5
cX2u4pu0yjNe71JkGYRY/HKlIxNdiHtVp/VWuZI3i/u9DaIz3vbE+abBrPAqzCRRxourUUvsT4dB
dm8i0+KFBdZxKQanXUx+s8fmWAyWPcxNS5yiVvd7+x5HZRLaKzFYa2sVixrbvV+NzQpnTDMp1vd7
g47EW0tKSPwvRCM2bGRYoxWWbmvDctpT6w3WEuOLfG9HO9QnwU2qZq0idzdJsdpbUvbPVFE5h0xP
+3XRUrwpaX13wl15A0bVoXZICsx7X618xwkiP967WmAFR51ksyvnKs7u7JgRmvtb0JrdSXxGWgJq
Y/8crOy0nyVW2rHECyxou2G88zwKv/+HtvNajhtZtvYTIQLe3LYj2U1PSdToBqFx8N7j6f8P2RyC
6tHsMzvO+W8qUJlZhRbVBpW5ci263n7LSU59L8tQ34DysB4y34qvo9E9tu2cPXZW8rlTk+CVfmSI
ekwNwTuYkl7rBL0kcu3TQbyAB9D9qFLvKN7CrF+ypugfg8g1vnTfmyoLrvUQmqhyQIIOfs4a6uYK
VbaYIidU1vN09Eo4kRE8dv66RLljOprQlOrbDwEfLs1MQ/9uIn0QWM8+TZhfbP55FGSB8Y5e8MXg
3fbkp8VRZoo1mA8xEgkyi+e8uEdx/TeZ1fyjad+OUIoeoVyf66o7uSM1Otk1bmdotkCm7GJbMR4m
X30bTOXGUYbgYTXzwF8eUz/4LEGrHW5NbR9OVIovHEUQqwi80S2wBksI+QjOOrZ7O7zfzu85MFq1
pn2mH/4QDe30izvb/m5uATVPWq7eqTrpLrDTOzfmjBxOdYgYGU3wMlQLE4hcQWru8vHO+Q13YAER
m/Z+lRYZxNM9DSUXDgkW79ApwQcvzT4BJeyhIStB7vW8a9OgJ9ZAcx53NBWTYJnmHKmi6G2ATzE/
pssgV6tjjVsdF3H/ImTdfgYQnyAwxI3XdTJdY9Y7/YuQi63Wtf/4Kv/xbusrWEMutm+Qt3l7+f94
p3WbNeRimzXkv/t7/OM2//lOskz+Hlo/VYcujJ7FtL6MdfqPt/jHkNVx8Sf/77da/xkXW/3slV6E
/OxuF7b/w1f6j1v951cKvUPN06FRbCEI4dEuWj6GMvyH+QcXpShWoar+tuo870wEWWSX8/y84MOy
n95BjLLVx1Vi/Wn8etc1RqXuPO9Xz8ed/rf35zDD0XswY57O1zuedz3fZ73vR+v/9r7nO378l8jd
W3ogrGpAL/39r7++qgvbOr18of+4RBwfXvq6hXjS5aYXNnH8C9u/CPnvtwJT38HFi+SBGU/NfTeG
zr4GEY8AK1MUyKEMMPMG5A5TMFoom1Suv1PcptCv0gbpxKb2eKJc3BI4TgGYOMArkMi29VEv2tHc
iTtAMd5MvTswv3TQiamfvfRUeTwFlnqpX+kT7N4mRSV0tqstZQaglySnTxYJ19Mwwlm/QV+Qejgi
xW+X1jgnylasMujO28LVdF69rPNRuVS2dZN+9yM0yFGAs7Z5liVX1KTIR6lZ8Qwq89qs8vYesqX8
WSH7cmt57aP4JKrik4u4VT3uaAvPnyVMh/l1E5JsOUoIQh08IuU8mrKrBKRlAYbLjLXNutG/vDv6
NI+OpfskUX9yZ2+CeUn3fw1ygwzcQrg4g8QCB7aQLcrc0Z0QEjrvzb06zPcQ21QIKUZC0Ic7L5O1
Mkic976LVSXIyJk072olHS1GHVMFkEsZyBI6Ma0zuNbhHJS47h3oy+nqwxqQp3+Ff7DCtZi629FQ
h43ShDlnTdO+7xHTu5ertEk3fY8SzYWdB6Jox/Mp76GLBWMb3vZJAFvDX3tIhAwlx1tYoOz+arXJ
VZg6/TVtkH9c2GWTsnFPdTnbR3GKyUmHQ6ZOC6nzYIGZpE5oLYNRw35v197ZLk6xy9U6AK+zTzKd
hQBPLl2KKX4dv62VZY0Z+bvIqNGZzrLxAAQAaZJ41r0N/HrNIzLbJEmQtVB41wKhJm1nj4fYK9rH
IVDbx1ornaPTu5/EtNqh3/oEJbTLWYNQGTLgyAfbDPrttKwU2/kestNqlPu4TjCd7yMOtZy/wujc
oKxCm65cQQr19Nave9G6CwmfV27OvvO19OxK927YTqAd2p1XRXchNdyj2hpGCpN/lTVHpVIQhN/4
ilr/cN0iUa5uJdxv6348tRpEkEHTo24TG2+904nSeS7ZDdqo18Eom/Fgkc0X04eQy85r8QexSzv2
h1BD8QdZLo3Y0BdsIr+LvpG9KwEZ0yjdpK59ChdQBNKG6resgB1oqGhxeI8IbU1DSXnItvrNBegn
yQCfH8TozGFxS/+rRQJkV7xjg+A0OiHmROVoyQDySXmOqKKeJK8ngwOB1rWdtv2ZNK+c0evhSJE+
t1TDznFALYY9rCcN1HFl87QwFByito53oRVDYwpSMAcOguby4Hv1UzlM9ZPYtMXW0dQdbhtytAeZ
i/tin1GNH1CYCW56uxlue3qfb71hoVGWeeyHxsnVEe0txnx3dpB8Ag8wOt2vodFGFO71fqsqQblb
d+jy+G2vCxty6sbJ1+8vzLYaKVeKjrLw8tMgPxcfflfOvzZ0E81bcgjah18YifwPv0jnH5nBj9Rt
AOhpS4efs/UVKqYZAmOQrRaoUdcJ5RWG9P1qAm7fbNa5uPshOa+4sMuUE3R/BfL/azN0LpJWJudd
xaOJOTMj5W4dcr95m5pBu+mAidyKU+zntT3dONtgruf9uoysur/ry0rbQqcETyvKzUgKgU7f6aYR
RYCANYTjnOYXY4Jl9NjmznCbxzkH06ipbuI5rW4SI3XV58Eid6AiybKVmHoJTKRVYVqEezqqbuQh
78XkhohI8jA6QA/SaGq29SA63syjM1/zM6c90MyqP8hVBrG6PiPku9p1C4RcpltwFxHqqYBqN9pY
WlcOL5sWP4zrQFqPfwmo712keEtlYHFHJorO2vvdxNYstxwLhZIMd1tfQFjDGt436Dj++MLCPK1A
x5hbOlj1mzmNKjg+clT4ugyiSgVhSR0u6rDLhl9dNBG2NU39j/57bGQ480Xs4HytuU1ahfd2oFEC
6BrI0VKvIZ2UB9cGfE3D2V3ZERlJkA5vtoLGqmKs0oOsOC+WfRBrJKlXhSh5LHvV8JhpO9nRHsNr
CblcsuxNa210khXiRT5ul+qOM9qojC3qgQ3arfzX2b/bIX0iWlJ9D+0YXg+rSR+qOmmOox4iuE2f
yyeJFbqWH2PVfrYo0wB9UHRkWRyNnyTpGWj0XqEZJmG6NBSoaM2fvdJtIF7HBeggXllbdNQh32h4
ffbZmtTJNwiU6TQPm2TgK/BT61S8FRQkZ29WlKeoNgE0NdpVDMQDsmaUGiEqoYNnuVodqy1cvCA4
tCs7pltB4mQYWufNQe/G7zMVvnkYKKKuC+QWFzvJLSbYTjbikOD13unyokBfNXcVsCbDMZGunYDj
RfYY/0IflNdO6i8BfwCKhZG5B4Cv/VJZGiCrcnqZioH+PCWB1KwPoAzOVYfip+rfBemsPmsRb9hl
ueyat3l9M5Lv/Xe7+qhya6OiOM6Wh8cba3CtK83v6cwGn4XIudLfRnoUvKI9cBNUZPtbN54/FVWx
HRdiNPrninsdcZZNsETRtMizs422rng9RDX4p7CleGVLuvKGW/FGpvphy3zKKRSzh9sWv1NSSKkw
eAUIeqd7VpWkvenc0D5kJOy/KHN0L7/Da0QK8POmjBzrEDYWihkm7FSIrM5WdSXPyTPyzyfTybcX
z8o0VfIEPquqcbLiN++bTTxRU3/wTCM/P5vzozoFn2ujaNCihmvBSGFkT83miDa9Mty/TymKBncy
zLlzQ3N0eWcrHli10S2uG82NnmXwAHiUCVg8mcFtoSPm2J6M3mwSeJaz8Srrhp4vWRbMfP6fHVTW
tm0UaVcFVHTJdmrVY9l2zp2ETLo/3NvufLUu0FGFuuYblK56WeCrhbVtrSo6x5zvOycPZVGE500M
6B0fwonCp7wKBxj+tVf51kZiZQA1ne7ANg0Hc9l+VlzYt80keFHSnRrD7Vp0zfAyBbW+jQYrvBbb
COL2FlTU7wjEDS9iqgoTqqBMvXMW0wA6HVltm6fIZVpy6Hs2rK/ik3ATubitl9Gy06q+eZwy/xe4
Q4aTh6DxafJHUOhyKQNf74rSntaAyyh0PN+WSoxM/aINqo3MoTqL9ro19+c915isiCd/u66Wfa16
etvsvIXMy8z5pA51cHURYjcqv6iB9zm0ahOaZM88ur0SgR2cVS5lWOfil0hxO1BlvUXK3F4jzy4J
pSAxbbUAnhEJkj3kar2lDY2dsf3p3SSSM2oI6yDIRFVvxgcHgsEdkprJXqa9F2LrjfEBmnVnM8BB
cbhw+EOK/lCc3lzai/EYlpl2qvM6tTeyyei+6FM53Ad60AJOypyDx8nyyVazeuPX83AjUxmSzkW/
o49vZVahfvvUWeMuT8LwoVhmnhkETzRmrksqWDjuOoTl/AmNn63XtbAMeNl3jfbvaAvHy8xHRIfs
T5YvNx7NcDg0UQZOqaqhhm+Hp9pRwxcaAcBV+i8yGLHdgiCy/GO62NwGoOo8w/kvXqr13UMe6MfK
9N4W6D0QBgR9+ZBjohUt2ztzD23sshzsbX7bF86fazytgcC77OZJAqq+mrZBH07XMp3bsgOMZkdb
mSpuajzn5ZcsSd/uhopbRfrSdm6MtE1A3RQGSRt3UcuASxQ9a1R9dlCsF3dii9BQHjnK/zU3bwwa
5e7E4C+LJEqmMhiRHYOjKYLdhWOdoqFlHkIL4ej6i6G55d04GcETXcUUm2Dl31oAH3ft0MwHqvDh
i+9G4ZMauRsU6LK/eWWt2XkbiU0NN3iR9TT3X66XiBBy2nPEeof3+4tz3QNQMFy+gNA9K6I/IITD
K6kTiP5tmnfuXKXd05kRQCRgDb/VbRwc4wVjvZHozo6c7RQa46MMLaypd6Xf7PW6nR5zmyaPLPaR
7ln+hVBM/+I3Vn17nrmU0RrFGjeJ/DnevfLqsp94U1JiH9Z2y1o0hcOXHLHCa2rVAR1OKa03SVkf
gQvCLQUA9nkMt2m0FPwXS6HG3tEe8z/FdQ5a9LrTyo3265pgKNLN1Adv+4gDctX/j/us9x7/59fT
9bO6RRO+2lephRJno1/1aLPctL7B81ba98btVLENj16pcZvaRnwcaQHOF4eYBvGeYyS8oilnr7Ue
vSTLEomUvWWqjLMKRCCA8KlNqmkvRnGf7yjhI01Ie5qvEGF3o+TtW7qcwPlsStOYrru53atmFZlb
khrmMaoyC+g23/ltwE/ercw9+X4XP7mcyd2XVdtevz3X+GN0Q5ZPuecDEjy4XeqiCtkisfNuUxeH
HdV05tT62Z7DvGOeL7Ni/trrVnkj62WVLNB4++x4p0CLsqwXx9Bn7q2tTwqikiP9HAiVgZWobud3
3bKLqTjENsFqjXwjrbX/c6xsnEbBd8eGEa22X0rFULZyZQJaOV/li61MFetFrv5FnOu4Cqhgkplu
ur/gxpKpDoxXySMAs++cWWKvwz74wKOVAi1I0bxMEKi705ygfKXXeGOaGRjn0TQAMMcvxmJG1jVB
pJeUqEytitZ7OJIUAMxz8aprJOHJAkE4ugTzRH/eY+aZ5jF2wpeAZqVXhoSPrclzDAoXNkLj6lVR
Os+Nb9c3H6Y0h9z0AYQmV0rjnb0BZGVPsW1at6JXghLrkzUZ3UkkTPxFpKSJFFiwq0jfOaJhMsZ2
covS73mBrJLBNdLzUpnJ+tFK4r0DlGZXulVKrrObrgotMp5KGq32XUmezLQsBI0Xm6+gXFcWdnMO
EcfEBmhAe/mx1Kc/usDSjqSGjSdITY9qHKp3Wte6KIW/TvSKPbWLa+pa5U6zx+vWcLxoy1fodEwU
/c9zpEmzFuh0s9jKPdcXkwZwfcfAYkow7Cexp63XbiskPq7OW60vRtzyAmMnPb+QdbviVfMS5yaP
9QDCBE6MxnKedCOlvwbqT9+WwpF+sxq1aQZ3K+dFCQfzTSSk9eeYdYvVsdrWbeZlm5nPKXLF4xdS
aK80VCqf2mKyrorOLK/brE4/KTOcZQAff/sxYIwQvKgD0jJCBTSp9MkYEHkJGaAa2sbOrrKPU3OZ
SrB4JXidivdibWEDT2/BWG+HRa8tS8ADjb77FXyr5h8DDbp0mnhg+apL9NtErI3crnEn0c2IFHlt
DKei/TMtLPMYQvF0opOU/6pKKSHYUYYCFazF6hoUlUgJiXdaQuRKhrqhSersuZzbUWsc7f630oPW
vpU42U7mJJE6WqFRy5oC6NqDpM9og2YwZi1UrseKhP3M78i2t5DD+jNNzewEGrgk9Rll2akBEbVF
BxhRzmVR46bePuq6iGer3FHMu6pU6VofJjoAFympZQpr1PTghX4Xbh3EgMVrqX39NENVfkcD3iun
zuJrl8XzRisi/7XrgCNpfTG9+lVkbRDUy199J3U3RRF4qCg0qOBa9Ox2Bh1NlA28o+YYSL4tfdpm
HPvnqSZUD9DQfJiuXgn+t2vTNIi2zsCRvF26P40OeIxRIwUeRZ5zZy9sJ5TPQLFP1AxPQ1DtxTYC
uZzR3l3cy5KsLxCTXHYwaejae5pe791aKa+hT3H3CW27v+hJ/KWhxeBJ7Sv9Ab3MdCP2POvNXaYC
I/cWUC/tzzyaaV/9uWqP/AEalEqy5Be625pNE3j+PVjA+blU2iexB3pWHVLftEiMcZOoaQ+dCZyo
hWfzNfpmhPH4+zAHyBXwtfbUl+18jfpJda2aWfDMcRAMvZ3bv0ff9Bb+E4mE3mx6smNoYd6erOGb
pPMpn8IdFBYpPVApWaN66eETI60G6X6anPQONJ7zkFcoXCqBxa/Z+1WQkyoVW/R+tXrPV/FY3HU5
5FhRYD+FPL3e8F407mWgid28t2JfvbJTo1jEqj86ZDrF/lNZZu6NxK4R8LyTCbPAnPZp8Ay5X/6i
1Wm891Vg/0VD41islOXW6p30t3aMt7M5jd+CuI73c4206xrRLCWS/xghPFFpHG2zKJy+mYFCw0cO
1eYV7DYZnyJFDR/85QTShJ6zs9DC2tphG5KJlcOJsxxDxO8H9DcokXXy4AztkKXGIV4vdfnQIDA/
KWVNU8hypvmwbNmbGvB4auq7Nkqy3/SehK9ReeXzBDDxZnAV/TDOpfKFDNY5wqDpZ5NNEA/ZMS1R
OfVhbeFbR37uO6Vn7QSzbvsMj+J0D/f5tZHzsrdqMRUHtOuGncTKYKjpdyjsEIdcllddNNNTicIi
h9JHDpfbfq4pS/qZuWsnZ/zaNuThCoPsyNy002dHz3fSAg09Ksdh5FR20uXs6o62cW0beT4EA9NQ
65WXyJ+mPaz7hU2nDLS4MoS2qh4VaxnAmmd8i3AJttbUaSnofs34bqRSsHgkfOlp/6fLPJggeaEd
lr7XahqfouX7GrIvixpOanGsp3Eh/2P22/zQlMEEgSvDDO72NCM3mrqTcy0mw4BFHP7KH0Ly2BhP
6RSamxkWjt26do2TqyBpruL3rS7CEvdB8bQMdXUoV/R412bWrm3t/NEqUw6aZhJf1ToKxY0ecdJU
UxrnO3W+scz616HMvIPeqzNSBOgDJmPWPImt9fp5uwoH/qNNXdbS4Udr6hoje6V1M2w79Nt2Unhc
CaLPZcsPdcwQ9aKDPwyfpWp5dp+5o/9+fS5vmoZBk7Bs2RWdfeiL7rMb7SC/3Fj6mN4NU9+H+0Sh
1RPhwctpsnQZo5aa3aLNdyWz99B2+R6TL7N3u+woM7FLxHu82M1Qbx7e4+WWEup9sysImMqFtVqG
ovTtfdPX82a1ydXCn3mnFx40thJjufAS0q//tq51B5qCJHJIquBuHBJnX1SLsPB7zLpjC/HaFdWo
31E+sI9VZd2f/x4yhfWKtmj+AOu/iCrbOUxMbu7wff6+9DwVz4WNjO93P6irjaYP6r5p+WYTdoGy
MX4HUN8/BECLwbAiqLiQlTdBlaG+DE+oRMkiJ+hhX1i8f1/UNsndW6lEi7Rx75k57W5lMqEhFRTT
JintESVU5gHyOId+opQoNmWxfQyk63rPt9UinopH3OSENSqL5N/AXhsQD8V/mFTebpR8Mh5lmNve
2TkDUvKrraa9jhKiGmyyXDU5FvfBbliEw2QgWw3fak3OOx99GBwX4bDQToz7evwmAR/MXa8doLPN
tmJb9yAnB+6pcZzzHuKwc8270wMeNZdbde/3AwWUHubZRC/zRwfPHL9Reu1v1s0rj49BaXa8+Tz9
GgYlKGEWWjVIDesnQy/os3bMhyaHZK1ahiVATBIgQ+x8NEnoshCwsnVe+ONe6/Y/7jUV7VcvirWj
q4cbx7aaZxlirTCvAs3v3nRt2gJSJH32zJtukbTp+8x77LNwyVGhJTMEg3nlq0Sf5ySuqMXn2lu0
QzvOY8FR5jJ6vZ+sUJf9xTaZo/c4sr/MulJ7jbLwdUwi52kceNyrEiO8kam07nizc6ILrbmTHp4s
9pDC1k4ykaAQZnp6Gc1Pkdm+NfoQ7V8lPaip2qIZbNshnbfTGj45skLW0oH8dqt1q+VWDkncOwnT
2iJ88mv6/JY9VDqvbgduk3lLZUv1c/TAQ0AW4PQfw6xHNTedTmKSoYTV6cqZEx0yR8LIPIK0iIlT
rW46JYpTHavRjJ3qoBW9fS1HiUR+4uRSBjgc/V2radpGjilik2OJXK22dcWFTTYwqfptVLfo9iEN
oECGoAX7QBpGs6hzU6spSgwLnRjtrm+EYcVU7y1LhyKzR1zwoNA/eaiXAumclNmBNoPkUC3V1NU7
BfpvowaChpJetKVPydlfwORlKt6SkuPZu8LkBU5PlTY8r71wnLdavMnMOxltQ7JbdBGhafRlLmHq
8jUY/d1es774nf4NQab8QZxdq28gydM/VRnKrJMeXok5zBDiMwb6cEc9sr+Mhdrc5GqZ7MRrBY2y
D7yYOtpyA9+p3m5w3nJ0Lm5AMfHDDSK3cQ9QmYJ6pc2lvbXCZMuUtItMMwtA36Tp2zTpj8qUu7ed
P0W7xoqiXysaOWYd/lOE4MzDoBc2pBZF8nlU6icJAEDpQHYRGA/rSuQBw18rjUOw55tf0zmzDoi7
8LayYK1Pxwx+mIi3Xb+AXdZBbDnCK9Db5ler3Yvq4VABlCTPhTjYxVKZKgKmXNbSp4te1PvG03Mc
8WayuqAuN92iTyGDXXQkquSyjoFgtcuwusU2zUG4mwcSQeK43OK8T1lTKCYLvTP02r5dh6Hrm2Nf
Al16twegkW6NEaK93V+XtBz2c/Mhpmij8SppvV9FeRiuZP2uVs4qxWfhYXtRgxZ7lV1JkFjkShSh
EYrW73i2Wc0BgpJw2lFk/WHTD/ut9h82DRDE6vMmcp2tTufUcqaQA4jlu/bVOCbfzkeUxS5XF+cP
GoW/IvoFnnaJAF+mH6J4JFu8TNdYZ9mtCqNv5xOQeM/nmb4adgCc3FNsZBUpnbx+aVIa+FRlphkl
qxx4hCvn02TTmQ5hzZ9I2LmfNb4/yeFp/u0c1/VJNwBCol9kvPA3Hzah0qq/K+2D6Hwta6xKf1vj
a4p/2wRRfZqTAsn1YdpOWcGpmIz2t5bv500PictD3fTQeagBp68wm781DtwP8EVO27SBy9EZpmJH
RSV+AHo83tjupFzpTlM8uZpXcfKhD8vwoFteyMOmaHgc+0b/erFIa2sFtlWzeGpreA/cSXduzMGb
MlQneICkP6h2DomVG1+SerxPJzf9LTESOil5enuGX7Omx5SIUFGNL/XQ30v+7GcR73v8YwRNbIiz
0wW8c7vkM7wU2aMAHbq9SnXrizU1NQ1g4ScBVBShah9HOLbOMIesNIB6ooZxMEbYqzr4dq9KI++3
BVrvR0FCxHl03lTWtzvZdAItKZsKhoLGTue8aach6h4jWgK0mMcU1RkeA7XKb9E24ASCONl5Sg99
8yS8sRomcicwrCwmsS+mOlbzW9nifR8xIei5dWJF488Mfb8N6JHGK0g+gtvZ1pOHZhHS68Iw/61b
zumt531D7NjfpRy0zhFWq/abEJCOB9LuYDcxDVTv+VToAJqHokw1HMjITZI/XY0WPNjIXCocXWQ1
RZtqo8P5sPwgB/auGGfSa1OWPWQlXKL1wvfWVfEIoOrvjtpWOEssjoCM2nlF0nu8ixdHEJfmrW7A
Q3w3kqrKikZtXt7yO4PhZIeRArXo3e38flK/t8krSqFwEPWhuo28ab7XwDfd0sAORdhbQN5H+zpV
wPMpsXs1td3BUlvnZE++5exIlySHHCJFUEZadHZHiu6cIv490A+hV5nSeneT6jSxy78MmPXeAP3/
2o0wfax2uHH2ZpqErz+Jtxe7HnkFyMYGLrICeo80qfmULjlJmatuUG8oG1sI2pG78Ept3Jh21iIZ
WxmvDZWXuiUJSXLgPqy7ciMsm5ObQGmlwHcoU9M2//OiSjMB5+XTHUmqAvrbZVDgqQReiH5GO/9l
WxwxMmUowgzAnlR00GE3LjW3uo2baXoKlyEfrX1TFrC7LzMZAPybUcND52Lxsk596KgVywxKR/g4
QPYhiRycVlM81tlp6NVfxCSD3XnFjavq7XllE9XhTV5bfyDR053g/kTGqBuTHnHQottChG5RYxpK
8u2LUTwSKVfncJmbQfZHnqoqeJlkvOXIpO2ruR82grXUBrpveC7HI3OJkSsZYEmDtyC5Xc3Q98bd
puy6twV1g8R2NasPie4gZaS0nsN3sqLzl+tqfz9VgbuLE2P61PQheVTLe9JVsFzhWMIeamvKSZzz
oKo0VCK0Ll7XtaprRKv9rXhdfmru7Mn5Tmfx9MmCC/oFOYCirutuW9TKQzXALSaRhUV3djXl6o3s
o9d8dBprmPbi1ZtuOGr0u8KGySsCxxE/xnp5lG0lAiQkhH1K9SyzKIeIkiNndSu7kbPqILGvJmi0
bPRGTfTwLK3nGDaH+mefZlYKHhE0USiRXg+8kW8MaHTv6Mrmq7kOyk8V5BgbdUCZreCP5pPwCZAL
anZqEI/XXZADuFhSpxyntW0UhRWseEwzvQiNDWiG5I4fJfhaSpNmG8V0dnEba9vUz34IDB1EAPwq
O6h5hQqwRfVNWUpw/myNwL2HrdeP7b2YxGk3ENionjkcJEIcdgeRk6wX27qJZnVgdLPuXuxqowxI
0qCZRb++dlt3VX5dhv6TPysm1F9CaRVkOkRWGhypsx//lvFbDrnK4gkbj0u0YJKDjXbwRoxwNxMu
l+dQqCvzfddRlkKeeud5r2HRTg9rCmBSTNoC/Ei5lsSBOKLGHBHCbuodX7DGozhSvaHmXWivEGSk
R6cocr74PP3KzDrvvmzRNcisCEEFf563au3Er+3gFhtnzvzvlVvdDwMJ+c04fys58PFXLVo6SPrq
j8TMvlhDkn/rFP5r6V+ePnMeyHZAfJunri9ICJiWdueG43w9BU53rFRvQJVX/9udi9H8eGdrubMS
lvflVJBnKdJvFO0/3rnvki9xmanbODd7pL/zAyRmsHHPpnJlFpPy3Rh4n3tdokOGXbt7KP69W3r+
+yN1dEQFh1h9TCA02zpNVX61mu51AW2z/k+ojah0zsl3RVPU16B3kp3Oh/4xSH3liv7t+BglcXM3
tvG8t7y5+OSEPoTRoan9ipDG28vQeBmKHwS/dgZJwIuXMc3e315GZLrFDy+j5sHmzuA5eduNfJ6r
AfkKihDZJ6hgiyej5WtlmZmeygCWL3em/F5MPG01O68xuiuZyvJwBqsk09YYz8vp63aa7bKUxgB6
zCFFdmYz2vVGaCEQr2VPHLUAJrTWC3oC1ksfLEkYRJBOYquDYEH9LlxXkBy/gDDKnmz/bTmSYNQT
I4tsgtmpt11rvg3NcpUAf7eVHnTpMrOjfia3khokThcP5Dyo9mjqjQpL5U4EG0yN7AIlkPkWNlg0
9dTfxIy6KFIxS5To1EhUPk/TbVmpTzy3+NuoLOHDnAazvu0XBhUZ9LbveT6GDDqC/vFmdSCNQLT6
Hj2N9b5o/WvkOrutQf7sRop3aQL3FQwTLmSo4KzFC+e1dyOFv0yfkeN1oZe1fX9/Bg7MQxhufH9w
r4pIq42diL9rixFNBfdKhN1FLF6uxKvD4rZpF2/Vgp3phhbVdUjCHubQ+KQLS+0ym2z1k1DYim+Z
rb4lUn2P/HEdAsPnyNKoDRrJgIX5gzXtkxYOJXkEPD8NinGMSnRClodFKZXLcI42W4MuX0rz6+BN
yrSfSp5+h9C+jk3FAKQQTd8Adu3K1Etep6guafXDLty0SeTBZFGlZ7s7LQxjrj99W+xrvKabf/D4
NvAdRu5lXBjbZWgTnW6RoYtIt2FbvcESlzntDNhBTot5moX3gcYPV9sOdFosZR7P84PdaGT6Uao7
TvE4z1PzehE1OPFSWzymnOCfFP7TOsOmcOFGjrlz85AC5yLMOhjN+FRN/JdKWaPXObNJeW00FOcp
NVXjBZadvcLvDZopVnerpJzXRKlGTzUe5/SQJqJFxwbZlxxoeticxNum1nGCtuI5CEJT9hBzj7To
bZixh2xpkAcDj5RkmywsEhSsuvClnKoK+h2ASpURhS8FxP2QtbjbeYR9dlsZPZqGvu8cKtN+8yYc
q2WpmH62fokQp0OD3d5Ck8art7XTlss/pTkTmDuFWd3yT2nOnOWqFda34p2Xyrh4qY4TvNTNV698
mmQaOvrHtT8Lls8a32rJ7XDKI2fc5ranfFKC6W9X06i/2Yb3q4s4JUbLfWzq8arJE+MUji6kO8ub
FhzE81SO04vVt8ap7KYUVUPenDV03wanlw92eTP7f8UPMVygc18MtrovbYcEESQmp7kJ9dOkt/YO
SXhjI7bV8bMpuQS92si61W3ks71rQxSyLxzasn/KL+6udQ0kvhQtfJAhK9JP9K86IB7/MskVvG7e
Fk75dF+IXqYYy7iBNsV2oUD7MToKAbun9q+r2ZiCaL1D5hRvd3AssFsLa5y31YMw3cuKNdhWspdg
yG4UBZZNupfiTZWN8aFF5RMtOVe/aWe1uleXUq0SZt5J7YAYLJVefmmb58aD4s2wKnRblwhxZI15
o9FDdl5Ee3G3axA3m7TZv0eOtN0oqVf+0paUIy09C0+Z35ev6JGd7fWEShGCROa+Surql5JnVU0r
imcj92EryiaQxou9X5bTARWsyyskV18Cu/uCyEWxQ3sveRlU0i1yJbZhsU2LTa7+b+KUgvRCrkJd
Po6htvWMGbr95RvNupr7qf1q6uF0mlQwy2JN0kzbjgPfKGVooF+x72ZIsD1EeBQI8g51E2tXInQx
O8a9pRXqc5KNyWPU6L+LWaLcyFWvctOcvi5RqudcGRl4mEIxX3jWpJvZ4kuAerz1IrYiDHcjTY5P
hoU+SYxQ884BdX0lEbLAnEh3LgKwL2JbFvQ27K3nPICrBxEgvmQPa3f4Cly6vvH7Wt+HS+rLwW61
1kd7wbHo2xL/M/swp6jPVv4mHMPuPskH95DofbEv8jD7DI2hcY0upbcN/Tb7PIQ1TctO4GwUj2k8
+yQlFp0jCdYM+Hz6bLgXZ1LG83Py/1j7suY6eaXrX0QVs+CWPc8eYjvODZWReRRCwK//lhrH+MmT
c069Vd+NCrVaYsfZG6Tu1WuBhCzC1klCZ2tdRJX5yRQyuZesk/s+cz0dYTi3O9Z4WeaBNKLwYFs7
w+G8/0EDWgW6q1NhDt1xdodsH/RmIEIFMFYDFpapHq52UomXbu0OtnzRNd5BcGrIoWaCblQLxTCp
QQZWdaFKWkNcAaUs1C0GKJhFjnxEZtq/94R7ITP+umAoigByr7MWS3pQQSsgBLOnUWaMX0J77LZZ
jvPd8rpFdCQfgwQREmgBfHgN09t2efmGw0YV9X5woLGYFFgwOEHmZX5X00QTMegEZEhnG+zuOEMa
cturLFshhu4hmcJtJ+LoRiahe9A7jtsfNEamZdJi++ekbpiakyHkD/L/v05KBNBiYHvARxPcQ5yU
DTc/jQD1qLm0mm9jG520FLvNxzLsqk9lFv4y1K6rYW0SeNhMXkAnaM1d959dGl2cEbHil6UrM1Sc
GXnUrH3tENqqsniwvOkOvYjqjPu/9ixWloHM3eYBkBBz5RSxee+ZxriFrHR7BhFcf5QcYjk+8/gN
8WVrrQEw8TQ1ENIYq6b95jXxgRvA2wYV4NwgKYBQaGF9g/JO/Nk1mbnKkG6bl+w1RfvIyrcl5QTA
kpDO25IoKT9H+O4mHZeftcrsQc2IqxE1eAF0DuTnkuOedCWV7a9+lTWBJtYHYelq6Ip4S9pgIcIq
F5eB4qIBcfKGuq1oIRQORU5SCiPNsLow2eXdTtJiLgIYeBlnKfaCF6+EbHCACzvE+yeAVMd88XHo
v/joAPwc+ymxtpGwxDqeWHhIfH/8zCBnLWRVP3OjSi85GKKDAboen8ktgdLjARzB0Nm0WVCbvb9P
MzPcxShWXKMw2d4kssb/dZ1PYm1VOXQ/qD92tgCtiG1vBogKQRfUnTaWznbAMv0InTE6EG89QFfd
ja7e7YuJ7JNjzP5EcU8mRwFGBtjxVo0OZCcTDf5P+x/r4zv+4fP8c336nD4hOt7Xlqaz9VHVtjU0
F2rh700PItvRFDdRZuB9b6SH1EWZfmstFmYbYNsR/2kFSEbUhNnHmlIIvaQMqjApntL/XmqxvC83
T09B6esOBRTClRqCXTnqW8TrlW94+ZZspJ0gwHx6lbkeWL0JXmy8Si07Mg5Ijeozbkx6uR043BMX
Bpb5p6Sx3l7Aaf3mNsPIlJvfVeIC1hD3KfvtNnXDv1b7pxtNr8II/8Uuvv3WhIMxFJhuXe1Ak95q
2H3CE/seaE+J+mF80Sv9nHdgtiBPblvd3nUtD1yJJg4lyr+dElAdxi24bsln1Bw3aDnQdCZyLLOP
ugPYl50Pd9DXs3suw+kM2og78qZlBx/PLWtODul8OA4MqBU71Ip9Dh3MZ71GSiJkYXShLqj+dm3R
JY8aFOkei9Faj6rGNcstE1VPvAqoO02GtQcZsz6P5kMMIMxQlnsapSVjCG5cqKuWHHNw8tGSJeh1
chF1FycKQYui+QhWxCuT4iaq4W0BmDjk4M4USxFRPUETL4m21DWyWJ5MHZpFfROXnyLkjR7tfA6l
kEPbgPJ5mc55o698JjZGZ0GlMEr9+6FBqZqp1EJr2YN2gnUAGose7A//9pBed2oHvOr/8AByCmFx
lfL4yxoM5/f1kFjQh8eepTA3QOIgpOJaNtpJ0e73qbYlIv3ZNo+DVB8k+00LFlin1Iyd09jISphg
NUVFcHNm1EXKZO4SwoYwNbF0ZtOCqXmfRGgd8no3UY9c3yeaKEc4xxFKqVOzuok8O0F+kD0CGswe
mWk+o4yrvYAklkGyvPE2iG8PGxrsmOZfRoSsOjVIprLMrxXLTbDSYnaWOOkGJfXtlqZ7OjdwEm2/
zbPVJEhp7ADvT+7IpHs9NlUgft7RJxh6T5xi6AEHNEprmMjBlbrZ35NJ1hoqiCTL9vQRoK7dHB3T
1QEA+f2JwOwD1S/tgSydXkD1afoWpkl/oAAcB0HubmpEPQfwZGJ1V7xo72mQvmTIxkL0PY3v6QsW
Zx3KPv45nRd1vY5dE/TNZeYdErwHgN31Dp3fFJ8cMy0/FdgnWUM23KLGwnfcMe2VY8Z8T4NASE97
C0QJK5rwPh3PqwIkriPbeG6VXi3rkUATJl5Ca0B6J7DvgO8+a5BUbuWQfAMN7ldXQN8HRCP+oYih
xsjy3PiCiTROE8da89ZOCtBMudb01Dw4CoJvaM24R1rcUNALfo+8sBOEdZtvPbAWSMggfRZZYoHt
NEcGQ2UWOyXlouxA1pof7P/0R87wYvptLA4oXR4AYc2AVFCRvz9igDVL6pWVIKGxDHwIFrYUCWQS
rJplgmd431fg0pDhPVS8wnvXQJYF22N/10PG9h4cAYj5uyj9kp5/Jg8zTI27QXydRsdJV7kfu4o+
/GfIpJuuHMUO3KolyZfWoCWdpoVmn7pD05sI3gqod4c9it7UyQ7PJRcyflF3oG5r6usYrLBPCU4e
2Lb8241eFb0DBW2/6P7q1qjVCMj87qbOMfNqZKebasLmy01pNdGDUbnPJIATECbbdVOWnaALlp8K
Q7N3I1AIt1hWgLFXhvcoQoSuG9OpXs0kfk1iWf9sUujdZWyIA2sABLqNq5/Cb15HLS5fi6ZMIY2T
scfRxI+51uL8BoGKt7s0xvDxLq6dpBvkwVrQH39pLP2NNQZK0/IEzBZxxHwwQxtyppX5m40mKQoO
LzIgseF7mxyxt0eIxFRHBykbCPM49iPZIv65k3b/IA28DnwHssPtBC6sxR/SV4A0ch271NZo7+fm
pe8miJZW9p0zDu7RUptVF9iNrZGNKdLYE78h2T4A7fpP4yweT0ZLeaYb+zhwz/tRZfpZB8vJcsFc
Y7b4vy/+4VOl/vicdM0X2iPTbpk2ymMPsXke6geyS9+7xZYH7EM+vYoIsgNLeJfCwMpumxA7t91o
S5UHo3yuIyhVQCrCWCfIM0JyLp2uVsj1FTk4/nPWNfYqLlGs3vIoX/FJj7ZT4thXDYjbuTF8Mz77
3N70RYjwFg2Qi4Tc0qrEj2xLth71f2vdSSII0wl+6yXoQjonG7ZVyfH3ayoNAUg+HrFpHD+DPZdB
otLRjkJ1TXPb+AN7qUFLc3I8qPfFSjvaKCa2EhwU/hPTSjBh1T/r0dK+qAsvq98uDPDjZhyCII6B
7GJp5MZz43XdOhbcvkkD2gJZmxRHJAzA6BBO/qY2oYqQGmG5ymuQ70T21OIbiCvhAe0NIA/6uoGk
XzroxuY/+5AjNWkKtpNYeS+L0VVcfC3LzsdxyzrTkbOv4unO1KYzyZBlqTneqTE6YdJYa+Lbog6n
72P/bR74UMByP9hfWsgyBCA+ih9jK/S2oweMjQSN4cVM/WQjGm48V5r4WlRD+NNMwIOHXd130D1b
waAmaebvSQDfDhcU9KRg1tT052kY5kmQVZ0ntRUCWoCbaGGfnZLG0Vb5JNMVYk7ZKQoHkLTTSBem
49slDU2ZjgCKU0xHa0ACrVRllZWGQvDEgPA6tMCSsx+CQUMrePug2Wm9qmoefxkLeWMOar2CXn7t
udf9RMnUr9hzvGeWW+Bh9gb7ljE9g+4Tj4/4y9aXbLTMDbc99mim/CUJo92k8kfUyGr0ga2JUTdO
/dxCujhzhqNBGagPPu/DsRePR+p1OhTnu9GfdgQJqgbolPctInozQkjBh0DJ8ncbd8FAQaLU5Ex+
w/tcQh3ReuT3H9cDt1d08bLuDP4NlKfoTFsvEZbe1j+BJR2YGxWkKW2AAivHBVWZQkerhiaF0Hba
LLYp9a+G9qXBsfuYeH6NU7KuDfgbRuu5O8jCvY2ySFG5m/gIF4A4KVENDYDJLgwsp4x3H7yxW163
Y95fFmeHKWLvrH784AYh92QzOEULLvAXEMT4F17VjhV0iAccfCt8qU0zvI4c55Y14Pdb1wL52OyC
mqspSJNQw9NlLNbAE0HUYHk+DWZeg8x6Qw+mjuz2KOxrmXfFWipnGglzZOACnQMgmPLZ+Y+HH61e
mJYBskWUpSu2Q1fRI0ZmibpMutSJ+HAZIqM0UhuoPmAz1BTSwPvgF/dGFa/J0UkMlAdZNbMOpi1n
27yCNdb7FjJtdhwUdQG5CcOw75JsavZO0uWH0nLG2wQhSGjEpc3rALlHpkXaT082e7cy2ZeOFcOK
JhVu2uxlboB5xBfjzcKS86RCdy/0RLDLbo8YkTtPCoFru/PTcWNCoS8oVKWCqyoVqKmHZoWglX+x
bGkAV6OO9uDaiEF/hdIDEDK++eHUBOYSXjfAmyPkE7xP1qtE7qCPBnljpHNuwAwPtyKTzcV0oVDP
zcKF+A54VPSkHY+Vr99Tz1UmugJvSb4XripPUFNpERootSjb6jXgdyxsy7dV/Dzv1qZAJDUxvDDZ
lDYOmkNmgpBwuRVyS/g0QNDsabVhTPdhmvIrB6nCxvNksqFfVKV+VnpSPkLJzTxTrw397lI2Arx/
GKPGb3S5cYG42KSV/2ZD5ep9WGne/FtEVW15qSfrRv70UwR5PN9EsWw2y0Iy5HcWZIsvtA6Cw6Df
GFmKIBMoVWrFf2VkyS8uU3bn9BDv5iFY68nOXYetjNYwT21UDk9mGu+60TNec2lAybpsxx25ZUih
5wYO9u3Um8f/tOxkanXgStBw0bJFKMujRbDAVhPWHlWD4aZwpm5LLGTUTRFb/9CNVZcoy/S2CTfL
aCgRlNDLXxFeC089NIWOPMO/krp2jGh55XooRFCjqaM4IuMauETV1VNgD7mi6acuUgbJJau7bO5G
o9QvUa39nFdCxuOaRuVX6kXcca59pz+zaZqeupJ3Nw06YjQWG1Z81+b+lcYGIBfv2tECZwDuCEaN
5h4brH0IgpWnRJs0YIrGLY0VvWk8uCAMpHnCEe3j2CUrGqunKPnkFr9qfPN2MgXWXYRl/yiLMgMt
V96fXEXuBNiwtU9Nu4aWDviiZhdU0zSW49xTLy1zExjAxNhStzeG6lpm/pV6NKnEBj1AgKA/UZeW
ZJ64Z1n6aVS0J3nfZg+aitqWdWzvsMHoIXcT14cBtftXckFSJr5Cg+KwTOgKru9QCAAEhVqEGlEk
fF4kKpr+YAG6HIBhwkcqu3aDtPGBZq5tWwtMzYkhssX9tS2m8K7Oq/AO1ZL5PoG8UaCTT2OizK6s
xZVGqSHn8Vj6kXs3O2UtHi4tvgPzupkPpiTdyaL9Mmm5V6luY6SgsPWz0lmj4AoYEj/SzZODP877
XqCQCdDa1P/w9h+SMd8IhiB43em7VOT93kW10GMUOz/idCq+l7qPzAGrngrQpf3NIWvZkz9W9eyA
F2+/r0ccutQKOQ5LDww8MkHiQtO+NKL6wnLNejH5dgqL5KVuhuY6JBFw2sosShnvMgDHt0hGWS/L
pLcuduspIlnTVJ3mN+Ng+viNJHGF8j7II31oRAjAW9yPUPnFQKverXQFmXd2xYEnsQZ/TRbfNLHP
yapqF+Yl1PAc24esa843DjfTJ15gK5h0UfejQqxKM237F0caq2Zj+up0CGrkwGfjpC1wPMT2+2jU
LYrt1PQQYjfz9MnT2yekPPpNmmO33yoshKvwEby18bpk4ko9poNNYeoyvjJGA/gONSo8+TYaRSiX
b5wKiCk19X2+7w3lVvfBYJqAwhqxABTC96pGJbdAq4IfyCPy9h64onAW6JmpfxHyE42H4HZbm5Y/
nWhiriZ2VNwyDZ+aPBmPTJVVNJ1XXh11Rd3IDfE7DfuzMUFrGywc4GdsKnkmN/KYtKjadQJksQeA
j8TKc4oGGc9Rm2sDwjytgsTQ5Z3Re/UV2BcNaFakTl1ZV/h+1kqc9PcMK8r8exACgsM8t78z7vET
vZxEm/hXyKDtuhhv+lVrRv0WTHrtetnqqQmuzLsTmSRo+ra6ZwEkjfAoT93hS5jXBxDvaD8NxzhD
uHR65WAWWDHU+9/Am6XtHaH3e5SXArWpJjEHdYup3hymIa5uU2iXQTaW8SVXFadZAni0hCTQ3Hu3
O9wp+bqQxbG0wKW4kMwAFgpdH00wsKvq5ZEGcny9NlVuI8dvhlByFfp4acCQ9iJ+1dIQL5E5RODI
BSua3/jWCwf/1zY15LAlJ7C2vs0x3cZ+Mb7bUb6XTZnci8aKH83CAjA+10Ff1abJY86r9ownzisN
TnFcX0BRfSkHNz9bY5avoYwLgUXV9QXegAFdUhNqKR5hamQcMowwCHcqoR53Q8be+QZIXH5vj6y5
5sCPBl3v65/jdtDWVWOWB+pmyFhAHVM+ZYY6ggFnG8Rghvkcps0AbIXuHVjspSdUnborbIcCkXH+
PBVRfNG10QeBLmAAEJLt1lrlRcdKdZUbV2561MQXxCuhiRa1SIYBhbUGlU18pO67m6FWA1gM3GgE
Kpjab6jsAMNWXX31XcTUVcQ81VsJpJXwroNfVmdUxLnrdw+kJFACkEq5cpVH2IFSnjygSVR9jZq3
NchDg+IcuIjAkYwHkv7QIZm2mRrUgAxVYzyglN54yLm/bRGlvJFHkaQWEAf+ECA6BZ5dlrpTgKfN
eCBn20JhNh9bYK4wlWa0ak2EI9uNXcmpWNWuth1659WEptYhAx1T0ClmGGcK6xN1IVJjPTmCv3Wj
YUy2CUqV10PD3X1dQjCMzuou/tV7XslkTQd5GqUundYXZ7uT4QlBnTSgrFZnd6AKTst+m7SeBpBy
IY7ctryTDtTWnB3LQlByDciw0gSyU+qsHYdkNwIDNK+0TPhzTUSKoEq4zmJse8wcQLe46LM7P8Mb
bZjYfROWMAFDcBpM78ti6lMXkgh2IVdRl4t0xeKCr1Oty7Zzv44mxVmeWIe5b4R4+TZVeaUlqsLN
7sZB4HyoJgNvN6+fo8QWJHXDMU9ORSSzM3Y7b83kpQD7/NmPqxrM6+2J7DSjC30LNKo6Uc1YV6bA
5lMfQjCYoZbSCjUzIJujBvDfX61KgKI2Cw0IXSGMjjQqkHZxUjxOzuh8GjhgMmNyE6Cc+0QWS5sO
oI8Qd1yZektvgrQW7EQeJTIS65ZDCa3VWhc7KpRK8gYcUjQ1hpTsEcVYfkBdlMQa1/9xJ2Y14i4B
xKVFFt4XuYNK6akpTp1qksFCX4xxAczQVJzoioYrWwwgJ7YG8Da+z4nIncbJs55q8Pn8eUnjWts3
G0hpJTs7j7I16YYfClUdVuN7sjZbXV4EAPgXJ8+zda6b1mlwq588zMTZkOKtiVJbnMnmeuDXc+z8
RIOT8hBga0Ac7d2FRgZU0IHSGbxqhXa/pKmmnsUnfWxe+XtluY00A5koTUWN1oGiUnlRj1xp4hR3
88Q5o/V7rWX5f65F9vc7LmuZv+9IK5tlaZ1Qi43HJx5GTYbKW0Lweu9dHHfMp7TDY2UZxXbiY5dG
kRCPc7O92I4mL4PJwwNebcfOTIHYIdt86QGgckgN40g2akq3Rj2zalBmAJLSl7jDCQK8XZyNTxrg
916qvdRdU30rLe/FwxfhG6ig5wvgSeeLfwzp4cCeIZVxVMOlmvk/lvj/7gMJMFR5gb974wjHOTeD
awdE9FDEebxtoVM7s0NYDMouda071w7/5GfT+5RMpvXyt0mhZ7YzO8S/Jw1pbb1Elp2cZYniS1Fo
wx01XcJyaGWuFsuEQNydm6gNeRYr0VddsVmWtbEzEpxRXWmMH6bmYqWFTRXOS/YGuDr0QQUl1B1U
TO+uCWNjl4UggiWbjQxl0HasBDVoWW961NQfQsbz51GbdmVjAtSq7LqV+YtdRtWbnYGx7dAAX/fs
VDhDvtsX/3/aqwb1a5S9mhNfKnsFyktoMo9zsqwBbe1Z+O2nJX+W92az6x1vWC35M4kUJqKwibdd
kmLCjl7zyB5OZJrt8aoKUVFGObdJC7NzbNWfllsLPHB2TROPq2WZNuw/Lk0Do5HPS9NCOqic74Rr
riYDFYLcnRAYzAFJuea16660lheoAxjC6zyCJ9R4QF3LU6Fs5NeaIRQUgSDZ0QrzXFrgfRUJdh8U
NKlF3xtsT+eVFtOyZpNkO7xv2IkGgQN7SJ1cnHuU8a+HgmHHrTYy884DL756tJGaVSYPPNP7Kh9B
1aW6tF1xygi5NhlmJ7K5HggOAAq/0eDsptZ1kQrfLrbS/LUsq43ex2Vpkq8hmJVKnuEchW0QLduD
0ZoGqenelw05jgpjjV3V0GnOoe6ws6P9jBcBB0Fd2s9Q1/V6iUIkpCaWLo2ilg2/l+zsRTj19Kgg
3oXD9NXvcCSKmN6fQSiOPR71mTLSFTVJWEIiNmt3NDUEyzpeG2oK9ZcVwgoE/1bfPvxhn1f+cJMx
95OAeaXcIsTRHwYWPZp2r39hEGL1Qyf5Xoi0X7VD6l0hAdydQeOBcsKx8r8azYUcHKgSryoGTvlm
qOtLCR2RNQ24OwsaU9+g7Nys3UYmFz+Oims8AXuA1Fby3TU/9bUxfbVQlL6Gjm2pts3hDilixB44
hDvxzh2/FLrNgySzoruydO0rDeAIgNoKNaChxG4eqDXwL4cm6iiG5siMGNSKjoJADVw+kE12DlB2
Yz8+NIgMbq1Ik7cwj82b0er3XG1qU6SSqCc7Ld5qYMyHIjBEHiPGzCOiKgcqalkKXagLdWfnCPLz
eZD8yU7NiNTS0Unc/Z92tSzYobVjZXT7D/7KTjfIJi0+oSBnHvxjOqp3kT/W5fzxlnobcgMksjxN
db5bljWBqb+knlw1Gh8urouEzgBM/q0P8bpGoVnywDMfsN8Kig1D65crwzbqF8ZblPHJNv/ieUAB
SFl+9zOQJ5Wu+CXscp1lBYN+6AOSQSlOKTlf1b4V/kLqDDDuPPs2JD9Qo9c82UKMmxiPxnOjl9XJ
QHZ1O3k2NpUgHwiiwuu+W2a00qa8+AUO7mfhjPaLrw0I7iPyfnU1XT9AFVXbMZzJ7tPS61ey040v
o90fpGvkv3Q2HcXoN18A2oRAF9gPmeBBLPvpUTfLdBfaTXZsGM9uthdHa8Pv5Rcg6XdjneU/9TH+
LPJ0fO7lMOL0aZRn3xD2Gb/sasN6Vr0wgXCgcrW66ZAwLz41beKs6igVoMB2+CnxjOmx48YjeDqc
L9BohppTaHdn6IfVD6Bp+0Z2/GMQlekbeSlBW3ff8hhA6sRbaz6K60CAGV21okwujRHjsG9Z/bfW
2bhpUn4HuAYyWcrB5O64Qw1lvEnNrLxD8Ut5V4Uo8ELAoUa83inuDGiveUFd4BNP+Y1MqOHSkJmW
vhUHg1btI61Lt1KBPvBfrd2bXp4ECBvLo6Xee/NAiGqBKazuqBe7YXUpzPiyTMorvPXHOAGJ5/tC
JRLGa/yY0q1GEBFsqN8WJh8WGzwovPY7kb1Nio+zzsR46oqgdBTl20z8NrfkQ82Hfj1E04kD6yoM
7wgJm8BxweJR5dZ1xixMkMZAcCDdEsYhKk1+QYHGMw2SyY2Ni2n1b/4cCHekySLnpLWesyI6Crtq
P1eJbTyYCJqd/2Lvm/KjPTW7z07O3/wbAIBWxF6B781nP0zNhyFCNdUcySrDnr/xuyIJcmYuuEEJ
k0ClagX4F7q2A/dEaN/hD1M99ZBk2nco4d52o2V8nvDgjQSLv+EVBvoUnmnnUTjTDSrVHogyUJCs
ZiKnWz0NaiavEBiK3HqeSQ5OiCIwmmkBUXETKUTH2e+ZdE+dAaJIM53Y0z9zgI/IATs91F5EmyJq
7QcgxNMt/jP8s8wS8A1DvHpvcatGXiC2oBYudOhRW6BXtczsO6SLtmPNpgg1ifEGHF3G99RGZSEQ
s+mzM+ly7ZvSvFUy0nb91HdHt+nGM/LsEB9nVfPQ4DGP8ry+fMU24lOYAdwbxA+TaMEYVrNaqYrY
r1zTy9XfPtskrH99tqjWP3y2RNMgsqtqv6h0Kx54seJW3B3n4izVBWq+O1LZFze1B9SR8EMts0wG
iKyCQo7CdV7Lmo2VgDFgNrpI2268IdYCpLFLnFo7th0gZraKhxB/dTLyKsE7OnLOk1LxGlRTCp1t
eQSxc1YPO2tg5VEDJOQiXTFc6IoakVZgKAtdd70MNE34LeF6GBQtG7ZWGlkHj9XxgzeqkrYRVL9A
npxR4lm/kMdoWybym9YTqn/kCnrs0XHAo8Ra0vofYvzzJTlNcKIUAEsTZyuHGMd+sNGNCO46zEMN
SphvGgUr5hbvAqMDMrAHLOiT6wAibWfTZ3ILddCcOnWNCFyPs0aSdN21U259hFo+Nf1vbgN++bsS
UETIWDHx1BbFDqXcyOvhl7c1nXjaFaor83qVQjfkJSsb/ZiZLmTHtUl/1Z3h55j63h0SzcMNbNqo
WFf+luG7Ky4YMldq2UKUO/IfU/a2bIW48X4qUNkOam0w7G49YMZWyC4mBzraUrfW0/QwH3zVKCo2
kg9dxDKTQ9royEQ3qC71CLgaJU4fGEbvbPzS188OoV3xkujdLcoz7t7uCHWaU9QhTpNPZndGkQno
JQoQVZ8h0Bma26hGUXnFBrmlcWo0lnxN3drcDaUpUMOCJimj/lLxpkIpf+6AQcZzh4CMScXffCxX
iFXNObK/ypsGBIsG8F9CaSGrkbyF1rq4CBkCTAh9qVVXQaJRZkDzI3WPS+y8ui0Y37rAQ2hyCMjY
qhG68oCUOVQNuy322jBB/TGPCmtt1AAaDtgZOHiNnzj90PATii9dZuM3R5ex91hbeQqFM8TNqUGO
KpcI6f7ud+AXKsHrT5YPM6k/ZYkBzfIVrbXMgZAQQvGqMQtmbewhd/Mr6MG6rQ4u8GtthNZFF0+G
gntRQ2a6mmJprdx0LDcJdioMZ5DQO09RsSKXjGyjX7bQ74ntzbJCm+hPOJ3EoOnzRBloUCU7+qqh
qyhzuhJMCi6MOM/5G7J2U2sDvqu8HGZD6ZyPe/Ihk+1Uv2fTkkuffKhbVYVjr5YR12DV2nAhKNlK
JIxkmbw1KaKRLerl0c8HrwHhUPRztuU0Qu5Oy6ptX2i/KAL5IUiZJQlUfmKQp3dAs59xdvwYzfwj
uEmTPSd60hLtGSho62Jq4AeUVjxCKX5ML82Yl+BeEto9itDMVdPFJmI8eRSAMbL8MUTZBiDFEtiP
BMI1Thj/FGnzrYrc7nM7Im+vubH+gA2PB+5JruP/scoOeGn1YMFpUc3Pso2Llyt+D06Jv0Uqx/N8
qVlCOxot9lRl1qCSSI1Q40ogs0bQ4g04DXaJiaI90GG8Anh5D7HO9tGbav+MYsF2RXZNgHyxauPm
loXWdOc7A/YvakIMrgBkjCrnZKO++JNXQU5X6uVTVE1tMICR70zNKLXirKtmsVFXSMFXTm5uqwmA
cFnyC3ej6skHCvaBe+FKN9sYuJZ165b5kzN01RMir4A31uKBHKMqvwIl5d2o16btj6FsxnkR6NWB
VjWP8TtUa1bqQIsHkTxQN5+caQ0skL2jbufVSA8iwL2l7piEHKex1ltb6qbgCk0OyG5YKxpFJl47
NhXoLWjUc/vk0nXYodKoPpjtDSGDexrE1jUJamfU94WmWRPYlrMWBRntscPmAKGkIgsv+G6FF7rS
ZP0ZfNlybxqVMwVmE/YIwI9ggjcKHAwLKDOrK2oiqAIcwwTN0v2b3zKNZpALTVu6//elllv+sdQf
n2C5xx9+NMC4FIfeeAxjiCxrUAmpArpcGhB/OOvKqocAQgn5aRlgCSjpm6r4PYX6y7CnVly6dPXn
DfIOGUmDgeXwvy8TN+8fjO5Cn2Q2Lnclo9s2dhW4tnE/iQRnN/UhlinUnV3okqbUdfoC5c3moFlJ
dddBGtJBKuhcKsZOaurRAQpEC+vVaFpvNklXabbVIGp0GdUvANhowbetyFAr8T6XZlQp0HIDMy+L
fdJRuz3leBLRXZeBEfQ60pXZtfRi7MxF3LubrE781XzH94URpULhNji8Jd07FyVOyY2RruelaHIs
XnMm49u8VC6MehMnWjO7+Jp/tUBCtAPDhDi6QhfH+Yrl/dvVX2zkMng2y/HDxjxqyverxeaqZZZV
aWCxNWAJXaU2fvGgd/Mf6p6BmyoGkzp1QyfzH4QJCW2ZmbdYeTSQV9vHndOvaLCxPf+hQrylaKR+
mSdJAaVAFPEg8gWIaCl4efMs6wqalOZHPTlXzdXrH7Zg15jhooTFC1N+ZkkObiZfDw+sHZ4IkE4w
9Ehh0REJmO2LiTzIXjTTDVXmgT7iQJA76R0I9Oz7NEnZFQ+kDfWo0SawOedW96MfowyZvg6IvNpv
+MpzQ7AYsCI6tbmtzvON+9q9X2Wp8Wajqz633dc4HvNArwr2Oo9GO93wHzMhsnvHcbJ78F67Z95N
JzJBHCK77wDEv4V4lkE1b4hW5Nb39zHImO7Ii5qu5fvMquSFekOSZvdtWb1UrASThlqZTAMHZ4Wr
mdFhsfWV1a68VM925EIDuShQdFGhiIdstGbcQE406uxsvdw1YsLaZQMYqJf1Iis3D8wYgNcyPHzg
tJq8k+129zSN/knARTSQOa0/rG40oOFN54+w/BMynCgl2L+ui6kM27vBZ/F5+WSChUlggCYRNan4
g5Evd9sw0DSXffhXNWYIGKkJuipyocafwAHCDW7M/ypalPU+RPeK4v8xdl7NcSNpuv4rE329mIU3
G9sTcapQvopeosQbBClS8N7j158HWewuSq3p2YkODNIAhFBAIvP7XtMuL39WbjJ7K5Xg1i//0q7q
pL1s918uN44AKbr/bbK7XN2QGc517n8V5zr/hs5QzFHX8fpcnAp9j8JGP5Np+p2lYpIg5enwHNXN
g5qk8UOEZePekmUQunM9fnaalDdXE/NwwJ92vW6QMtrZaaF/ahG6E51kU1WWjSlXp1AzJFcy8nTR
YsB33w3K574Zs1M/l8zCmdZgRVBOLh3lvjKH6sZG9KqxY+VeVHUK0l5+6ocHUTd0frFNw1xeng8w
VP9+UNZe2yoocQLRY17dRTtxcjRx4z1REWUhiuIAh4dFMpXhVlR1E6HEZOiqjTg5bJP0GGnZm2gU
lyuFyoEUrn99/uuN1oM2C82VOJltxf2VrBdXor/YOFH0nMeWchSlgenhxrPUDjkR/kGTNPi3IFVc
0SiqciwyF3rlDXtRjKdC21ohwTrRRVxCDzNOnu5FhWTh8eKUk7wVF4Csh7z324GlJGuqPnyUQ627
nXSrvSmm/tXrHecL1u7jCkfAcesPFINWchHdAqMZOc6xqFIc+GBQf0GnUEcSN20ORRcCXVNvz9Ud
DnxtWaIXQoxm+b7iRkJte8bpXbD5MamPQ5cViw9APS2qMRNXtDuJyy5871Hkr305e2nrNn8oSLJt
2xqLH6K0zsPcQaS2mQO+6PWTRJDzJTIAQMa9/j3WkusmGdWvbdSM+IGq2a2phd3GLtVh75VmTJwi
llEN1IeHeMQZN8Og89t8OB6l+veQw62UYDCPqLf2tIRHI5GhJMw88tCWULZQYshnSTB8xqMCLWfq
L936mX2eOBZpRAJq524m3HvRDXbE+9nGudvlbGH0zRNCB1gej8h8Q++QFun4mloB6FJHfcR2uASU
qKTbemjiz2WnH61CCV7g8yTLAnj0VWup8ilXRlJr2hi+/Hlkn2BGIY7MTR/YtqbJrhRFJIj8LPks
9jLfjM97/S/qftXPlxWZcbNIPuTZJFMbDyiDbT9k9c45NmO8l4zJ3In02rnVIku2MqQSmsmfOTrR
WZwlKeutqB+iZJFNJHaviq4oNibyA49qWpz1rMzEVlaxZlc7UEiY8yb5Wc+KuTT1UYOAtupIn+f+
NnEyWGrAFAxhIK4WvbqasfPLwHTQwS6D+N+U+2XULryw9Q5OjO0IUJk4v0ong4SL0ruigTxhfhXi
Iai50TS4YKi8w6WbNxrBevQTaznosDl7gBqHNu26h6BXsxUqZcP6XJwQYtPNiktSre6h7ZUJAdfk
KBrFprcQDIPUdStK4mxDrLyfTVf697P5muSvuzZriHjZarwQmlnYDx17W6muRKmWk3obOWm1FEWx
IciLMKdfX+mlA2Bz7lEjILbUZysRUfeLc5x7zAf8eI5f/RWtxPu16NCeDEa9uJdi5SC0GTzcSbcx
XKvVML8UePSFcyy6vy4x7b7X++kgY/66YnC0DkHtB8vGnvRjHefaZxm59LNsXZvle1QoC9cHNfdF
dPOSUj8qsr+x1byDVG++iDemrjGuKIlZ3Day3Bwav7Nd2Y/DlzY95aXmPHUxsqtTM4V7OU2y+/lA
0V7FOR46KnAhLYzNXZxwHrNWzVefgE8QNP0L2dJ+2elOcBPbioKZ64TKqJZPmCjH730NHFla7Bgz
VyF52qHQi/aHLruD2NNYqvZZaxMuYO/cOu9pwbPRDLi429CE5g2imK2/qQH0boxGJynbMhI1TCPQ
97emjcM4c1tapNZnvbTzjxE0o1ubBF3Fb5kEXXSLs9zswXVjOLLxlKC1i5li/6ROg7xs46jHS8/v
t43ZSVuZTOd1DyV8SV5u+loOw1FoaDsZ6p1h3j/JZYIdJPwLqY/ShwzqPdRt9vyqwDaUIflBitr3
ukur2MtkuV71WYUykM5ACUUj3YtL9swkOZpl9Xy+4vmfYhaIfYkeadBucSyIPjlpccxzyXmIEHza
M6LMb2E/Ps31iczXQg0CfW9aSKX8WD+RyFjkSl1uGf6GExP+4TQZZo8/tJ5vYrUIF6U8YEIgWqwg
nBZNaQSbvB/xNZPwQbCdOag1Fy91VpyMW7Bt1W03b2qE9cleUCeKouFSl9dWvS49tVsKlJvAu7EG
vrV009sJfNulXrKiaSODHV4kQqb14mzlaNUtubV6lbWMHr6kqNdZbEircN7zzfF9T9T9qhVgKfI5
YCU3EU/P3iZ1sK4nq/hUVdmrRpTxNSzrNYG4/klJvdgFPzVetbZNZE/J63WWWOZSzSZp4dmpcrSF
IoIIFIuyQUSOeY6/F1ViY81RZLFHmgIv12LCiBbw6jqyWtjKM+FOgLhEHQIA+N9o5olATn7lzMNv
1qpfVZzltpFuMCQX0hDvdFniK1HGeKB3ta9jpqNErx5vha2axnPhBJGrGEZ65cSyfQimvF4NbdbC
9YYvjpvnq16n38e8ax7sIGw2npenOz81cEqbTyZ6TBqO62FtPBPaj1zPmjLXku1xi4SgwKiLjZNl
5cqzDHUlij3kvTvzvYOuGRszTYGLj839lHlQ++Mw3ZHTgGCIw8MtziDvdaV1krxolwXm6leeFZ7G
p3ZunOZUvJUFsgtksZfuia5xF/rQL1zB/Y9JXW3J9ap8wnB5Qkixug0IxpzrRFE0gG5vttpSshBA
6PRO/QQNvNvrajFrU9uEDyusIS5FEwFF7qt2ijQfhLRtOst4VhjHqvWzWVf+vWU0ybEbY28pFL3N
P+rbXEuOuTbbMxGBX6Hlm2BKWCx4bZUX9DZaMP9qcmO15ojWCz9EYoTdvWxXCA7NQ+0YvPftAhSN
NbUN7gIF8erWI5HF2nB60mWceYZ2fMQu5r1eADHQyDzXi/5TFnkrX5rgGDRNvNX7MFiT5CCvZ0+M
i+TKUbeBFBInyVaJ0+aL6BE0ob6JMOdbMNlKl2fp+UaSh80vy0J4nnwZLBnDdraqiTRcYNa4n4lb
2lYfi6KViH+/E/e/DPu/tP507KVzN5+qtKV2M/nTvh9JumKFXh4GIgDrrFK0+wxIGDbH2fSae9fF
0Htv2lR+1wzb/tQmCitLf/COoMCr8zFtWkirbISpJN43edSrTSQFObGneQ7UzhOeft4kzqQtZfn5
wpm+8KoLxCR2aYm5jw7zujfTGoPisX1nYl/64cnA3LxLP+lyLfOc9hXaNKm2TgzAxWFcFidI8NkK
2FP5ubKUb4LaKJnfGLbi18sxcjgFruQZX1uTH1Ow1kAYl+tL0amHco09crBOLN8/GiPUK2N4FOj3
PO+wpgu88crW7f6otixkwtJTnuv43EEb7uVBWZAtKEGI8ErkzDAJC+vFUdjQpHPRmIuiVevgdopW
1orqJ9H6q2NjMyBzkWYIqErZFdME5pUY0KrlYB/KVmaqOdf3lYlgwNh8LVs71763sWXf4UfronDr
p7eBPxMY2vCIUrehf8vgELvIaujXUoHr3yhZ8Sc/yasVTlLTCcpXsjeL2NxMRa7daFFhLDvDDL52
anaXJrn+HWI/+EanfQ3KPw63ghb4RherCPnzrUAfwSEU46RHo+k80APDZ/H6i3pVz8yNVVRn9yFn
VNMbuN2HLMMY6WJIlBZBszHaADHcCUOiS4NS6Bh+SDco2KBEVYDaJ7iyKI2wP4hiM+bvRUE95Ovw
sXX8sShaIxl62L89Np/A6JRZ6iJtezRqK9s58wQLNCKObHaZBidRFpu5i5dP2S6KrfCoMPkUegZR
2795Rh7cmP2g38lTfCXEELSs1zbARqO16DWm0xssPf+Gue25l6hWR41eQ0Kveeb657nQrzj3yurC
XLd2ra2IUAIQHir5MdTQhuO99m6zoEaPm8H/BEeGHJTXBQRdeu00ARXHHLHW7pq8bpa5kg1fIkd7
7hwrflPLhsPnPJSRlCyV5PjVdDBaHXxDxpDN5532a7RR+pE0SaeEJ0+RnhPJ088Tyi5W0mMeBc9i
miYWCDYs14WtdfFeTNYcnWcQMnyxEmpeQterHbzkJFV8KmblL1HfDC3Ujrle7+3lpauox6Yz4cPg
lAsEe6cNpJn00cJePFPs4CX1oEFbaLFdRUnQX9kQqIEaNMFLhDWAIaO9oVqht/nxyFgJp5ss1R4z
ZjYnJJiyE7Pe7MQKJNoag/TZ1sLwoEXh2lfT8j5Jou7GjC0ALT3OoAMxl2XlyfJWtEqd0Rx93346
t8qj+VpD/jgwOWLVYuoSlpdEyERfsUG4bm30mXQtSmHpmO5v//jvf/3vt+F//Lf8Bhipn2f/yNr0
Jg+zpv79N1P+7R/FuXr3+vtvumNrtmHoaFgYDuojpmnT/u35jiQ4vZX/Chr0xnAjUu/1Oq/vG9XF
gCB9jTLPh5vml4RuHX2rObOqAkz6uyYeoeG2rfVK6pz0efatk9zzOtbvg/gAY2UTixlWbxjdFqiZ
kVyZU5BubKErh12qvgjGMtycXQbjsPmhDI/4KgAIc5lmRLERuWRjUgxCUCYSGz/2PtaJzmWauDLP
+B57YtCz88bI0uGkzZshaqp1zqCHItMfrUnVfkFMP90ancyM3UjNCjyS3Z27iGNFZ3EC3BTkxd/f
el396603Td3kyTIMctCm/uOtRx4vl/raMu+bPhy3JIF9UFPKtEp1qfxaxSRN5ulEP8GDLm29uhE9
TDhPULVlYGK/7lVlnrRPA/vDeXp5ltnQhhazYmlvGHXwNQkr1Y20uD9ZWGIeygKdjJHc1OcJ0Wdu
r/k6d0V/Goz33FX2cBrxk/EoXjOlGq/bINL2uq4y5kJpsP7Dc+loP98cXSbqy93RgYaYhmn8eHN6
Oy5toPPZ/XmSbhYGvPxc/0yGIr/FUba7har/SQyHYZ1JazHkieLcC7hWdjsWeBWrgfNMDLhdmUaa
oZrGwBRkNWYNhtF8UdvqZM1zRD6Kd1kk54+GVGAZVPR0HXP9UFs3gZRXNwDt1yTsjft8VtMv0bZF
7iD2DqIOybB40xToP4pWcUAVDmtj1uUnaoZrbRXq8Pa0dElwKtpNVoZqv5dBeRw8NDO0Pq6WtQeL
MGju8a437n/qqys3tanubJw7fpraC4c5tTWc/dwo7Oemzoed1BP0YPorHxU9fKt6J31o5g2RwqIy
IgTAKKSh2S06qIf71CmyB7VVqrWkTPlKtIqj+z45H50j3nt9jjfqhSqvVL2JP4jLd401j8pKsxYN
pSoH/+GJ0J0fnghDlm2F/wwcsy1oyJY2v04fRipGFnVESsa/N/hEYR8nD1e9gryy4BmG5WfFqdVn
MQnTpW44+oY3XEmBwxRNqrCCjOKTsIA9u8QK89izPazYrZyiKBbN7PYWAgLEe6eMMJeJy4M4SDSI
4r+tO5/Ml2NvU9c2KJtRs5Ot1U/KQdZt5SD29CHWykUWjqCtSBTJW92Odpfmv/Q5V+hVu/kPY8+P
w/58MxGAMnXZtB0VITrH/PFmxkElK0kqe3fWUI+kYlNnocBfuFFDyQH0nSqrLnGyr7lsrMRcV/So
qgCWXq/3KNwiPEsasbDhHnfFtibPMI+z1Ty6fthAMjp1LeZtdBDVeHwQdFICwmn+lC2rWEHeVZXT
W8WJw4UItogGOZXeG8jOhEQJkHWX9DZbRkWBlo3nJLcmOJe/vyuO9ZdHTNMt2bAUFcldWdd+uivM
qHQ/axLzTsYu96TNhhlIm8RA2GaXW6GJ6ptR5A7FbWhOiftBejnH0EDIJYs69PMgxtpIyQtpZc8a
wcENZuPWVSShxZ3WSwEFzA3kObBC9g/GjBiM/I3VFtbjpVdtgk6zZKwb+zk0VHgRohih5G9FsZ3r
ehuGUjBqf6kT/Yo51HTuPPcTdWNtM9XWpa/VLO+9sPxJv2cYxldE9SOUusxyJ1rCEo8tr8KGS7R+
6O3odY1Bru4cg1adH4HxicepWEdqPW0zA6DKXC/ng8kYQVAR1RRW/Aj224DxDXvR1c5wr84EkgIi
MqlbVkpzaW7rRxyUkoawHBZhgZ8h79wr3g5z7+KqbUJk5qfGO9ip9SXJ2uZOVOV8utyEHMZaFEWD
kkChkpXnv39GVOMvr46D34ajYC7gGDqr8Ln9wzg0OjKfu1Er74JAmaPO2WNUV+FL1gM69AZTviHz
EwLPAwCMvl7wUqCIQX7f+1qQVlrjm4pKhmWGDz8e6VSdzAJmPDqpFMJxRYvF7KOKmBRytaJoh9Mq
KNrpvgssVEX8bB2iBPpY5FJ+QiYWqOlcZIXRbG1rVrmZi2mF+GhpG8NWFCEavZ9SFLFCXoVAzVa2
xlMuGEGhp9arcDKbD9Rr2OLMjKrqTBwiUDXtEh2q25l6baQISeAEppyp17jN5deeZnygXhf+UK/a
Pm3Pf0L8nRFiDrhvNba+qqrV3pqq41/HHfzXARLPV61VcQqX5fQIQsF6UPxy5wWF8hVVkWbNmOpt
RLcoQv+8INfVNzZ4p44VhKg39eb5clrNn4gAz4eL0xZt7hOKL451q0/gRrFuHMsueEBzXQefQ7Su
surdWJMRgFZgLVG/CF+ZPmWLdCq9T3E3qa4nDcl1BjZ02+aduhNnMhoygJcz9XLq3znFADkZn6zO
G5YqpnEEp+Em2/NG1BtVM65qQ2uXijm914kG0W/gKE2WtfM57HCDiVV9bftEUDK9TZ8QgN8LZ8gm
ag7GMDlfATGay8gaA/gT2KdaTaVsh5CAvaJqGldgp092WO9rL/sEmSG+lhkOb0cWRnheYHBt5N0D
eS4fOzs/f8jTqcYmoOg2omiWSburO4DjoogJs3ZT1/I6arX8lgi74uZyYt2pZZ5cy6W1UcbBuhNV
Q+g1rqd601qb61S9rHHuOHf3+iS7UotsJ4K1mAahbpiYOxEwCkSGbK5rBgtsdCdDCGeyZCPd9lXK
lNuwMgjq5fVO86rye6fGz1o02XBea2/JMl2/KRWt3uhJLYEHmpBrgMW5LsI2v/vVeZJ4N6RFuSFg
0a3KDku8LCzuipmNAgwSl+SZiJJJOaaNdZLxSlEnNgbGAaKvOTFK2WFJTn4Yv9h57k5jPn6KYgga
dmkq5FpYsTO71SFo5HxIZ3FDIylciEXDvq+aigxc3/XxqY7yclkrsnOLPmmw0ewixHEmH4+xSnQe
SKJ1b6okCsw8sF/gVK2S1Ne/+61z6BoyMuJw4ADOre4H4QZA07T++5FQ+/lryaxBlzWZD4OpKApj
yo8DIWGoslEHqcMwXiHE2nuklwRlALmpGydolS1SYURERF2Hd1TQdA9TY5YY3qCSb1qFcht1GfOB
vky/5TyVgMv0x0sPMPw+iWov3FqzxIrQWWkRWWX90zkrIarS+ogfiT0sHDHGXfp1nZ7nERro42Wr
j/FVGzTqjWiQyYDc/P1tUH6el863wZCZN8z/M02xwv7wPbCGAZy3LbdX75h2y5mZpLzyMs7HiHgR
BtDUCb3My0uf+JqrD1r582AgjigSQP7i7Q8K9OzIlEXLv79kXflpnmMptmLb/HI2g4f+l5UnTFMF
o8EwujpP6CfPqlBC98MnYsLJHJRHbSfelI4nb/6oFt/4SgFK9ddqH93Gc7WsteETVhuX3nXUWK4R
lhkaTSsR5kwtJ/ykGmi55MlqDGqEg0l5uFmsBHeSX77vYYSgu30LzSPzFd0d571LvwyLvPNy/L9/
CIXUIjTyLS/GKvSD5qfivzZv+dVz+lb/73zUn71+POZfjHr897ddTuG3iu/G9+bnXj+cl7/+fnXu
c/P8Q2GVMZEZb9u3arx7q9uk+SOkM/f8vzb+402cBULc2++/Pb+mYQb4maXmt+a396Y5BKTw+fjw
+Mx/4L11vhW///b/kueX55RZ0vlsl0Penuvm99+wNPin7disJBxb1VWGAVbq/du5yf6nzlxa43FT
QdrzyP32D8QQm+D33zTjn7IM0cWxZZb3pjVPxWFfiSb5nypufo5j8DIZsuYov/3xr38PaJ1/tl8H
uJSfnnWd09jM6hUVeQpV1uZr+DhdixQ0XmuN0FqTNs5atYmvYTZ4IPWVbwt/raRFtq1LX0ZTNsVI
PbEwne3IWH64Z7+Is/3yMiyHOSNXw+JL/ekyJqUGrD+RFi8LBJtII9iHxmtfrFp+dTIUeMpIXQBd
l1ZtjIdXg5S2GyDztf0PlzGHTS7hPtS5DDiwiqbpaFfBwzPmsMuHwcrWSZQ6neZt5UovXDyVeAUV
Sd1J3lLrrF3f519i00MAwfmSjJU0e0kuCyVVF1OWSRtYBYz2IenK/3BZuj5/LH68MEtD9dhAEMxW
NEuef8YPFzbEtVESzPC2Vjcy0YLFsNGj8hp1TPuYWgaLhEEfXFyIpH01qfLCGgfFHWadvEVZt/Gi
60xkfwm3bfgMYaOOhD1a1NXRsgBxQlmpyTZvDSeF+Knqx/HPTVJYlUuUPHaL0YYmS8By2TrBcD2V
iHyF0viIWykCNl41LLBPzU/+KMV8dOU3qbTNvX5r+Hel4bdLZ4C1bMJqkaYeCxgl++54aCjoGhrL
pRet6qbeWmVCWBz5M1PWAhCFcQOyv37tBmdhIO615J+dnTCgvYcr4a2l8ZvHlEzjU74ecCj3meD2
zca2ktxFIOvgxzvFBg3UdYAhSX6VUnllRa8Eam6QCQoOSZw4G6dsZl5BQu5X7R88v4NE2rbmqsa3
S4IBqKoZkAcMURUH0JJhbW2TXFaOieauCjLy9nWCkpetr1UL1atkZwfKNplnijG571LGJazA6gKu
+BvuGOcFMVDB1IDPOzRt6k4+3FAz8l2i7Szk8DklJN24YWNv+o5pfDmGb1kqMdO2zFXqlN+tbLrJ
SXmUTFcj3VMXQ1feRvdZUr70FuijuoNshA6mWzGcsCIZF1PBJGPoHLf2jXFpsEJYWhWCAyn0DWnm
KbbTuJB0fa1V6s3kVVuAwz7mdzhNaKa5UZVohyB0tPG7ql8Uwegaaf+JAMG0kMayXYGrTPZonb6Y
irz2rBtlsp6goEjrwtDUhRR4j84AHahAhhHEvHzbYGALeuNN0UcdTSktWlSzeHWt4eQg9/gMZ9ZX
BfVbJR0WTobqUCS/+KxclrHhWvbsVZrGvACDvCE8+4Zp4BKD9GRR146yyVKQDREzhDVyjsvUy4ZT
Oyr12sa75kZPs8lNyGwr9hhs8MEuFlFqfht9xViOyE0uca79npjI8sXK6C2SFhA/GQHPrdsy3SBh
0azxWMW4RS+ME1jkoxH3HhnNGkq4olZb/Kf2easZWBvoLexNNrqEl9xC7KLj1e4vm7QJkFuMwmIh
6iQDK6YwISg9G2kVQ3ANgsFY4zvc7EUVE30V9aC5LDasjj+hN4792Z9dxF48Hy+OuDSIuktR7FWs
hsg/G0BAQ4gxahdOAEz1R98DAiHq2nHK9mJPVydrpY/JoxpkxN8bqcz2fajnNXJPHCw6Kj2wwryy
AMXPzWKTOwqETbHLI+MAm2slAKWSki3FgefK81b0Cp3YRsVP088HVX+eSbROZovwx0Ic+uFKRgTj
tt6orJoaZrAOkeJ8hZdrsyFKxyQw5ksQtaO4eHF6S9SKXUDQXC5DCFE0UOW6iVWOETlvrQbAv0aW
AMyK8tKjmb1QdV4e3wALW/nlATNDe91F3g2CJUg/yxhn+5VLOKjfB0P3EOr1a9qiuTBGn01TPWap
Ceso626tcvqMHuP3ZuhZfeXp0jGkBB+JoFklY5tu8cWbFrwX8k5iYF8oZMauSK5tPdm/0yVTXRlh
EC06K7qLNG8Rmdq1F8vOdiybW9W38XfI2qckcVZWS7oXDInuwqnJFgZCGxvF1q+CbPSOWfZEXBmP
ODt2m1mInPG7X3hO8dbgWTtr/W4zLeyXnloNS/xJwFLKyr2TyeEm7wokzbxgPwXJTu/G6QFkHqov
9Tekl1ZTqGM+jwLHMjXymOG5vEVcCC8prx5cVFXbRagViPE5keHKFgqPIQkJdyRsaKkKhLEwYjgA
xlYTo2YynKJ9N6B/GY72ClqQyvA7XUuG8lby/pLEvzaDNndDaGLr5jW2fBNrXrOYyW+RqwZDu2qb
+aOFm31r6tOqsv21Xbftulzkg9ysUxLqROzC0Y3z4dMISn2hZSpGLEzwFnzg6iEwbiCzb3t19FxV
h9Mctq9Vn77p0/TSydUnQ6qyO6mzyKlIztaJ+dT5fVhc496O8rxfW0sZ9vZB/858z1l4zbjIG6b9
HbSQZRl3z/WAbKBVtcpSs8J8hchwvJAr9YCeLIOxjGcCb1hlxMuuQfK0mxS+pKmymCWrFzhuEMHB
NTK5sWWm/iq8TnShgu9h3u3TUjkYVfmKyTH+b769KsprgH9fQkfVXBV72J1VtohItisLxYlHs31m
7aMeFJQ0FyHp6C2OiPcKVtCbTk83moJAS6aYL6Rz38wBA4wiLMvVCJp/KTlISOfFQTFR5LKxxNbz
6WqCzbmYjHphqDgT9ENVLGWitI7ME6CW2rpG0FuJjO1oqEdAfRumGFt5Ql6UB/vaVINxLfvMNzFr
KLZqvlZUFRRHN6zQV0Ajq4mlm5zZzK4b3iaLxyv2/GkdEUnxm/4JrsLkImU5LvzgNgnTb7ziO6AZ
tyE4uJVVwMCvUheA2yevwbsRl5cH07jKuztbN1b20NylXhstpEp9rojia0GWrqTChixqB180PFhM
GWMHOZuGlVNcR1My8EvkB9QPZi3wZeyUNtkVNcEf0L+RA4t3b7rrTO1uTLsvvYe6h2UPwyHwUM6A
/r5UzRtmfrsY4Bo2t/kWWQVcEv3hrlL0dG2WLZ/cSfvu2DHPlnoYcq3ja5lCvgTIbafy01Cyug+c
4puexc2it0ro4jP0tQz5isXhPabp/sLpOs1tN5l1MpFuGKIaMJ5RYgw8OCsQtHjJ7uS02aupfWNb
JZk1wriDhCrQGH8dvP7EWv9zFTM0OSnPIWROG5dF4KE3aPFyo0cbsD0CuEr3AG2UAEUY6AyTCVhb
ycGj3WZ0CQJtGfjtarAMPsLVWLtGrm4Lq3tE09lYYh+0iDQAah1yZ4u4XKNuli9QfDqaJlRO3/Vh
jW6DYTyazQCwV5KPWUJoc+raQzXdqVOgrtA18Re+VzwVGkDhltRt1Pjpote1B2s62KHCr+ghCCon
D2NkvtmD/Iz7bix5nyRo6BC34cYOINbyex9QNwDZ8Qha4DXr08ccCvoCgLVzGIluuia8AFfzneQK
+yBdXmTjkIIJN7VVmOF3IlpE3blZSUzmUiZu1XnxUPKR2aIo9kX08oq0WhXooy9HPv9XEpOYjSrz
2DSqDcYLxMg6itPsasqc8agO+gLgwEhs0Fg1qkRUpURLNTaddHInM1ngVM3bSGjFtVB8Xcgl6Eid
4KBny9+tLdiv8aj5pQWxMLurdG+XFrV10hrVOvUKMz3Cg8PawpYwLBJ1aU580jwZlT1Feggti3/h
fCW63EwrE9lwRlVsjONOJhukxYseoXS3aA2D+/Tdb6bsetByNkMVLUAkP2NT2i1VtKn54Ql0xvbg
nVqyBvhmIXTH/+e5xb+6SU9Oob4h1BzggTI8SQSwExXmEzidY9QM9i6VczDVobnJMv2UGbFb4mB+
ZadxiEhc8R0aGJ4X2rCfGv8aHiboCUD8VwrCspaXJKcXOQKSrE75Ts7NHaD2dg8rE+iMUl/hwHQL
vVreWWmdHgvMEwJbqjmWhEUw/4hFmkZrPwm8BYGpfDnWCuoOhEWXuIXsxspa+ZClkBI1Dy0Inl1T
Fri31n12hXNQD7D9qo6CcquM5UuY+3tN95qDE/XxHpD7ndf245UOXXOvWOXeT+Pvgck1OvFGqzv+
TMqTFc/o3d6IT0o3zlNw47HMGPeNGoaSWrp5Y321DX6VBJ921n5jdwXjfdfF8pbv0rgP7Ow6iUkd
ZcyFSWFlnjtNJUZWjrQqlXF00zovD84Y7LLG7pHaYYNkyxvefPo6lXnQzelz4ozpwthGsFxcs2Hm
olvxuJQ9r7kC+fPi+EO/DT07PoKqddNELnaeOr3a+QBC/sUkkwNxcS823bwn5daoLMVu3SoTvr9z
rebjAmeVrOiCEifaghsy70WBmUNm/bMsKvWiKpKF2A1EOwv59/6/rKx1x421KV9kLdIqTcDdNuux
3Iu9UI2qf18UXar5CLF3OVYcdimKvcupbB2bwCFBjkP8IXECxm/gEGgdSnK1l2Sn2ou9y+bf1tkk
Opg0/uK4koEfFfTY9XTgwJdTWSpiJMtLGXGa+vznzue6/KlQdf7oqQvXaX2HPEcjW9G5/4d2X28d
ZSVOGkOhfb+iy2W1bftU2aOKn0rVyMt8/psx0H91JXYTpHUSX/2UTAil4z92HUhZwsRTSx4Bpmya
3Feue6l20Fofa1DCRbKLfDB4WQy9IbNszy2JEq5iP70JIv82RM4OzwCe6jbBbgjDe7fS8/Q0thao
Z3T616BnkpONg85aCsjViiJGEckpxLObVasxrFETh+xSa59BO+qbSWMpnRieuvr/7J3Hdttquqav
CLWQw7ARCBKkaMmWJVkTLCch54yr7weQz6a3q6rPqu5JD85AWAgkBZDAH97vDWo+aTVGH8MxgQh8
Mk1TuRhINVax/WQs9hSr6XEY2/ySxkl+qckHc0RIs1T1dWeduvFktuKH1LB6HPW1hXA3To+6h4yk
yaIgtVaXZQw+MxFfL2NJ/tG+ZqJfOwiVRU+7HZC2RamYQcfg4dQ1ya+XRau0XhQdZ+dMkiK7VPyG
WLrLqn1JCr3E17oisBzrP6/LsOytldA1+1XyxB7JgKLLwZiH0aXfFhLYRZdGGs41DcztSdXd/KoK
wp3MTCWIykY5y9F9TsfGd8QHMp2ne1mr+UJrOl+0qHgkNc2gXeYVbSRMl0yYIExnEYlDuQ4OZMBZ
M8wchGFOngy5re9Wk8DSNAwz21LL7/jryYhLsW+3EJSYsXomRgDPrrE/hg1zzDXXiZcmPsTX5+Rr
2MzVoU+Tl9bSEz8yiQ4Vc1O87Gv7QpkWJBKauDpyTqk/1ZID2I+ALPKC66NcufuratxaDiAzuS2Z
lnZuilI/a4p0LFvTcBfJ+G4xnb8YWtsGZdR7wrY1bHcK8wtwSlUft7SuX/tisnwo39vdOH2s4cdT
eSnUy35j7WvYakSHVJMxIJbkhYFjf8HVQz9qxapcLJIuiJ5In1cLmYAbwZbEbN7YDu3Hdai8SEOI
vskZ9OHXAWY7eZFYrSetZkZJPtUZIn1rG5pgMNQywwtMEuGyr+WRaTIBS0oPUc9dUlwgjnXHZEA/
CBNLKL08b57XQQ5a7E48GdqqrWVjdoHlmOGg039pFd9SUf/ueyNhaV1dIXcABnl6Mf565f7yfWGY
51QfHkFgs8OwZH0AnRsW/0JPnGw/Vlzg2Wtu32G/3fT7QqK6g3ZFwr6hq5kIani6x9OvhZBEI57/
2/b7qiCkeAXrzHAHYX3aDwzbW6p0GP72wv3Q/mn78X3TEBMsRjNFev83twO3/7rvu23iVUCVamDI
e9t3+6e10hXBMjwrqdlXMAGS7LdTryOdKYBqHX47v9t/vJ1es595PoKcYfmlOfuRiZvLUlORhAou
/fa//zi9Pzb3F/9xGvt799eNffI9H5q7FlsUtAW5SL8bMSuoMwwKjIs5xYNbtCTFqVRR7vEw0I5K
rbwQNyBcUcKUTgTy4zFKT5zMjDUMP7PDZHTrFSMBohXn72IrENiSWTwNrTa4pZZLQZXL8gXw8T5C
yHpkVI98BX1m+twZop+DWXhym32XGecS6GlZNFLMdNXKhBHI06lG4LE19ddtbhm/mqWfVLmB5qoz
vWma10BNZNEv+po7WJZ8dTC/hOUi3qGbeYmZ1/igG0xHlTlx2JShbK29bXQMBzUrNeH53UfrEt2t
YYkT6WI+j/HXuo8PdTtLH3C/LNqxPQrt+FCOtLN4bhP6wuTJWc2x9bIy+4JhUc6saJ0uagOQNA3K
d5Iov2dDrp42pMMbkfbb/Zxee3X80oXmfaGJ+gGP1CjOunMqPTNP0845ESsrv5FHex5uiZRAquZU
nRtMPYWBsJVQE2UU2fgDCIVJAWBu3HCJzoz7YTPpNVEppBA3lvpNw8ML5dF0KnkEP8pVpoGgx4XT
R23mWyJWrPWEa2rLrrLqJ9DgGTvQLvHXQc8cuRO/TU332os4qqgLE4tVVQ5J/bKmWvSp6DJ/Y9Id
uEnuponuv1LT+xHr9APWHORChtdxAdDhUVaD/LjOJOCZiYCeW28fyB/xUG3VeAQK5THMw+msrSuW
Gh+EXu/8VAwJt1L1y2wuKxRSOQaAHupr/5qGunmZxqV+7K0k6IEvT9WYqjYReZ0D+KXhGiWljlRX
+gd8BBCwFeRuqN16GMda+yilEUqeXrfHSr+bhEm6C8XQT+tCITe1nN08jBGMJNNPmRwen4XiMc5e
jnM/DR7YWWYbaPn9sCCEpAsxHh21SDgxIEEzHQseeca4/RaY8aeGIB0QYjY2GBkuVkuM1G8aCAQv
QDkGtGzaUMtYeaVvamzCOVErC4b3sCFtCiDf5MNjHw6WQOhfnAuaN+TTN2Z9pC6Sop6ZmnxqCvOU
SRDo9sLTf1T0/X+p5/6tTPzvqsf/HxZ9DQqvv5Xo/qno61Rl+fM7jeLwt1rx+9t+FX4N6R+GaYmS
bsiKrsimBCH3V+HXUP5hMPahsmxQUaTmCWfiV+FXlf8hQneH4UYNEhavqv5V+FXFf1impWumAusR
ysR/Vvg1t8Lz30qKkGwVi7IvBUUDxqv8B1FPkxfdwqkVFQIYRNyjaBgIzsaBjRYRhMHR+v6lF96y
VvloiiM+89WKvBCUyMlSRJWlSQx8InRAXGYJzU79IPbmI54kGaPDOjyPzds8oFg0cWs2BP1K80yB
JznlIjCgkY6WQ84gJZ7IYhP6l41Qyi8XE08MPWyxKPicWIBvi7RepZinxhISp1YMcNLss2HJD7lE
2y9G050qtIVt3IueFk4k2NXUrhpjtiNpU34WxWWasJyQvqZSyTiC6ZA4fw6RJJK8oT5Yy0eIvI/t
RET0Wj62a/wWt/pV19Jvw2ThjIb3bRte5r4MMrG9ZtI6OnVfrDY1QtGpx/ZljevHOKw+jiHBDHnr
L+LsdWJPfxkaoPvx/WBkb2PLyeta/ZJXCW55PVmiFV+zocsPeq2dIQde5JLvKYs458hoX9TKAzc7
EHCEbrbzUkCD3mo9qsO+iQkhCXAv+YhltjTJwACd6OKEpzRbmDB52uDMNq0+1sy8JQ2B2EYLaSa1
NtvIM4/pwZ2cCbOt6/yqanY0VdIF4qJxxIZzgK8MWJTmRxF/loh4qznWwYwJ1VFn/TU0+u9hy/uS
kUllngoOwarnpCw0J4YaCZNzu1OEDm3++gplj2pZWx+ymC4wm6OT3uiJM2bqw2rkKz8noB8fTB2T
wej2a4ed8EOtn6PNurTGd8lrZvM5HWQGWdhWuljWPXQRmeXNPDoFqcMMTu2sLrWTNjXEVc52h+gY
osB0HUpUTgoix6FpOwxUdH74NfqcwaW1Q2MwXasq3zqoDl6elscqia6Jwa3Dn9+bnWYPRoeJTmU8
t705nq08+h7mOFT1Lap4A6+BJLqL8E/rwDWR8k12hweoExfpelB7htaSsdwLo/Rdbr+TPSh8JNHC
hXEbIw6qRcwHXLRKoaOFgbqK2aE1DOBECG4mWW9Kx7lOmnEaQ+MUj6WzPyyhhbBFjEdyfyTVWcU3
0FLRlRbloRh5ZlrRemzm6DlZ82uW8PtKfEGihu62lR1Zih6avkwO2RLmjOE6O21KLrM+RCkksCWs
55Ocf5836KouQTRL+SPT0xaPb3Eaeke0jKtcYRZrNuh0c+tn2IMaFh9rWfGkcoHVJr7hhzXbq7w9
eE12wsklsgtNu85L9jZbCAqhfJh2KyMhmY5xjledmvEkiM+SXgXco7M9SkLpEj6rTtwixlhR7i/4
raKy3ZK9ohd08SZOo8yvxAatZNu1L1MKY1A4FRG2wmPOIybw0Dkm3iN1cQkVbocEtNcCcxzr7BhJ
a7Bm37ImOmQmUuOG73rgLEQpelNbyR0m0hsSEjRmIq2lexN2oGMaPDRg/yDBgMAZCvZGnaF9FOG5
V7COzGOO62b6TZFABWkb4Wc34UvZYvkz8BMaqvEot4rgmKQrcQS3Doto2KSZCYzRaU8V4nwZ8ZET
p025Zxndi5Hxf3UDoIW21o+75WLSemY6eZZTfV/WtEDF5uzTFFNr11nxTaAh26yKAXBpWLZ6gFPF
Ti53mofCR7Rh/TBQjvVDm0sfKaHmTho1w7HoSA7GtCUFrF1Gx5K3Z3bAGXdJjOuc0lhWbftVrqw3
ec4zR+hyt4vJ1wobKlcZfv2VKpxN6qJ+Hyn3WbwGbYxKSmm4ICt+6jqao8yoZGeZlEtCktOGsHUu
bJQYnzf1QJAYnFYRHQFfBNVZ8y4Kz2LCoNhKlE+CCsO6ZzRsrqqtSlnlimn2plRF6AANYTsaa1d8
X0hyVjUCFiPcucayNCD6m5/FQTtWJumlhFY1MEg2MJvSG36RQ+daBmJXsUCWRZwWQaJi6SNyVJlc
jx5+V6I7ZibBU6p1LynyQVU+CJtZvUA4l1yH3zPZcCIc8Ny4Tn8MZf5Jmfi1Mu1l6qfCXo1sPVR1
a0HbqL/Vmcg1d9rjSOfr6ErMo5ebUC3wvIeRRWAebUnUyQ9Lm6VuRAKqgS2M2A4/5mH+3Oq5bJMM
S2OhR/dG9mO/y2fr2GOVT82EZDTdR2sSczcsuGQa1Qem8wezmGhuS7UFqTNne++wtJifBAosv6gA
7xeqKcn3ljI6QCDflJEa0NJ/NYbyLaa+l67Dl6rhNpCk/Ico8CwWSo+3gFz4hQotMRnVE7noo2MC
hBApFp+bdNPFd6GvzZrf0Nov4XASogSXD1m/rhP1hAm8EUUsMrkRA9c49IYE4Yxh0uCv4k9R759M
wj9B1ZeHVSmgrJTNl2RYDbuO6IyEzepFmbFHMnSe5XWkBo6L9BU8kOsqUTsZafFVnLLnthYDaS3t
ZKafpEhWi+JPTY1Txwzn1x75ho23U+To0VdVVUdnrC/a9CXuK9xqid60Q6mBtT+DT046jY2FJY0F
8wXbv7484N94BNAX0Y51jpBHNFIQO72h3jzNDeGRCFyaCgI/KMTKD/gHOM0wz4d1ayD1GU362NET
M2HFJg3x9IxqMUpXm5A2vPQHLPLTeCJ3QjXsXLoqBr9rvtWlye6mpkZ3yMOj2BUjjnwbfW3MkVmQ
/BGNmkOa8eO69C/IabNgrgbVAa3aoqYeRCEjHkCMD9ZATxkrd1pfbeM3hg3M7j+ByBEgb90pnRTS
uuWiGxPVcOlIZ68EZikMXRL0RAYpXzZV+euyii/7nWMpFDxM8lFNgUJCKeieQcKAPdDFHRCrI5ZY
1dZuhe7DNIbPSVocc1XDS+5qGUrGjUSxWJtJ1pvj8F7efCT6lEl1jIk5hMTYw+MMX5DypzlJTZBo
TGMbMfyKmbDmjWPsYTVOqdzGTfqpqBgqZQLDLD07aFZoGxWRSHoNj6uX1I985eVR1nVMiSDGvC+a
DRhrp5GK9NKWDJk8HXZUoEidb/a1dGQE/iVudHqJCEFSV+yD4yloWwDuqcqfc3F2Y6HbPu2jFhtf
I0ODNFbXcmGDykpB1LF43xY76AwleXG2XK9hEEP8T1N4eoMifiJbowOkU7pAKgHDK9z+qXt6ySCN
VCnbIdB2E88kHYJ9c18M24GQKn6H8af6DfFVHxiCATW8IS5PX6aVyGk5hglvflD1RSNmR++hlLU4
PKcSaUBKd7bkFnyjP0Bkk4+rQbB4h611QQ6TmOiaHWdYJapqk0pOmg2WX8il36k9Jc9yO5dyIxjN
BY7CrZUfmv1Ak3HL9Ql8SKmJcMzvsaZZBi+hFsbvGUU8SSEJGsD35tBm57i8AgCKHvYFMkHNUnQx
9P5SD/GAtUnYMGjvokuI24lQAeEosaIHZj7ogaUi2NfV+UisM3K5Euzjpz6X4adu85GBt/m9qiC2
YRI6XtaHPNavdUMtUslNDRVI9FmPX2sTcxqFrG7Aw/yU9ymW9S03jNmJuACOoSA5+2pmyAxx9Pxt
36ICCnNoMFZbWtNPkMamIJXaOdjXAJ200ojOaIrqc1olw2GWjS9gmIPbcLM6wCcvhqh3B0xPlQAR
uBJAb7QK+7Ytz4Diehn/KPqFwBmqF4X9vqpmqoMBA2PHkP8jtLUcSEKoF3YeW+di6hKXYU5Ge2eu
flXIF4yVhXMLQy2ItBJvXrbkKWE6RVpn6cxU6t3RzFHUb4tuO/y+OdVPCmrmg07RECkwPk1V0U/n
3uolT54oqImGTtggyewO9a7ZzcpkuuhhTCq1rKn20kYYuAHO3zDzfS1UW8NVewE/iQ1H318yNGFQ
dmsg6anq7XuUDWjXSzB5o61nuGHinaRod+GUjj9rzrOexfZL1oaEggGRXacwLJjRDON5aiadEE7h
gkecY6zq9CnpO+HaFxqmzzJkDGXKz40xSI9Ch2UMeoPI3ze1NSY8Nq5hvDA2qydRfsyTVLp0xLMi
L8kp5kJ8PpCoErl9okyvZFP7GFnjMKrJGbLM+UsxGMVTPVial1MLsUlPZniux44y8G3Hhv74G75w
/89GBNIfsjqV2bqK1wCMS24W0/pT3ptbgrwSUjLA0+5KXw69ba6aQD11ldJ8HFpGNQSE4zUAhUtN
6L3+b/6/iv5U1k3RQBfxdwKytajyYvX1cOyM+bO2NtfWYDDJZA/nth8M9uWOgJZBjwMk+v+NGnfj
fv/Ofd4vfXNfkFWITlDi//6vGfwLarKWwzFfmCduE8ZusB7nHHUPSndnVcWjiBjtXQXyP9jXfyN4
UHRLRm3wl0vGP4Ffz0sFyh/9rnj49Z5fyBfSYEAsBQqhJvJZ3Lh/IV8IoTgEugb0ZKrKhkn9F/CF
4kHiFgcM00VVJTj7b8CXZRkoMTY9jrEhaf+B4uGPu0lE1wNMoliaRN62aikbLPYbk15a5S5rrWa6
Ks1LDBVaG+wGf4TZ1tR7mHq/fTP/4rHdJdG/3bv/9N/+EIE1kQJnhnbqilP92zza+lMFTZ/y+INW
0ofZ2nOVnaM7xa8eGdGpL7WX/Iz85ATDYrAJ/iCF9TI9SZfZNU4iqJEzQaZD31Z51fn/fKqSLv4p
1dpUT/xu0GAow/Hj/fGgwZQmHyRXJQZ8W8hOs3YYQLKwKJNQcdnGGWMUGyBgsgk98pEKz3wSigW8
fyCNOOilqQ32tZTpjB3NG+VU1iS3UUsM+QeKYPtipBs9ECH+2tTljFccUZuKtE4gOnXl7PvKcNIh
X0MNYnYBQSPpEoei70h+WIEPwV/EYFKPqBaX65h6qqRiX5abZZCIFby5RMuqYN8eu75iFMlmLY73
pdlMDO3kKtA1SM+VVCeOAgE4uC0GlOrBQmbyIVorDKjzJtgXRRtKfq1Fx9uuVmJwwMRPgvO0pcJL
8Bs3c9s6GAx46Iwa6sxDnAkVY/uXmsGYq2xqequwgh4+ZhD89uW+QyzLOljVrZfNpcUBDgp9NCUH
nASaQB3p1gUoQ+9r1ra2b3btpeol+aRtvJVCQXtJSRJWyr5otjVpFjA+ZmCB+RgEk3AjmBg7ceS2
XREg5uVz+AyL7EjAguyP2+hyK/sFq0ZwRtKHh31XvwpijgmgomMOm3wxwWOCqM/e6A0apBts7bv2
xW1TatIXbWOJCwxV7f1yCZMG/OmjeXX2K99/FbNlPNgVhO5u17tf5b6GwUXJTbjthHVZHwqGYrcr
BNAEm9q3jZ7oOiZaw4+aYboXNl0bmHPNTXq72H2NyLT8yOPgLQJDcUFkKL6vJYyb4LquJ3MGK7IM
7Wk/lidhdOqYj44ylEld6ARnToaG6Q/EO9uSexjFQ/X0vklPXgZUjbY7QdPMOtjX9rsDSb18nAi3
2vfvu/jFTae3uOcjK+MrauS5CpowH1bymXqB4SkhoHMkGEFvwdBStT5zhbhJIBYPkMenCUY0SNnS
IE0n8Xa2kjlIthHqpG76bKQ9xnYO+207buf8vrYOD4UWknJzu1/rFJaivZ9UV1XkNoft3X421X5K
fy20pK4Ci6S3YD8adswPyArTjjgU9kFo0lQUFXfOvrkvQAJ/3/zjJbla4xrfLYKLrqANMBltN9Yb
wg6tbA1ftyqfsUEb7EfXbe2PzTLEeckiJdJVUyzNu1wpbUUJZYmcQz4Q60LDq/MBZP2/Pn5f61Ew
HId8fH8VBh48dTPculbl+5o6nvxlW+xr+76lnmm+SxxrYDtC/dt3rtIADbWxUIvth397ZY8SahSK
U7q1WdmmqdjXZjWt25d9FasCVBX76r7AjuArgOCEg+CmW7gd2N/d3HbePm1/jYBVqJ2XZkqeI998
9tfXr0Nn5LGTPw5xg1Mi/SyqjIl2KtK2JkoqGus4AbNN+7kDi/263v2iZeYXvhWJ5/ejqr7S3sXL
1uq9H49l00ta5bla5pLcQuUSLoaH4otman/t/qp9m+L1r0/eN/cD+773j/vtPaUwFP7C4F1qZcNX
RKLo0+0h+1cfc9snT4oJuaftfxhdVbsK9e54u03NSZs8KTe+7lsgJ1UgbvdrHq+6u++bECcF+9pt
8ee+Yt7I2JqS+ALfBoE0WKntrykZiC/bxf/L9+5vux2p9vfdtve1P//Vdoa3fdGgxiDwPplDBLKK
8ltFa0beDh2uEkueMdf5USjFFzUEVEu3bm5fTFuv1+BRaeSCPNf+iCpQY3oOv7YSGDUnQIhiD/X6
hi4wvfqopEV7ULZ+6LYQjfH3zf1AmTQ/u6SuvWX7P2KNKVBJjQZsmW6unPpC9PpJHlA+DK07bDf/
vpC3Dvq2+du+rddrswYScZVvt70RghDA3bfLiYiGYWlkp9NWmKZNcZAt9QQkUB2ytn/l6xhPgiRe
Uj3O/USnBIFztSYWI236+En9oGZZ9v4/x02vZOxPUKNSCpxJMsX+z6q8ROPradvMW7TGOJb4pHpy
j9HazmAci276xWiMJRqmfYGOF7BEj1bXXBAgTkt4rMfv+3ejKUDUxwqs/tTJV3iNFa0I35K+9XcZ
TlCptcIB70DoAaLfhlRpzgMWqMtsfm26OII7E6Eg6ZajVbqDBDlYjT7HKQ9vt42w5m14YhlDgXdT
HX5E44EH57Zvux0UWc2PxPZywp2wWqdJvkwSXUhHDqrLYOlBl6ynnrHuQqJJgAVk1UpZgGmF7mtR
fEKruUEMivS+WNXhA5rZ7DiSOqBmlXnd4E7IZo9NEY6HdCmCcao/JhIDnAp9qovXmc1M3XjY6n6O
vIkeqXcXwb7YGtvAKuZfm+8HEooPWV5mTrxlMu2L9ztgX030jEFwNo0ORix0soZwNWKcGkHWkFjF
kOkIWnAMOQMPX7vTaE7ERczETiBZZbxM6YKihvEBNyLicnCtpEMtpLduFgtP3oZq+0Lae2kr+bVZ
KqPkr7rpY5X2o56le8QFY5CZwhjsa02KNFGKY4SxFQ8huWOMLaB7cGPcti2Rxi59351Zcfd+zKTp
GLU292+79je+f0YxYAZFEFZv2V2E0LbbOqFmW+S5qazOvjqoEJ/CZOxdQ6UCgUjKgg61v5SKw6/X
72vz1nPta7cD++ve37KS05vjSOTt+4ymsXyzVQ96XQ7AlyzEtUT5tm9zs0uAX3h6MmbD0nc7bKAZ
hX4Ne3KRtNO+az+4eacG+1olZJEz4jyI8g8bEsMUsU4LzRPUnPs51KkBhSVduhyf8jac/EnH3A07
yG1f3/6MzAiD1ZqR+b5LKyTBBThL7X57xe3AbXPChxfqqC3lHrW/cfJMweUGkBYbsxVzvOZ+BCys
nCXL02CJPQMwS8UdkQOw9GW/c/VHzBht6aPghRbpQO5YQNOzYypcqceKHJ4bneG5u7Qfu+nSJtdt
lpS6KWjn+DTIX6H+AJ/6uekRfRBnT2r6QUp9zKwKARbiByP1e5lnxjekswn8LIQ835cyvTbzZZgv
K9UQC9rAuRdOJq7w2kMEb8xyo+SUFaeMRPR2PsCTGA/oBy8mGfH02E7/HYFH4xVvTey0vT/EjiG8
UjLVuP5PvXHSKEuLyweCjorsWW5t9LYw7T7riIK+SYKtps4oPw5g6gVlNmewZxAdGf3lAXKtqvik
O+kFZjNeRPW4txv1g4l/yOc2vYcQlt+Jh9q+aEH91bTT62zXPKIONZlACTQnfV0unZu+LQflKxy0
0atc4V6jJSrt+dXy0QOd5B/SQ+lNp+xFdOunxjXd+WhRp/igHMdjb1PIuQeORKJ8z6STqKaT6RZ3
0rH+hl9g3CPFsPvay7BQTQ6hcOomW78giaoHVGJHuCAV/unuN8zwPpQn7bA+6ijSvOxBuEY/lx/x
U/1WXZrLzMzfab3ipdRsnWn25750tav82L2o7s/+uJ5Pw2t44qxgwvmJwwkzDgmq+0CZj4ZfL/ai
emLkVRVdlrsSa4cK2dOblz49JnhyRJBnqS6h3jqGB0sy7ZxCGqRcy3D0T1QHYL2KP9SKaBpn+RJV
B0HE5hxXHHcubOorE5b8TGtTZzYQNnuM6/GUTZGHSV4t9QgEX9vzxXiwuKzypDvlJ30OzNGzvORE
loZA6st6rCJ/RW40QpZ1jM8DlMBLfLQe8DK9iw7UxSyn+yFf0FwVnZtZxyhx69ldPuXY0luHfj72
ljeFpxRvO/0jOqzyq1KfxfXwpS/clKia7FgjQzmI33FnwPXOi+lJtz+iKZZvxg/kS4QHknKYGbYh
nkOGwpOjfCBzMnsi7etMfVSwMX074Hf0rP2AMw/XwyFB1rqEHyPRNb5AgVhCJ3+1ehckmYPqWVWP
4+vyaNUXWT2i/vKQ971KPyHbgUyI30gyz4Pxq8hd2VykymH045dYGDhWdIKwkeqk8ToLnBOJKaMt
P0OGGN2IZKYn/dv4UNybL81pvitEu0bxXl54/AVo+6E7fRpJpyeH5gd8+Z/kyagShusOkagwofPq
oKo+Z8jH5xOTfke6UwLloVycGYFgcaTUnvwU76avwvf8XvUqh0nao/wS/cgeG1RIlM8GR7d7J7xm
z81zdRYfQAeiA+HJ2N/Z+rU6Eti9vqC1vT4tH7VP2OHepz+JaDIoKEMgcMU3PE70YD5UHso/Gpr2
c++PD/JRPYsn/APbJ8iT41dmx9kJ4ypb9YQXsXKMQ+j29uAOjxgF0BZicpPzbigVLpbdfQyn98RN
LzyMr8UJVZ5scYmAzDbsepc29VmVgsyOPlWhy6VXHuj8aMvMfidbtuWDeSwfrC+Zaz3Nnu6ux+y1
8DV0lE5iflA6G4kvFUk/dyPKAg7Z76oT2tWFx42w8qtyjJBuP3MfXmAGwPbwgCQmmydfTv31msaO
iZOoPz98D48oF4LwWB5XHlQYC+Z9fxRPEy1Pe1Atm1DNAhNmy5bd5hPf6ak/Ux/PqAo4JXdqdEy4
htGlBpryWN9bL0hfltmuIgeRaqjbkH1K2cZC4hiiUOQ+9EPgHT/yyED00y/TXdV+Zu4FIyriE62D
9gwFhyppXTjQ9N3o1FzCQxHoTzBuTJ9S2XHOHGKRHAN72QPqUvoUrPNdCAbAkaEzpN7P5UN2sb6q
97iN30V+/K2UHCg1OUycW/dnlg2Az95FKjQbxZj3R8CjQFSN1o+V8CqZDGz6bYYTVszX1W1uNEyT
Ak1Kp0gnmy96ajK2Pqr6JNtKXQ+uAgIWjNtb9rVom5Dsa5Om9ORqb4cnS0xEL6WWnald6ifba/J9
dvPv340Uk1FMB6nM6LEtxlrXyXp8BEzjLa5KgwlVTDIhtOZfi7QVcVJQcHHb1/YDXVe/CpWogyOZ
ZDJPrRpE63qIswyfOZArc6KIt67qluq1rc7oc23qwI2L4Uunel3MgBMqTuVE5jgHcW0gnyjKOKXd
BYNI9+3Q4JCh5O6SZctRby2G0+JWprW2qu2+1sfbpOC23QI6+kksnvVRxe4ibxdk2ISOitsC42wG
vdvabZ9kjZNftMN9KI4U6bn59YUfmOkJM92mlGoXVwrBDyMCR0QxwNeEMYheSqc0bjv/3d5gG1D3
mXZtFijG04Yu3BbRNhW8bRLazLc0ih92lG3e5iP7WlubNLm3nareJbaRtLEnb7NAXR4cwlbV4w4H
9xskuK/pGxqcZLJ4LGILcz7pUy4q4cG0gKbqecycBS/CM/Kd5oyXKpxxhfZ4eJqbZTpNmMwJ2oz7
yl8AkmiWMOgzfXsYkwEKH74sQbFu+lkyZRyEaEzXZUaew4hoUBvI4dk2xSmBicJQyRrDRyPqxCAu
Zpg48So91i0xKdQA5oA6wLylKyu+kpjHCO5hAW6jEXhWmxi5zmTcpxtep2bKpgs1a9esRmYq2+91
W9z2jaNIlgbeCRN5stLYYjqiDtXiLmrzKHbd1WDWoxihfoTbAbS9QXRbFcTR4J07yQYnq92GIr2D
xzcwWZbHV7i/NKwCVotCNStBufRn5r4xLSsOIT2KWRtGXnyADPI8QgNj5sZCLFK7hKrnda0ueTus
uv/A++K2iRQl4SKZGBLDZO8/r7RN7YXFkJgYNRZOJstk2stiAu80G+j8vtgwZO1dWBlJbmHFDEma
PnSEVQKh2xHWVEYq+b5tinPx7oD0P8W4/6YYJ1kq9al/X4v7X22yVuXf3cf2t/xVirP+IWJfjw+r
oeLwtdHJf5HQJQlnMknVKcdtZHJRp+D2qxanGLiPmZSZReJgIbBbv7mPSf+Ay26CNymYTTNe/U9K
cZK+V9t+r49ZKJAVyTJNmUZA/SdL4QJUAkK3Pl3gJW6MEZ76fTHDZQqkRF4DsrNoFOoIiuJeu9jg
/L2Asd92+wLS63PZw9iZ9gdkmeIxCC1UlPsaZuQIuON3T5rdrOZWP9qbx33fuxHMfkSAz+IzATwR
VYXAu1oe42qMVmdvCsRSitoXUV4vMpz5w95u3BYSTCn6kK0xKVaCXqAnFs+7f87eXu8+M7FB3CS2
DrspTYMSMsJhzFU3+GFfyE1PQWTd0An1tirn1nea286LupJh4X54HBEYvb8yLcpldfIsXdwU7pmt
7yLf/RszFwo6mRp56S7M3fe9HwZKO3dlMIuHqaCp1xbgqV6nQbht5nnMYLAU4jQADdsx5XLNNBGU
Dow5IiecvuMvuFmwpJ5aS6PC9yu33KkKAky1dVK3BSoVLj/CKS/DOYseS9sQZegWBlDXBsNufYIx
prX4v9k7s+1GtS3b/sr9AbLBon4VKi0XkqsI+4UW4Yigrmu+PjtLJ7ecPnvnvfl+X9QQIGRLCNaa
c4w+Ng7O/qXoa2n5Xq6WO1z3GmrxaqLg2MywrrZTVT1OS9+ARAI6OcuSVFbJpQh+CeO5/76ZhphP
xYyS51YZtWd/ubcn7dIpkjvK54KmFv/NddP16J+OmeuL53lqK25TU6atv7x7edn8158kj3F5J7l4
/TvlC7OSeSX3nkRJFksuF3i5pBituNHNlGGsXJQr5UM1p+8wCH2UcLzi+pD99dSsFGI+CiS5y6rr
+uu+ZsPNrCh3kMWLmzFfBgVNUPN4WZarrw/2cq5ctsuVf/v806HkYlQN8TYx9efrS+TS5ThfD/Hp
ff9tMXZ/6dlQHL6+w6cjpdZELadHsPvp1Z+2/w9//KcXfFq8/tGfXvq32+WeX/+0r3tGFpJkI9W3
NuM0pq38/K+nt1z6x3WX38XXzREtr/2Xlcoy4pc/ncleuolf3qFsilrdgJDmazbqESs2l7Tra657
fzms3GDNZ7oX5oGYO0b+S5FbLmnLqPH69Mu6wvDpb8pC+L8tyl3lJrkkH+SB5CGvT03ZMJfPM3k4
uWgOqPlW//O7yx3lg3wbpMHPSjekW7lKJJXVf5eLfcxAeRMj5NypA52XpT6MLLS8meal2BovQzi5
Uj44qYB1dNkk95JrCQozZ/r8FfbvKibhuVXi/ig3zWpszU9yUcUoXzx8OoywqPqNJRLzLMHugqKB
90ZBZ6ziY11H/jaJsGpOqXbnKjW6b2v8GdXGmz9Te8s0fFNhJryx7n4mKbW9uqX00Ke/JhTYGRCx
TaaAp57KXCAuiI5Qx0p6/jn5U4i3shvdDj70GcFBzi1oNZBJ5MGNtjef/srLvzEZUJCIMmUevbR2
8DXysFznr62dv1vX/NUHurxseYXc7x+fulLg8eXQ/w+HIdan2xmGs5dHduXNVr7TZVGulYdBMA8W
Tr7BP/4lmRrRmJiK3ee/hhH8thTTYynvZLKXcW1tyE7Hdd3Xfa6br/tc15WVRfH1+vzvDivkrEO+
+nqI/93byMNe3+V6GLnOjZO3LKFZB9CfltNy6xLLfVUuyXXyKXfwkxar0/a6vpcTY7nLZVFuiuV9
Vb7myxHl00zeIeXmy57yRfPytnLpsv36/HLM0FDWk2Kma+Yh2HELBQg2fjpNfQ9HJSOTkkytQe0Z
XUyoIrph3DUqhQ+dESmAjGZN3J26nn3o8qlhlV4clj+THtOaMyHK5/7cbqxwcTSZibtbrISN6xa0
wjQmrjggksR5142A+W50kzTvluIctKTMDgOx2F7hCxJm7Mcp14FiqUq4whT3Ec9gmwk3TjeRfu/Q
PDwFFYEo5ejcJNhzKGQzg6SxsguL5nsaKR9xhgN70jp3g7jiPhhUByYppHfzW0Pa5w4zEb2MwfaI
dMPjDtwuJUCkT3OUZgs4vwo/Er/wV9Ng7fVGYQrqD5vQSLZZSeZATzrwNreZ2yfVyVeiP0lOrDwz
DpUCn3XLFCFc0V6zVk2S/JhSyi0mroojDqliTQzNTSrUb5mejPdZVN6qUwNstWrXk2U/AW+PD2a1
dcNaR4ZcubBLlXFjtBP8uiF6RI6hrC3o7qsffV5AVuqKkG9SpU5QRDF2oRm4QPQDGgoOs+FNbZ66
oDxVhumRWVRkdO9Ke7nOkR071zoggAkVdBJhMTEd1MH4A/D3LKLgM0CIfWV1nL0CJ5zeFsAnneKd
5BXC1dpA4bLo66sp1M9C/wXcW7/J/LB/SW0aw0k4PWatdUuv+80kL2fdAR/opnOQBTexQO1djn/K
TMtvlKr2V5SYOr4LAhi0lrSiNJxwd+RhdCAbAnfFVN/hGb8ZWi6qlarnWzJCvKxzG2BO1FhgdH3E
4HwR0grndtKztWtVAXHxRXSg4fnWh2DV6gycGsbwyqiddVm2Ow3ipBGY9kb3AF8w9keXs+0i/i1r
Hg7j4LzloYgf+q6cz91350kdu35nR9MAJUr5rQDOrHJ0zqH6WrhzsavRLqdBmHso6k96ChI13yIS
sVEUlS7JJ6PhaQSK9mU4E2hT5x4lNvJ6IAGgemoOFcFxqyiOcDc6CL/Dql8rUWSvicnaDGZWEZTW
vgVJ96cECrOmgtDRlHro1TbbTFNjPpjaMSywh7r+fam31tEJfJKG0sgby1+KFfjbAcsBOSowjQu1
89pOu3Gb8k9eGSez8+kglJwOG8IXmg1OvnLnJqcqBv9rwk71rCamkgwrxdOzcumzRdG6KbhFWykz
G4Mk0ZUT9Px4Zu2xnAdgNhiIN4gqulU8vLXzeLagFWyaiD5dJzrULbxiKsNwHarTXV40J0LhSohb
6T7S5mNr29uM30eTZIDTlqJLHJ87Rvurskmdo6WF9B3ppSVqR5qjMG6qYtKOIo59j/8n2BiB9jHS
Kd74A3H0ZjCVpzG3DtPoThi2Xfpljk5fIe3OJb8qXB8Z4pAW45+pRdkJlmxI+841vAxD3Dz03MNr
NfDKDrmXrQfarjKNZ9GNJG/G7VOth85+XgpuUbyo+cvJ0wqTCRlD6CoJmjvVITMtpM6up6dxYPqH
h3ei52W+wLnIt/VMGPOQFIeRpmTfLc7ZAAZg6bTbOe5/GNDgV+OAMg2YIJJLpS629CGzVtQbUyFS
0AzGLWERdIq68gUxHpaKVjdu/aqPPXD7OoMRS29yrqek5yoU4lZWzQGivjY3AQSZxqi2mnNMOBsP
JskrndmvJ5NLglmj7gy79FuhTp4+wIEp+cvWutHcVQOdYqtvK4jC9HHnXIPBr43f27bPPDMe9iVf
7kr04W9457/zIrzD8ry34vHJz6Ei+qWJXcg9pkplb0sCjdYM0mAnFu1zIRROCr+gYamk4a7V9ade
B9I/R+4hjxyQO8o4nYYYpzLI7F0PRpiw8zTZYlxA317QIMBLssWv1m2JGNkFkK2qarwnsfk7uFTN
Q4gBgcTFQlLMb+sJt25l0z4lO23FyK+kaYwTgKjFVev622Ig+2dKIiAtc3CMRQX6uCF8aMp7b8yC
l4if6a7Tf2gFvL+hHSsKgVDkKDw9jb6brO0+dLypDQ8AS+yVpli3SaA9ax2629btb4k5d1M/35WC
nmJrLNTlFPtznT3pPj554CKBp+RJBcwiRcZH5BvxDX3viGP3YFWVchz4gfFLg1QVYxl06ItinuxW
TeYexdQLmNuOswmscz9TVY1KfpOD34AfqMCyj+bJ6Vr650m9ruylIZ50DqT65JC032pGUR63RtXn
ckck8TsTBIwdNN7d1nW3hQ8WHWsZaNEEtmmLHxUdm3Go1XiN4bw5JU60mWIjPieBueZqh/Nwmoxj
VIT+mh/eugtsjIILiMWI4jsdA85MKxUJBxYW29hNvf86W3TtjdF9nYQ6Aw6rFgZySpaE/6PuzCP5
sPl6ILUEjpn1O6tTZW2PE3bAPACEwkxgFZTiKR9pUyZ+VBObcRRWqAI59iGhja62bcMq2cRaVK3g
Ab9VDvRYt84WqQWraqwS+8lWcArmxRsVteww94yIiO+l/G69jP20tbTsBX4pJG4n34O4pkfbwGkI
3fmWUMWW2XrznOM6W3X6LDxXD++xxw6AUMxkRVig7zVOvjCbA5zM8UP9qOKzu6fOvLVjfGI49La4
lwaIT7BJ2v5H30WbwMcBF0HR1+004HYjTE5o9aaCmAsHRtwMCXGPEc7sHTSeVz+L05s5RvbTGT+N
ftyG2hygAA6XM8NdEY5Wb+eJ5mitpDtsIjSpp1t/+aRLrb+nqcRkqeTKN7SAYNphkztYI3Un+lVq
ETl2BgMF0qerVQt1BWY6KgMwpYon+nLXxfmzQ4Go43p8YwXuNkR+dZcT90R+veg2BlSGLlTJhNVL
bM5qgR65f6kqq163bXsiKRkHfa97aSvKB9MSr+AXjwXRTBbhX5aeMGKNy2bdqausSp66RLtlJ742
/YyAKfXmLLiNRE+GN2+lwiTKVdCKtmnf1MAmbjURPhojytUpJvIpDn8lI5FYyc0kxj/pgMKvshWx
Ih3k0CwQZt2g/x4bhExloKC98Y8+cQFRK6z4wjZeHBddv66G937vKB6gS21VETWwyvPYBaiDtz5K
cv9QMYRW6+K2LCEr4ONo9kXvpbaDoFvRD10Iba+D9cg74nurATRA818bla4eQHJsZxKR9lzjNpnm
+ndWHsPZ7T86SBhGgoA+cvjgQrQcMZxwRj7dsQot68avlgDOfZ5O0cHVQV00EHIHDXPajDNRrbw0
RnmCANxzIbPumD54wngfikp/wM/ApRNxGQ7ccY286oMuCRcTzLUVpro5cJ4Ro5VM63ZFU+6mwLBW
fCyPI3mmayUvQTyoj4JkrjXeqiezo+/f0NpSS5QBdogTFx6fM4aCmOhqo0ai29N+gtCAdqMI4/Co
2uY9Ke/TOKPhNrTvdRS6Ky6G1iZOylvugwy3LCweThl7XeECBmCgUBo4tclFMHZIsvCwNxDwqgE8
nfqOCu9dMfttoJP5remkNLmEXqVt5oPUCtAx0wBWxUJY9jFPd1E8b9RePMRWfQL41m5DXTmQdB3f
lXF/b0a/akfc14Owvum57aXRTQleeDMm1Lrn+Pc064XX9gi3cIuEG8ecOUdROCm2QcUE+AtDNMJp
iCH1wkLD7Tho/PgikMBRwsjkrImhgKQu7pWSYxQtbpeADjSCZgsNPWHxrZZSaRjIKOvUhFxJ8pHs
et4MwXTn16G6zYP0W9jhvMvrGf8l8x/Yg+VLC0RbGKRrVpxgrtaZ63Sg3DG2M4zj8Ec3Rc9qUFhr
PCR/RAsxz+21gzb1f6zghXI8ZLJm+jNko/5qhgQHJkq5DCxHfTNoODzjounurHWsCZQwhn9U8KKW
bT9v3E4Ndo5yl7nDT3dqkjsqRwTc6xBax+YOunLl1XNwCKgK76nR/zALgJFDiyKoVw9W6M872+1+
l045QZbahGr0QRxXTZfNomjjRvCVQUKFafurznx3W8GFdiZ8qjC01hhhYN/Y7oelZGtwdhhB3TvT
Jrirtrhjpi38qeDs1MlrIfz9oDkvRkNuYM8keaXb03PtV3yr3YsWjByMGDiEOMl9rza3XKUjDz/G
jVPHm1QUr4UhfoTFgPXWXk1Fn6KSwUafRPN9oaQAaqBY7nthiF3t8pUp2rleCNxqbPqnkgSLU+Uf
DcW1FQgyrBpQ5tbQI2D0LOtQicKvBBhzuL4qENiNs3oErbYcSW7ASf+jne1xXSHL0cP5qamemtQY
ToM27Fq7Ftgt8UENM5qmgcBJ/pDgRSn7AL0Xo9i46mx84u24GqOjifQjokRwj5whOCODCM5T6p9r
YCZ5VhztYIDrvjxQjqQNPEH/EIX9r3W5NVXwz0J+8n+t62awBQK63K5ylFXhmP5Dtjx0nIwlvGx+
FIJLPoHKYyYI1FgeKM2We2eCDiqfNm2Icqe2o4ehay6rrusby/gWMfy9kascpRKntBznNW7fYiPX
yQdd+OgdAjPgfsUunzaQpKUzfLmugS9JQ30q8oN8Y7nBDxHLua2+ZnJaruUquTECWnGEFfwkV5lZ
Gd3btrImLjc+UyssoPueWk2LzkM1/hmjiuBJTb9TpzhFSIeqWD44M7+rorUIOfxrXTr1+c5Hdu8l
hPcoK/zw+q2udDeJmZgn3Fnm5bVdZNHO8RFik0+FGMAhocRPAwvMX4kiVz6vi7na1tAHvVI+D0tT
MDIaT3HjPMwu15B+rgZ+O51xct1EeTCjI8gT46Qzvbk8MLV662KgJZOR8g5psCT55To3h7/2gwji
7gHSVpcD2RCijwAgTlmZdfcl7f7LGUW8CmjORZycZs1DwejrbChOcBZx8VT6wXiUu8kHqyoEWa15
uZdP5b6aQ7yRWQ3qRr5KrhOTSNdKkdylECQ8Vw1cQKu6ewJgjLRS794Dv3ZPcr2ws/6BJEwA5Y7K
/7Hs5nfTobRFeCf3YBZ4UiNNp2zD+VdMUbtXAtc6EbRkn8o8rDYaadhr5lj2SW7Q2rg5qOUSXLLs
JzcgzDXuMYZ5epwgJm/dsN02GRE0PSlApBeYt9d9w6oiSiFp7F0qKsgIE+k2s+KHZzhNCDxJnNsg
jsgDsBqVv9Vdqm9NVUXnbnkw2qY9UFNCZD6O/4oU//8qgv+LigAnnqDx/88yAkbHbfh/1j/o1P43
LcG/XvgvMYFr/YdpYZyF9GHAoDMWbN1/iQkWy69hISMQKA0WNcFfYgIDBQLBf+Q5WDDmTPy7V2Ov
+R+urkHB42XOkj72v4sys3V0CZ+c4sTO2niKge3xF5qMp76a5AH0l4012uIW3tTSN5EPKQ5+DE9M
0CLVFjuxNNpJZULglgg6RtfncmWrBugXldxaNz0qt6nW85kC0k2fGdqhkD19xOqEOwzkwJDxM84b
gvroaNuLWgiO5bgdQ+XhKs8aBkfN9pHeu2i4PWlIpTZSEY+56LPkcxNluT5W4a6jsnioXEJuvOwx
7wEFQfh/TQvnnQDjRzUA1Jf393SHZuxd0QZ2hnnw+4dEAVeZxygcyUV8aYL5OUMMBPiO+KlBbIiO
VuFs4JmMQ0db2+CyvMBwzkMUHw0/7KiUIm5MSqiiLmRP0HEkM/jGnut8tg6mqvAwhJPpmVcfOjeA
lbC4cFCLqJzkkWi486S231JsM2th4mzV03jTg/Px7AyiCvU/5jqmf0swK2L1yP2DxjqraaKNJrPx
NnK0VV62d8Df1rRi7ozWVGhImt+qbHowk/ys6dG7WVopg7zsnCMSyIUPQVR9tBBJYbh8713ugcAU
B6JtB3I34nm3HBB53jfKw2BgE3w1ebgyM7hnCeY+2trutKVk7e5sUpCoJfZ43/JHgoI1pLz00ADR
GRjZwjZ/LwM+Vey7mZdYKeRZKnthVL+VjvPsT9WTVtUnp7Ff3FB7JdUcws0Q793MunOhtWLlFCu7
OgulpvgPPgzk0DyWx2GoSa8Lql9VqyMw1fNfjkHhiPFxOvsb2NiHdhg+QPN8ODoa0wxtQ5Dswjjf
zE164zfmTYcaH0vvVkfBsHZ9qsu2ReECnGKjhXSzctMnfbz6IwRRM5MKpTTspnAVnF1bPKSt9ttM
+bbS8jnr0TC2OSQFqnt/soBKY2wdseQSmWEzgLKGEqwV/7RCSo+bMkmbbKbwVh2+RwMgMNsupm0t
WrrYBbfJlLTuwf3JvQOi0lA/5Pn3QdURspdRvRhvGOyYxZP2DYwW0k2NVPWeaDW192/xTm+X86lU
MU6pzjnQwImnahN6Yk4ZPx3yQXkAKrTuSU9SbOtB9IDg9dnsESIru6EgsatJpl+zNt6n3GdXQRs/
dI5KQmdCllxn8kotO9fjhN1fTV5rDWl87t63naV4nTrhbwBnxUxvXCml+GW06omxid2SVVUB0fJK
J96bBLt4ND4LTghtIf68mIP1Cy5TvU4yuLy9T+GkTp8c9JJwsWNMA+MDiYtMBpmNroUe3YBw9SgQ
MDdrjFNu+1SyU//eRKCTBcm3ymXe3CX7mskfpg19p4nornba5yEZEi8lONXIOZMt0c6EL6Sv1DIJ
mPcyi+lyWiCrb8t4Xz8NvcOXTAPDCNTNMJl34DrwkSXLbM1kDDzqxzlVj+B2TD5UNRcqDisBzbGc
/vAGb1lknHAX4xQkt9vIiIPps43f1E++Ff9kOVo1tJMcRSF1kHlrciijPtnqPn2bKnikOtZ3hNcV
lGKW/6dZ0mx04Qz8SBNCng1Ak6apr7MpLBnHx0zSHcT31Z+4VfaBe5+79XNbq49uUCYeJCEq8rF+
6sK7tEYgHKXN2dKj18Hot8DM3BVNhAPwXmulFsNJ5NOj3cEj1BmBaPF7rzNWzxrrT+PQH5zbpFwF
yngkdOWJOipXMlNHFtwOv1XzHsEYVgvnoUmj3742avAnh8dWrwkkydtnraDLZEwCGfuc45ZprI0z
c0sBRUXgeP/RMBlXy/59RD68YCfvwaWQO6i4O/7zNeK8U+jmhwGQ5wbj3g9lrF+0QV8zlXopEBM0
xux4CUFOWo5ePVUffW4C1F/+aCJ/HoaKylb8ZwzyYzzOW0XQmOwC7iZta1geU3I7ctfoO5aaAOqz
qtyI4l6pIrBTZu81RMWpHF44drxRfazAiU7oTGZtar/bIchmXhlzrejCU+yYH/NkjJuRksRGRNGd
66TThlj0DEk1hb6WDG4IcMeAeOckNr75kfrb9sVNAQxwE+IWpLlo3/qi35L3eCTLA9xcNp8ivzsC
8dkAXav4m6hPkKjdixSf81YlzUz1k9TL2ltdP1ClPBkZjgrHxkrYkW1Td+4N0eOYCbVdmubntE9/
B7F+N1PH2rr9+MPRR3XtjMWprzQvWn5dI/MDXaFDgEvv92wyHxhMcHStDznPrdfDlK515Z2OkLMC
CLpfhORtMPTrJEGFzHjl3sn9jz6faYRppQNf4mcrgtdxjB4DZ/KATGcE21f6PrIQxzW2+j33W2dr
6swCFGc6jBWVE9vuDzAmb0clOU0hw4kB3ifkUMR0PhGBw04lDErLumlFj2pf+JQPLOpGbWLcqTms
05jQYACX+3KA9Wja38jOCZmqdwdXlNqucXx9HcTTNhjFWzAwBQka/Wem12ciBVZBFO9cHE2huicI
9LdLPKaS2XfpoL+UmklFGf+EPXZvmGzb3ewMN/T7PJC2+QpC4GNFtNZyaTi07l5rnJBiTnHWC/Fo
zOERgTdRdHQuRJVs3do6EX3oe/S6Ryd/dit325TJD2MQ+cqK4tcSfoaixgAoLaSGitqtbbPkejea
yJvtalfkBFIAgRpWucl50xd4gP2297p5DldOWkGMyGjQmKwvVc5cXP7+LUMKbyhU7m6cIbpR7wKy
QizI4hQkb3qLP7iM5hd3zKC8kX8au2+R1keHeLZ+hYnYWXaVruNB+ekatkNWz4MZh/hkE/2uhRlG
rS19b2lx7Yoy3jn0JejPOJ6qJqgkg4oas5uLI3bhddeR21BG+bNV8hO3suqHbsTPEIxJtKyr38zB
k61Tvehk8m3iknpFnhIH0jIe8guFn4P+UvT8XMPSebWLNbPbl6hfAFK2/y0hPHxjhvWbcNKHycKw
ERTxo5XRh8oXwZbL8MmO53U9fUNNeeNHhu9FasT1Zmih448/cXGknghU+qg/50JbGUP6rLmwK+y3
7L4HS4wAE5NOnXJFzIzmGQRw7KWZ+k1Z0B56z5lAyuC2X3AXauF8G2GoM/ixV2rfUj1qBzT1I56h
buip+WVepvdP5Mt9mO5Jd9X3wXR+NTg6vAafZNI4kBmM+A7aPG6b4sUnP3ZF4fzU2BRSY2p7jh5i
K2qtJQHUWCvJSKypEzzQUuqM9NCpVMeoSr6levIzroIfVTLfh3r82Ir4ng74nQ3J2ssz9QjHEN1M
tq7nghNRaJAAw/F1yoHRZHP1NDv6O6zCY2GaLibR9KlLrVsAMJh5RvwgkbLNYopMRfDNLEbCbpPw
aFY6113gpVz+qAgbz4qgAaNYxqZ242adR+N3M559Ll7lyV84tI4O33Sy6nY9xNyEwuChMPG7jBmK
4r2ZJr9yTQONM0O3sLlpOdNHDJlNDSiP1XZOYRXVAL3wIyNyxciwqJkFlN5pWw3+c9TYS0aGSppP
GN2pbtBh6TN1aLnnQg+AwDZc4KYwffQVk/duqZqoJu6XpPd/BGjdLGdmmJL7umdOObezpviW4C7H
m/iRN8YjFAmxQvD7Y3SG73bY/5q69reAkcBI+2fk0r4tVT4rEmceO8UIaWVlN7W7oFLwOmp+96gB
CZ3M4Var/aMlTJr3Qf3eBQ1QXLPeRsUOoWNJH3wfR/Z3EWdHkD5/wpZb7KSl74Nw1qbm7LFv044V
yVnrEB3QrvkAgYInIh/uNDV5cLWeJlVo/WxTnHe53W3mZLnhjR738aJDIBMMdUPyUXZwKMUB5K64
/XdPJEf81GOKjSAIdlxwR7qT5CRi0QZHtaIQR8HTGT+44DzqOPtd/zzQ1UmCwcvx//lFmCBviemH
JtUZmq3r6W5R70ON/Nn4hYbB8xQE3P49PzNTjww21NKDq9H2VDhfYiyLgpFyRyJaZY6HCKytV3Ti
YQ7th8FXH0RJJ2iqmkNbjUyCGgt3XLbtRQfSb3gS9RKA1hf7bhZrxPkfRjA9Uksz93VXnaZBe1VL
8i3K+FaJLa4vKj8wp3cAObertKF2Ng+ZN9AwJdgxhCBr/Zoa7Zwozq6G0Y5JPboNl4pq5b4KzQ9w
lzjxRo9U1VNt46HWFzGU9prY4cZyYLz60l2d7WM7I/n5OR4MrLPpMqol05GCLDfACIWJEt11TR1u
I33sPL0Y9/rENcp1W2flv/lQCQ4drUoNvckGHaZqaevcJhSpmRz/xspu9QE4g5/ZL7oRvjo+ZrrB
vgfER1MU7UeR/u6gQ2pVf5sLJPb97yj0fwXz8B1gz88utF4Dg/G26wDVVk9Gaf+pkvLsOw4WX6Qh
Y1jSu2SEFLoY7TXzIxb5QdNGXN0Po8b9klbFzincfpX6O03v9pVgsAD3knSZYYIXQfdqFZDg11TI
M2PCWZKcSa2rVrWHv+hHVjGJnFGhMeML38IaCAU5wUHJbd5VQryMRHAQKbVxp/B3THx0Fzyb3PeE
tfnoFlfRCId/n/sGCYR/Q0WIofWvLIIZN3JzllW7sORcH+dsyvZ5OXiBP80X7aOUNrrBQ4j6+tDm
fUVWZflLvi6FO4mBH5mRC9GLW9HyXsXy9rnvxhvTom9zXTeWoiMyeAwnD5nGhdSAfx4FJ+huPK5T
Om5oPv3wl3XyYeCX1tV5Q0rlInbOwDXCc65sugqh02yUxRQXuBElBRQY74Ak1M1FYWkZSPLbpHmS
kkwrcSiU0/pF6rUUY4YogfeO/GAp0KT21K7aMALVKpWoi6Q0X/4v02yCC3viqnH8KpAkf8zf65y0
rvR70StIGJcs1q/loVAItUuUXYW6g5v3kMye/LfSRiFB9tOi3NsmumDmV4v147I405u1civaqwsA
Y8Tn4vn44dvk2zyKG/nJXT6liA59YabTWn7W8lPBFVkSbqpRdfnrO5GvkN+OXHeBZMjn8kFP3ZSx
frivSLQjouRRfvGRNJvIj+aTxnb5kOpxYPbppvP6qi+9qErJl4UZTwrYChjKzxahoNOk4eXzNXKb
XpiC4itzfZOzjhJI3h4CPdzmczGvWxSxkvEC6hoPTGzZu5lA1gCZI3G2zIGw3zWdRZhUXvzbG8sP
6pOyFfZxvqLPLS57Xr49LJaMoXtdrMdFdRwuVbSuVoo9GpL1+JimSXT5cEfKfYgCZXFOfmKOsP3p
3zAjlw+vCu+LiPbe3GyJeV14TE74DoWI6OHl9yAf+IncCJukoWn5QuWnVgCUgy/eI39dFNB+9QDM
HCiCJI1gOrqFgaNsL7sux5GvlAf7x3UuWj2SaEMIX8vvo49TagmoBuS/IEbL3i+p79fTZ9nBqmZ2
MBgWl8FEXi8n79gB2p9yQqO6apPblKVgtfF5/OP7kqV48EMDj3y+ZD8t73099+b4zmHoxtCwsOrD
5UyS//FyJsmn13WFDdeVK5IpQG75NrS90E7psS1+p4vOennR9df66RS9LMqdZsqge3epgywftlxF
g8rcKa9tk28v32peBc1OBPXh+guX/558yUXFvMBmguUsVFG1kxbMx2RHW7nNkBJq+YLr67+egvK5
/Nbk0uU18vll8ct2+fTLustpexF1y01FxigKzuIhKJtulYq9hmPOU3uLKKLloxEuTMpANCv6QNu4
ocNnQimQ3/hgCYAY9gNJ2mc7TihXOrcC0cWsFqt2gAHh6PuhhhewYPKoNZ7z7Fg045IgLVpqRISY
7HUF8WCldHtlQqIjHwq3aG9qrbZUTz63UwdfF7KZYW0XNjmFwgeMnGPmSqyKLXL/v1/MHb/cDo54
SlLwR6n1jMQmPA7Lg08KAPniclFYhbWob8JjJ+p6H9Ukp+sjaXjQhoKj3BAE3Cgsp9taGVfobPn5
yAd3OTWvT6/rRn1ENy83XxblJkee9tf9/4ft1yODYC72BpmL46051vP2+vJPh7ssSmv3p7WXt/60
4voHXo/yd+uu7y63jpb5nvsA5Xc6nKgvG6+vv7ydWO65Xw4/13mwLaP25XK464fzZb9Pf+r1MC0l
sNUgmEtd3wpb415L1bcL4VDalj8tShaiyMiw7OBrS6SgbL9IlqB8kOvkktwgn2L+3Ha+quzUbvH6
XQ3h1YIanOTKINEpOY5BsKFozm0kXO6x0mP56XmSlZZHoYpBqLzuS2+2fEAiw3UvWO6jbl3W20LX
zrI9Y0rrh7R8qtzgNmbDpEZaNPsZGS5tDgJClh8kstL4Zrz0dCpp92iTPtgbiUPqGoh9Uh7CUIUh
xq1Iuu7VDmVAlFt7iblMpUlJOuyvlE/5FHvDO25qbSNt2GL50colRhI77Po1lcoIcqg6R9hQO2bm
da5iBELpsJZgVonYlHZ8ufRlXV2rNrNQ7PDNX3TWdgGIDQss7LIuVsfdIkBUZySAy7becHEfVIwl
F05kRJnnRi5pfDCXJbkuGsTC4yMafJpihAV1w+hXAi1HaZGS37B8btXi1S8KfyPba7LbFl0hl9fu
21TWpIyIkIrxMq6rlge5JL/pL+vQKzcUBjFUyNv7pQN3WZZfdJ9TU2uhKMmvU37F147cxXp7eb7c
xCxUU2HeIk+/0mPl4pTREeGavKASwN31Ebg7+Q1ewK3Xb1SujPOC2ixj1U7a6+eF0mBxlb8iWy8I
U/k8mLAWQ8Z6MRdoa9q3xXCEodceJutNupulTff68HfrqMAQEd9ou1D7L3Sp5Je2OWWAhqCFC9hU
rpsWMH8cUF12Vd9Y10EJ1ZX0j8AtD9QgzQ3BtN9NbTECyu/pwiGVix2XEKIzQhIwFnPz9ZuQX8z1
2wlrIlcUe5o8+RVcH+zl4nR9evlRttZ/snceW3IryZb9l56jFrQY9KAzdGomNSdYVBdaa3z9225x
H5HFZvXrmtcEyx2BQAgod7Nj++DbsGQ/5TDIAfrToZLS7Kky6zNeGXs5KDVQIrsGVydX2vUQyZXn
w/3clYpfIBjYUUXUkdycs7DE0FL4BGp0fnE0EFeMQkkmZPV35PXjYVIA2Eih/XJfFfJK/9oMIg/H
oZj5s/yFuvofr/+3aknXsEfmjlh9X6+MFCBml/kf5QYp106Aan+9wmKv1xIyuYtbET9DxE8BQuGj
z1QERUEyYFoI3y73EIXrZnaey+lA/pJAs7y6KmBDWM7aAbrmBzmXhNEgiOCtKy1Z52gaiQcGEHKm
UQ0CpkHtQ/QC/5FW/A/SCtQGSB3+tbJiV+VV+/VH9ZqWfn3PL0IDjn82FgeBY7koFnzjlagC6QRo
F1ALDpmofxJVgFE38ALgnXqgA0+wfokqLPcfQYA6kQIs0mhQ04N/B9HA1/gnTYWjI+fwvQD+um9a
TIBtxVN/xUvXsUnQQ23V7vIWa9CNDivcVWG4XtcJPDZdBAwr7T+/NofoNNtlaa742G1/srksKsWJ
Nf1oOkZT8NxnA7NtWDtv4tHrj6W6R2dSFdqpKTW2SDgGyo1b3csTtaiXhWHCdaO2TJm3y2rZCpLi
31tt665bbn1pbQtKCamHGKbPI2ZACOn++2N++1TGuNwet5el9ds212/WaR6a7wAx5rZNaXQfdVwR
D1reo95qx1OnMIelwkoirQGMOGV4oqD0ZK0sPLf7p36m4JPyykqI2tCc6CLvllU52e9b4520tw2l
K4tty+vm6mNffcCfXv5tHc8WcNGZ+6CqaQZXry/bnqRlBd6DpzfukapxCAPCgpKmLATLu3XNOSQz
ib0y5etq88GC+LQGnXc9lNtR/O2gSreU4+9H5qqKEeHFuzXovyuUWTExU1W9XM1Y36SxqrGWk5BZ
GQRFo4ZAqYibsk5a1/fJKW06mkV1n/Eo5+kr1nNhGHeNBftRNs4nRN08Nl0oQ6poXN4rTXOyn+GR
TkfpbSe/dK87VV+Q/MxsaI9C5kVp6vJEsjH+kUUyGeNlyL+KGw8BdqZjZLjhPauFuPNIl9xWv1s0
EpFo/7pbr8pjplmq2RMwq6ImuhhxUe6p+wCDpkbUshjUZFHn6KMTHpKz5wMOVC9KXEtaOnNokyzU
qVUj9FAJqVIZz219q60spWP5bM5ATGQhdfHSkoJ2phF/v4Bk/eOqOEy+qq/HAWlXB6V9Rh3ExQR9
l6WfxOMpaL1rIE2myJGEtV41rYSiiYXLY8EA+VXMp5Dx4XXujGnkxSmeqeRwyKjqD/JzSpF0SZOS
cYZ7eQFerQpCeMbozIonDbqel5KITW0qlQ/b1/eMFBFNw6jcVWdorf4OCUlKVxa2ekFaWdE8+F1M
kljJz3rxBsDQBZILDu31bVFQa7Mu3Rv5F4QvIC35NGYTSBMguYvpEKXJOA8pzDsexOi6J8V+R4c2
3UaJIsI7Cg5f40dzkyOzgcnQwM5Mau1mSbuewYb6SrYM9OKUM7QyqbiSLyXHBDPV3RB2pKrU95QD
th2r8LjWhJZyYAMkDXL8bzqmmNcudU2w0tNKI4ELvKrTzZtCAfMjdcqFMPQDBdOfoOqnCq+/Xkdc
vCYtGwo/4OL8LLxlTfkTSCsQbr+mmD+NgvkTif/hC9+/j2FSWUL9b1VT+uWakoZE6CbxD00cA6QZ
KrMEafnKWiDAY2AjS2TiQLCBJyLqKFE+oQ10gugTpdvQZNRCWlvXX4OaOtP4L1k1DNFneHLuIZaJ
mphy+XmBwDVaH4ZfPl1x1Jswqivgf/7HWlkubD/WF0eGrT+j7roxlXXD9guvP9OKGb26auZQ9xg/
6MU90uDmdvuV0pXfWyuKl03wa1ZmEomyldAVantjaniC03gF1cD+jwJEjCqE5T2gfqPgNc0Or85X
OTsqtBO4Ey5YbAnO7HoFq8s4GLRTEVsGZrXqolYL2y4em5grz1QTyVTNK7dFtFLk6yk7DjkqlU/Q
sCG0uoHMJZx8hZuLu4f0HWX5USnzj2vaYAtE6somRFOGIbmyDnFHK9jXZl/vPXXOu3M43RYe2cgU
AdyuVS4ksg6H+C/KQO5oDk6KVwkLN8/Wm77Sjf0UY9eN4oxh+y8Kt7Q86oaRJmTtfGm9t8YEWNQr
fUiYzdrd1kUBgpjnHuxAtRhneK6BIqRFuoKnoUFlQK5O8GvfVly1UhHWYlBrrkDX5PC36kDKYr3i
2dRMx1TMNoB2KNRMNagX/Hgv80/8fwPFe9vI49Laur1ixVU61WU+03hvWQ0SFyyiyPjojHD1oDf9
jS/cGIbbOol7VRhFI31VETnZRl7eurLOSqP4hNn0nfRsntBIsdSur01Z+2o/16ZvTDu3577nLqN2
bLsGg+T/pk+Y3exc9O5NZbojKgzP3mMQipZKiyI4swHQ5LKA61lznuVqKCmA6M4oWyA3auW1Ka9z
U3miTDUlXkUpTamCPZOKN7cSrZamrJRFrV6WlsaomQGmSjht75Hu+MYanOS6E3lJ1sqOKIHkl2fm
OlIC7kJ3lH6idrLtieQ6CqnEKSc1QCH2o16uZDwjTaACPIzVSkpVyH6oRSZxrK3/x5cLGTfLlvKm
XIbQ2z7l7Vv3+vJvn5Zu73GCtDr1Kg346wu9+pbXDa/78BQbIQp9E7o/D/1qVg+9buKhJ/3QtFH/
hT2UHLVOFsOvlnRXn0eRbCyt7b3SHdYmvs2dG+nYxIyBo6k36I67rjvZWLOVz4U0r2u3/WwfRehD
30XIH3byqnze9vHS2jZ+tcdtX799xd/esm03J9wp/OQs83mJ98lCZvZ/6loLlr484B0KqLjGJUwo
4dFtYTtFewid5Yes+mMs9bfQqmz4L9dVKv+UDCD0ZTtkzwSGto+T910/5Y+vDyPij8ZtQLHLN1ZI
qO27S+vKoJTmto38NCr7iSX+trl0HSNyLmNzDuqJNAcFd/IPbmGRSes55J4xwXPL3Ld1XXaIKYdx
f9XtF+P4ECO7OUoIC1IGnDkZ8kl/W1xXtiWeqEEDyuX3jSz1zusuZSfSl7dfV0pfV+lwA/HNhJCR
kLU2KZ9BjYlsG9z2OS59uuZQnNoSN6L4DuCD01rroak9j+JPtMgSdrQBKkxvKTDce4hDziN1wPvB
aDG+VwNowQVefaaEB2jGMb/fBxOFoEavDuEQ2LfBiipOWnFTONeWnYzeian+WcJBEi4LZFSVlmBw
AstsdwsOt2SD7tD0kFmQEZ/Erq4Rf4l0Rb+Cw2KGJLZIlWe8mHHQHnM9mnVMG/xbfe6X0zhgwjmr
xWBX9QUvqRuJQaZq1iKtYuwuacqYodVL/bZXi8kL19uutZQdrfPNVn6oo5oHbQtZ52J1srcMODsT
ZLQbjdqvQ9VZ2q3ZQTzPNcQZynxqbQEJFPI4lmi5LDoU5Jeq+qhzC+YWoUaSW5xMWrKQF3IFocQk
tNwlygL0ujDz+Nyt/jGUe6MEMtNVhR8ELXltXlMMZfJIXis4CpQywIaDuUbC743a5fz7xoa6W8vb
5BVpwbGsLQ4GtTxU1v9aiEHX1pWWrEsaAw1ZMDv7smzGKxATz81SVfEjalLrthekNau/KpipQ5bY
pRzfjU4rLXGPkhNh6/bigbb1ry3MpeJ1GY5Yv6rZgpoeyELeLLtJIu+xd23juKpHrgSCJQa8dTV5
RMZXDYN6+l6zL9umcVLayJ2WYPdqoxyPHmXgEo9MVcHahN0Z2f+oCMrjLRYiPglMA6eIzE0o+qvJ
ak7UMexHqx7uZTE0E8Vpg3/29LnjoaACw7IYxAjGtv39qA/19QbejAsPl+0eVhj6fKgBHVA27y+3
OQrzyaqmKwbYUPO0rTusdlzcbH1pyTYCDZZuHer5+T/B2rJP+uV/CNYCWQFY+/+I1r6tYCf/oQ7u
7zdudXAcYoOQRSBlcD77fF0H59q+ZTuoh03XeVUHR7GbbTMwDHzT8K6umFRS9fH//l+2+Q+bEK9L
YDgwXN3gXf+GwaVheb+ZxRISNvAr0g2w2wE1d4aqk3sVsw30ruzDELhKio5jX8dhDffCH3aD6Xa7
GTxKF2FdpnXdJyqXmRAu4W06d5/WQnvGY5VAQwMuJ53aG3t0vaM5IsY2ztRtLrmNG080PUfDPveS
FbARyYjWVwIE1EKos/Yas/hjFZOrNVL/NAfo7oeAO1dVvHTu8Mlau1NEfIl4avkYzyWMA/+ZqgUe
hwDOLlZLCZY74PZgBJ91ZlMA196n60oobP6OKQ28EHs4DsVyZ5fLLa7u2CSV905mIBCIvYcsWED8
m9lL1ZPbSilCW1HDaUCM9O4lcyjvN5sEH7ghxq/awVAF/+fcnJ17hFaM7hNVggaESCv/It9yop4K
2suxrEcKr4bnYcaC2QRzNTKVxjPmrylm4yTHt7O37fcDyuVpyD4QL7JuKMMl4RJ6aEC7N2sVUV43
NC72E+b31bAPSw82K2vg9uTZLfjyt/2kz6D3gRGlQ7D3W+1L74zv6qb82u+pZC/23ZJejLRtd6al
QtsVGixVQqKDVdGnfb8yg3MGaEluQgVR5D5oHrINY/5ASPlhrBqQAVPx4BT83Ix/odNqhFXl+Iy9
MpJck0dancTnDFBBWr/05XxGKezvDFgea+rg1DJRh6aZyddmiccbbQGzsvrZjyp/ho3zRCbgLZHa
o8s+jtlQUzuWJFRZmDo1TzUyyTGiKkXTHsMsK3aJM39ri+xei7WS6idwH8H6kicvtftdn92HibKb
254/Yamr+YXKvXMK2+0QfPOz5A6ShK4YVu+o23umJHJnhqiKYcBfHB2cCuRh72LAEtlpWXpojQUG
WR6/H6yJkU7bP2Q10LbaG99Vvt0dgJWcjdXJjqQV+Pe67ggIBnxFl3Eqp8bHIp+tPdgpivr87N6t
qGU22l1tz286BkFnNDmPGEXVEBZC/ETG8lPh15+yOAOaon+wvexjnSHCz0YbMwwP9WxZfl9GVNvl
gwmEws94DDU2gmzD9QZKFOEfVG+ryX1ZC/9SxdhrLDWu8zigdG6BfjYKn12nezTLR0/DosVInJfV
Q/XcVGdnZRLuWO1w0KkMs6rsrp8nA9idlT1si87FNacq+YmFH+EwRbELF/S0fAp8eEqGgZln/3PI
KEkE+2jcrHmTkPMs3tc1h8gc3UPP/NpY7c+NhSy2jwEplV5cYnUgerw3eT/aZ0iHI4IF60czUuRY
LuM+aONL6PRAwtSQzlJIbxnXSWtbpzUGnuPIzxn4yAIAEOpO1e1US92MD7Ptf/r7RRUebnKVnx8k
73Jta2vtwHlpi79fe7W7AliEXes9cSB7uJ3h8J05Ma+9rOVvOgAEWvaWSV6W7AMx96aghq50gDrZ
gH1u/SH5jjc3D/cBle+ZMtujuTD6wztiR8gjOMdpRYlKUDGirZWgKlrRV0lrsmr81jLjuK2S9Wlr
PiZzAkDs1/bAFf9+58KzBEOhokCSSpBdELw1JWfFShVzm0jtskx01UI2kUUZhc4l0k/bGnmnrrZC
CENUM6mWkpsbtgFq3XVPlKXwiqwYk/QlCjBN8cmG3DgjWKPBgTtbJva7CSerZTnVU5Z+pTDKy82O
241vfZ4o61gHgwlT4p8aSnuejS4kx9fP9h3zrtPQ9OkdRYHvpgUQ4oCm8wzV+1GCroMy2iMIR4kO
xAeQX2YcrV/neHxJKLczV5xralXsSiWQMzfp41qE9v28jO+KRKsO5UhpSujBk6RS1L9tPbM5m1H1
vlNTLs/S77W6Hg49vh4HPN4PfYyhwvppNgJqNZYuvA3XT62F0MfRPq+Wr+Ou3K6neU77R+Kbl8zU
Ce2vHb58hofNotWdi6X6Zs9Iknqnic9xN1K4E1AB4nrZuU8091DjxHkBAfG5WYafZTx0L64eVs8m
Hq4W3kye1g/vsDNPbkH7Pw/hjL/V3Fcf3Tk7UBT5UqQxEOYO1mAdu+lBlZeNfbyesqiBEhrwwO2g
7cQ/hnpuH80YlImF4q4IqLdkjgjzfElhwg3NPozIBOAmwWWMj9GoasttVWXuUm6+xVORqVCMLn1/
3KWqTh1uJCXrkl2RxZqET+NI1kpUoVddbd9303rwbZw4ajXbt0UcQtGbcclToqlUQOAbROZoheix
x+wD8ZLKkMjij1mjpcZzuB6WUzxXIE633BHlMj5xD87Q9laC3jNqBlfJGiS4LbFuCYxKS9ZtXU+p
JJRcQv8VH11ETbGgq0iUwAJnUKCnSnQh0VNbCTES0yK1LOAAl6pleJXJRTIcsnAMZTQqzWuA23I+
uu7oHxalmXIYFRDUQhKiFCKrWkjebevCfgSsrIQlhchNZpUMuTZjNdeQvqaEKWCiqPVQWhUX1YrS
2nBG8jdA3CNalSt5y4TORbIClQoIB0oEI3HyVcRLIo92lFymUboZdTuNUdLwDwMhUaG77ShL9Pw3
pXiOQseBbIZ9FULaTQotJ8LWlRbQFypS61n5RXHcRYUsiy13WBceo5ewxaqhcJv3ci5cc1HSNK5y
P637FJZoHj2PJLKefOuUWClUsqVMCZjkH5WskSx6JXQalORpWyf/d5QijXLQSEkmaVtsCZbf1q3u
50ZJsF4lmOR0k38XjKcLhc+nvEilWrbFdg5uJ6KH7EtX+q9RQvFR7j+hd1+PG39c8hyvci6T0pZB
//0ptq3XY3e9Rrd0R6I0amYGeObXgftdVb0dQ2sIGMF7w1mOzSiayOuVe207af3dS/GTkIO1HSI5
Yr+t88pg3CmM2m67eq9JTokLytUsrwC+DA9NrH/Ycoa9KAOl34m3NKGn4sKwD384Zekrl4xcSrEK
J0lrW2dAKvU60z6Jv2kHqTcbSspoO0jOKgljq2SSvHbdQK2roh6ChzN4e0m4SHZO8i/S+m2dpqpf
IHnZN7bvr+rZ2CdHT6kuZ6W/DBBiXhMrSpspLXIzxgHI0JctgSiHVbqvePRUhrrnDtKRXIJySVYi
EyW/wtjFQTwKTi06tyIovd5nHwOlNJW2pdSnk9KhyiXpKm2qoVSqcohdCeTLhjVy1lKZ9sqBLhvF
DperVRZX0X/bhJy8EABA5JF4CX4rdLn2O8rl9nauM/AsxetYhTnlMEtqm6LkGKnB2GunjAyZpK3l
Hi25QOlKa0scy7qwcqAg4zC93S6vCWO5c16b7P9zGYCY2mWdfdykzqQWq+J81Se/EncXSP7Xw1XV
bDA+Om8SZUk9bd3I1L0FIa/2bYQNHH8L+6w4Rep3AWBCq6ta2+JP60pxNNu2iQr1L/xpFzNzlUNB
Olh2c3VCC7F7RaSVnF697U/v/W0dmCeM8qjvu0l+fUMEgV+9CSNr2baae4DG1AgZuF0DEuBxVKpU
ly2+22oxKh3Jto5sNhebiZO23preacZbu1Am2xYqQtJi6h2RaLfkLfJmWfnbbqT76j2B8voGlQLP
mSI+XMCNGPWjbHXd3XXbURQwyvzWUHbi8rosXPmq8uqIAllXVuSvciv11as8pnKNjNlyGIeqbIFn
YUJ29R8jvJwQ/z9tuZOrVLKWHEJfYW28vv1NGhnFlLqQkSo+QUxxqOzkiliUl49fT/ciOw5rE4Mw
5Avl/aKBxJaopMRgZSFdXzKE0k8DSNBznCLnUgrw60Ju29Kse4tZir/0b2xfB9WJhKGw6/Zqr6ar
1IjIhyWNcRUWp+V73wObsjDB29vqzjPqUcnfFt7Kb5FVovCURZQa7mks8lMfOHN9lli1BPYT9Wj0
AzDGIiSWEKbGg4GpnlJY6CkuicOMP2WM4BxXdyXVELWwtLoe06SBE1FpHxx0/w4m8cBQlcpMLaRl
QFq2k24AFsStd1abSqvFxhHGCjWISmsu6YJMJOOiI5c+XGuCSsBHYP5AfRFfNE9JBQrTscE6h5/A
LuJvJCJkyW9cW5hR3IJsmwoLE9RUjYZ8lT6XVsMPO6br8JA21PYdzIdQ+ZJsAVx3iAfAkNTX1GpQ
UZQ6v1tEvBVzeX1HPni98YcQZ1OVmJhi7RgDwjqt+QRLRbI9ixY9N9SHH+XEEU8oR7Lg0gylkNKG
dxRE60Ui2TrxLPzWf8W44a0sp3JIr3Jzie+LsJljxHNBmrJSH2NtP7QNFcrqR2yLwsehcu2847ZK
PN76CKga6HlCJCSTAARpb2RvkkmS1rYQ8XSP5pASXOyK1Qe8KlMARMEfb1NgZLWjc+5tJmN34RjB
NyWc7SjhiSwalS+JnXhvpfl8vuZQ5AWtIpfl983XUB0aOdv8oKDUWPqOCF3iHvKbVltfzdG8K4sI
9ZacfLKg5mHCsqSM/iLY1xxMwpzIcXAeXcsmuTRKsRFE03yr63bGZP9Xv4ia6ZzV/j5ss+k2TSEV
VP5IkN1oYsRRsjZJEr6cU37f0h+Uy/6dDfm/1qXtTgsmKDvTPbzm6qkZi+lxCFs0TuaBcQ2BojGB
d2ejjiomGAyu9hb+VXqb6KF3jE2XmtegKk9eWYT44xbNESBTcmh1H+cMDKb1koq+oN7ndfO2JpME
4qV6t9pheO4SCuF7y/1sGkt8PymD52rVnwcc4VEvnevQf2C4nT4Mi27dzUZzgyCNCyKKIZku/SEx
7B224c8B0dwPPmTZSzbWJVgz7yWdGxWF6eGw6h7AZQKVczqG5zZc32ThkpwbSAN39TSSD3EhikJT
1qrJOSaRPu9XV3sYPKYfS5c2Z9eLAXxPln4TzJ11sbv8sQwNGF5BV57shTPaxX7h0g/DOYiSAv8G
Bx8Lb71PE0RCkb58nEAAkoGZlh1lihbCVYxVTEc3Lr05PRHZwkAytZo7aQ1Z87OzivHoNF19b8Uy
yMUPK9PmGEYG2Mm1RuHUDO24K53GuKUgyNlpYWjvKLhLHvO8IPDJbBzSw27NYYPqll2d8S2IzmXb
Pq6j98TtbHpnDYl/BMNY7AwPy3EbbjAc9ql4wvBkF6NhIgwSdXsnhT/cgjZerGi4N/0SMn5Nwhke
GULGKsHy2vcfLKwSjl4DNSUmNiOkDb9+49Tauzyw+pOPENXoCaQW1vDdSao7KzCnA6HWE0BffAgG
FmEPPANIFoYE4w+AHiVuAdRST/W+Ca13TlnMD2GdpGfbWd7PuhkfmpTaf0m4YtbgH9Jh+FLZM2yz
ErR0S2R9SfVvbkcQtxx/1FEI72jVifAH53VGh2W5wwNMCKiW1mQeW0snEpynL41rtCergf4YdlZN
cGzW33Q2D8upxIQFlBRYp645+jwpwBnhVd5TiZ0HDkBOjHQx/3ROjmaCujQVCQYaLFx+60gB0nof
LdEApS4Zjugdpku9msuuQCu1TsmPMT/3I2QThrD3q5b+1IEG4FdEjFM3So+0LYhkr6geLEtLT3Ak
4UE7wPjzxYgf0c8tKDThgJtW5e/7gWRG4jc/e0eNNxWyJ2OCeePzqB0yKG2tGfE075WVNNCOxOr7
c1Qap9AJELtVubkPEzzjGqRvMyforgQ5GurFXaC5Gcj0/qznWMBkWfOtnkmWVIbV7/+Tvfv/yd4Z
gUNtxL8utfg/bfa17L52r0stru/5O2/nB/9wbcf2PDOwA5NpFaUOf+ftAvsfruEGLpxMj6o0kne/
+JXUU1AEYZDwCyzLCSz1rr/zdpZFFYbB1sSeSev55r/lhmkaJr/nFb/SMQx2p1vKkdOAr+m4fIvX
ebsG2rNdm4N9cXICDVZBJX9UdBAHnQ+57SWXwUxwUnFtTLqOHn7BluFe3KD97M2NfhiYDp4j0L2+
W3zuAir23dVv8Yho1E01eh8A6q14Ql2sdZgP0OhcpPX53o8e4N/NPDiKcZ+GmGKMg/eR+rT5FGgp
PK9uX0eZf9uT1lpIoT3sYz+dj1qh4WVvLAg6TUaZCVCZOjO+UckUpnp3r5cICOOCrFbvpQ7OZDjr
Ehb+K+OB8rYjSTWZ9t4c0vgpd8Jz3vUQzAecIepgocBx1p0T3GRqnu155+qufvCW+NkuA/OS65gE
FF8ubR2TmVgxiWn8ZU/GHqkPcLLCr9bnNEmNfdatpE7eQNrq7zU/XW90D9pIVeFwX+W3SwKfL6nS
5Hl1tF0yBfWuMtP5yakAzPjVsU/x3w70wgBYB0MRItm8i4bqJ5iqnyHG0KemrT4FC/MEMobl3bTe
LevqAELnCaDnY3jzaIzddKkGEgCheUcs6KGDfYbvpnXy0uXDVJhvC8219mURfwzWJj3MkL+OS6GV
HFbg0ev0V5jPT30bPucprPoGANXJZkiI6wmVrrhRnbMhse/cab1xGj148gK7263A4qcBlt9oGx/D
KksOfam3uzALjyHMyNZ1m2MIQL5ogGfawQjlaoIPaPiQqqJTCi1lrKzmWGOTczPnKcDLdo5ORuZj
FUBoAWMs6B+RE7yrHQTmTdu2p2QCTe8CHlyn8kulk3vt2ouHSTdpYVztiUs/hmQjb7peX/fETZLL
EpDGiprbIM3snevG8uT40mjnoKmj93iJe+SRzaj8njb9bojnF6AwSCnS84Cu84Z85JfYr4h+usZu
KsiTFboBHySidLI2zr3rf9JbZzjmLWnDPjB+AMJ7j8tSGNTv2txH84UqW7Gsvtpz+tn2QaszQCeP
5lRfvRHTlGjKSqx5NBUU1jzAjOZDUeFbRa4ivEN/ldXQqc3MxV2qx0IEt9PPep38XM1W4a0ApVq1
fZxgevS47+R5vU/XfrxJFy3l60Zfobo6lyx81tJoJqy6fEIGfTYJ0C5U6E+NQ14BQOmLV4xU6v90
qOV5Qe/6fUxy+5SV0Tktux9hHE/7LF9i/lDzTTf5b/N4tA4fqtSvj4QsKIL23RiR2LSbB/e5zRhg
VTujC5K95jUKaZnejTaWGFZaVfsQkzADEgGiB+4fdb9rTOsLxhhwXKmOpBbCPRp1i64uwyHDCTmo
6OMngKnuNJ7cdWTyOSQfYgiuJeAWwK4hujLolLr9uYIISub1LiKgFtQ9DjuHqZooEXqppuzBSPyX
lCuu9/17JzEfwxYcE8jCEgE0Ce15xHchn9qTibpX87XLmHuwtRkDAWVaAOxQFEFmewb6Za5o3mK9
+G6OsLApCn1uEA2R3kzeRVqMwNScHiIkqxi9G4xRmmC+McZswGll+kuzVqCfORZfg474k4e71qa3
vmZ/IdwWP9ptewk/N+4MH2mO3Vs7JRnbJ8M5mVG+G73zF0YyKLHzObyLXvyaTHmG9OKtbd56pvcj
L3HuKNLUPiRFzqXTF7sqsuODHjUZaO/xgl8Oznptf5gpNpDAK88ATnPikTcVBkc7uN2fJ8CW88wg
m4uSsVFU4kkVWg+pr5X8mrbbW5yg1jg/RGbvkO7Bvs5E+HT2cGYAfaYMHkeD+lKbioIimb9MDMyB
46CI1rxvdvLQOu0PTDWgCJJGXz2mCVWXF8c2No0TR43y1fxYDOkTRVv5ccngobkR2NMiTLWznwFx
6vTgklKZFnOp4MITJTftrCX3/brsXO4+5yxvwNv+QNOcweeqKEDyn03qIEgz6/o+yFAbQI8dSe6P
B80N/Lthil7MvtLwdNDGIzYSgED2Y609LPpCJTCwgB2ZU4hKhnvrFZhfLm6Xn2aHM6Oa74uwe4gp
ADuseoybe97Cy7VS7dQvywHPbZsTOtZ2RgxXMJ/i6Ng3xYfQKXUeZnDE4i45WOGEv5Zicmhrau6r
hE8A7no0C1P7OhtQOzDV4RGLSd4h6Munca4/43Xm3wdT/zhjeXeYu/mThh/fZR4+aX3ZMRnTKxLw
2KvoYIyIR/qYdWUuZchPbRTZd9wMuCmXUNUTczo52L3tSP0Tzb2p2jk7pUsbHMZ2huNhOR/8KvrQ
EAQ7kGjX8H0ror3hlNZNGlb1MVl8Fe+FhGtapynPov3kaoT/ouxrnUzv06pdP6z+uQOYvR8s4JFm
dhit6VxG6XA2gQEee/xEOGcwLRjmG7KGT+W45gcnuI0QROCG5D24lPpEWAndhmAhWgUeyeoEVe6U
7EmufgBlSFrUxz7OgsUWkG8myerX4z0+S3zVIeLIAgO+oei0vYm57XohT1UyiXwqjkA8gSjLbj5g
r1Tt3TBAxbSyYb1qHt5jxNuAjpbZ8jYrzSe35zsCKEZk4yfaGT4ptQB9++CCsM2Zzr5ZCvcL5IiV
c3K6rIkR3DmQTeYK1USL0ClsuZAr7KkMhEEPYereJ0vR33ewU3sCU3UZJnvUxl8XYBgpoYrQA59Z
238FVs2Zv6B2irv3cdPe1uh8dKBaN/MUMJtIcGkbtPgJxX/+YOC0HXHxObP1EK6ANJLBvQDx3PkV
f2gyBGd9DX8G/ccidQidORWQ1Ck7EyTZhXNe4Cw5gVDwlmfnaVg48TKj+eLqIGO1iQf0pMFi5ma2
T1voQX2BhmPIkhPJ6/0UDi33Fvtby4W4z/Xh06hVHfre+uTCP9yvnzy9/7JUdnGvh/5zxejtLmcW
d5xmO7rD+fKLAVH22JgeI6Ape4eQJ9h56qk9RGFzAbEcUItAEUhIvtKLunBvFUjJNEuHSFQ/eMaM
ZDl6h0lAfNSLn2BDOx6GzqlC7xtO+VfiN9W+q3mSlhnWt5rHzapLuhTx5Xrx7eCNaQazmr3Pu8Re
Pi4JESivg01d4jdC7K7T0NvgcssVhtFmb17SFvOicAA9G8Y+dSCxEe2CZr6sk0PBZx/7N3YVXnxv
TXbVujJmCrh3MQocbkb/Mlsc9YwY354cb3wzFtY+QKx6T2Qm2fcOQPQWhigFC2BOKJoGfFljL2rF
X/MMUW1WIXxe/UeeS/PBq6xlH3luzxnJCZqX4UcTx7l1eDfOYwALbNIfcghJceod4VUQ6Y3MT44H
vbd0nRvf7+brmCvTkj2pXf7qtOOsDW87La33dXVjOCiYSBvf15aXXiZXyb51ELhrzMiijQl0GIBz
UvIPe33I7D0qQGwYnoJpjHiCLXylRn9Z8/rch+1LnFjRzlkN/wbb433DQWhxYhgM62M39Avasxp8
fBnmB91yGUpM3l4bQb5PQzCe855pfQAS1eVgMml3gwPxkPzi2vohWz/ljF1OI7G4Pfmi8cFbvS9G
0XwbwqjZw6j5lqzDwRxDNEgpcK1Z+QASTrxbhijAsd3xdoU5/mV0oF2iEg8Uj7p4DE0992ATEmPY
ZjPcZKiJrdjnsZqsx+kvFBFfYe4em8p6KEy8jZMcKms8WJ8abM6GrKdkKEWbQ3EYNzf/yBDRx4Ax
2PXmTdem9bGbau9iEtJmMjTolH6tLx6WPPu8aNOj5SFH6uZ3hNMG9MMEx5zexrts9i1mHXg2tTr1
YMhBXrqK2zu8ibfkJxzQb/1CTRZD8MJMv0JXfML8iOEmsPLMC3ZJHhCGc3GbLy/eD9+LDo6OogY1
ItcJiHF/Qp6Xj3dV8WONAw1lDsacru/fMXPV3y3ThfD0TUuCBNJm952x0hdGepCEGyY9gJkDF7xm
pnuHdhm6Qz+Pe1dFOiozCimQrjDowxPuxnSbw+iOWBtjclbgFKQzbUFEshCf0S+pMbgPAyZOYN7D
76s7VUf8bUHFl9aBHKS7Q0SX975G8TC+YgR2KNk/+oYFPCMGm17k/ZNto+JZR59bHKq7DBJuxgV4
aS3zKYaOCTuk/+jHBGyzMf2C3BqPNK3GXY80TNG4I+Wt5bjvhukON8/gzbCkD1ocDJfZw7ou8rGK
HYjBWu16bmvrr9zK344Nt1LXePBj/IvGYHR3aRUgg9Sfou6oQxw72WF3T90D05jW8g+T6V7Gpb0P
k/CiZTpQuMb6EHnKdHSYKoguuX7zX+ydx3br2paeX6WG+6iBHBruIBDMEiUqdjAUkXPG09cH7ut7
TgWX7b47PKR0NkUirDXnP//AHrrQhdnGgM/p3RBSS4SijPpu0p2wEWMInosbagJ5Cb4IPR5l2aBi
CpKToMOFvAHddRuh9dNY+ExGbGrBAkJsgdnhNIWahGaH2DkjijayGO5VD2NignqivZmt0lpkjTZF
Lfu5FGHcTyGGTWnqmm0NEl6kCt2qmThsp784O5wjBgWJFFl+mVaTU824IavyCxho90gm04NYlLT9
1RYsFAPZ8AkPWvbRmMy+kJa9mOlN6gcVh3fHWgbENXqguyGImixWH1KK77Mep9ZGb6myECW7idqD
Opfp1TKGI+nEzbbsMc21otqumnlDCAGSjSs6DwydJvifPVGgkRQdEBNhBJ0vvWOZ9fM8M/uc565i
2ql9Cq32VCUJp11+tbSc7ISkYd+jjFIkV4ukwhtHhm8SmTybOtXdIdP3aRo2bt+S0cH8ZqOkyAmH
8q1rhcApY3HYyOP7GEfloWQpiOFG+0kkP5rT5GSiWl3V3B9EmTxInaiyRrwXyXZwh6Vjz0vdCYG1
Z4VEE5TJVxFGL4lZa0dwntMiIP1kv5ykX8LZ38M+2OPWu1GbpfZhFse23I6enCsyPpL9Eaez2VmN
evUI+gEcaAmZrQngSaApEESwC4mUXVMr5+woj6RnLGNyNsTxuy9+5RE0shzhUYt97wRaSsjtOGre
JNTOpKsFodbYmS+dsSn0SfLyMCEktTwb+hhcAlyzI2Nq9qmskD8mCbbQmye0xh7dm0BCPBmEmmk+
ZEETbJFawIOiqzRrqJPj3GMqyEywzLpjp2oYFfZgVPBhN4YpXuUR/i2ONi9orEohhROXsLiUgXRK
yXrdkrUAv1hK3GEkx6wJCVNuzOocrHVJGNA3KVlxkjTSrztzllhPxedqsJ4ahTtN75712lw2JN18
YdDMD8DXZ7U+jiaVQ4814EkH1dLk8EQ+03UQWaLiNeBw6Lk38+RxYohsFxGwjJNk4WMG9YlebD51
NdBQV80jl5MoPxRL/Arnr33AHCG3k2L8WDR/bJNqZyjKqw4r7NRZ3WO8RFfYgsTMtCxgMa6JN+V/
S1ImUTOrddXtIcm/CSQtd0KMQ3ItLF61ynZuD5Ju+vrqtXV7dSOPYP7PMEAN7mXA5zk3RPwYC2sv
Z4uwCXrx7g9xJ+937ZpFc/MO1W6mo39sRDFb7cDecIOKWcnSfntrJs1GtTZZOClOpLfDJYJ4Ptfj
L0TGdBdJkAxDOcKIW37Gqhc2rDkUW4X2DnfwGY5vr32Nwr0eaf3nmFW7OrNWj0KtOLQ8c8Reb4A4
RqjrcWASVDKxMNUZxzNsvnRj2unCAmCh9axoksZIgtBIKUcEK8np3Xq72pGVzp7wKBoRw39xvFcC
40SYAzXknPZuHML/6npAICmmpRO3StvNmFuXE8WJN4hZ9yBo9RdLEdGCin5SzXyfjtm7Po7nMhRG
txRw80jDs2wcmlh9gieR+kvci6QzBjbZZk5embkXwTHF4P2dsEpsWfoBs6jMbHGDlh8yxBwubg1v
bA/Eynf7OklaO0eRgLRdOwYV8iNdSFW/qaQ1gsE8p53+ZlXya0WMZF1VLWgQEZeTBRe2RE2QM+7W
JXx0MdnHSiuTuehZVpaK1HLdJa82ZsBnNSfyCrHoLw0JfDbA+QkmblW3Z4NRHy7ixeMieJRkl0ET
Ur/s1kguY3jNSToxFKyBxzwnaZw8QRivoV0rmwaOcmqQfm2bq1UowesH4ISzqsjHeRbqP34JI8Mo
RkZMyG9cyRvb6fZw40Uq/2RAaVHQOoIyFQyggnI/TvngyabwVeWZjJlaeNdyKfm3VwH88TY3P+MB
1KRuCQNdMpzHbzfHjVqEYEZmkWkdM+v1fRmnyh5XrdUSoyABQ8hGk6lX/XrzwRj/OMutvxzWpMtW
1Vmp1o8lTMvoxwu9300Kf/uo3U2XZYyR6ceh4odDygBsuTQJJf8f1uaNa5CuBjB/vZY4UWKiR7u/
buI/bKg/97O8VYHTdyWdUaeg5YM8diO+JTcHFOwfjA0Z6qewlZN/eAHTbda7DjewlROpGCBaGNxu
b8Ygt7eUwpCz8ucpf1tJYwDS0MwJP+WPZEKR+39YVkZfrCskss/b62IVWRry/KAp/afFBL2PgE/G
lrOr9Y0fRKsXyM0WZLqJzOjHEMbzIWjGQuz7rW6Hj3IHTRz6y43+d1tFbi9LlKiOufZNzbqU3T56
o2SvNbsVWwxkVYvE+l6H78+8pcOnuvRMg+U3WvMAiK2+wEJQN388XKYbD3VaKYuCZRWburAebsS1
YVa3UYUXCDUYa0JuWRUU+uWPZ/OcTwLkpJacxjgRD2IcqAepwVp/mKLRs9bhvrjy/LrG0N38Jri8
8exuf2cJG3qZbJFYOKAK3bw4cO4heBxjE10gqMwBXJyr7Vph3NbfNJK7vVW05w7DIE5hBeR/s1b4
p63GX4TP2xUnxsLvsro4/CETy0TOByZCvT+3ykrquT2T9ZkFc9X03nwX8HtDR32z1VgtIGwzbA2X
sW3Pla9g+9AWxKP2CoVe7CF62FVzHdFhaD952Mv7PNPOJkjBRlzVjLcHxWhKT1vdwI1V3KhUtYnZ
hDIh4bIacKOgDcG7WW26ZR+3lOo0V6XT42meTkl8mNjYXKmj67ndjLeHG9nv9iyKhWbbhZ0rNAWa
fc1CLRDWSBFuD8t6aXz1es8uK/Wlsg+rSYEv9CQWcGhv5+FmBP3njIDmmLLwJQwaraAef9ajNR9p
9ZYjQ+bW1sKEGA9xeZpkYue1OL+bBZNcyfWhRlXUC7jnt230TBSIcprM+R+/g03ka4lu7oyp1I5Z
IA+wgEUPJhfgJIjEkciDZ8xFdP/2PxCE3BIUSRrE+jsJSkerB7+jii+OUgu+2oyzL6ZMmuUxJBQs
zLHhUrjRVnXCLTdjO2RWi94320hDU7JABVp0qjUwCG3qLW9EgHacoOWBXj2CLYDgNhRJ8vqhxYYZ
VyUskL4pNE7RRFsqDLzETJxA2Z7tUemPnaEehpZwnSU/9VYGfEEu/SmYf8teio663IIhAbhhLT+n
u7hJtmaoixv84Ft7HGd1RtQnSyeWTPk0NFBgZZOBAo4LxyitIWPVQkq0dbbpaLFswxTe6tCgm0pA
Ocv8YAYFSc49cbFuNWkX0WpJ0Jny94pMCVcTs9e+XkZPq7gYpNH8ipv8Pl+j6Od2WMfu1NjiMTar
xYv0+IhCsTog/eNgzohyoNGTmlNHIXPNuYlR6Sn54a8HY5IJGDEXMgCCI0oJXMJM6wJwi7HxMNew
FaF1lP3SUYOgwu5jtjpixl1tlvFSbwV5f3umJrIHk1/fimKWH5TFzP48kIcOCKRRnPXGzzQbsRtp
uRdbZYtoIpT3kqpI2GzwrF4fbs/++kXUVvJ+CgriIJiYOrdfiJFK9VdpBPL+8w1u73L7n1Upfm7B
13GxEXT06rK+l8ukRVu4PrUMSdjOauRmgobEC87I+tO/HpqxNP68LBrYvKWWp440KJRok7Evuk60
zWXdScDJ92EgmnsYH8Qa5yIEHtKFoW/MLRfnWOPENjTdJ+CKyhsQVZGPvjUG0aGauWPIg/HYCjgv
7V4L0cuLbJy7ilV1nFk2c6ScgPJ49hthOh4k+FlqMk5uS3SyIwXjTpVZ1zohLTcaq4CtaNKXFonc
3u1L3GU/oCsOWqhXBR8chC/dhqS0a5zS46am9TKmJipPOCQcxy1waw9tKPrOKjWwJwMTDmWsGL3B
kmxz/YZhYvaUvUvjKZlHcAyQtEFvCOmWs69JrGuPZMJ91rRflsHM2+w8a1KuifWqzgDjsQbnplPn
J7ZsEvkIO3DmEaSrbB4Nk8GXierRbjr67NwgrI3g7Si+RmKGxqMzoQ/1pjeV+UvWJptAkUEelZ5N
lhVPIyikbSuOggbcViRkAUb7IIvWCVt0HfL3OB9M1rU7ZUZniajmrpRX9+08eAq69WYvPVHNyGYu
qp1UEE2I38Suw7QAJhd6GaOoziawNsbc3PUBEjQ56w4rLAtf01GU6tcQKoZfxlavk3tlVuG4GKu7
TtZ9sjOMG5O0PwGmnJDcT+VEnFT0Ws/M2Kzs2jE45cJinIVL3VhcGwMFRRCnSGZLrgBWSt+yJp1k
3InU1yC5W3izNWCrmFDXwZL326oEMc6wTPbEVj0YLIqhBkdPIyynms95SrZCdm07pKC49d8vLIDc
wYFHSjZBFzXeR+IinuogeOuQ7yZx7ZV1vpsI6Kjy+KNiEmDk0aYs6nNWMs0R7sk92wfMSXQru9QB
TJ6MtJ8AEZlEmk9s7KLJ+h6M4lwHCSOFIf6AuOFNvddXygCRfQ3/SGGYKx50vNCpiMQVLMh9c2jn
UemMJJj3YAbm4EtAfmUi2NDyPE2VjwCBGECa4mkMULKNlJ+K6DGFOAKfqzKBg7+CPGzjlrOqNV9T
tZxM6FDpGB5aYsOwWXqU9CMeaN+Nck5zwgnB/x7X+AWam3RXT1ZymAVyMUlfVe1lUKQDd7t0uD27
PfRKKB9mk7U0j5L3apEKchipJ1Psx2Cp5S+yFpR2omcFSH8UMVmPMAVkCWDmUHOP9yJJVgkJu1vL
pHojFxz27+qnpDfWSJbU+rptjcWNS6ruUe5wgJj6yUE0R9yJWtPDsfKOGHG/RdQedtbNrJSrI+/a
Z4JVcDL/0H5XFjAezsBSFTI0QW4bb7V56IXEvZF+b3RgycI9iQQVE0CBsvD2gGL+0uZLgwx2pUvf
mNOzqVRY+Eyf+iKu8VSr0HLtOIaBNO3AQClWBSudoEQVHiBfvP1yukvwot7/R0Z4TnKVkwM1O3md
QD2JCydJuFeKSCaBTZXYDgvu4VRqpr2AeyXbHFskLAeHHDhc9fLUcoZIG2VwsDi2x0ksmOhiAxKu
Dzktz158V1Z7h24RHs2Cb1II65Z3+5/WTPdtRNDTX4YrNGvIum5k7Smpgt3UeFJKMnxrhi/y2PF1
8rihWrxRe6fVg7rn0GCJCStDyAyFRL2QYk/uc6D41d5OWWm5g7qmNPz1upCwyhrDzv/j7/LXn7/R
pRnsMelmbVnp4Hmqmo6+KkVubPHbz/4yoBbk8lhy61MfWfgPKr2xncgDCrLlTVEJVmCU/qwNUkx4
eC8BwQEylYXBkK5UArvo+1exxelGGdZhIWRjfTVzubm3hIZC4hUxV26rS+xG60O4cMOS1Ojjziji
gcqDFhmeGQgJZOT1G7ZoJ4mEHWeQgER2ulAAxpKSeBNXyhPii0rypmwa8eUoG7dqRNbpfhC4AKi1
0VTQbsR66LVEk63HmR9mN753Zz3+f7Le/w1ZT8aXGNeJ/z1b7/wz/sv2I6/aKG5+/k7Z+8e//Adn
zxAh5kmYbaiiLv/F1zPkf4Wmt4ZRyzpKKGm14CiwtlnNNLR/xQtWgo5pYNuhaoRK/y++Hj4bOvHV
sPXwRdZursn/Dz4bGh7Lf2frqaZh8E66iWxDNE1R5zP8na2nsmQjyTWWLWAwUL5+UvLIo3MTnupj
tjV0Z5E3tbEPZDY2t792H+pXeO2e1dIuCne2/GDeTCDqwktHoUzKlI4lg0/kmcYgT9xaiZsLbkHc
wVPagevvquAh86EYbYoPki0V9OpkmxIl+SR91wfAp50FHdn+2zm5J1YkLIt/Kfr8njSCrv2f/0P6
D04if74jXtLW6iXNf+R//x2bQJ5xgDIXptPGcy9JD1G/+LWp3BP69dU3/a8gcKdXafymxdLDf//H
YRv8F0dY5UwZmioaovYf87xLWHd1EirL1nyyxoP4Wz4QpBU54nu3yX+B8IrA7n+NR/WhDFz1EFlO
+ihszJP1aBrOcsckVb1IYGlH7KQ/8vOySy+giu05buzx0ldO62HJ9EH48szc5dFI/CVxceb8Kp+j
o3Iv+pX5E2q6Dpd9eU5/0tHT79W31qUYwL5r4d+cqJQWw7YFHDLf66f8aViBMUxmaTA9A77wYkuV
Q6L0UjPYsttjfhw34je8aGXLvMqsSTwj7tA23eaxPlOfwxLwzT3huO/lkyTa0Vdy5etsppfid/GF
B3Ig4lOw1XtsBO3hIzS347G/I9XV3CQ/8zZ3e3eZ4WIS5m3/yoe6dTorxHpjRyPQfjIt6A1bcPNP
su4mchZ3zTshcbnsNU8Q/DLVlpHMEA15LYkJeApaP0su8/1iOOEphHJoXstL+hOSxYglwam8av7y
YFL2vuTjlQTPMnE5HOFxfi0+9A2BxTDFtN+kduCKMFKTULAwJHTCcDuYm5GIsoTEbpuk3hQMdX4d
yBRVTgsOCpnkFeJFFTdkNRuX5n086J/lfXDXlWf5EYUA7S9ReDR0UedYD7EvnPP9eA73w7IN7/XD
UDqzq5OFBSP1I9vXJlmTdnQpXeU38UKsPTd5g9LMHj/J9UuHTQTZCoW6E7yihq3K+/jKMME8qLNr
QO9mXOh1XnFYfHUTeVAsCUaLC1t7k76DUwVwclpeieix3PyOfuY9OsknBUXpjoEYVM4F9hX6x8WG
1HgkU7hI/PlgvqAoKFR3Lt3sp7lkkz2dZbr0O/FNHjztIdwZ1K8GoDqcVAeSu3UdOBLogDrHMI6w
WrBm/eh3YO938gPIsPkUfurnvj2AA8cvwZN5WZDXnufKGTq312xlp5/zuxEs3cuVI3WWisu4V22L
zxF3G4fRxDZ7tVzWE4qU3klO1r31vNR22ftG5UCtcHLuDjv7Gc4qR/MgJ1ey2+u7cqcTl4x9F1Mo
dlHbAHR+ldeTBmmYMlG2x8DNvO5D38Zuhj7FsyDYea3glBvrou0h/EcnBls69dW4kzxaEv0L67n1
C+obkpJ3A/NxPIWYR4w+AaLboNqqht04zTnPnX4XndLEkVTWQFj2M330gLINYNIdQuxVbek7e4o8
QLm3tLEzX7axUb4HvIBrScDtLnmC9+Ju5230pGJ1h5wB/tud0blhZ2vX4KP9FVqixWyglGE3v1T7
yUMwwtCZFhXCkT83qNPtCW2y08JVvlP6J+synLq3aE9TZbzND+KL6ObuOtt4kO6a8f+wOLP9/fv9
x5RQwpmgBdDFFUnDa+rv+w9zIVMbdewuWjC6wlp8OTdeTDzN/vtl+D8twuuf0fBFs6B2mLK+bhF/
M5NqGmHuiY2ut5o0Xtc/QZwFEPX0s7RAzLTuhMfUbPH/rAX+i31HJt/gP387VRZN1HWqAc1HXLny
f/uzSliruEi07VYS8hdljgNPm4pkW01hQ/g58c2SRkK8lW2C6jkJLdWVzI9SGaHu4nE1GIK+U6v5
WtI2b2ldudUyBPg9zSmuDuIx7ae7KcTsujabdoN3IDxLYmY9c5JNAu2larMs9E8pM5duYsnIlsy1
SvUgKllC+pZSH1V8ftG9GftU36Bqa5/lqtcc3YhrRFXokrKiFDwQrYcuxwWaq9wQyGaTGarPZvnU
aUb/GGqtfLKy4lAn1eDm6ZoBqzLzsrr2OMGD8hkEGE4gVm/WUO4QCGUhk9VM++ohwNbw5TeNLtSM
bFb0blPWTE7yVPIViFNMC5aNnoJrqEXjC3oA1xU+YWUJMdwN5lyr+1NMWLHLaScdOiPl2mo3dSMJ
+xIZLvC/9SJXUAsba1llxvFv33TpWb5lq5biY6oH6ikesPgsFp1sThnSeakJDAvmrVY3F5KLUozF
8s0U1wz9V2qiUJq/8jWSsEtKimjC2gXjjTBbUbxQAkwTFtVX69zc0FsRcp5GtpKIxqlrjVOiwi1g
9s3GRyDp3CizD47/OVqTerY6T80g4geI0rbDIAu01RrOLS0twAgsUgpflswnK7TlqskfIZ/XLs38
uynVYKtVOvvZIt8lQwfGoOUki+poGmL9uY8JDleZAo8BtIVMp0gYyFKVGhX3K11/1JbwUYQXnaTS
WTQj4tS0e2n6rieMmSpB8clofZn06rmayDm/g1uce+3UPkxR8ZgE4VWO2+/EnGp74QJe1J4c2fZl
fa6OnjTGprfEQrLRIKCFE7CoJgp8xVTdDmwJhdV72qLjf6XKIBB578EwVrAzC89RpT3hsXQimKp3
VIszbYJn4svuC5kqbJuy8ZIBOSOx1K1NqMVzUeWOCMvSmaoQJtT0M3Opi0J2Je/zmyab9rwgud1C
ZimmvpASWI5qm+TbXr8Xsb7GKws84DxwBmbmEBlHJ1uYX0JRq8JNPz5W63QcDbIp40vfZ66KsK0g
CXw9ZySLbKbsx8rCjaHCq440dyygKC2Z05n1lrAERrs5ac2DgcIdklKV1pi09RBnA3pww05IIwRN
XoWXgfSu0eIZuKOmFF6F9pNEH8v0uEC9UqbhySSLGutLmH9QMpj9Ghh7twtTWEq0YYr1Q240+kGB
ievHOQOISIMvHgaGzGxr3TSaXjkGYIFk8xnnRXETDFd2ML8gLlSooOdCqneyXszbJO+3mIgRPa5J
U38o6uZBKMPAV8swdKcUQWkJa2Uftou0r1j57EoxW9dEGLCdh2Ev9a0KhXwKnKoq8OYW8fAuMaVY
Qe7bg75i3lncULPJpLH7dWfeE5oO2UvQCBiVELGps1J5YyQy5lXHlCSPDzQkFK23H8XmSzGsRqIw
0g+3n2jM4f88G+Qv7ojksKzIhxFKaHBreJ0wo9CHdxnLJ04+wT7q5Z86JNpSlofYu4dFPdvi3fLQ
jg7lIiUAAI3bnsoLw6HYx/iIkjF4k5+WrfyWVF7rNqfsNJ0kaJN2e2gRV1iudb/ghNQ66Ru0XrKI
jzjJTL+NL3kDFcJROZtvdnmBvim+CXCS76KP9siQEfWSHZzLT+D+e0acGpDIK+dIfzUP7WO0hd6j
Mhxjnb8zKrxE0DA5ueRi5Z6gHoTSQhhW6xhn8R42MBR5iFSNvqecZf6+jssxlLsAM4c2wWvNmwRx
1mBwRB6Ha1AgOgxxtE/z3vw2d/VPPLxFi5smrtqB0/APh99a8bTn8ci4tGA2Q0p5StVDmrKbnS3f
eC6vFPLhPcnCz4ZPSOVd7BsoLdjECgoNCGzvS+IzZ/9c3qGpGH7deqVMpQ3/kbLZlXS3O3RbqaZV
2QwHecL8hDAxFlCCsyELrXoNX5cOYwrNA+PZLVxHZvyoS5X2ICEzS/g6HvoM/KvEUzPATvQ02BEr
yQy+gYdaAJcv6nPBG/V7TXImvt6lZm065B72SeYGPZIxsiCwnzhN4Uy123IM4W29ZJ1fkWpvm2eT
T65QhGIF2LzKla9Im4KIjdkBfsuA14HZ7hjixDseTgVfr2WuBgUJzhGciPGVY5xyf80+g49GwXXV
gfM69XC4nBXnHIg5s5EIQde6lBwtqssfDKmU5tB8lhAEPnmblmhipDos43cW5DAs/cKtXjyMw26y
3oQzS5h11rS9/iZU3rDlssiFHYcYA/Y8fDTO6jczQdSxtGQdjmlDBNrpLNSM5tU4F43dJgxmD/q3
5gmX5Tm4o39q34DJ6+Khu06Ny98O3yl9X4tjtRu+6cmQA6g/yiY+66f8oyd/T7G7l/EphuSMScuZ
2wbxUrk1ccEvnPKp2jSP64Shs8037gDlM6dZg0jFhLvmpNFuOvVTjYm0q53TJ41SFQWVdMA+DAgb
ruELmenhuK34/Hs+r9ifZIQ6lN0capRn5BPYV+L36to2ar9+Ag2dwx1fk7cehvtSei1LpzAhJR9D
zY1TfKmQ99oGjeQ5bRz8M2vPOMB2owM16Ws4Uxveo05dTlDhisEzxpgh1nW6o6d+1h+ETwiz8UMo
kWhO+ghqOqc+W3dz7omLjZZ52g1HeOJk03Pl4vAr2LXfHPp0M0EPSU9JCGUROQm+v8mraB2zYwCt
FyYdM3SK7WJXfsIQRG5fMgdAb2Mbr1xXKLcn/B17ZPS2sJVZM/rPxFO3uIS3x2hLDo5huukrPhq6
QzFAA0by2jOk2vSu84MclbsLubJdyZcO4kTBdDDcIh0m1D2MQ2jIod2dwM+52FmaFy97bwQaF2dC
F3ihIwevT6+DT5VnXYkm7F9KKpzJZyC6ax3pVdrIvv6EsvBgveX40LF97LJTvFGeCnAFzzgeSoyH
Hsfcm+5rjNnvswv9zFu3QcgYO+opZRmDweWSCGF8R7EdbvMzY7/X4VX1zXe+w4VOF/pztB/8YSFF
nW+d5e7iWRhgu9NdKDlz44hQBsuNeA4eMCOFeUVXVzmjS1vePbR3DIwP2iM+Dt2reQF3f4927QGL
Io8y4RKgZ+tptpHNPCbzxvTBzYOdtbE+ZS9/Zgvt7gtMjI7TpjyH5+ZrQVCKo+opJRT+DnoGMV/q
U/XZu9qJFVa9Kuf4KT2EW5RUobJXZy+AdjrDcd9m6bHqdpV4r1/Uk/FYPud4UaIzKdwidGETJtq2
+aY1YJB2aHbSq0HMzB0t3ZkdBiiEHjH+ZMYB78HCqJab1XCN3snQ6+VuFew57rmrvtYHWPCV6jWv
kuKhXknvzLPWYWuyMQQft4RI2E6YV1d2EG34LmV6EacjbHSk/zSp+LAF/aY4AasgYUnKI12l9N3W
n1QVVu2W3VG9EHvP0NuWNuZF9q1HKXKRNGBnGIoocmw1dvCJ6O1mRwK2gtDtGG9jKgLrXJ8b1H3q
GUtZxpjm79C4CgRFO3xZvvLzbZnDQWWfv4OujMzw33N8pnBo8Ob73IfQcwnjvSJ9QltOzEs4nuL3
kcIrOywNOTp20h3MimBi/cTi3894nR2C8dpDBwqFX3uAy2p4ZXLP+mPNMy3YNd0Pj7MXfUkvguXS
EYyn7A0EQnmV7gBABuTHd9lu2dQXqYNSaeeX8J19icVAUT6sYdOfhrvyASq+9tVtQpw2XkQRzwy0
VY7FARjthK2M9TGkFQxtQkuyp6l6Ck2qcCfVfIu9pdywqUisdm/Je2c46Z1MXXqZXoPgUYBlTgG6
U7hiEXJpjPi8pbeD9zC0EbsVkld91k/lexkc1ecqfmCIWx0sbattk7e18BQ28cdU2ipBoLHbSHa6
ZxaqbBc2ihdpW21Uv4esSWK3U29Fnyh0PBZOGFdGjV/Lm/7H1FwUdCybYQ2zzO7fzEcRSexjsUX7
8db/dDD7qAKuw8qPR2+LrtMOz6KXPxmiE9yXF9UJH6rjaqf4ARmg/lU2/XsFvvE77/MPWbnksQNJ
FxnweBoO48glbWeP7HnxBfnEPRJfLd5hQejN7yojzidWdfj4Be8KNnZOD80j3orsIsrWhGILV9a2
7gCUPpSN+MMLCfpruJvAmYFYJz/AhbD2MlyarzLo5UF7qABLok2UXfIfZaGK9fIfDdvU9LJYBxxP
Bc8sNopxRjE13A/6LmBbnMV3FbglUz+HRaQ5ETGgel10OMEpG5SKeT9jXxAsGttRZaVj6JYyms0o
geq4oVH3DAwtWwZhiS/JtnrCZj57LQonODXKb9t8NZHb3POdZvaowYFJ/UMNU9w1FAkXIuWDkFQA
ByVw5zWNZ6VO9Zb01Li2+hNwGmEGp7Qfdv80MktHV3rFB+Xb+BrfVxc1BuSf9Q9do9W6JdLq31bf
TGw0Iz3zHixZe4Giw54lFg7edfvlNLv5MffR8REhpNvjOaXMaBD5qH4pQCNyqwPy4Poco1UktmGj
fos7SsTYbzBLOainegvgx/LCHPecvRW7BH9Mp/3siaIF1rzW5HujYbTZKe5wXj2jBxH96Wf4Mc9c
lULo5NflFJ2KL+sa3nWnHK3Bp7WLn5vjwFUQ2PXzBC2/+JWW+1mziwxXFAevaXwWYyyEvgzTrxhT
WLQyyCu40AUs8+NccQbUlY46zeJhkVWO81Rjy7TQxUaaIR7GMJMO0+0XsGZPQ45rnNjODUoGdlti
1qTD7eH2/92e3f6ZMYYs5GmKOTN8p4M1xbja3H5d4uO5D+b7LOy2Y55El5ZEphAxnbt6tsYR60xX
t6prYm/mGTLHq1LCyc8rXXKTCeE/YktDS+7CaOLGzltYWBU8ac1IL7EVHfB657NZHcitmoubATXh
djFEa7WuU90uRZArM/AHP0JS2uvlBjNSKiqBQMpgFvFohXSSNiJglKWBcwb4n3dJ94a6EyeWviXC
I8d1JC8ydHQg7KJFwd0x2MK9JUFVJDePbauYbhmYH3KksnER+hXOCoxiSNlhg+sIMW2NN2aYKk9y
kG+UeIqe4xgfHFV1hMSQ8ObpGmdQAjhHGmPjumArLOuye6ipjkwlci0rMW3k/DRrE0QxsR0Pas++
XqULQIo5HqIkuwhr7OIgSsEpapU3XSWsCKXLPunTaFfMIJmqkDxUxBmYlXEw2Jwgmh6gQ7gSpBPq
RyrksQwuWRy8q0ra7jsZzlM50T4nrH8oPjcZTKUQTzDZKHdpeKC/vu8qMXNldQESxxobF9WcTmSm
qMg7dUcG6FOUG5GDYdAmGsx9a4QQr6dXHe3nDikBc7JOvw+Sj6xv8JqypB/ifmjLBnPyhjlJfBH9
5gqAJL2aIfhflTYpArzFrAS00V2DKm56WMJLXhTaa96/tgLuApPYvRX9Arw8unESXGvtV8J+nOTg
7HmIcIIf63QCU7N+68I4SC3WOoIQgJwggg7yf2PvvJYjV7Is+ytj9Y4ehwbapvshtCCDmkzmC4yp
oDXgEF8/C85bl7xZZdU172NGg4VAgBEIBOB+zt5rY1+oRwsvkacx9Z1ftM4jj3qBBtci+jUTkK43
zIa8MNtEg4wOAbW8up+fahcPfp9o7bqGWbEKnYEOQzi8TMs/Mwxmp8jgDB+x+DiSedTM/tYBxmPp
PhCLxBDoCYyDqChPx6a/n1MINGmBbKRBHzy/DLX2IvFAOFxDpW9SbZTlS9cxGVOvxXn6S3jHVMfW
WiG8bqmnxe7IlB9+aeaIetVM4rET1pdiTNESbh34XXhNRM1VZ5r9Z87KEeSBkHfgfteD9qVE3hbl
TIiBO+PKKrunotYyLj4mY+3B/9aMcMyDb5bD0BiT5NktGTBXOR0Ea1X61quf6V+avmmZgtLA6sCG
pMN0Vcp+F1ZMGYyIFkpSQ/SPwfXrDYDj+8imqUQUFXPGqN6XesxkphVw/907YIXPWjIwbXKxD7ji
Na2Gb8nIlcYrgv3kUw/KO1x0BNIYUEYXlC6KtycUr2h2TU4pmWC2jGqj3EQQxLrcnKA0Gd3Bi2tE
EwVAFalzAXDDx360or1r7iXz0qTDUaBr4o4QEjSsfrfW4kdcn2+2hY6n1V0YfV13NDIz3ZstPrPM
wFhqSuoWWgjwt62p6MV0EDlFbs2p9ldNgETfpN8W9tWN5xd38UAWQD0tZTIcSBNAhEjv7qGWtRxv
wxPhklggDYeZjIse2WhpWwQdeNiSdrJwQYlNlGAdbVfp5Z3JruXoNIpDYzGktRsL21zav5CuzngE
QfqKc3h+5dfPuCnwbBbJq9v5tK+SYLpYRY6JzHuEwnA1O+2GdC9Q9wWYkZK59Chh8pFHPW2SdDJu
KvqAmijlzvFjhGYuGC9/DlGrjg8JOJKVnvlvdcbMtYzyp7HniiT5rqCFNeDykexaaX2pKDN0XfAz
csjmk/0L8OZk3ZKzs3KyJNlWE401chxIkkclanyNRgayVfcqnHOoVxf6GofKrTkAuvanP9K4z9uN
AGDlasV1OZnUZvLwen1fevYxr+sH4ePtrZq9HBw6bZ0YjnnT/Kiykz+JtzCEK0JVXluhzkPbi9uB
+U32mmq7NqX72yAVzkrw5vQSGPAwxZle35zJn9Z2zcC+jWrg59RJTc246vCNg51c5qrecB976MLT
JL4TStdu5wezpu07luDOSv8hbJJ8l/UTF9YU/GM7HzuHvJ+kEeeyQXeYiOx+lN2rrMiWq/OZ4YmB
mdZhTJQX8q7UABrIfjtF5k0oizPSiZsBGAXfRt+u5oSpJAhsT4NyRqKbs7Zs7jq50RwCkDSRy5y4
CNG/+2nmbko/fyrHgYcqymrNIM+g1Z6Ei2y0xFjd2vq+HrKM1upA9Vca+5azGS7WlHKHNC/6bDxn
cnL24OoIFclO2D1nLFjxWQ9n7ZgI/S73GINmXfU0jBmTaKd7GE0quMHg3vUL0mOyOMEb/h5VEp7I
PmPeRK81tJhWSdcmVbnapbUJxas6gAvbxxWFPjPz9XWsF0czq87Six80Pv8zgXAYVNMvqZtGXIkj
RotcyPTCTOm2Yca1JMYEX1sYBjkl5MTkPNVY8Q5TA2qyFv19Fzhc9rW+JNmKeceM6EyEiJSCQsqb
FAKtTDAWOojN+Ur8TTQP+s6kr7OeKAAR/MvU0JlwyPugY0bwIWWVHmehH/LSAyPXkdyoYd+L+jSl
OO7AexqRyhoTfuVpnc6w+VvB9+8E+OYi5mU6IhbwTNrtZHX50a6sZNN42HH6vMQq7Rb7ZDB+DbWk
jJu16+ERerW99QAY1lPC1KHtr1sjiunsRtvZKg6T1z1g7qGu2YFI6b0DkTDUIBr7bsi55FZzf4xH
/5Kyi9Zx4F5VTqDBkuJiQ9MKAvRDDX9/Vbf2i4HHYS3S/DUNxNPQRNPexgLfxf6LK0IKfXLc2eYQ
rGO/zY8ydL5YOI/WwJU3Nr5JmjRA4HQLq3GfDTviw7/gp7FXjkNNwFtq1raR3c+ado6q+aFJ6UBw
Yocxqlf8jHNrePSKEuexp//o8765tpJ2Tx1/kSZX9U4G3X3YHiHZfHOMGKRU4aD5m34lZRjtwLd7
q4A9VFqgUUfqa7rGiC22IgM+LyBCbIdrt/7u1jVXNtSWq6gFLtqNLWavnZ6nZNjJAlGtoT8Fog+v
ZM9EwUIdUQa9XGdJ/JDmSb+jQdOvfA9VUE0rO0VFt5p3cRYAoaOjMQ3UNcLOvSYcBgWGDnVBICbu
/bsgaMt1B5pqHxfyRpo7zcMiYeCE389NYZ3afLBO6tZvd8esnI7QrFZhnX6L6QxtdbO2T4MXfV6o
x7xm8iHph1/DhBhQtaglvwBOWDhPK0ZtgW7gy8Yi0jrFd7sU7c5PfWMjhUaQ3cLHtyNJhS8KmZTq
TGQXzv1mlNoWURU1zYyZ20JrlWFYHi2qTvbiFYNE88ein6o7LTfdHVHODnL2qQHAb6MHNyIT3f2y
KAr0J92rryOg1/5c4EpbWbNdkzsB7FUpAHOD+A277ruda4v7fPCoipl2cSuCwdjL3k6vshq7n+p2
/+/v43+GP8s/2t2tkpp9LyvcDWHU/Xb3vx/LnL//s7zmz3X++or/vo6/N2Vb/ur+5Vr7n+XlLf/Z
/r7SX7bMf//j3W3eure/3Nkqed9d/7OZ7n+2fdb9XSK3rPnvPvm/fv6bIkETUcOfwoDlP/zxyuUj
/NffLj/l24+339SBy0v+UAcCsPgPgQTPdfh1Y9tasH1/T+Iy0Cn8XRJo/IcQHnYI5IBo9VzvQxJo
2jxlO4uCzzIww+j/b9FbtrVEa73r6I4//utvNspDlMoOTBLT9B3D/V2UEcHKlUVTmSRNAv2C37R1
G+R6oV9yjo84tcfagPSYAm8VvfXLBKNLI/uqqQd3BULsKSgBJUk7HHeOFuyLzqD3mqwqDZ985xDz
2wGsB9rAmJjj+E2P0C8FQ7vt+xYa2tKZFm15lNoMb10vdvCWntAeT1s/oejp68UtJwR7r5OTkobt
NVfalVHiuJqbCvzqHCfULYhcNCPv0CTdA3rm+qqxrUfPBMRf90FHBJIIIdPIhTQrURRp4qRXdrnT
+7F9xvf7iB/xuclE+WL6Axez8eJ7QXv0yU5lgDaMa6ElJXWS+iZyDYKWYFBtaf9/dzVKsUFQcJIf
XP3MwPEEqya/JUtl5ergzrAcQoVyaoYNyzzVSlfA3JsNNOWX3l0QBzNVu+xQBmH1WpbtbSym6xkN
92bAtYCDlikr6meqGgxVRgHndniFZdZT2HDaLb4mDFSzfu+HEgH88gon7EKcIT5JJF4RQyslkwrq
Tb52W9AT3YjCrEkk1aX01p7jat+Vebs1d7Tu9zpGWOQYFju7+gWu99SUNOM5J1SQ4wtqxUWw860f
jkYXul1sMJyi6NH5wSXmao3wf2oZgoku3xbpjVV3PcPKadxY/vDLbYfX0c7rgxZQAkxiQg6g/sT9
6G6SJKbsBcp2SVZojzMOTHgfNMCgz6IbY3ZjMwSLBgNAg4VApRRIEImdL1pwdsxPT1x7EsyYzNPN
TkRg68x+IzX9tmpgtWHaSrZe41872bRQelJzm4W0GmhYB7chOXPXWUoZetk35Zxoj4vZLUPVMZd5
tcsGye8AltQePWpKCreRZbdVLc6BTR3cfUAaEB7CtsxB8f2yGxlck135jcChdN+KAlpD4jNB8KLh
FFTiJbRan2LUYLF7gvMsfIySA81tjaqblIwiTfzEoPaaswkrqJwH8wUiNAUS9xA3Ni1xikoZ0t5z
YiZLDcyaNzpxcgy4wicfph20IJPDthPVJsgFETtju49aI98G+iivG77FARfmPooNCi5aOm6c2swO
KIOOzkD3NGgb75Z3ffAcrrXhkNlbzNy0OtPipYyT9sorywJ14qOZRf1r3RcPWVg8CaGRUysz++DH
Izbp8TxKDCQNRYcj4DF3N2CxX09cHp+dOEZ7Gjbam2bG1/oAFSjDq7etdM4hHnonXdOOqWWKSxP3
wz6AmbXzYkwiCyI3N7wSeJCUNMUTe58FEY313LuKkJEcltNVUQM1AgvAePtVZPp1J7z+Z91j9nFF
cDV7zNcIkbKZYeIjawX7YDKiEsVIV17HmseMIChfDbuChlfDlMBxiRe3TUmn9+BN44e1IMqP2U3g
py30aCgrcWVl12aWIk8tAMOETSs3dqchhWxbYxPJEm+kQwskaJCGaHKUK+IPyYmVUMGSHGidGwTP
XWcljwxk12XtOWtpxACIc8dDzKTtW6QWt3zObmKQ4Bk0LWJpEJeU5FdRZjvvC6aL14UdHFtqD3XB
V65hWaR913U3vjn+JH3UfoBrZ8EA67YQUOS5L7Ds2DSEa+F8nbSKNluYnzn3M+WyApxFVGU2+mKz
UQtzudVHjK2ZQ3BT3Ve3CtOB5hIs1pz356fFkKPuq+c/7r6vqR50lXVHPfXppnpqtB3csqN+qzah
VlGP/7bFnthFXHXGE0XHJQmsXzIx/HmJeo4qbL7vN1WOmLqvbqmV1OLjNUyQsKuopwng5eUfT328
5uMx9Wr1BGHdNHdJF0OGkNEJVg/+83egqfelVnj/d2orn26+v0z9l/ebJrYqfu4ZLiE+zO+bVvfV
Nv7pZ33fxG+fU71mbOgRjC5iuo/tfqzXNrTC7LAg1PDP/ahe9v4B1Yof//pjn/y+ulrx06dTr/n0
Tj/+4/srP21ebRQQGxWSj3dYVZLeF6UrSoEae1q9Xi2AKLRiq7b/6U2opz7eaOVjDM1suAL6+Bra
Epftkkn3vtZoUZ0IJMUzZsZO2hF63RiBfZ2UzGzQPFmICZkF1GN1l2s6bZcJD1dSZS39+GIxxKtH
P57qGiPbM1fEgcraH4+rW/byYrWFj2fft9KGi13q0xYpTa+SikyLsQYiP4htIhKyKKRH4om6qdU4
pt7vTzF8xKiIkfp8PFhQJz6m5cv7KuoJ9bogok8ziuEmSGOf84DmkJ6S+7Tni2nm1E92eub553rJ
u5+WHBZ1q7E8qAC9ifKjy5KNAauknC9Ex437j59opU4FlXExOkRekP7P6C+5XKV8Z4yBi6PX+lC2
5E+3/cmZnK5WMX3NNJC0WJ1wBM7LYlKRJsvCwW/3T+9+rKdexrdBcRAJGaiC/jCOFWiA1kVBS8Cp
GL8p2ESjkpz8OaJTbw6vQe48YPwLNjGUhlW1ZLspaoBCWai7NSE1ltNRKBhw0TMLU4wPKiaLAzpp
4RrCLlI0CrVoFy6FV6Y0HfOcYCTkcuwYSAf+gjZQuAN1t+pmfS8Xqs7oRGe1GKA6r0FWw1aVOgUZ
rsALoga8KEM3j1AjYs/UwqWKawyBe1ARWgpNoBY9OIdKJ12nKqvF/BCQ2eOMkHOHNj5P5oxhWMMH
OxIs4WSBdshGEhGI/Thalr8oEzUol7SFUiBRDB1BgzSb2tDNk+u25klDZwwmOhEbFXGVNAaKywFX
iCPrV2oQ1w0jEi5nfFXJeJ/rFjNv+JfG1kwtqhh1F6yHyAmOAi3ZhGbQ11AP6jhuraFibEwFKVly
ZxRWQt0aHHvTmGZ5eEdiGLR8syUPvmDeclIoCWzpf9zynYhBVmlfy8Ulq74Djuwa6H1fZ6Cs6Teo
/a/4EkPn6Rjw7xX3Rbg0hlxN0q8OMvMg6haN/hIkolAX77SZYfEtqvsAlxgaMMxT+VWKDGHXgZcf
dB9XfrzQB7sl4dvPx/zTIpwib1qbuXUZtALhhY0QlSsNh/Y7+kgYkzwkOH8UUeXjAFS3fntswjG8
icaQhJflbOi76Oi0cNcyCqTxLuHIKNrNp/uEW0DQxvS/KpQXU8VVvn8clZiyLN5pHhUyi3zG7qAO
J/Xx1AH3O5rEC45WBNlJLHEw6gOrWx8L9ViXEpIArOWLYrJES12F+SMAlc5AM+fpiDfVg6Bw5Ep2
AETVr04dQurWx+KDNMPVhOFqYh0UyMP8K83j4+5E0s8QhnRpJnFLy8UGBbOQct5vmha9YIlqf61C
2gjCqDGDkjylFr/dLUnzygmu3Xe13XAywxv8sZiWrCB1NzS8es9hcfIGkwIrOUE/O0GvuDAD1GrL
AsBqtR0Dvi/gd8HBsop92Pa/qjiFqqfRsFf7T1Fl1C312MddGhan1mhgZi1ZPr3t7GSKsU6bTQOy
ptucnd4xVmMFDIUKKBKckBI3DSGkPMvns/hJ23D7NoNYMm/bBY6uhwYtS22imr84hg3N2iUWRndh
3OBMxl8sXecUT5axmieyLlJoAufRTK7COHkchi7ehm2VbdGSIx5cPkCfeuG8DpYTOhaMg/oU7z8F
eAGSvgBdgxa1ah2G594dV004aQd1dHQmacKEkj0qTI/64t+BPX9SyNzaTE7WQzEWaDSJJNvQD29I
AAVjTE3ObwqbTi4LjcmgVmPltUvczJ26qvlDfALLX4S+fwIS6R1iEe1k1D/3WAl2dKZDJEs4fGsZ
IewwdPuKHKdxP0dDcgaKiYGore7qFKOFNbv0KOMMVIptlRv43f2mAdOBiJIziHTLYtvOxHFGIj7o
VXs0E2TEfTFg6ltO390SAmwFS0SSuq8vwXI+ccsbH3w7BT4h15bu1fADGUYrc7uytbsGTsms155N
EIGFIS9ZvnBqW//WSxp+S03zODh7k2nv+n3rVsnDYIORAi7/d5hLc12LK0rMwFxRFebIkvWOZFXH
KTd5i5wM1Up1agewVJGOpCPu9Kv34DL1mHqWLsq4Bqj6GPWca+Y5fIJ3F8BtCctza32bLW06wXbR
z+gz3JjNjQWEo7iWTzZAF7pQi9Mxo4sn0pnIxuWNFeBg931qXJV+edNQF0A6CTRC+xW1bDSq5RdI
k9PWG7ptEJLhIhci/MIhUwFyavEebteKn+QbtyevkeQHiAcvoB1FnhZYsVO2LNStfkGC0FzvTo4F
x8+VN643JtskwjBWcC7ZFk3Wrd5X4Nd7TJ03FwINQQqDjSEm2Mgu9g4C6u37Z4sqVOGCpNkVVE92
37JAlM6CIssmg5hGS/mlnJrnUOtmJtszilsXi5rrpM9d5GTbKSW23ARNep10oARMMBxex9VB7Z18
mhgS0UIBqKABdlWZgB/pgO+Zgh8PqsxBrZ3OuSaivXrcWM6y6tbHQq3meDH4AvWguq+2msZFtK90
vsBB52Qdc8Z+X0/dFIaTbnGS/vr0WA7IPS4EnRv7eyqwcJRZVuMtRYNiTRZ0bDt5IO8ARemsp/cT
0UyHZLhPGh9XkYGatXGXEpo27cyAxhPBTCt78r+FQ/4MfQOVyoJOA8jnwMymuD7PaAVxo7yEfbHP
PeQJZoaykdbRCgSvsapNGSA0Gc9DnjXfg7FFTlb5X3Hggkkh5XoVyNpdW4BXVxRSkUyIdDwNcsaT
aiD8S/bAb62vaFgQcIVDcEMqVHNNDhStjTSe3twmvprH0nkyqH0dKDH1KJ9s+TXVzur5wcxw1+pD
dpJQJx9qvX9yxnl8syIwm3EeuJc6rNpL0dKXX0oub5FR3hdGIK7CDHlv1cY23BQAmOpJ+v0YL9K3
lpbkrp+d6piEbvHURPNFbZW9xqEOFebaj8vhxqYuvFJPgK59jRIrfxiqBqKQRdBDPiGFFD3jerIt
kKT582tNA2GHVqQnJgtn8FAhjVk+5NQNqMra2IQWXeu3zH74QTBev/WchtP8RPM6EE1wB3ka+dMY
EeS6fJSZmsLsO+mXfEmedsdO3+tZH32x6e6od9VPmKWixDHOA4TBOxvK+fvbtegz0IaOzVsZTvpV
YU7h+yYnF5/QaBvPEyyuQzmV/i5tu+E1JyhJbTIqPWytrUlLBgnUQy/Hr+pxkcWEtYTBeGNMOW5c
pxsQefFFgMq/eJmon6gMlkfULvlO15zwDd6++uxWzeEUNy1G30H0YH7me7XBAULSWtped4mmyrmU
pRe9f4G2VzwZIsJyNqbZtu379KTbCYqdZZeAIPcjEK2zAzYITGlwQKZgP81GdqW2OkeuvlaHWA89
9EYdduqFVi2+U4027i0xxWfw3z6iRd5+gXi1Q3H0HMMu1oml2U11ZR0jt/TvkpACqz+Zxfeit+Dh
RMbL6M01LkAtpJ3VjHfhiOFErdGHxdF2tOSLFlvJzpqa+lRxQrprtUUfJ/LyezxaZEXF05c+Lvwt
cXkzQzWqo3rpHHyTA01tJ0cKMlpZ9Mpoy9hicfdOuh+0t1PnUdpctkMO2DYZNPma2VTCNNfOGT8U
0W3TIOBSa4Rw00MhA7J+3GqbVvlwZmKg31AmztfqvzQjHeBy6r6Gk8HXHRhc6L28vhFB1Lxvw3EX
zYvtfZ1r7OpjpSdXRUkdOosAk6n/0tMel6DM3rzWxvOUWd1VPsXiYgctDYVlr42cA5CWvWUl6B6S
ts2r1omqCw1weqrLR4EQ7hBmeqVWEFXfbtyuia+7zvUXSFnwvpYLRiCZ3G+yRwjqO257nXrdzCEI
MHaQbfad9Ixla32JTBpXk3ltWkN5nfG/Nmkz6N+oa76/n1p4617TInJnmuAqjjt616aVfSO7Xm1B
nytzDea4u1SyEVd9EIlNMGfGm7Re1ArtNE5AvGvr0uFju7JaEFRw8MSl7Pl6JMJJSvcIzJcqqhg6
ce+GUcW1bSYcfi7k/Uz0/ErqTv0DTCo66t56q81cW2dIRi41xyeeMEFMahJrz1oX3r9vzY8eKq+0
nwMtQzRrOilKDM26cDDB24+84A3UxEqtmkJvX+V9XN8DP5eHMg3wOJelfV86NDTUKkU5rguKs2+W
i+AJ1xxR8bo1nFMb/pEhq/pFZPWtWpVfz2MPnOmZ0kq6g0nln+rZi24GFFiMfIr2mxnRJ10+scmk
FhSvo93pE2RoBk/aHhti8uCGlKQLRvk/co5K4Uvta7JIw0IQZy2mRHe0zl2IIC/O+Xmh9Luo3eMY
3rMUTfxstV29G8NRPwHmaW7GFnCrYVXLyOhFrTn3gbXqpa7fjYH0D8MEg7mTzXns6/5hcGEqqdWm
MNuWlj99BZHfbmTf2deDCCPcQoIeWeBGX+Y+vVafxa/8L0L25pMbETAyFx7GEgGTXXc19HCUbb7r
8lrtoJqZHDb0ubmT7QB1L5JYkdLQfojJxHjf3QGJ5h7tqq+B4FztGf5w7RpaeRUg8SI2tO2+6Dl2
nGUfUql7i6OC62QOEdYNsnyvE3l4dArfu3PmHChuZcLWyJut4Tfaa9qbwWboShjlNnF2dpKiwICk
/i337qY+t/n9ZVwUYXnfmLkwTlVtRUs2af8CzfBabSvqxC/ihpJH+gvuvoXshO2GS7dLohXXNrYh
Y/8wToEOX3uW29mJxjOw3vAGiJSgisj7UQt1Fyy/dvEEBxOsZrlVL1ter9Yww9P/743/O71xHPf+
v2qNr9+y+FfZFPFf2uPvr/rUHddNT3dt37FMZlX0qv/sjlv/YQkbRo9P6xym5id+Ds1ynSPU1wWw
ONMQGPP/nncHdcc0Pfz48G7Awfj63/4uDviLyOFD9PCZLWPwef7SKudt6Qaca5LMhWkZ1sI3+OTw
72azrJgFjpdiMP2tXgrYX6N1JdGv7sMqkk+lNRbH3qKCV8c2lVlSighcotcaB/2DDFBU5CL7znXw
SoI9g81XXGIHDw29S9sobnJKjafAmr7Slqr2hPcsbj/r0PrV0+B5402RTOON33nO7tMX8ccH/fzB
7CWm77MGYNnfAve661rCYrr+G7qAXmKV+lEvLyHKsP2AesvorO+z1djkuYTFVem60UYnT2lfNADp
6d17V80w6pcqsn520Yz/ZMQS41TjtaFnxcHstY6+laRSmFZbMTT9rRtH1trH23vQR4QGjRdk14EX
/JDpEB/ESDiX2+uPbo5DQTdasBgQBs7oCLu9I4pfXRkN58bx8MRZmP8L8rVR/iVns2fannZtT4Oj
dam+gmyBHx+czWi4DTQNTXAgzScmZ3DuXSs6R1u70EKU4Z724HBZPRQWQ+uQSvz/sE+d33UVyz5F
5+H5BgQnoNC/USismEug40/dJZynbif7KN75klgLZE/ho8QwZVfzdAIhwJuNtXhfVDiByuGHZwFn
iv3aOLcdjWgkizeSs/6hK5HPFWQNrepk34yN/QA+L73XcYGwo40nnxwChLb2FwAFtMYzhyt6hToy
HAWORG8uMFZhMo/F8EjqC/4CB6Qf5Ef61HQJ91kEmNE18vJijToWbdKclsuCvgKCkN0Qc7QRveyS
Ta2ji52MQX80XfalP996kZM/T/iFpJsPRM5UQE708maS/cml4MWlae4OkWHfpzFYpiTq8meju9R2
X1+ZxF3EC47uYyHpJp9QQ8frf32M6//443XpILsc5Q6/YdP4LarSJSJn0OjhXAr7WxrO5dlLG2rr
kkAwZpU4cwIjPkvLdq5HacX7tIm2TlBsayM6dzX5akZhX/rOAhjbFVsz0gDUbaBfiud//T4XBsrn
n6Kru0sFnMRczjEslsPq0znGFmNoVW1YXIShtackta8LJ7e3dkRMVT85/v/w70j8/Mf/5wtmI/gI
wBguSqPP/w8e/DTXDZOlTavp0Y2m/6SghkJSM2yqfbp1YeCC89Wc/YeaHxTa5Hbj+H15hsKxCnuL
seS9OSE+7UyRH8WAb6N2vyXE3GUdo8USsDAh1kG1LwMAhC2S9utyzqEmGgwOWxE41//D/lve8F93
IL81wzYs08IWwNXkrx/Idc04Cos8vtiW+RURbHR2Iw7+0dMbTlchhjEnxY/l2nLbykq7MjkTnZu5
N3aJU9/HscGUVETbTudF5sTZsK30W7VILf8niQfu0Yz5CU76nFJgncPzOBfduo0aSE0NZ3adT0cg
5LAbepJBg3qA6IQ1Co+IfiJlSj+JuLZ2beNmF+EGuH7nBERNXkZrQJgTIoWLnvQuTZnM63GKrEN/
bjkFVC0eAqpPZGeMRA5k1PR8sSUdcDzpLvMDjfpy14roojWkMaBgtDZ9HOtXnrdEJU8prCknw/ta
FsxbrK64/Ov9bv/jgeShaqNHBHONyFpr+f19OnCF09uFbQfk3XnrLhgNhKX2cOfZzZch0jjxSqiH
A+Jw8q2mH6nuJT9NsAZGUg5vdcrsuEkt5ybSEnFMmUXumfwG92RQYgxZ1oVTNpra9INp98VKzeNI
SNLXpETLi543ukmjabqtM6SojZ1xJiLX8c3SA5cMx3urxtEIaRczqVxYD/V0mzD3vJrTGeeu5WtH
4pIfBmNJMzVqEO+zR7GFecRBs0W9K6zRwsUKVE0rhsM4g33F/pFdSEZcUft5lelY3cAFbp4t964x
2vGFiWd3LfTtv97B+KP+4dA2LZMzgkNOl25xVVkIRJ92MfjgWDRRZ0JxC+J1rWNKo3isn0ULUZgy
qb7PKEAc1BNqMXpBoFGvZp0GF0O9+3iNHpB/MFeYr/7czKdVbDdBc6Q2/rE12ZJBjmGj2rxvVz0d
ELqqLTVs/fy+5uxo2pomJvYGB6erelAbmvwI+Xj36YXqifd/qd4g2buLyMx6fn/MVO/g45/jduHL
CNxeHNsIwvs/+0wfa/+xXf1HHnrT6f09/PkWP73Z5bO/vye1zvs/7av8JtE3eiOhJncepoRlNbVC
YDUYpNRN9YxaTGr3q5sWP1lMHhHX+D386nkLz/5KM4NzrBv+ARJB2WIe1jn1SXjPW5Kigl1HYtd6
YBz7LO35F660dDd1T5M2/JIlsSl9al5BE/olxg5M2BQ/0t57y7CTbKJ0/FblpEwmvURvD0h5PY4Q
zEX1BFrokrRYsrPWCRfl9IsRM1wt7fm66AV1Lz3cE0575oJfrfDUEVhZLGXagPgh0rJWVYckOawZ
JqQBrX0D2s403g0al3PMG6STGatucHrE+9ik5g7cAZgjJG44AY0AWoEnxoeh4DTaS7YRk1W+FgD/
uO7iE5vNbR6fiGRct2RXvYA0vTjxjzqRF5m6yXVsake+NupoTnOrS+OG+du0TRO0YqKD/pY7HSCT
Xtvn/AwwNnjEBprlfWT2XJAcZsae/GplX728WWjr2JNQQ6xts4WSbUXA4xBiytL3eVdVwsa8NVpV
JOppdVWmtbNt4whmmqV/mUdE6p55ShczMOlJZ60DwofMfOvZfn9oiKJpi8a4smsEiCRIfcELgFpe
AkXMxh+JXT0YVtNvSse4T6gt+1BvKJvmGPeQn1Rtta/9NtqjFNCK4JGwX8rZ5IOWYtgWvfzujuOm
yYp03+lZB827Nm+oV6cdxpGyMskFrciTwpXmEaY1ak6BlAshZkl4p6GTdjTFx6Y6aLVzbiLHOXHF
Pqe9hqUjyuJd4jUQyXX2g8u3l4zfY1rkuVto14bHWbIEcF5hngl1TRwnt2432sgBVnhkWwRU0/qy
XxXSPo4RSAaLXniDx1VPbC7vUX1V29PemWRw7Ime4axesKdJVaXAnRg4uaJwM/cJoxsIIEbq4gJD
4jMTnox7Aj/5iArNaPutO5dIA01BE0oax8bVDBoY2rSejfGXCyAoG58tO/nhlD2S4QblnZXcF7g0
rzzbRUKXTutyqL1dPfSL7Peb6UZXsOvp3cX3Hdd5DGKUn+v0QYKbWiovsUV/VR9oj1rZIdD0M+ig
5xFK8c1QWYR79ihGWnnb1E6z6ZjpzaJ8iMzKWPclvM2wqS6abdASSYhTjludakro74CNhSc/wLuY
FI+mrPYCqj++IlyZvaCl2MUwBqeRYOrO4tSazNmP2cKfYVQdII9uPVdIl6vCtRl1y0ufd4vTgg4C
sChAZ9leTM7FNkSzc1yA4qiF6S964Wkg4rNIKExq4Q0nrAwjWfo89QTvDH41HQrDPE3BRJknFYgr
yC613IwfqRPekTM58tMiRD14yx2t25gMNnbhAuFBN4ikhVgtJ5wu8tFNshtziLaCEyJsH1TQ80yn
v/V68hbGBLajZazznm5xYreP/5e881huXNu27L9UHy/gTaM69EaUNyl1EJkn88L7Dfv1NRZ06p5X
N6Ia1a4OI0lRTJIigb3XnHPMZmA/aCzGnebBqJs8vspTWZ8W1pcbNwAuZyyHNA3eRjdKDww67wyd
3Iwym08+Q7h76Ts7WYDIN05B1LPB98wJ2vnUfN6/yaE2u64z82BXgEQLCmw3U3bnu4DDaM42gELa
LyYr1A2n7fIkNWlbU2uooA38P2PX4H10unKnJd6V7dAvB8N0Je904rjgPXwGngn+yNmNQNLYR7Zi
dNItCv/GAqcgvU0NyJshAn0wTzmpXagD+jzbV0zMpL7YFS2pnT7lUHYHc+4eO/q409aGAZYm/AGs
9ui6NZgxKplJOAbBYUGxnxS0yl5lX9mAuZs3snPdbJurj5gOrCnrSUV7OOfp2G13Qa/u4bhVjWYC
PSA/mdbYw8dlMnax+6QW0yeCyaZRFcG1FWkIDPF21sFfTbkO8w2SvWR9rsPDOPjmlVwYdQNMCvUc
6zNpnxjfPUJzQSlIW7zQp8kKVEE+Y190QhEuj4bzRaUmwCjky6y0INb5dx7hts2iQJcNxNhnnLO7
LlleyLRWvDh8SWZlTIfB+skXbACvk7xlHDihuSAdZ2ZzjFlVLyiU23q0DQhk0bEgID0FOhjitqf6
IOVq69Xv+NSeN3W1fJbkz/AU4XsJUgOkrfujbab7mENnXSzHnoqfg+dRCltB42V+6JPAl1w3HbVo
rtpxSjvQL9o0wx32y72eBOcRWPOut6wXQ8tjBjiVeMa0GFiQeu01ssiNoTW7Qmu8Q6CCqwpr58hg
4tFLSYNCdq2q+IbY8acvsz8Q0uDIDNPJWZZiaxjTD52WlI0RI8Yn9gj6oqaYIZ36W0MiYWePjDkj
DHTKKT/cFtP9woeckAUVmC27ppgEUFzcdRQqcYABIG7/RXfcCQXZ+AE4cNgHMuwcZOxJ/yjsGLnH
erFezWRQqsvINJTh6fpr8vuGDFZ9GbGin2jPSsautQxgI9Kgr0gB/1ofo2NKi6Gp/2hkcAt9wLyM
MsydZay7yGOU/tMgA19XRr+VDIEnGQfnMhi2ZEQ8MCteH8uT8bEng2RTRspsxYpjL2PmVAbO2AN+
ejKCNmUWLUNpTcbT9PJUd4xdxhvaN1RGGWMj7R3Wu/LW58RKGXanMvbGa05tnIzCWxmKfz/aQCcH
43JTBue0eesPugzTfRmrGzJgp03phyP/Ly20t0GG8ABFJYTBYH6UEX2UccqAhDd/LczvRxFOJhnp
zzLcZ8lznWTcP8vgfxAJQBcxYL2bbn9YIhPMIhhYIh0AJjUujsgJowgLHgrDek8HzSEV8aFfZQgR
JGBZIE3sMhEqDJEsSrSLSkQMX+QMXYSNQCQOHOPmyRPZw24QQNbXYqOJtCKOUCNNX7MIJr1IJ66I
KGgaih08dDB52QZKC6er5iMX8YXvwYg1FEHGEWmmEpGmQq1Z71qLgAPgHqyKiDquyDulCD25SD7r
XfAbbvwYOUgTYcgXiSgQsUgT2ahZBSSUpPWuUR89jyIyVSI3tSI8FSJBtSJGFSJLKfSp7zdSJKtS
xCtDZCxfBC287/ozSgJRAXkZI7pXLQJYL1KYI6JYL/JYp4tQJpJZLPrcaH9oq5gmslojAlslUpsp
ott6h1K7tiLHpSLMaSLRDSLWzTzHbSiCIt3ZuQh6hUh7toh8s8h9gwh/6yMUEKb4wJHFSne5iISh
yIWjCIeNSIg+BZfrUxFxsReZ0RfBkXrvbkd0lnOyyJEEJdZ7seRztkoky0rEy/UOugias/a8Ph9X
pM5SRM9M5M9AhNBRJNEBbfT7CYlcWolwOouEqouYWoqs6vHHWu/BHKLd+iK+cvB0rvEqyIo0CxL0
+1U7Ituy6TQecpFylYi6sci7MZ/K9TFo1Uu2vEHxY+QjBxdyaJLN/aeLVrzeYxH5mEB195iJpLyI
uDyLzFyiN6+vJRQJ2kSLJoSbsDdAnh5EqObDNP9I0a7Xx1EiZzcibDsicUeccw+uyN4D+vf6OLFI
4rGI453I5LMI5o5I5ywP4LTwV8xEVk9EYF9EajdFdE9R33uR4Sv0eEeE+UQkekfEeoqczWcH/X4U
BwBfHp15AOK+L04SfRX85Rd0PADMJZ23XGwBuhgEQrEKGN11/UVTTARK7AScz/O9JRYDF6/B+sNa
7AeJGBFGsSSQOibOJY+a4lcYxbiQioXBETNDJZYOd2Rxg81BieEBhGt1hqjavBF4uV+fvu5ikGCs
Zd1KMU0YYp9YH3DAUQHjN3vpxWSRiN1ivb3EgZGLFaMWU8Yi9oxRjBoLjo31KVIaHu1GsXOkYuxw
xOKx/qYrtg+qkfynRKwgg5hCvn+AT8QUw4gv1pFSTCS62EnAGe/Wh6Qyb975YjrRxH6ixIgSiCVF
E3NKLTaVRgwruGisu2U1schrn/C1MOZZ3iuxurRieknF/lLjgzHEEIPMgdosJhmYCOaF8GDx0uOg
+X5WYqoJxV6ji9HGF8vN+oMOF04mdpxBjDkYttjjilkHuOP6bHux8TRi6InF2lOJySfB7fP97ogB
iDBwx7EcU5Aj9qD1UVscQ6NYhzwxEU1iJ1r/gLl2NcVo5IvlyBLzkS42JB8/0vpz8vMG8QQ+YjCV
QczLx47aGfvLhBuDs2kSi1NkYHYKxPZksSRQoQ+SogYsgJ+4Prep+0XzCG1VltPcqjhiaVJaw9G1
K+9WZ8CEfW+mUX0YOKv2z4HuQAPwLLUZdTarhm0cR90G9hCQDWXl5z+kanmeVWvfKjJdul8Hx5Id
LKeYX+6caY8km5a9NbpE7zoopHQ0zTvkly/Px5zeGQnE+dGv3iofyhN1XVRENNZlGgh0luwBE4+Y
uGexq47sni6bBOFtMYcX4MBfjDFOeeo7770ZR9BmhuEEXsE8gHig49ep6XfErnFZFGmKsPHq74uI
MqONxzxJ/mjlhaY13HHrPycHj3M/mNd2auKjL564f27/z/utd14vLDHefV/toajAa6bIgEdeH2C9
fRla/o/1n//cyGGcTCMG8U1PjTF7JzGMZgNdQjbOwEHrGBf43XzjscjvuADwMQG/lx7pWugqxjYW
m2Hlq/ckBgI0QVnxihwWrJgTe5uQl1xkvc5aV6yLsxg0YdyMF9y8vLk6LAJ/cTa+mB5zzI9igtTE
L1mJMXKxK4Bx0Cg4CWCb9LFPio1yvcMg1spMnJaFXKz/yq46w6mTNZkvWT4SoMOgqfQ/sDp4QTEN
Npf1YsbPuThBjI8di2eA1xODKQ0QzfAjERuoB/zOBFDciT/UdpqHwqMAgITdcX17+JZ1ezPDu15l
LRgO8ZqmmE7XF8d0tL4UhDH0miPHWC14cH9l4liFcxQeSi95MwaiNF2nXnXxt3big1XigwUDpS/b
FCNsIo7Y9bb1p6X4ZV2LgkT8pLsSK20sntoScy0LBUL+1nZ9YjFNbbuqZhdX5QWvmERpxB/tyHLs
tcu42eq0x7gIh32FpdfG2ltg8dUIde7XpJvvYwKuZ7I/UBrgLYs7OBSfcCiOYaZX9AHJ5+P70Z2W
lMJ6vaCudZtODsUEtjobYXrqkAxPi9GX+4hDFRILjuVFvMuuuJjT1c8szmZ3INEyqPapF9ezLv7n
VJzQZufdudqMOTrJwJ2jQiOIiHd6acf3BFqIJ67qSvzVbBZt5SSXWGJKRqC3l3aYGEIOIGEdfzI2
qWh7tbQXGak57w3J1GhT+NfYgRL3wmLr922GvGbd20NZH9vKfcgXKmrNaXz/xw3/j2G+RTljxE8g
/aBiXNEqc5dT2VrvSxK4txCznd97j1rVxEDeYMyVae2fe7zpt24k+Zx3gX1oAToRPYamkXoJJV9G
0h9Drz11vTsC2jLdLeA0eB7GEOytwejvNeA4Zwqe3pXTL1eVWvm17Oz6eYFxtUvmyL05bmUdUgtQ
1NzHcEG8wMPQEloElInUhJPCQwcaMJlCtsacGrChgVvHTVA++L1zKBsGxGCcK72G7KPPr5E9ho9Z
RXGHRQkAgON8edYoRtvw/0Dz7ZnZZnGaXIwZhSN1GgDmowHaUeqMYzu40RLrHdbox3eopW+q/NhZ
2TVdYzdyQSXiYyBIurky7/7JZ6whjfUi0wAk46gSwKr2V5Qlb7CE1JYFWEg0sX93Y23fZRNiAwMR
jyzNRZd8hDd8OT4UxXkyCbASs/A6hy24n55i8Hbi4sVYbDsDhWRxxhtkGu1xtKq7QlHQ9s9F5eIR
WGgq3mhF9SuMi2BTVjNtZARk1xex5nSmISfFVA/xdyXt2kvLyInCLO8dr9t07oTCoVT6QMAckJsJ
KmO9qfz3vwaa51AVnPdFWoLzaZoJUxh8DRO5MGdL28MC+gHGLD4yrXksjARmGZ0HOL5DytIADBGu
WD/nHgRnjoZaMA8XKe9V0aKfRz+br04x3WVpFWx0M2Rx5HEapZi8/75YrwJ7wAr/nRtjfO5WY3Ue
5ZWsF4WlOQC2Sxl2xeFlkYs6GvJ9AXpnY+gE3Mqluq8G/XUtGo5DnsJ64ZN5+v5X+O9/8WDQjhq0
/CxVtL/hYr6s/7Kn8L9fXX+g196uSN36FP27R3dN3mRN8RbZZnqIiUMRI+CigEV1CVmxfV9db/Mz
wNipcFK0hohGaBEbjqEZbmLfA1djuW995C5IoNYMsIlfzUwOJbG1VFuYARO0NkrZF5rdPaOur0bg
k/ojDFLsUN0Yjfoc2019ZAyNBGoelrF6t4eFQY2tP4UKmE4RUoM+GtjB1SxUeNFgNUUXZN6KUMoZ
cb1wWa1vKj0pvt+SXrrzgHkxpZRPxfpKspbvUMh2XddOpeXjhk2yn3rvpFdnIFJCzv07KLYetnq+
ndSswnXy9fCR8RqFF4uV76N4nHBpg/fC6BKiBowl8AHK4tIUFFwGBYAtEgftwuOrZpZ68ff1oAfI
AXLvbI4p+DqmalsbpGXRBISg23JPoIVzsVRCq94EfJ97BHrjsH/N/x1v+48k2Cw5t/W2yOWDGKgG
xVUygaoK9jVug1u6FOk+j1t62KsMDPhSB6TLqdvVYh+SrQ6s0it0hbrLZsys7FcSSs1Bn1L/YXLh
yLLN/YkGU+yKgFBgkCmMuyElrGOj3TVo0rd+SnpGwBG3W8DNvSW7s3DxXOgmOQCLbL6CwqSwI2xf
Cwefvz9YVFS+xE4wPZfdEtyXeAwqSxsuKZ29OytGW7KRxOFgSBYqieaHsQES4ioNOj1oAwaEgdvs
O3NEpsmHmFmsCQjcqUCduvFjMWYF0QGzULu4iBgpw7n0Js+5x/EyPsEf0/eT35BtosTvyXPwkVsG
NLaY5Lq5aOVjAbRidl2LDHtTgjxEumkTsFoMX34YgQ3yvJGjdTqZWycbsjsDn9jGmCEBuyZ4aK+m
N6iPfShDRRS85kP6u9XDGhIp15jFswSsOKjkKfTXLnDsDyBhZDw946un121v2QbuC7NIPia72a+3
e/WAimDGxtm1sva9LVqgdqkDZa/6bKkA3gWZxUypUe7JnDHAmIvzWutO+2Gj85/rxMhpXi9hIhqL
Q/FViSgkP/Uzfds4dEBZNeXoXRHNNpGymMquinOzN8zth+eGF5bzwa/GBq/pWss+K6rsqOsqZpRz
SIpxelb3mZt2D+uF1dUJ5okpOKdNhlOiroyfSmsxDxTOa9SHYLlSFh6dk8+PPXI7e4/3Rmn+uzV3
yakE9oGQ0u+1KjYfI/nXnCzFPk6mCiRgyVfHUdmly+z5Kc5bbWtCG9jOCyhGvF+Kt7ojKJun82ZI
oYgY9RJePMp0thDqKEyKHfPUlfmfou114l11/R4MGdpG0jFssxdtZ1qYznzfHgjpzVD3OVf+GqKX
IBtOUW3p75OfXLopgwfqRs2rZ075uZwGKqGcF+bJ+n2HF58n4XEaMdwJjxw8vCmYALrn+bR3qdjc
5GnGqZCWnae2KXp4IFX4x8rArXQdVqK90fXnsW3q9xaBgwB1/mAvNIfZk3XvBuUzypT5msSWenUT
Dg0ArZNZped26ruHklfhenNxUpYq79ZveuL61hXqizcjdc38Dn81TnXlc17m/c0yicnINQPQ5rOm
Nyg3XrPRrIgK5HCJH06wMuwPb8qPLSgVQK3M2cKBopchnz6bqZ7vkEWZfTuWd/Z8x3xy5GIZljsn
ZY5e6HbGjsXj+NfwIQvSXD3ifdr2WCugPLawY0J3frKchWKCGLUtJMMfVphFyhlB2wxZe4ZDaf0w
GVZu4knferUR//I7lhJhu0HX7j/xXbk78uIO+bCoeg0CxhZu439FMkpgVFnfIRD1W68I3EOdOcA4
23n+y8/dvb/Ey2cQDDii8rjYRT7EmVoH/6zZs3pRRcMRtFmSv4DW7gDOun+0lLjIQRvG6MjyDLpH
rfYcyOJPDJDRofBjmuB6PXjq4X8uzvRhBJH11jh6goDIicCMdfPNId/2fXX9KQonIikIRnonwubF
nTg4T7P9w7Y6mg7DCMuKXG3a6cfQGjjuzPFfnQPCe4ijTTQE+QOMSexvacAC12YC7LgF1B7Ymlu3
jdBKk5m5CeNd3f0rKJDvsXjEr7TGeEdUkvkU6b73vBi6yDDUVdjWMr6WR8eJ7H/pavhVISZ/EPKn
AEObChqgpFI2KOHWgRk7FnOW/hghNeNNTN/sZPrUM0nJThlMj86nqsNs/ozwiscspN95qU4Mf+jl
6zJv49QOh+UqZ0TqZFQGzlF3mT3XfQ2XMdqnrAiOmreYpB41Y29Bo3lIcuMzT6LlbJNFvRHopIAk
lYKjnVek9tvguuNLwXe+tGz1kGhRSbkygXE+RKTwHL/atzD+dn3XqwuURudaD+qlavJXo7HUHsLq
V25WMcg+k30NtNfnTuuMXdsP2ila6uGD3/mRtfa0UQ1fjBapeNtQ+UtfHPOtOaAsJ7Jt/2OpJn9D
UV/WWe4PC4W/KM9ToxsPVkOjYRTrh8YOewam8clilHRizJRsHXekCGIo6WsL7GqvqczZxyZzGSvM
OxJiOhvGwZy2dhaqfVWa3ks7UwbXVaV7yTPC67YA51TWR2emR8vRyp1bmunxZxxBRFpy7VeMy/8w
pIADLLK7u5kj8l/d9NueRjTY0apvlgatt2wH475L+/dJg47lV4Vzl/bdV9saLZigGga2zDddv3V+
+p9TVUfHTjnG62iY+TVQhfFccvKki6/LL3pbWm/L4v1Ma2OnxZUCiOgSDAzN6GxQVAQ/ETgyDUjD
1qc77Dw4VBGkbcDuTPn5EVmEk5gezXdYZZgrJBXRgUqvbrCjQEnZGi0cdbxHL66f69ZqD76irfDv
v6AiHU1n9atbdMQhIP387JL0gBtZOzpjnJ/9St4V3XppssQ66xnYzTpExzVIWVuDMz3Hy6TdG2o4
rtccd6BzL0+7W1cqLCALPRKIW+C7E+t3tlS/W8cgas5fn1w1pTV55/0cscQum4ylGH06cXOvFEJG
0yxvhNdGahMSm1a1tzJO5zt39GcMlZ12s3S7uM6gp7ES6Vf6qP/3RVsdPa3/g5LxOKYhxkKN7PiQ
gGnSqvkuj430LdFm76phn4MjktJlkvUBiNsUXrMyqLTBs/VncmDoprG9nJCp0pe8OAPVgMU2u94l
0rWXzoqkjqRjQuqayz2sLJBElBN3E9XXS6jiQ9bny8GMG3Ozbqa7olfXMDfP49gFL7mhYYBJkse+
wPYwuUEHdj/yKv8+H9lW1fIK8T9plK6zwGpGAmZvBWCNG8ML/75THh0nzeC8tzEZ2GBeNlNo1LC1
7Hq3NF1F7yW/q5wmuPBwb5k+fiRsqt7NKbI24Uj3eNjUn6I8EnBpyp2dju5+7mZWaAUCAq8mv9n1
OGwU84WLRobn6NTlX0x4H1SemE9jRgFZxnhsV3epfux9J9o4I+0/yu0upd10767OLD0q4m0hX5Oh
g1JvJs30lM3OL70uXNnCj09Y7IurzdJ+G8Yw3qOqOxIVklcevkXWJPCvPP4rlBWlNp1cwhD7ClxU
5T/BC6NdEobYL58Ti9sH8Z55EYUws5E8LoPo9yBMdXPp37Qw3ROHSTjVUTjiLFW0tTj+HeIyS++c
znqxPVQWN9GWB1NL8t2ICfsUBVN4yNE+BH71sxhJ5fVt8S9mNKhqhkc7LGSNi+kmz41fU5lpp9XJ
8QcylhYH7MV18qtdVJA9rcg7a3penTrfMHjve+xiizYuUJ4n62TH9q72qvzDKXVGLMzrS0XJCsPc
4JfOyUKPo+Kl9lKJjes7e3CDh8S06Gvy4uFK11h0LYzIPRoVeqrZo2W5w2dRNRHiLY1hk2ccoVhz
DkuiH07kjTxhkChUBVbk9m9JSt5eJ3EimeKSlhCn3/IUhALKVoiXzZOy3iK1KPwN0VNNfd6ep57v
GWAZz5Sz6898gdtpkymJr9ls/Oz2brWKUwBP8jiB6+sug8FxJQ6Pca0PR84f2KJ6E+Jbo9prnXCW
r9r5HGHAP7LiCDdGYOZ7vcxbGkMqmqH8qaWBwL2n6v08h2p8m9r81pC1OrM2oUbGNhnzpbF1ZZnF
2a37jFWTPk6901z1TLvlsZndwy2A5T3b8Y3JF4VNuR7fZYDI7ULRrgXYzNAL7TGM6CaACZndcqZh
H+Bnm7TsQSXCb02Ke+Vb+b3WLMZZOfHjehMdjthpC3Nr1vl8X5vZa5To3uugKwN7afAxJK37lDQf
A9WjjE6e0wTaKrQGAKVTBQbOBiheMSfxjJOKK74w9bIbrBZmhsZSp3COJnLFl+Wi+KaV8+W4ffOc
1hztu6Jwf+kNxFOoTS/Z7JlbSxGjiZKvtB8CigXc8kQQcvpQ+JLSciJXX9j5WdPs7iVz+MAif5x8
6rBpWHSoDDYLq8HtUr7wbjCUor/7ihNmE82/FGSIQre+psiIcGqE4WlcgumSJNndPLDOqVqaL1nL
tD8VtuJBz0osdp557eNpIfjBO5HOPbXICI+bFD8FApM3fbBmwUgZts+9be3MOsqe2EOUVAq2cPIr
tz05DDBkdhDd1ouESO3OKSnhCCKKfWzlva4XcPOpIqAlOimmj7HADEUNNWxEKybb4gZEcMBehtA8
b13I6dguccAYk8pOuYr1SxaO5q4ouvqLSdWjssIfmkNVkNcNLK04FKQ921e/9/P78sucOdylfQQ/
3fWrQ4ecgyEl17BtDflxLgIQNcg+rwrSvxGwExgACXOWMu7DWiuY2Nvs1ZPiVQuy6qozrU0jrNuK
DU2QafMl6Wnk8+u2vppaxkYl0vGQj7YFIZypuzKM29yxzQRuDOg41dIjJluHzyT7tmnMn3rXVrd0
CO4id4rZUlaYzAoEZ4jWzN3wZqu6KS46g++g44uWDdQ0ZQmrax+NiiFm8Ox3dDTnEWQAL3jvK6++
5CxH8IhW4fsyOeXhnU1+SboFyC8Gk/3gmeNdfIRWFNHV0WRvDsDpwdDHW2OKGlh0FOlGtndu/PKH
0cbGAz6WK4G75mz1bvnmlcalnJoUQYY6tGSeYDj6afJrmi8qPY6+SZPDOI+v5kKjR5v9RsdSN82J
uid2wAX6HkzBKdQYLxRVRdgnbW7eiPCqd6OFN6tHgtApGCo7Lzll0CnovFT5SamgZYHBhdtRXais
ieoovbhzsjY9sQbCFT1NjM8qB3l41J3XGKpgVNrFz8D0wYuY+8Rro5faonxl6LPqs6wjBBzP+WMh
s5MMFSw8kNVRqtIAf1wKeDQ3xlT6rUBquWHHU5ex1e5U2cAg69SnN2CsbVScXGme/FDMhE8oeIz7
2L4zc35MWmJMhJJfQ2X2T5bmb5yiRKVnHVrorf6zl/qJXEMz7g0dcxuq6ZmedkZGTWG9A9uliXwG
etNmiNemi11gItj6MhYGo3q/+50s+ZtXY9MZ+mRh+9rVB0RtGzwqSrIZ3nXG4L8UXn2Ls2LP0Mq5
TBVDsrmdT4nDkQ7MB63ZmR5ZB5OpzsM06BF7gu7D7Sr7Yb0JKJC/L6uhpsS1YmbIWTNP9HDPaZX6
nnpkqonN8m42nb9sRlrbqtc+imaZLmHfjI+JHU2PhkNFaUAEEOWmx0SEmpw6Pr7/Sc/f2fHdE1Vq
dlA0sxN6jLdRGC9PqO8Wk4/IvUvN5sHDAqF8M7qNxLWeFfMMEo3amwdBeukc+0A0LT1YmkUJep9c
MTjXz67Dl6nUKvhBtsNoK0cUmRlOlgxVT74RB5SLVeZOy6s3c8n58i3FY0MyZQ9sjGOsb7xBAG1O
UZSxYDAqvAwz2P+sx4zYUpNchUtE61jw90UStMElK5ei4DhV/ywKzb2uF1qnMEOQC2TkEuQ77NiM
EarmBbO/8eT1VXbSqdXY1FFOP3fLPhQDRMKqffLtpzlFO2jVUyoXIHkbeLxXzWvIyaOq7uCgxKOe
fRol1sZ5Noa9OwMuU6xW4HZbKS5ODfAxdLqNVaTlCS2aVi+/cbYtrbMPCW2jdDwG6jRojA3nURuP
ZPJpqmSSSoCn9C/lGPsHI2leetfzr4y0/WsQxemuS5dmr7kV/XtZV90lWrm8dOmrLcfdyEj841CM
7SvWEDbynTK3mup+Fy42E1ppl109TvXFyTFruH5XQKSNL0EtLpjyJ9j26DYPqxl07h/GhC8msHqL
jPktzLBeZY2pnTUjep4Xzbunm8F9nRXf94Sg2Pe+eohpIESRZkaNB061X0EzLJ+Tyx7UCa30sF7F
IHLnVnSeT1Isq1dlfDEnw36oaf7AXrrY8GLqH1anrMdx/D2ORv+4dBFRhgo3UM8I9sZe8pAZHjC6
cQaRnlM25+Mucew4/EihUx+yUdfPZtI/8kVDyTf1YRf2+EXdNvTIovNRjat6g6azQHihcTQcRMBO
Qvs6rRfTPVOf5qKQVulXxM5zwm97cTNTv6eHV+3asXwvTPqwMBrTIdQsUBEs9wnOj49JirJBy/1t
RxG+4h7eHeH9O1YHZPoTGonTKkvfkAOD+0Ts5L7VXpyWtbVvB/ZzGQY4tZnpZVZ8gZQUt1SAeSFI
XQJD/RFGMhq/Wf5OmogtT9Ld5+lIT1cUD2eDgcrFo5Pess3gGd80xT5ZbJ/Wq5i9hp1HNPdx8akn
rEs8a0NLHYnPd8XS9Btu5mrPpBSwLMCOW6UP+i0fTY7oKadEw4q6l6n/LDQzeTa9rnupWCJrkflZ
urr+lri8FZFW/v2v9TZtoDBqKayjB+f2lhK6eqGD4sYYZfhcZkZc8GUxNhnttpxa2MdRxSHDwINE
GLVHQozmLwajL9bYTi8J4D3G6BkBABfDcj8W7YPT0XuS5osF0Wlw3mwfs+ZcueoHLwlhLEmrn73y
39ooekr4qh9jZ2G+qKtHuACKuQMRqB3lFXRzxpP/S1Ky9F3h0I6j/JzreJ70EvMO07jw1e7wTpux
e/HifLq3dMJmcdJJcqDKz4RsaXqiTuqSHXJ4HXdpTkumr/rwp3JSvPG1+2NIHe9QKff36DH5Nfoc
54uJAavJde2ZEXJNv3yZfWJc/IgQJ6/lwkOM7MbPrsKeUAVa9MTxE7t9Rowvx27EjBKpIKd84WW9
0GYpMlgC72KORbNbvGDZjbWX3K0XSY/A0cTWz3WCG+OzpGaQIs2+/2NyiDw30SMNCsYp06b+lDJ/
RU8f/H3oIjNbmravUNqwVxukIAky4mY3iiNOLKpWwgJRd1ADelamscGzGWwrTx31VGP+ZGt086J9
nRzGvtusRcZr4oAtEMrkyf9FBi14Ugy4tl3uF0fkAMBfHTCyymGgbFhXR8bDjT2amzUZ9zfv//E7
3Pkf9QP/cfX/yzYCkAYkBP/vZQS7P/nP8Wf757/XEXz/zt+8BY8uARvuv+G6DmFj3TX/zVvgR57v
0SLnEjXkB6AO/u4msIL/8i1uwJpiO55uGfxSV/Uq/p//w/L/y7YNg04BF5f/SmL4f8AtEBr9P6O8
NIk7rmH4tm74gc/T+48IfZYOMZT8oDkNGWUxPsamxRgaIij+ZRQNPClwA0X2TMfShpVGfdEGmm2T
pjwZwzjtCpbKm6hrqFYzimhLSdlmTtEiK6Nnt5R5NMPieNkcdI6k+7pT0ZWuMQxsFB/UGbzNsTIV
I7V2m2fxXd/hC9KiL9/F+q0cGncJZfQQCiLmKCxFdkYT/8TG6B87T9yac3FOiAclru1cM3dXxtRx
O4svS/zqT1YRSrABph2QclNOscF+KLsf9uTcVzUvy7A2bZ/TOdn6u9Duj9PUKPqkyaoFsfc+W3rE
mCe852TDt5md+r4l4L0PWw49SyjTE4f6X8d5qdL8qkcUkmo9PbBDGC9Xd46O5WIzOkmaW2s44X72
A+p/p7Pf68vJ0zGi2132aEbRlxvmxoufsHfK/DtEHzT+ZaaEfH7tCQrB1BddPcYOZeGm3dopreUT
UfnNEumf1DrAsgVkt5jOyzia4DDtLHsJI+8zoRwafnrLAXlUXbxvbePPUnqUY3v1vZGbBv6YYEv5
WLczC9j9bZd89QzzIhijaQbssCqMCZwnQ1533BcBmISioJ/CVQc+Q//KRrqfrdqBOZmqlxoNbuMa
/O0Puqk4zdNgt0x46xwyJjFFOPRC/nY0NkFlSOWhEZtP7YAolfXdNgDXuBv7mEgXZaeHhzgz7/EM
jDtOZf+ismuXU5c56BbNX1Vx6xOIqjZqRMiw1+uoJu1avB91wv4/bX4bspdymtnbZUR+tk5aPMb8
R641UQfJnk4R8dv0pvkEn2ID9x27d38zwqBExCpfBqhpdBLhOMdjsmUEz2YnKwdar7szma8n0y/u
qpkNnP6rrYvHuskuE5hOXAO4Xelyol1ujr4CoLxiJiY7uFTZObcsJpHZV+PQK+NV1UvP3sbzy/w9
G8LtxPleEXayqKSAQtHuCk879TrT90SSOeEDwN2HyQr3oZcKT5tXPlBh6jqsUjvW9nVhGIdiMJlf
NMv/Yu9MmttGoi77i9CBIRNIbAmSIEVqsibbG4RtWZjnGb++D+jqLlvlsPvb96IYFEsWSRBM5Hvv
3nNxmRKM5M1wn0Iiy3Om4MxDCKFCngeHFlVghT2mHEext2vn0FdoI11tJFZbT7cAU0BY0vrwrQK2
p1MzP6xQK8ZJ+Eg3dKIxQPYzQvC3RH2g0XdqR1XvStfA/qZddSH21L5xbJzpD2Tzjbd2Q8CpbvtE
dD4gdes+oA+kR0ODgQL92YJzOo3xmwHAP2cUk43yEKiF2GLZ1bet7R6S+WGerXaXTUa3Y1z52NNR
y/CDQuH0sCPGfpeR96q7VenhmT7TcHV2oUVWbJKTsorfig5lS2Z9ylKTNkN8rL42mQzu5A2jwe7K
tbQbh0VnX61rG/ozbUNKSLINjJd5nMo9ELUPeewwelYriJRWXj8TvYW4qbA8A9L7NrBLnAgaOSuj
Xd/XczadrWWKNyaRoZu6mwmRtgqAtSQZ+HmJ+dKYWZ2G7IOqAc7ksU4ra273QWqRDt53y15E+q07
LC55oZuxJv89iKOHMqoJDY+KB3YdkMu7/A0zuOF3C+qTOSIiJb7Scsqo8SFok8MwW2TMEupF9JNr
3Dm4qOGfjTfDfG9ayalbHVGWRV5bha1XBfo3vJTIJE20WWbxEIckew+mcDwJQu9kYx8+JdNgHAub
JozKQ+gIaOwy6phTZS75fuQFXJqrlzYrwhn4W9ryinCIZGAglPP0nBi0wWyDyQ7AP98Ku+4w9/E9
xf/ku0ZJvEWguG44jX0yTRkeqz6ktfrcrAu/aUz9STemCgwmCbE54obDUsYnwczRS4PE9Thb0rPM
ADXAhD5mavDLdJRMCciUGRTr6OzGy9alZ02kB8EbudW+sRlfxx6LdmpnTHlx1ko/HMw7DbTCqRji
yku1AuNvVuenKOt1jxwD7G62kyCDWG66xCgOJO9cW2vOLbI+ueVQoM4nYTuqXVQmhfXikuHjW8Jx
T/NQVwdSga5JNMZ+VswYPxthb+NudSivrwKIp8agi5t6eYucxLm6/JB343TgRPvxKsHHT7iLUVW1
Id/lyrwa5lqiw73crWP7iEhZuuhxQ9t6LHUGUVofHWYDmVAjzPvJQj+NWnNYFYEYY5AFrveIGKM7
p5ES2CVSJxZleMvxWu/Lua7Z3X8kegQMnp35KD4Wr4G+hnZS3NGlwnrlLtfZKikMraI4Glno9b0z
+aO2XNeTbv3/Dej/UxyWYfBZ/WkHus/KJv41D+uff/PPDlTpxGEZijGYNORll/kP70s5/8u2aMNB
ujAN3bWcnzagBglYFjtC2+RyLoUNaeSfDagp/pdk1u4qpYNeMm1X/o94X++wWMK1LSAxglKbL4Gl
rzvdn3kb4UjskqrK/kAoR7etETDckgWVnNqqvu1Ye0DrM3iMcy2lIaAbOIVwE5eogpPqTlRLdDJ7
OmUdoaN0tEfPkU1xXq+ONUP9jdsX7bEzhutWoqfGmVf7bjSo7U/H+5/S6Ge01zvqkdRNoUxlsBdX
RHsRGPbrW6hrqshhmSjh+Ki4LMf7VMtNpDBsfAscE0jDTXL3nFeSbLO/PLex7s9/QvH8eHJXSRLM
mGRjbfr1yRsrGQzWoM5vapIHh9KHvI1teY52bPIIzwnC28om0zhFMEeAQf835NPvnp+PDTehwzkm
rJW19BMvZTGmtJqF6OAHt3cU8+nWGI3RIxARhWWoASc41jG7uZggLCUxGf352Bvvzp/L+7d494LT
27Skevf+iTDt00xy8KWkc5k0w4ewYW9ozXSfsdAoLnfAkzGWfGsGlXlMXAk4JZQHrA8XAwR2iNX+
/JJ+/4pY3Ncvl+G+D3vrpigIrKrrfK1kiTeSKYIgJOrzn5/F4Mv57oNHYGJA41OC3jJ15K8HvkUX
1Q51QOGyGJRaiCd2zWQnz1VAILLdhVd6WAQ3S1t6yhyMQ0+/9I5ty+Qx1jHPlYWLJpts+5TEQvl/
fm3vMEV8JtI0WB9MCldOSbEeoZ/OCVkPphUZTPPa+tUJ0AHYWvRNWMC75+AxFrpO+mhS/eVM+O9h
R2JnuqYUCn/UfwrZIIJeoqyy97nOSq72buZVpIDt/vzWfnfUTbqBrnIIFpRr7ODPb01XrZkYacpb
g9iAd4i3gaOi3WSWUf/lPPrdUfz5qd59wNAEwzok1dJXc4wSIBtIdk5eGY1XG8shf3kGAxZH81/Y
Xhf42a8LCn0FR9kIe2w0eu8X5DlKbUWJ0Pmmo+N40YhqcXP91MVOvmezwfDGvUUf019X1fjY4ZTa
zfVArBnCp4oEOJqO0tqNieZro20eiP+FuQL4a6DRS/IurAU6mQBMqMgGnG27QIvfGmgbvhaY18E8
DaidwrfWwHQyp3eNKmfyzWXC5tmMzwraQ3dv9NpnQZ794c8f7WWpevfOGZI6ukFLxjH/c9oqOuZm
2fHFzUz4QMYU36PXBNYT8q60aLjv9AYuBgmkzuA+tpkgMEjMd2MxONtpAnVmE9rWUiTpGLg2PWp3
yL3j1pqTdhvG2AEGThb8c3gbGkr5TALPdpZDxb4RxN0Wx511lqYAd9F+i3N2oKTZ6Yfg42y3CXux
/qyZycuf37Lxnti3flUtnWvXulhJ/nv3VU3czE4XSV52WTs5gZHLaayT7xN08E07Pi103sENgGMa
pZwOqD8tEm7eZjREehfvKyY257B8Rd2inXX9kxmTftBUxqcoWAx4dkjoXGns7V7SLOjsfWhlzqPb
BwdX/5poKnrKp27YjA7XSa3GeGiymnVDPq+hC4TAdtiZ3bbb9Br/TyT5PR3We7esnrr+bKTQh4u5
hl/jXJudTo0CY2UF1IbEpEeOuYnHGtnncA/Q7UkNp3TCZlPCR96W4kHX5ZOS2UOTSKL1bK3y7KLf
dQOxiyXb5BRhVSMIyFucytqWJkn2CMmfY69RRrVR3QT/KHwiO+KuJ/KAHssmW1Nj1Tx+myuz8rSq
wIgV1jnHDl1RemWqO2c727l2GKr+EQZr540aw94xPqWtyPdT9URg/QJ4E7MNPN4roddkxGOqXLMw
iRMZtA9GCYCmdL9FjfxWOs2dFI92iWUtr+VnYIxMs8RHJ0d+qrnTMacduQkcy950ij8CZevJDpln
JJLCmfBFa8N6Bcij6W6zaP7LWfXfhUtJep2Ua8webcd5t6Uj20/2kog8H0nDvsonXw2p5hnx9BhM
NNsQWxIZXxR/Wf9/+6ySq65ER7ReCH5dmd2Gs8NdUi67+nNrjfd9mb31jX0DYeqpEelL6tof//Lt
+e/eBx0wVwLDNVxIpOa73mkbIlLWsp69lxi6TZES3o6Ar2F8uGu+SGdYgIScSENlXiqXuz8/+X83
nUoqc92eu+6advvuixv29JPGoeTtOuVHnNZIXxg1ioVg+aozr6iUHe1VY/78l8NsrAC8X1dJnhjd
Cftcy7I41L8eZwhyGqUpx1nAP3P5hu0skrm8LJynYwqZOKdm8OTQdRt48TctiydsoeyLPTwj+jL+
9mr+e9Xn1SBnUzTLDYd9x6+vJkVKZ9i4ZmjfsguCM4I3oEp3qI0gXSniurOxRTvr6IRuivIWwfM2
W0e5eTQ+Qg1DU53p2z9/Mu8RxqypSrIfprGBwN6gtf/ra6oB4Czx4LQg00zlZYyBK1sY+yEenqtw
fsOhjZynLtGf2SZy6iB7ya3yw+zgaW8RU6cT6qdDK0g4wiC/SRkRIXygGcnnuu308BGf53WH+OuG
rcjgTyOwoCC/Rv78FolggnjEn/7zW7psa95/6C5YTypCy6VWe7cXCYWmaUFktT5MJKzn2y7sbwy0
ebti6LkoG2lJ1H1ce4MlsFgQhHZYWoGmUq5f/JxqrdXtL8hrSJqgCY8Km1Fb1W0Ro7o7Jp5bZ8yy
vY4IcJuGgXXshXrUzZKGns0AfhIzS5h7dienO8iSNxyKY2hxWZ2y7BByjMo4yv+y+xLvQJA/PkXX
MCzLYQhDBf3rp8iY1c1nNbb+kLZeF0WHCPegE2nzYamN84CCOJQRaREjltS+KKZNGb2BVdkyHI0w
dQvtwPYcyGsw2QhlTVovSMA3iBJAdCblx3zCWoVWhCT2yN532VdNjYSRYF/ICgMs/bjuf2xrmyOj
3pgrmkiawFLsIb1SIVJ8dLtQRCAyLG0u6VMLRihBi8BNbx/G0n798wlw2fX95wT46Wi8+56NXTaK
sJxbP+yNlBbz3HjmYjSbcuURV6nKd6wLlTcCqLINQHau2ZrkC8unIelu//xa3lNQ//lkSOeWrEKG
837pU/Mgxln2re/mzuCPQs0nYaYvfYCerzbmM1ohxyNiPtgwymZByIzbfCrTW8etji7ouYUXfg7W
5BZZuVBlC1SRbs44aNHwya17nIS8W0YpX8HNBZu4Lr90Rj8cXajBm6C21ZaD8ciffWxUj2wFXL9H
IC0NXgXGN1fxW4ZqxwscEwmzDPYytz/mlWw2ymWObC1kO6ZRxv5dP0YmS5SyVA7uRLn7ye0xcugv
lgi+INZ4svuEa3vl7pyufum71rPqKD7HNWGLTfiqjCT7Adb/JXP+51bGf8sb+kS6wYTRlrZOS+PX
k36tDNa+ausrkX4Jg67caoseoU1hT//nT/E31y+bzSejUQFuydHXy/lPNWKbpXbRkJ/mV2HxllTk
CzvVgaXzTo1RvonQthU5HDFRiMc/P/Fvtry8RyCLJqBT29HfF864d/rKCSTLcyF3PQ79Ta8mcUy7
9ptpOUxkVLB1TECXdpHaRCrr8S7HZYKwR1tjxwhKdtSrkH3sL9VkezOCE6Ti+8A2or8su7/Z0ti6
MEHhozihC/fuGHVhXJtBord+EaEFH+tT2SZfBj27mzSJOS5+a5Hx/+3q9ZtNDR0/01XYPSzJkPnX
D8YFijHFSERhq/Y3uoUUXNO2jhNvF9s5hyrANGYj3NNc60CX4YMZqKPZFsN2dPELWaW4m7Bob6Oo
G/Ygqcn6jufH2IBdpP1tC7RedN6tSbxSLp0On4uAr/3rK437bpDIQ1sUnGW3xUW9YtadaGPr6Npl
lLz9+cT57RlLiaRcg3Ybnb5fn852kRTDAGkZkF2PnXktBM9qFuAhh9TaZJy/nrvAJ9T+dsK+G9Gv
6x2QbTbTYv1AhBK/PnHSGmFpiKr186V7GWdxbzhUhwEEFi+amlvKFcYf1J/pFIGcCJHqJLLdRoNG
HR6EACDy1vYsfdjrKr1aFgajfz4wv2lF8QIdikedL7OS71eNce7lAjaRb5QmvrCqMDIVXbJPEf5T
N37HQQjGWShMuNRrzvxQiZCR+1LtnIbEbVaxN2vmEP75VV1g2O9PD3bIfFJUt0q8P5G7cAgIFtMb
f+4hXuo5AyJGPEcShpMtg28Hb4sL1wP58z5ESMrAGVuLSROxT1R+B5W8MGX8YE3T9z6JxofeCO+j
oMU9U5xczYI/o6KbhZXmXLs15I9AFj7qXP2m4LoAIPG6UwzbYjdyr5eKywRxjUBlwInuItsdXtr6
uqioEOKJDs+x7Tp4w/Lj0mdE2FqJ82zW4etSx7t0gIowFtF0nRlc1qxmgaFbbduaPcCfD9hvzm/l
2rbNYgwe3zHend+RpuJZFnbtD6H0rCXGhiJAF45FH3llL3G39ve21rwl41+b2L/Za7lcdRzksgYp
Iu+b2HFi0O5vnNq3p8w5JHovDrEWBD6s5BQfGlbpsWmuBmSaVxn+dg9LjryKZut/XlNRS0m0OOs0
4j9XhqoAOlopUfuQrm4bkWMNI/1nF49FSdiS8WVShXGDbAxWtNn+5XT9TSMf+Y1FN5cixqGX/+5b
bi5Mn+GkwQhwZglOL/JNVX5NqjA85+EqBtfcwiNw6JgM4b6K6ugv3+LfrDKuTstP2AbpL9j0f11l
2CkVnRvJGlQo/MzKPVqBl6i23WBjMbeN/td3TCn0m1qSPaUODpVUBIt1/NfnVFgqepwwPOeQu19L
0wGxXXX23UTThshM3I3FkOE6qN1HTSqd0zB4BTNM3ACuMj+cAvcu0b4U6AF3EI5wTMYxKIXRCu96
s0NOXsPLRuHtdUT2IiSxtCcVtF41N+Du9DY9A5VznltaTIQkgJKOspd2HmaPlLIEupvLALvN7tss
H5kilGBmbZ2yt5jipwIpOXTNPDzkeKteUiG+ElEpd6M54ROiJroOjfUPwcf/kjqanwyeYer6B7o5
GjZftpHOKJ9jN02OtL+C6yCGDlyWQruT+tDcLyueqR+tewYbpOu9WaVa0TaD/aKs534xVlZ/6TWo
/Jo+fnSoIO7LUWrXYxMMjPYLam4VBe6HxHHnTRjOp6jHqoau6LktDFSQs+V+RC6A1gM/2qYzhbgt
3OyZnUx/bJJwuZlMHVVNjzq7cz9TBKXXFWzpswIeuOEKWTxPc/KoNyHhCVh09hCt5k8R+7Z87shn
LGXG2mGm227RYE3psKoI6S4fktj5ZkbV8k1PjftCZZ+6PMbUYor4enb6GFpF91rNmFOifswAWuZl
v8vR9lDvgXOJy4IKrMuWZhunzbxJjHyyd/GAjTqDI7OUFbv6PnvptKTHpsZPl4dIplAotkS+tXQn
vuHKHt90ZYnbmDbJ5SFDVfIKub6fFTFi1PWm1MXw497lsQBBQzs0gR+DaU5SS55pPSL1X+/9ezPm
4bCrRnpySlb5fkZxhJqijK+DcY6vQQXQ6wznehcG2HJwzZNJ7mpdeaqd5vNkwwSBFdLhzBrRTa/3
UOdnuywzdULYw+VWK5vlFsqVWQb17eURJn8z/mvSm9WSHsrGxuoRyLt/b+qi92L2KjeY1aKthCW0
6qHTA7GTGNjMSjxNqKYPeDz9scMYi00Kx1dKSXWFVOd55hPYR44T7jJEbA8CL5IxF8YLvmESaiNq
GY1tsl5VgGwrQ/sAQf0elm2H1qHQ7oyG3rEbd34AQXMrQxk8hlFaX0VtC+dx/TFni389LzAw2unY
DFquwTJMxzu2CcSUEQrcJQjScfY5enICax7cg/TBcw394Ag6NfAMgDn7RLcTqNpDck+DaY0eQ/Gx
zDbtdxthsKXHwylYwNB3q9som5PMJ8/d2XUkhT6DxyBIQXQ5eytUheRIPs9QPjZJOEDx14Ll2Uzz
K4i47j0OmOY5/5ytDxKNmx2nHnwuAbN+TfnyFAbu/GB3BYQ4o36qIWRu2xSNTrVYGAfKVQ1JSXxr
t7EFG4B7bF1Hao2No9oYB0zHHimZrebs1Iuzd+r0s5UpCTmvs6HOINlfSrERXVDe4IQLPcZrDfys
CHRp5TytPcqNmYIgjGS45gxYxoOer2nWwx0KsHbnLrxtdwjcp4E0oq0+Kce3Up54IJl5OxljdU1s
9XKaSEBpzZPRYLtleh7c44/uP4eT+Dj0RLstRXFrI3G/IcQ7gOMCNVVr8g7yV7kRdhW9ElM0b0wR
IkcsiZIoQ5nvhha9TVJ0+cOS9/ezmuxPeQIAuh2q6ahNWvtRTs9SIvqxYrGzKo3GcZEMqCtr9amP
rmpztj8z/532U7N0h1YL04/SZtC+Pm7jotllVbd4w8SyaqmyfbIRtHhmY86HPorxBizJM6DWzywk
2WeSw/n19CExy+ZOGan9HOHECeP8eepHPE8qvo7m50rUxqNqyFBGtPkU9k3wJOMlvUk6MF3rT5nA
0Fa0Ga761ZUzAtj0Jb3Xey4yGye0gwd3vZk7gZIyWsQpYwS6rRKzOVhF320XmkuHCsfSkxvYYhsD
ambeVs78YfgLmaN/ncYp9+oyaR8IhTWuXRF/aNqhfejWG4No781UKhPnYYqJaZC0nQt3vBoLDIq4
tZOHpO+Sh7iotvaoQ/lp8MOqyTmMtvsRkV9KvWbzXTRTzhHhHIwVqNJ+54MesdeMZGyPStxB0KUe
l2QktPKGsVy+KWBI+KruGFOMTb1jwbPPkiC1nexiAjhXIFCo6vn2cg9rC0LgNPPkoiXQyizmeROy
1ymvols7e3bJLUe8KEnPBAsA29AykJXRsXEQuG9tzTavbINrr1u7y8Gdc2cN8dqmVXTjzA4+PCOt
ToJwDggtieuP2I/6FPMgI9r23ozRNFqTcE61qapTvnoWWwdt/OViVwr+b5SMFPoB0I7LDYL7ZyN1
dV9vm/As3HqnQsM8iiAgjLc72REomKQGtjh8swOCZjP6bGvwuju0xx6G056KGjyhQ5ylQOZs6NgF
cJEmQNVyIGfLoaGM2EgR77TB9S2reo3T9EOaBihSs3kfLvF3iIB+U5HZrI1iV7SCV8G+b5jaXemo
w2IuDF+D5NxG7QvGYzh6zWsynAXXcQoYb+rEJ6iAH3RtzoC19fds56EpIklxUpNr/iDxw7GH1HJx
Vn33Ys7d3TKuU2WydZxwveoyWQoEShI4IE76gi/yIBb5zTQjX7SxP5lX0LZZ1rQ3ZHI3yCFfl25C
GWqVnhYGbFodOP0NYrlJh7DBKBQxZFgSrN4v0FTm+opiKLkyyuWZlK07rD/L1gCWmjbL0Zqz+6HY
iJ6SCV3ncUpEgQXY2FvF4rextpsH00+xNMmMkaMzf6fivK8s5quz0wgvrwQdyHy2OGxsWSVvqyrY
K+vpCavFeLarpzStcTPBZkoEGMq+FeRBY13fWhjvdkGuQ89X3xRYbsifiJTJiLkv3OADHrUa39WM
vT1hZ6Lp+dpkdDxU1Xw91W2W9Gq3LGNH4DlxCm1xlVv2wGxSu40nUMaLvZflYmz1ZuYNWcbnotJv
aJXA11B+oZtbB8zX1m2X1wj7GMM/89gNnF9ckwaPHJds0zSN2s9afW2mBBugCCm9urLu9EazNuCa
iAsyEi8zP5q9ugGsQPNZcqqmeVZB8UzaXQ3nAmdMATfMaBADDvB8IKCBQDBvpEYdUUC/37eDiVjR
ZkkQznetG6ptqaw3rbB0D9OOtUmhgaXDcq+3LhWyIc1NQCiHABPvpUUXHkCgAD6aAFfh0A03Q4yb
ZXYYWtjLNQSB/mqKIhj7VujXY3k2jfipw1W0Ic/qik7gW0ErGULDpu3z7ypJ3qwWoOW4gOPr2Vls
nKHZpzmfsRjaZ3uwPtdGhcAAXLH8IKDKMIwOXcj9I5aESXcbkAdQhlQFhQybtVclHSlO+zJtq60+
4tAeAAMtpv0FFQfm8Fqm+8YGLFH3A5ddw94ayZpBP3dnKxF4s/XpozQ0zXfG8bapBosoE+QORj2e
+pLrEujXY27GjR8UGSAXfTm2df+t4AKYVHN8383N7ZCg4+/jyNkWdYWSc5xxA6/32ljfNqHbH4Ha
XdPOEf64hIBPJqs8xQ5lLn1GuYL5MiU0pCDRyS2g4Ne60+wA9RbbUqdnrEDWQTFrTqoPG1QGbQh6
HL+Xd3mwT6z6VHUh7LdR+cxu6pOhNXQUK73e6m5an0zqmwpGcGX6vd5fX0iAtZirk2OD9MUKIPmW
Qm6bGhrjpVDe5bVH+VTsyXP6xmggPiVE65xsancCEFvs+Uj8Wa5CfZvpaXuSdSKQ962yj2ZadkOs
bso0PZgh9gpslNC8QPXAY6o3+UDyXb8ehDRhuOAW2Em0QOtPkXTmQzlLn5yzDer28ZgrFNugsPgF
isAr1djIm+1WgwLRH+YK2cg4BmQAOGZ7utwwF9w7rekCppC7qc1J8OmkQKKWk6uQAdD36kYVp1hq
L40WjPt2/enyECX4OS6cZLc0+Sku6+K05FFxUtPyWUk2S1aPsIxGVLXrbWz0+G27cpOsR7lu23Il
nhUnXl5xBLWzdbrcOibEd8WRnp2Io8hO6XrPGCMf8mR3SIv+o8Lwu+enf2CU+EO7vSiM5yKDzag3
EvbH+j+TzGWpvNwdJUBxy3QOdTGHpzlNo9PlnhstBw1m1xIg/W8Fdmtoxb7T1IIYiqZ+iap22v/4
UYvcjIQj0rIE+C+UFFR5CkmEFieny80MFP40lS9guPMfD6tOqE1hJw38+yqDGgski1ojQADY99pV
U6dfDQpTyCmJurJ6CAZpONxYKWSHCEJ/HfuqaAjnLvSRiSfXNcPh9Mk6SzsYfOJ4HGKc1lRwO3NE
mr5k2jYmixbchsbNVKWbhDiufa1VJl/yFMFG6zT7MPqObzMg4NNdPQMNLLjiSCqRvpeBpLiGhD9r
7uKNKaRFweyBuBoWsBTUfE9khdGxsM66+zqbHYlq0bRLIWSNYwdp3DUi/Hc4P65UTtebeoS7SyzK
9nQhU9qXR91QI6xnmJfi6vJov/6WrA2AswGtCm2GcKKDm7o8bkUFQWaX39PtXuEIuDx8ubn8+cs9
kh+FB5xQ/fi/P57nx+3ln5YrTxbmceP9ePDyj6rLy/33z1W4NLZI9XE1/N/XNl1e/OV3frwSOcOJ
MRfnx0v69xejILJ30yReICzH7LlXBHeqSTACE5fpEBLsv9jXCwr23x8v9y6Pvfs9pBzZvu+Lp8vj
l5sxbMxVO/t/WLJO2Mo9zs3by0PYtpddA7O27QpKZRXgbiF4dnv58d+bJaGQLhc4ipCiucua3l8J
d5JblVlXpcFePKpb6bljHWybsiZjWBPXaCjtbbXIdp92CZ7N3Ai21QS4Rl9ngVMyCw9x3NuUGFiE
QkN6xKp+40KEMJ7FeY00PSK1X7bEaFtYRI2WeNliugaaDHORIXee05yBoG/4ouqyzYjAykzH75k+
6f4SEa5or/ASiXqfaW+sf1WULrcRrQ7qbNgIn9ixRduGhXxT5yQttrmVoHNl7QFi+L2duptGmvcI
VpB9TtjbA/zdJR17gCGLttcX57Pr3EmDmLqp/hpMYUYuAzBHxzSo/oPuKcNar/W42ZLBjrGtxMeo
WWyyA+RD0SEuKpb6QGl1t8wwJt1h3rS4nzYgNHzL6M4ZVHNP4V/yYNaTTRhgvQHNZo0MgePS3TYD
RgwojABnsvpr/ICT/D4WgbmpLPC6bnhnlRNwoPKtE3IHjyDccP38PgwGSJ+OwkNZ3XZoxRV+fqqK
hCnChMKCwo5mET0WOmINOySSCxt870ZZqnNuVZ+m/rbXiw9BWo9+Eyq1pRnp3gHD+Eq8MTAnVb9W
Yf+odfWMWX6svLiYTmESfcmTvZY3ROKpVZbYi63ZwBrKazA1ZeGewgZtQszeyChGXFvmd7sIjEM0
PEXItz6EMMc3VRycNfQpJ2M+zkOJGsnSz7Alql3qEr+L7S/e6nVe/IgRtaabpHotgVDsWkrgvSFD
wgGxTHvkNNibQR8c3w0bnDDYnLI5LD2jxabRNiltLSO9ITclPLTB8h2NY3rjCIDwolGnfMCVNMth
vLcQnsV59aJlVXtyBFTpPunZ7Yi6vM5iiAODgHyUxgBd8meNl3CStD6wqQyMAQM17RaRiX3pJMGh
NasvVLdY5Buz9EPHHG5je6P3bPkKjbF81XchPnWnIbLYYrY+w9kzcoeCEOSORwtsJXxgYGnm+JGC
ZvbjFTSZMJc9BcM9OiaXnQl7A6QGJ7uxnwZTtfjrNiQgIXHRwePk2nFBUO/FUFqPuV1UZ6xWXIny
in1wSss2QN+90ElEFRV9wj/HFX6x4q2VNM25oz/UrrZ3kavGq2C97NSoPk5GRZTb17Tsm9s68JOg
SciFMm9It2HJnzT4Lnp5oxuoPwZJuF8bgbhP5iHf27IF0ZFJl8hI8XnMYMu3wgZlH7Pf7xngUlZ4
ixG/WCCB9nHREylZUjhBVcB9GRaY1OtsT15PS/cjrraEuI20sQoYdFV/J82s2UX8EZDbybHv243Q
Mfj3caZ2M8CzPlPmTWYyFk5he25DzMNkGLIwZ/qXVQNWaYTEaRwd6jo6+tnyBpT0i1bGn7SyeuvH
SVz1BhY4dvK2n9vItTAW7UPp5nyN+PegUs0d2cXfojjYT4UEp9HFJNDELlyIMcJXT17vpi6Qc0Jm
WDMY4zM6J7WtEGxz6RTBXjTTfGjKcvHJMAEnao6vcVzO96yACGEGzIxNPYEVT5N6P49kUTRLbh81
qjkDxfcpp3YP7bo8GQMbMEs3n4WWB3vi3K0jZmPJFkgjnmsITnWfjNsQ5vhDN1mvgbwuK+CJzHG0
QYI+CERyt5SGC88CuvMi2Zs1OV/t9Vs0WoSe15NxSxoCRZw75MwoHd+2ZmSZbJSv6/UGE20kaM0R
U3zVOa7wtbohKKxKr3/cmKyNneW+BXXEBoshxE53R0Z/GF/5Y04dncsCmQrJdp7DONBhBEhzECOp
HNP+1CKcP1FQTjgPmV/k4Zr1aRUxzXVWqnU3afqyCY9QyDPPjMkBqrQCY2JIpqXjHOy50PYN5KMu
6BsSAL8Ig7C2yqpixuSRuX1uCe7dY6djLDxB+YxUtCfTMUTmymqtzQmNIXc8CL3/MhdLdHSCgb8F
AzAgeITrirnj0R0gumpX9SYMjtaNYU902Sm20nJTEMFux2H7bcyHbybRkjGe2E0BNIYovcJgnzh/
L03rONuWP6ezTS8UKGGjwTdpAU2xg70zTOBf1DKbHunmxuzBvnAN+khotNgncfGydMl1FDDUCMec
iOhGapxuGD3IzDyEdL32KK+a+bENWGVxeoLGF+Enmo3SY3OLdscsNtoEwnSx3eYE789tTL/ozNUO
zjfT5W9aLI+3NYdvTT12p3FfYazd4IYiyxSIyr5Nnmh5Yz5y931h3bqLclHWwkFyzDiDMzHejPAF
/zd7Z9Ict5Je0b/i8B4OzMPCm5rnYpFFiuIGIUokhsSMRCKBX+9TatvhcNgL771hdOu9VksFVOY3
3HsuFUMUrsfy0WOFxXSICgPg66Cf0v4oMV/jfA+vggowKeAwd07zOxMRL52rxFmL/l20ebadGL5s
6kFtPKZma+rkhHxbhHHEDJK8Kaxz6tKF1GRAjfUooLvlrAw4tFdJ4s6bsSOlPtXkPTGpB7g4ZFdg
YuveIdFrTtDP5W3KFUv1oGBRr6efWDrKZ8UCaZUL2NdBVVXQWchsq10EbMQqnTQa8b1KxJ/RSpol
2AMXD65gwVM4n0UR2Vt37DhjmXXtrG6O1zIg8YGF2p65zLT3HlkUfUf0imziPcZVQPKh/jTQUx6h
5UcnHUUJMESGM91ss2zTEVAxdH8XRgEmIL12aZEJ8NS69LDxZF+t6AF2BT2WP93MTEOHYr26Szyw
Bpy2JkxSX9s7nFvdkxM/w2+BcUjYRpEn9hMaheoFbbzYhJibV9bwk2iw5u7l+XDWafaTr1t7l+FA
We+l1SKKv0myL9+zQcH7awy9NB//FWVcuZK+LQ6OqjX5RMwY2iDZjHq0voE8HkOokV2kV6r1gvdy
wr+JCJApSfDIPq/1FQd/h71B0hMwSvLiPN/ZdjuuCC2arw4f88LL3XJfVJSQE7/RNjKKzdSmH55W
e6J51K3x0+TCzvQidVPes2LYMYKykKMV31AU1NIZumRDiOC3kFccqNWpHT8ZSPRnkWPTIu7tFKVV
dMjJEsX560AAyPTehHjNt8vEvmEM6pizzMLfC10YUQ+7LcpOwtnAxqiRJQnNC1lXRNMARlrFlCke
L+7BtH9n4bD2JoUruUistZvFNLix/CBM+AItnsAsYp+XMR74vQeSGzwnzH/MSmKaN0aT+k9wYLbu
5Ph7lrY7Jcdnz/UI48w7bKm2pTZNTZxsUnK7xl6wR7uXbh3TjE5FSw07Vu+dnWoqJMIIKivalY39
GUjT2Ue5c9YOYwSHhGh/HDpyXgcFho6kPadPaeJD91Tq5AtrHQPRIBgJR579dVGN28Ks/T0QtWqT
FHJA4u+DsU6AdsXxVDBP0ACE6k0ACWLBHiW/Kk5dEpi8W5Z53sKMy2BRNrm7sSsmIgYrMIQm09rP
XGdpjv0D11/E5P5S3aSFDdkLNrnDSTF2/sZhVLXyyDDZd8KbFn48vaWt5R0dHAuL0kbKnOoy2pAi
XCx1nzUvVgG/3GekXKNu2TY+fCQWVRnm8JJzi/H4wm57kp5ZvBEHu+dE0kg/CHjuO5U+h6COTWTV
vRd9WW6s9sphMtw7ZOlOGUXfmDd4n0OuFxfeRBJyjZqla6xtF6oCpMFNObTm4tF/HucHKCG3Y5YE
XvZhM2Ldu2H0QbyWOnfe2kpzAuw0ZpFiCKmTfLOkuAiYqDR0d3S03c5ErO3otjqN0wHhNI1f3sPC
T71u62TZFhEminNf72PR4f7sg2kzVmSijuIpz9vg0rX+EvGJfgVMGOed8cMi7LEIuls+tfHGcPTv
iVrxVEEZegzXTmEeg9RHjrPlwcS7zv0R14A8jCw2PvzxTxxU/g8r/91MZbyOPD2d3FCF+64Ce4SE
mUtdpOe0wgFjudVrWen+HEthPavxTowuBghkCec0D8WllJwkjPK3AsHJrUwHxkNF5p9VcfEe1PYk
RDWN976nsu3ljRDg+HsquoDMHKBEykO86juoRkNSGgqCBhn/wmAPoGudvMeP3k3kpgvmYEHZGF0i
88ba6wTzY5d04Ny6eb43qcxPrCim546oaWM26DWGnPWT5763/Qwx/PGDsd0ORv5XUzss78wiQIRK
tjW1O2agZLrPUC/P3Afq2VXmIbXTj5ExMVNrxYYmRZUWGFF/ngciiSpNTDZqID5Wp7rVjsBfHwwj
o+GBHftcwDMq0D6HzRg+2AMNU7m4e7IJb/A2EdpFoHXOtA58s9oMKfAHJ+3JKQrnY8WgeJ3ZpgOc
kJnngztl9h7r5taDH/ngAAt0IyNLyjbX4QnvqD5ECeLtrBm/snZs2RnNUKaaigwRGtY6y/qVSlts
tWVirYbUTjYWEMTROgrI2y+Vl/EpLR1MS6cJmvIjiHHTeQ2Q7Myjfo/TaCmNODmRePskUicDLE4w
NqXwksCrd5bvnCJulW006SQrYgCmq0MA5JL9SL6xC4jk1ZB3y3RiGWR5n2hRjb2XNuFWW9kBvUF3
/PvD6MZo2Wg+mKbOyls51WuYQ9Zd8Y0/5KofcBGY6jBl4c8qTr4MzJtPgEmQSlbNHjEVqaqxM1Iy
Vs16FmUJXQ/oft3ZbI5bP9mXMiEkvGwTcB5Du/OaMWP8z+RumjSz1/Sx48/YPXsbmceAlUeqwzYL
3+ceRMBQI3t3xu6og6xhKVK9Y4yVvBJRtk4N63NyTerfqRgPkp54m1thu8r98gZQubuUKtPXOK7h
b8MKIVORKCdOoS2BFMSE+HBwYAL9mHrD4pAs+jWYoHQJ3JNSKCcfuWEicfUSiJrfbaDgMtQjuj6/
+Fkb+EO1q/OfzNXJe+cVG11/T2Ptc3pj+BtTKLXSAWGeluO9tPKOGD96wTLbDr70FyHn6B4LDNOB
rZAq2+Gxv1cp4aRxZDvLMYC77MnQ32RCDvtctEhXIrO9ALQog69wAEeZtjHsCG+6u35JWjXJmCDW
ECvYiJDhffFEpaTvCNEJDAjekNpIyIEkT7Kunf/4LircmuU43SP8WhuYxbY2ANY2YNE7zCBQX5pN
nBcdhoUAyTpdkZACUQ4iPOZas83Tj+EKdUO1Epn1q43XvWVT6Rus/SQJg0VjgzOMIPm55HjAhxmW
DTrTbRHPO6LEmpVuEL2LZjWGADPDZku6ofs9mnv8IwvBpN+LCas0LEuRN2PsarNYi4LBla2Z//jx
cO5K46cu9e/EZhZSDrBrKjh3i2Z2rX1tTNdZBdG5MUR3smoZrlBTlSw0WaK2UG8qx87W3PePr261
FLrsNo5+z2ubMiU4tLLkvHfhdPpty1UfEE0ekcfoUE5lEzmQY6XJ48Ah78c2kktGMtQS6OuacSlr
trllnYcLkafv7UDSwcyMnyYVPU8z0cppSILdPB1IvdyKGMJ74m0si/iL2SDmPKgYftkepEojykgF
ryuHVKO4ZBtSkPznyT/Mw81t6LT9AqP0uB5ZshWi/sWazN9OicNYC+xsRRW0TmyyDzLfJNgVVK92
hvi5Zbg0afa1A+6Fo6FkSpsnn1tBNj2hzMghBsN9kdWvwHYLyDzs+2Q5Was2bbzd8OjrDQZriiDR
3YS9d2lkuBY8RuF4bnPG6C2VYxn8SI0oZLzYVNv2kQDdNsBxy5i8T07DIw9L42vo6E3M1rkqALvY
70jCc82RWhaReIdJaoERyl2CZHVOQHbmfTmWT1Eg61NVwdPp+q67BAE1py/1iUP4gZYX0bXImINk
zNayvPUWupd3KqiOl5UkgiDt905o5yvghUuWn8k6kV20nc0SOYVehG0drIySGOUhmO8Wm7LHRCo4
EIRQrtyhhtIX8sGNzUT77xObJWPr3opZHjjhDu7kC0w3469htK1lntfGsncY76VrNwb6breUb0lt
fZJ4XrDlqP70NO1byJDx0qi/KtGnJyR24Sbw8j+j9xh1AcLaEYdLUN8I2BUX4cYN40/brq5x/ndu
yyB7stmT9Snm34G3OiIRZG9VJNzpiP1LWRf9MpENrBovp5DFWriE/ONyzpZf7Hlpsog82sRzzr2t
GBaFBqD5rNFnR34wwwCsk4kfwbifZBcchCWtpUUEzLILW7aiadmuMfAfohnOYZCbm8xMYVo1vkTI
b63tTA37tsoHGnSOEurIWxV/W0FX30zXm1BDhOCNmjzfEgdVcp/rBTPHiIYagWqEbSRxHhdrGe1J
q/wpiy47JnK6NVWwTEjSORU4CwjsqdkQzvTDUKGRoZGPldTUA1nBMGgS7u+Y9KiVKyRPGUhUHRAV
4Hu6WAB0cw5eaHwWGIlNPK0bRo7cBw/qq3b467k69PGPQHUrY7dbJawcr9FEvkeApIsJbbJy29jZ
BixbBKTKpCR3a5wsEtINgDc5Y7+Ncn+akxEeWy0JK8vGbB+4l5ohi2Nw4hjGLbE8mBKEKy8NmzDN
seh+OEE8HjD21dtmNv0l6X5Q2XwW+k7boCJpOPddMnj+/gB79adhtsbsD5Iuw4tsz06GdKvGPaWd
80lNaf4uOvfmxWZ6SacWvG2anQM15tyvylozElIboGp8nweXB9zHBb2m/4D0Zj/yqL7M46AXBUOw
vHmsx2Ryl8hZKZiK/GBX5b4VhIIk8Ov2lfZuTgXAx245tGaQzgf+aiuRkhJYoPP4LSnXhi78ERcE
jqWjI7ZauGJZRoamDnBe86DalUP/y657cW8YCW1Zl6HwUE57KYfuTlE17bUJE3+GflZRI02pdPYq
6gBrawniTNCmNWnPiTS6SwUzfDmFGOzbeFqk0k4P4LvZ3OmY3rD1MJj3glZgxoVhJfmhBWhwQjK3
eQjZ15VOwluf1mpp6MbcTFP0ESBcW5p+gnFc4z3AujUsie7YwRB3CJNPCFCjF5M54zcBFoFBw2ht
CCVfmXNtniNgnw17wi3JeHoBuhOaG43u2Y8ECSgRrQ7+cp5x/Hwp4sLf5NEAmxms8aJvbCY0aRWf
SbvemdqNDgW19F4VuMz9pkfvZBeXVBXg4JMNfw76ciN/nuqgQm8zpZcIy2Ca45+wE6vYluwpWUHp
fj83Lq0ykSt17yw9E1aeY5HYJCs5bkIsXiuC8RbYQRQjTf+94LtCtCJ0crtP9xUKqmvZGJdy6tR+
8EV/iZIE9EGTFueR72XqaOvgwTtftjoGhIAWLhWXVMJu7gsvO4m44fEoaW87ch+XujKB5z4O/lDR
TQYGGbC1tO09d8clmygVzbZ5qpP86tgMfWdXrQojV0ceZsArJDnIm8bcNWIA2s+Up2s7/4VwVn+V
dvZLXVGjxCPiIyXYDKnM+iR2tHrKgn6t6tb9GTJoAcPb80fC37Gu/vLI1U6qL9lI9946UGzDXN4r
0PyIgSDjEc9TvHlF+lX7vvqqwcj73hSRh4ke1jNohbN5OinDd/a9rcU5tN0tWQTNT67BCg0iIR3C
r9PD4BDiGg1TcEkFmpI4IeFJqwGsdEsEAqv0OLPvfRY9p+XMS2TSnU8EjC4xSE9IFkvnQlpWTEcq
vatqZrVMARHUjPKu7eMHBPACt2ynn4gEspkPmO7rjGp8kY5v+OSiR48LVmMsnqbG0bteN99lQyJJ
SF4YcQsmgiJ30k9jZCWXzgQnntYAk+l8Gd0ER4855yrEzMD4HkSmbYLmNJIhWNFae/u27zJMAHjb
5oa6v0NLm1PUooOrYShImjp7NPDxJuLD8qwr7mRjCzeFSIAOkRvH/UdgzR4VeS33WT0mK5l1Yj3b
wsdBlfY7F6/Tiyjn74b3OwtVdXejwdm19NELwXd5NpV5HTXHTx5A9zTnEf9jJupz2T2ELS75kFSi
8bHsGrYsc3bC0CgutnVKOpbbtXRKBCTRTRZJfSXtitxLxVuHY6g/hj6QfOVW/cXui73Z1i+O98g5
wJmzD7uOgkbCYA+ouP6mgekpembYLw+KDAQXiwDY5CR+QSP85o4hEELRimMLyfNm93zha9I7V4ED
qnJimneO8prhn41BV6d2eWJHS4/VqF0ZWdNmyKV9q/VfU7C3aofCP8H+7i8DAH+LM2PVD7W9Lh63
iFEwuvWTDOUd2qaRBZZXzDVzwUE+J0Zt3qL00PtbzFbFb8F4aulrs3/q1VMti+JUYC6g8RTWO8JE
DNxWh8CcNcMP+kU1nuPGDX86uSSo0edStBj/UB0GbJdgrzKzHH5VOke66DfuobT6DzoC82h33AlR
5qzBTl6CcaqPEj05T4XDSTzSH0cNiy6k1nOtlAnJ40fIggrkxnDLub+fsEHcLCdbQPvzDm7eoyLK
rYwc+yhYyha/Ue+RMBwnI28tPxKSkJlPjOOuGIatUsLat5GXP8cI43yzXQeci8vSUSBYGWDsCAcd
GckQ/2ZgC2wiJ3nrMsauSdnHJ556hYOxZQDtiuqjAOfIUjXIbgS+2gBm3eGN3TYyvRuTPd8VV7tE
cFfKQ0Os6ls5PLpn6AKd2hnYhs5uYr7GLDS/a6flCgy8J39g0qd6k981Dp0LW6GbGCmGQhlP6wlK
1KoeygvIvYz6iRa9Fo15Npn1LxIxvEgEynyuVfYjbRnvtCF+sXHqNu4j+MBLrKVHEapK1RAnX8AN
RZXJHiriEM6BXHal/ytMfBjeviIBMbl2KYLbQVR6G/s9TVvM/03nFjdvCsMje/qaTfCYMycp4l1V
AP5R7qRuI+6SEd/Bu98x+BQiu1m4DVmU2P6C7yQuj3iP+2/j97b/h+hG4cdr4lmCy98fuWcFFzdx
zTM0plWyMtgHvRdu2x39ghfeEpX5LjvQ5apMw6MzIu8b+jTYFoYqzwQNo932vOE15eVm2CveEFPl
W8aHtFQzUUdNn1iLaIyaz4kV0ZRZ5inNQR80YeQdbGcmYaj20Xf2rOqd0vkdIhV67RnhUA145H8F
0NZN4P7PQH+JL5fxl2Yc9JzF+bxpKoQK0d95VYXGtGqI//07vvK7vjyF03cQGFqvHAdlJ1AZwnFc
a9i28uE6IOvo1ZtHYhRsok/6WDmvLfnB//ivfsN9By1uAs+rhp1ZIwsvKl3up3HCLFAmH9PgZK9F
8xw1Uf2m7Dh5Hp0RzUWe36IxNa6AD7ZNGt+Z6kyn3olS5HlRcBNVnL5Zf3cRg24OKq6WEb7Pe1rM
Jxl5AeMUMd1FzaQNk9mxKxBh0OY4xzHAEpVEXfs+x6ywMBc0B7yZatt1zBwi1GyABYaIkDFaaA8R
dvWQl89ep7d9OYb4S4rq4k34IMmjGhYTUvO1Aiy4YbuLotLr64tdl9+MGsJtC0J5G9mjs6ci5ytB
sbHQJQv+eCLKnammuzQlWT5kbDHVt7zp7FPwL5t6JM3ZM6wdIG15VTMtbyMS+21i9yCHcHjmD/Y9
dV20mpGHrAeRjrsKGdqikyI+IfuWa7aaLFjjzr8Se7ENCQNRQ3xUCQVv2Q/fPE4GhAnpwFM2OJuq
FI+r2HKe6HTdJ9rKAcuPdywNT6+lrsnX/jF5pbi3idHdqd+ShWkUKdFl1EdjRY89znK+eDBumZUH
PwbHHF6R2NLiBuV0Y7VjXea4Xg0iyM9YODw2kNNH50vr/PeHoSyWPXggmV/wa6zJdl0bqW2YzUee
VXFArWc9xx5ZPoO4NX3sHGMCsIlpoq3xA+c+Wy8yMuwf1u+iHy6hjpK31LCTK0SRH9qPiNb2ghp/
Wzpe/+J6y3A+4YCNowPIm5zcMOYGm2qiRJ0xvrImrsxN33b9X6IBaVczt7JDjA/oZftpcItfeYT2
UueN8wOdVIrI7kUqOpLct6CJOqo7p311DVxlXGkYEAGlYGXrOe+OVmIc+oYnDzTlhz9bw85VAQjF
QP2ks7D2GMecIyO7ZKe1VW4ijWemK+ZqHaEDZXAiXF/TqqbB2k7iFoSpTfjj1L2lTMWXLLt/Fa6d
vs7Dky9TyMuxN67nfvhSjXyeGitcaZeMGUgVB1U7HvC45DWJWvM4lBKY+GTMK+6JcDvarvqH4fL/
kfr3qfn613/+9afMqlXWyy77Lf8rHh8qoIX59H9n6l++xn86fHX91/Q//M/+A6vv/EtkQkaA4eA4
bIcDSBb/jjUFq+95/DoluW1B5PxPqr5r/YuDTz2AFRTZAVQXLLb9f1L1Yd0Fpsk/ISfLxPz8f6Dq
o7l/uHX/i/n8gdXHeI7jIwz5h1b439gENvjs0hm8jpKcyXk6GecZbwB7N/2AVAIq7ZMMoXRHxmlb
pnej8+OVkZXloScbexBxe08i+TwkgOFymYtT1T90aSNUJYEbZ6GRXSzzos43lPwWuWH+h4uc4xhn
5qWrNdPIaXaIBWWWhM+VIslvts57PpbdkVAugDnlw7/1oKERp1lu3CHiorTJx6Wam17aX7GVf8Le
y289Ns612weXqpyxRXbiza5h1oxG1B6LXlGfonkhMdswNpBw3O1QNE8h2/RLqIp72MxndGf9ttMg
1JMCFaJpvrHAMdapQDaS6uk7q1CIccC0XC92Q+A86WUH6aJrawdWCQmxbyqL4vtQub+NMf9onaje
1maontpcrJpW1ntZ0DGwAJiHSRwo2lk222hrzkhEGcE5+Zl1XwaBqKPZ6VlGCF3jzqwTY9+51T2f
UXS0Lno0z+kWsdvCi05QfnbJ+DoNXQn0eRsSZLm1R37nxgeinDze/CmD0l7X5kEZyTtpengXuuje
wYddpMG9bsm6JvjmVKZ9fACmbKCM2foNg2UGNcs2sxjv1zMJtyq+Uyf1C2NsEXgM3jK3sFobnUm8
KgBrFUX8Mh/iqlNuBmYL1Ebb2x9uRui26VRLUo13cnT5DwgoFr1kJR0yNKzzcSEDXW6Cht+8iMWx
cPyfEiIu3qNlPcr6uTYzPrdSOUD0lVwj6kANR66X//hfjH5grPOYVWCYA72Lcn4Nis4jl6F/knJ6
7GORzFCl/NXF0Y8luNreTEPzUFLmjfw5MRVwvgI7n4f5rUoZCXhzsaY3hQqCbeeFan4xZvHZmgOf
xkCeRpKrNu5k4+rxYjT1loK4IkZsanpt6KDa4gLCVFC+siJ5jjo24jl97yITBwIWsF4oWPG0iXy0
vHSZ5aBByzL01jsxtyHLwwNevDdb86pR+255hzVLNu6LeGHKOTzIMpfrZCY1LkXjpaNwy5583gBr
xPWKVDAgOJTpFpuIAYn16BjXKRPv1XzFEREcmeFhRZbFBeE8I98+WIzaQrMYIWlv8fasMXx++v57
A7XrhdgxzwJEwUOdD+5g8FB9bOJdHp6IWGJRMqfvQ58bB2dE3EqUvL93HRCvJWLLFPPiWxuIDbJo
f6vBE+zIrc+WfgveoiYTGIOHPEF3JyRHMjFk3X2zsUGUnaW2filvNQX8Nn7ovbTbM8cqJWu6All5
6mNGQYzFusJYRI5m5ikEIbi1s2UPyNycl+fhwcFzbaD52HVlc3okfqcqBXTmEP1I+Ufvz9imIbyJ
5LoVCKcPS3romzhIsq54oWaDaNBhoUqephJZUhNW/UtIwEOAugW0virW8TDVm5BHujK5qv2a9iEP
TV4Wj39N2qO3EYYfbWOQK7Me70WCuQZ7PMamgvEhthiOxZ7VmaWqbeM2Nx1gUNUVS1JVFp8Zff6y
nPI/dSLypZu098fcdIEtQC5nk8ebd6NJj1EMq6AX3qJjXb1BOqiMR3HynYQP2s/Ic4Y3uJsYk81B
RzOeRcVpkoziSExFUhSol4JUV0YrDcp+Ft0EYYZvhj/yiobWTMG+HkfjS5jiNZmncGUZCuU4Kyb8
0cCJg23S1l8hPWoTV97RNo11mGafxH1XCz8lXVA09t7vLTZ/tfjsegNMBaIjlTkrMzAUL7SlqM74
AnW2uNZ48ZZkfWWPmVO98gYydTN9REaAne3xLzEuLfmESF2bIWGF+KyJSGWCyPZ95Y25uyZbAAXC
h+3YdAvpwIJ9Qp2IFeUeDhVKM2c6RQ6vQkVO9p5+T3LG4QsB6jGchRVdQrbHDzcOq5u6idHNBWSr
Z7ScRd1Dg8uSr9xodsPwOFSzP0mqzkmDYc8wCCIzrHrdh5NcV0Y5oU9EpNNrRrUKrYlIsMS7BjO0
qk4uwgR+7QPyR4QYfhPfYJObZqvtXPk/+8b0T63V25uCHoddWmxedNZuQdb12AkcWJt+YZ3ibMbg
5iik+rZsn+wpgxDGbBZf1U2w37gGyshOmHC2KeJ7cut7uYrm4KbZsANzUMYpTFpmJJ24dX0TUCZ3
C6M2yGlLjPjG2O8SOTmxOCxmNlUW/tGGcyB1JT5PMtVbMKjfs517p0e2DGiEAvRr1uKS6avuwFB+
70i+npWN5cfLmLy0IYrRmoT3JJo2kFwfr8GuTCV2UGLQSlWJpfu4t4awIiGlvzANlGsj5t+bWs66
4GAYSCdTlOmpPzzkUIwr4vST214tWYEYa12qF91BnWLOqcScLELFZnc2W7EZOo0Pts6eI0Clh2Q4
D1OCDTpy+Qtn6SvtQropZTksExNHzd8v4zykrFDhGHZjvNY1e0WPuJ5GEH7tKlLQcz0ztiJQ3k6i
rV9EWHP1tIm6N7s38FxGJthjiEZ1x1Fj8tvyFhM+mGkU1gTrWH78m8G3uSABNls6YxgvqhHzOeQZ
GMZs70qWXDtHZc/SCFe+M7wgLdy6fmEvkSzIpRt5v2Y7vHMNqVUlWQwBAMxWw6D1OoT7sZBCKcIu
jWHVVqO9Dnvrm4vZBcNwyYcJ3a0/XMrc2k29UyzIzrHZpHY/HUfyYnDaMjMHSiImtoAdVPjJ+ixj
8aPG5XuKKQsfVxmCEHmwM70wGgokb2Rzr7nNA6tAXWoiVMVUcbAeumKsSKuYgPtFCEMjy39iJCTm
82GZlUN6j9z+4kxZuhkj5CQuHy6BGUB9UcxPq6JxfzQG6jdmO48sQs/b6/CKuR6Ng+URK4J0L02X
PYcctQmYCg6GdRrZwxq3LjIM3yXXOZ1MeGR8zrmfILRo/PpkTD4PdCB7w/RbZ43ACzV1prtFUWf1
laltzCaJWeoUyt/h7L74GAue2Eduup5QmbJ6qeVkLHw764+CbdtxhAIXDd6p5m4uuRvJscdK4LAL
hOVfOFuETZmZRyTbB9kTnv3hkIiZE/WRDNghTfPj8d4BtDwRL/knj0l9FPVp0r2Jp/6Q45G8//1B
0M/rBNAEl2yv7q6u/CUXrtrFSVusATzNmLNjc9t0eb3MEHh4Pr+TdJvqZiDd8mrXXtWEnXIGZnwQ
bcV0o0GpwYSUS/uBueiy+oKP/MGZStt16ungbiZ2sBduQKRlLhBEzTJg1m57Z9nOP33tEexbTTgj
2UE9Uyuzmiq9u+lN3j0WYmOCiLz945eiFMPFaFYIZJoF1kH3LhK+HH1bqx1LJ2zNY2tvJ8OY1k4B
h3tIpX61DL6+VhHnG6/kr5Bq97cH+JutHg/XlgZ/i999E6FO0XZ1rkx2dUnjZ5eotA+wc3IVzCfR
H7J5FHxdoa2N+OkHsFGZaknGMvdhUM9rg+e2OIHJCp8tax4hRKjXoigCBuTdtHQaa6Nt9zYFkBmH
kQ3qbBwaDDzLKrGwsXj+tMRWfXciLFqo3t98nQWPOAGSb6FSQXuk4G/iVVxlb8Bnu51rjygUMDTv
uOKyzTgW1iKrrR+j2S3cdAQyZNMBxEP97gvWpIbDVZIqe/dYYc0TIc7Ei+cDIproWJUty00r2iMh
eCXZC2Cjn/ARsBpCoVH6fEIW5cKO5NbhQsNxq5JhU1oBl16EVWbgskNWiy8rVOu8GdBMZCHidZe1
tVTBHdtssRkzZNCzrNutR7BOl0UTpAvrE166WpWutB5ZNTWKRvc48L2RVagXyWOwhIEf/22E7HM5
zXOOHDmnQKxZ83KwApfJWPpoUswmDWciH0Gnmlr9yT96fy5v1CLMpHmZQ0Q1nnMnHAQjEIKFlXxU
KAodfmcH96qM2ms7Q8dNvU+Kc7l25whqPyt5EY2fvWicG8fNEVElvCXmeUs/BH3ClgmpTrDRls/Q
27GdnTJsidaHvjIQ3zB3+6X2+Qr4rXgxc3uL+GkPuw8qXISBI3HCL8/nu2HSTZa9tlc92TmhEeLC
Gm86M8udtvnqahgBqTMt3PfEc8/AO2C0+pDHJSpzcoDmFaGVOFCr/MVLrfew4YmUQvhrxTzeCRN3
EavkXM3geAgxfYlrdTK6mNA5mpVM9y+qirtVP8k/CffuPAbhUpYVKVqB/R62NKii8ZP1rBu8b2kq
dpB+P6ZG0cVqe8C7n8xrz02efEMOq4hd+zKUwiejji7CLELzhOOZLLU+IdjRBuqezRAY2E/s+3BT
JInz3FKbcA3ai2kMqWWT7LtJ6o3dzxA8MhAn7YNAmf4JAEhtZcF+FuuPJn/YVbuAP/EKFY9axkxA
2VUAqFlqWB2dy+jLq4NgPUZjuQTs8ioSstSV6PZ6xkmciTE6dhpu65BiH+eSuCuAOLHpFKswIjM+
VkQcNVFDoC5WDauU17Fm7Yprws9S++LiSSD6OrlO4I6R+hN/aw7gFnyi2FwXJLqMgvI6zv61ZYDP
i1L/ojz4LQJbIJJepEgWAl0TjTc3RzPo7+BIxiUlHJ5i12iw5Q5ymXhY0WbXeIMZYGzZhGIcIQmP
uXrKjV+W/8beee02j61b9ol4wLhI3lKiohUsZ98QjsxxMT99D7rOxj7YQKO77xtVMJx/W6a4vjDn
mBxzmHZWSa2RYKdxk5TIp5VQpquiitOtluadD6MzRxPT2qdZ109yJlneaj6F3bVHM+pORu0c4gSf
Z6GL6FzoBNpTHdZ7N+b+0NWzswcSAzmJnJOVHVBSI6PZlTpVXtqeBIiGiPNozxUJNRZoS6DYoI01
se+0AGOahnRlUiqeo537pJkGoaOW8sMi+3NWxnS/JC+sdJ6x66inChvaWGcp02eYW9VHq/5yGhPm
x9yhsqjrtUCKSJHAD6cWxbaUotnioVqxhPTMWeHJNMPjR/N+wEFR4iwy9E0acZQT8cXJHJjMVE15
DXV2F3WDHjLeVqxBVgRblRsRopO6kQ0o8AERcpvBufWqaCT+LUo9cgkNr59l6+HS3Ig5bNB++RW4
AG+SxyzlVk4VpqmMCYng0aF19QPJPiYNXoZHDq9OSJ1SwDuT2gldpHZ/Jsd5S+P6zMn120/8Cm7q
3teGIGGBVVQieXJDbWVENTCngsK3Q3Fh+C3eGoAc5kPeBCFiP0ryWY20lT6+ZJGqbrt23GoaE7SG
DItGnX9MHW5mLOL3gAK8UAokjvP00belXFkGB/s966N3aJ6t5xTAbowlSceSUJWM2fzq6cORjDS+
gWZjpUafqBGBLjmjsu5w7YEpHDPfAKk0t5SGtH5+iVRk03cXy2ad15RsvcZkp1EKrRNTtn6uWVdS
g3i2pyZApzp5BpvAw0tp4HVFGhysFDtwab/Pttq8pZeC3AB04w0LI7EEiStfUctYSobvmsE3cKnz
t0uAODCn0HeN+fqnQ+zZrs6L8U3oguYgZLnl1AVtCeMsXEQuShkCyeko5UqbKZoMqa4GpE1+mCWf
c0TLrKuMYiYimQqBCipHv73M1xijVcHjZCHwm+IcHABdXFJ3zloxzgGH2XYOp25ttevM5HH+ayUc
GfBdqRij+qltFp5Tabv+EMIBmO8HnbGNgioeeQmxxOxNcgn8JEzILaKaaLYmottqqfurBAT5XAdH
2jNrE7Q8feslz4ABlYp8w8sZ1eR2US2CU5wOHP0+tEzNE7noAW2aRE+QwdEO6sGM6JELnVxwJ9/b
2YOiWa8kJ5X42WiJizpjFqavw2VUOfVNBNYmDLHGige3TQERDQj3wqzWSCqvHyfHDo8dgZP4qTm2
I5RKJerJdUyIY0bjdOrLCU5PEH4NGVCrQGYPZjdlR529XiuGuw6R413Don3V0nj7TElmaEsMXcjH
nG65Eb90NUHVS6uBwwhsyOgcSwGacyrrYdNp3SEIKpxyORRisyIAesZ7xjUCGqm4C2HPkF1hHf/G
8v9/g/F/2GAsqEYG/v/7Dcb2B8dk/PE/1xf//TX/zmRziNx1TXo27KumAdr5X6ls1n8JooXYhOLb
WEK1+NC/YoHZZfxrYaH+F9kL5LJZZNWQNKD/v+wrdIjb/7mvsF3Bf5YqgH+TBMO/9D9x3K7Okiso
nWzHNftTJnVOcc3Tqf4l34qUU50UFjd9ivP6TgXhMy0sH2eh+mSzdpr+fDhZ74dE6DAkhgGULTQg
R1fD3aAk1SoPluRcl3Z4oQfJQbt3OuUMV3IRe7LDq0ANNZPK3Qf40AyESBWKe0zo1DcZs0WG2Sbm
dphFktmjpy0co3EhGjWgjYyFcZQttKNh4R7NCwHJAIWU668DYKR2ISTJhJWmKK1rpcArghKGXMSQ
J6ZJzqZZGEt8JdOyJIHNT/wANFLFI4j2m3tjuE5mA+bVLlIpSRrSaYvSfNcWmpNYuE64wjZTon6Y
WXQNMpp8uSCgQEFNCxMqXehQVekgKJJYYYVNJ1/4BMVQP9iWtoUjhNkhih5QctzXQRlRCZfQD0FR
EbqEiBw2lbpQqlqU1R4OQsLXExBWC8vKqp66hW01p8dyYV2ZQK/yhX41LxwsevycHGSElG7YDWss
8PcK3lsTfFYCRiu2jG1K36GzDI+ZGTDiIwR3IW8ZILj4X5+y+1Sg5WccXufavOaxuqqgu5yF4cVN
7iAWqhdo6t5vFtLXoML84jRfdQ2eeFtE8F/wtwMEHT0oDd84OQj2VX51lkatcihVfLaAxSwAYy6g
MQJhXorQ4XoQZAxYlIYItZW2uuAFXwdzc6VGewlAl1UgzOI2YM29UM0g1DYoFAVOne5+XshnSe7c
htZ8UzqVgrBkvHent913BZgAJ8YL7tE7SIfs3kCqCUnCrAFkLZfA1hbqGkgmL5iarQJ3ogXL5tiR
yaWQ3nSAbdDPtibatp6VHd7NeVeCdmsLyrJxxFSK5TE8Mm/xCSxx1+3ChHN6ue8XSpwAF2ctWC91
+jKsn6mDAjRGqusDWvY0NDKY5HnUsxSSla3BqmNsvZ+YDHkMYU4ESWEH6gKyfgtkyfTGxEmX0y2J
knwTyyA6ddSdZjp1DxlLrjatd9xY8nuQ8a0+toR3jY9jjxhdSWi8JaJ/ZKbB3nKD17nFluxM8LxG
UCU1iAEnUcwjPcWp7w06eoVsAsYkxBxgLTZCcB6YohT4shD7FOIFPf6YNTDyLXnErq92XL5TIB+l
00X7KKqnddEN7wSxBmHhp23tUKCjE49EeZKp+k4Qs7vH2/OUjAbtui1Q3KLl5fS7SxizliXXLu3k
vNX6+S3q4RFEfXNXtOa0kcHIsnCYVi342jIF4wCeKwVV0O2CgHVLwF1q09nyvndidad9KxNQ4zYN
LRhqowDGxXlaRrj3yNk4Fu3yS1fj1SmSge1p36/4hF2Iun6nEDiOUtTdDpqmrNVOOis9GsKVmdbV
Co3I/Iicmsso+ozBFeDDqh/GyUkvQmWZBk/p0NhWdW9rfc3HYCMluJOw8ige5Wa9EfZrSmDYGdwu
hR0wSje27hor/JJMG7fQJZ8xVAtim3lgo45NYh2C2OJZQc6VyTDOAbOwyTErTXkJGKiv2fuxoliP
evWWdba1MRWzO2a4dZpSZ13yZc55/GiN6XrWSC4QQ8/gX0PIZ46i9llpL1AZ+25QKKUEfhY8PyAm
lfSo2EeybPNNPuN+bBq/1gRlf++eEmYafLVOd7K4jejMSFtH8NSk4hkYlL3OudH0i1NJ6ulmJM38
Vobanrpq9NUqk4i4RAYtxj7KGg4Gvt+a+GhtJ8PiCTNusEENuDXEWB4JINmbUfzOAcoaag5u8ZB7
umaP9+RlraPZcFHljs3dwMbam2eAJMpc5M9tgRlGHU8JeMuL5nCgOG7wlScK/36TsuRoIsSWn0oC
FaGXaMOF1VgrR9OedJk854D2NrKIjyiB8M7HmIlddcj8XK0uDpeBTqQNfHLo/wSw7qy4Xxq4Qvel
RaKHPnUwwkIAR0HQIltXKzrDN4V0pesEDoshqrmkYnceytl8G8rxLbK7kmyd8Lmf2sPgMlLEpznB
DnWilaU58brVlZs1s7drQhX/e32LBmI9XSGHV5MxwRlX5q0vreIwtvyoWhRgjbOHaK05C2dRxvNT
qahXBxbbEZonsJCxzreVO6/LZI4Q6fbja1RpJw40iezMiA9TdS1KdpK4MTQwWYE8CiRScnFWpzM7
eqS78hKVez0oUu6kKQFBYGqzxPro9C4G0oZO0GibN2sZ7iGqUsnE4+9XTFS9oYwusBzOOht0v7VQ
Tkur/OSsES+zbT5N+mPW9suiKi78QncZzgCZ0J3mJZ2zr95ArwSRxF5q9N3szBsBLw5HMmPj3No2
qv0tS3LMTbauSaRD7KsY8gILO+DQaBmoRAZ87MkkWzaU5qqspvlYdb4xKP2NtD78Npl7caKKTbY7
JsRV44lwOIyzvEvP6KZPGGhcxEsmGcvRdFYXLTZeZeVR5QmNCKl9S2zWtGatFlu8tmRUOJPBAwsZ
FK4m4jpAr+ybSW2wU7ZEHR24b1WFu85Fg7Q8idget/spsfTT2AxbUSrbgKtq38ycgb2SxWdBAFLd
N/t6XqyfHCc6QaHHMQ6oTt7+HHtpWb2pbtad9eXFpNYfDi2gBsWlIkag11PYrTxpK6zxK+b6EeBc
RVup0MExX1Q4h5GKYGLRx9Vc5eRAa8l7qvTcSES5nEtAmkfUJ6uKAZ9vpFGD4kuwYKJFG0jj2vI7
RC9h89xFv7J9n1wSZVRXIi60UbjYuntLIDNGBh4ZVpHbslyQoZEW+k06S8Jas3bHtC29mPl2EjZm
4ILxnRgNAOqUIqqKULpPepa5o3IAJ3AiJoOYarttjmlpf0QhFg8tWv7GaVYda4C4TXYMQuhJpo5V
XA+5NG210tiBZj+UQy52uRrDR8rmKG14MOZE49Cc9ZdGL3q/NehnDUXpNm3LU4W5f9MQNdxW1h7f
7YF44f6Xzdxas1mWFtErkhyNhTtCH5IeqLFKgW026OHXWf3oU1cGu9ikztaDodp0etWs00J+JezC
d0ZlVTu9szZ4lXfxYKOGsYZTNpwdTUxHIALO/XLJoP21iEW8DTWGwXpOm7UiIPWwoKh9cAQH4o44
p7pYHFy94WDus1tnMM5lcMk1G4an0abU18dgO6BsgesJq35KS7y8jr2ppqK4NkWyTh15j59HXnO9
KS8tWDtketYOd/mjY3SPKcAXJApMRTDj1qyZ7XGnZQaoAJfRdJm1LDPsxli1/GxbBrXoTTphcwlU
n3hU0yN6RNZZMZ8GqEz1zSj1K3KTL654Z5Npr4NKz3Z2ziAgkuMrrta7KdffrAU30w5RsUr6lN0a
jBpHDR04sxzSfTdrKycoTL+qOApwHR00Z7yUOQuRfrLfEZivtCpPt0zQL2GbrXuNZt5qOmPlFvuR
0kXJE7+I3Vta9B/kLO6VKIAvPAUnwh1/oBzs6vq51txPu8G/U3TbDq9LOjifwVD+sGJhO/vmOh0C
EfLCetqN58a1WG1/9LG1VzDajKGxjy33RG16YYa1DwKx6oP2Mo7DronUdWhj6mXMcDIoIjoGUQ5y
xmaSbOeGbRs7q1qRW2VuNq3SblsxP1sjqqEy0dcqO0SYLC6JomxVDetmyGDJXbE/rW5eO2F7N8oK
APYadlYfbSq9undy8chJ28Ko+ukpvIGLyRfSxDYN6yK4wMFxYafpLaMwov/g+XTaqVpXVv28fJKO
rtqx3N04lYc2GW61Gdw5uRWvC1N7YKx3lDogCRRP7BprTlrDPWYTiQUTw9bB/u1YdoVhDLoKC9+i
CMbRuurVblMxvqlnc+M01UNbhi9Dcx+6WFHq/LENrxZ+RYzssHfDY22YP8K8SoMl/vIP1obcaT19
hwvSnI9bPbYnSK7P6Lx2y79LQ+2lmjwNNme8MkE/Mh8aZrOrXis2gxKx2x0F1u6hyj3bCDzFCfx8
AFwGhWZ5gmD7yheP91pM8dGO431ZYmCMwmI1VfGOZIE1rcc+hPXl1Sqa69l0txYDrFmPTznDvy9g
7rGDQ7ZI3WcWB9DotbdRytehkSB22KDUH4iynhRAxenNDjT9XCnVZrLGL8Wd9rPzbtr2SxBFyN3z
x6KLb9hP36U5nhWq6zifsQ9WW3OMdpUsP41JvSKcOomGggWskSNYGuoE8RSj8wgwytgqof4KfPUk
JmOXaN2epX/eLjS86kJB7zsgBD0kHqtKs32rYCvcZ7voUjUcrnOAoThnmaZgBEPmtqcjy1ahgkEu
KYFzwmTj2ZC0GwgOip5fZcCVUumUh2pF82BbNWIO95IfLGpKu8RF8DeNDxHI4Z60BsVTbn21PCH1
K+oIkOCqR46A35UpqPbZrxj3Yea8IUbnwWjHB2IfH505v7NlfBBpt0lafWN11nlgs46w/aLCJ2fJ
laM8UXatU59ru/Y02jARx1DHrTtGAy89SxEA5PisLLglpnHIZfzWpep9UqBTWtyuoj0klnkTSvcq
U/g4EMv6Xv4QkXREjnJyBZvxeTzzm96ZnNKjtbBU8vfJNs7K5Jwts/5Jx8dGy681nkgp9UM4P7Uq
YkmsA9R3nuk4cAkhUhja1RXhk2LLfWwnazd3D2XHlQbih9ptk+QMzAEHbLM8vzajswvxLIZF6qwC
c3rro+TvllkA7pOZfJOKehNO9KGSvhjkOyITvqBH+aowHnIAptNQfqpAFiY0Dk0vHx19G6XZxcXh
r9qBh/mJbVi+d8z4vizSpWHE6yB/iYe4F13wrtae64zvdls/s8vaz2zdylY8Npn4biMYWqgrnvrc
fAIu9O22ymfYTofCxk8WqOvSde8SaDNiAAiQb9WEsLzlYgHm9FYm0AYdirfIBJiCHyaPXtmsF6gp
PIOIJ2R0+7EOT2iLjlU/KKtxAAI9Wzztp1xCGHFCbOm/+sBTzq7Vl2JkPpVaSwW85Llpr23rPOWp
5UvFPY8UE0VlvQ5saLinrcKqP3ep4VfZW6ckHwV/k8BNH7oy8hNXvZvMkk2iW2w7BdmGSo9udQ/c
MFgYK9paqUbfrYqDIsarSAEf5NFWGvVObadtQmNhJCwR3OAhSaJ9YmrbUJ9OncWljard6q4jrgVo
ohXhwDbCEqkT75rFO7tHR5DWzBAUeVTMd/vMoPHi6FQjDMeA8MUDxHcii2uYf1VGSkfaRd8N9JK6
h5cNkI+23QSmPqJToFqqs36nIfbyzC691dxdc1gzK8TSq0kZv/Msea6iJtmGjqsBRUAJA0llIj3Y
q1PlseHY9IK8Ok2NfqhVY1Nq9vNccVVPFbSNWN0wVEeYKM6te18l9X1qYc2QVfGGvX5jJw1N23yd
TRN0joMFW70NLkMno97Eonlxx5JVENxpKynoTNkyGVlTeQAFEjSzA/mfOyZyZCcP3DiYTqgJI8Kx
GkjGbeW7Vop7AitngpuKOLsgR9oLRd1q7XApFi+Cla9gtPpaSms01msrfTKH8qkQ1XGy+7vOSNYT
9odEFq/uND8mufbAcH1Bg5+qWcm9AXCPZwBq8/KElqi0MHaRibMUenUwb0vaQFPsWm4mIgkQpJRb
xjmw2VaGbt/VefsaGSTXYk4fzZtlDNfGLl6j/KLExTExOXHp/lQ4ydMAqAd/cWe8asSFERQEDyCl
NBCb2gIBHTWvsMgeKy+CHx5yj+hH+8To8Qwql6d9KZ9byvMmlmy5wxMFMJUW0g1JPkAv7q0maP3l
exXqdBcxpSjQ8azaWLnXxTq3y29yfvzE+LvwobntKJz4q2A6GyzzR6WjDYPuV+r2oSB/NJ1LX3en
l1Qb7nt+u46DQiuOo977jlr/hKlAwqWTjGbNL01dgOaY/WwOKHH6qxCIAuE4s3Yh/CKJWOqN493y
96q78q0X/bOrt++5zM5sfrbQdLddCVOsuukVHkPczqhXpuZUTN+ZGf7GSeq1avYRINvF1wsW0zU6
KLC0wuacxOsA/+pSI+KYM9ZRwWdPdFHCJGy8NYJLqNgPxRDca3p7gEjPxmysZyqskl3ewxzgv5s0
L1MgFNqYk/VR7lKzyHZavJFMsj3C5BMPLdS8KUiJJEKj5hJgujnXGwYqCzWoOwXaoPpuMVhrGvSH
xHzH7Xihc6Vgykoqtuk+m/e2iy5Kptyu+vm16Q14eGW1ZRPlo0O6qAqibhSg3tj268nIv1M5Hcbu
JyT6hxv4c9YTL2Jkis4lm20HA8DgqDE3rTu0uQpr0CZgroA6UPMQr7GtDt21KQCewvvDGlBeS9mf
Sq7lQ2bRoKcjxrm4dw6mhSwmj9UTU2equnLyh5od/sx0u4QqVSbUR4Sd/WZt8Wfe30mXLLlOIeN4
5v4pNCojq5Ab04jca0scBwMQbnVs5PE60sITHhgGnmvBBu6mIuSuNu3pADxn3SMloHNuHZYJ8mEs
9caHPxP5lgx3nQC6JqPwkY6A5aWZbmqZNPuuZ2QeQpWyG3xlBjrakx4hjAHN+ZgI9xpoSKQG07iK
wbzIpmT/bCjPtZuRNRSGj2znr2ZQPAcWemOrJbzYGDsEcG1t7pKKTKUMGLqX6Rp1c+F6cbIgzAGG
CA2seTpIfJcZNFtsYEQ3gU0uCDvi3GpM8WopBuUPrR5gvMgLmlDxzfpmKWoHxydp13rXN9gNcA2E
arZCJkcfoMN7JRUY5IPjbmu8AIwypw1j9vbsBZXtrt2o3jeL7bDMvlgyfDTD2eyIvDDtp6bqSH2P
nV1h8ycEXabqeP0hZdAhg1GzxJ1ro89A00WOg0szXiy7T8Se5N/hpQ3L5COqcp7Bebe3NLDSrV0R
nUo81CpBimBkyOxDRfXJKZruEkIW+Wt0xFxJXNJBwnJ9oDwNY9ABimwA+aN/60YuJSPFhF6KHuxD
Dx/bGjGD9CI/WmX6kHXZT9LPuypz5cYV/Hh44jjUxDVqxt/ccTjuXgAV0AGUMyr0JyUxn8sIyFps
KQ9yuZKbhrVI6yzJZxrSSYTYut85rTeGguEG0lF0yhsM/OSpARnxFnBw3kVrOlV4egvVA4ac8UjC
+HMEkse8EsJ4tKviUhWOj1Ix96weyjh6yTf4L9+zuRVOvhMsgb1SCZCxmZCKsx+SFSCdJF6nuTyC
Vlh66Vg8VwPBEwpCqE43CWmoPzniTir5ECtNpcM1m0F6oVyUmZCNjC8N/6R5nZ3qM9clSjOlXjNY
5rIIE1BE8kZ/jVC3xexrL6PDCq43qSvwCIzvhQ7H47NkIhGaFFMkwAcmu6fI7bUaKQiUDeRphKnw
BM5dfT+ydADRsh3QK2KdfwuQ0kYxGtIq3ZvC2kN9eQpiwTxOIaDRBdbDFXMenE7zWBju9LakTBi/
aatYXXUwhVNAUyWbfZR5aAjS4k1z+70zD+tB1W5DEn+riJNISHsIE+NTb6ZTArMbgd/4pY7WLnWG
ZyOmKUHGxHToSR04fdzmSylfjN6M9gEnr2yFRO1qXBlJEx/GwG7D1RiRT8Iv62mgyalYkoPFqZgE
hkAFoXzaoXqQSXWzmmLFEAQzw3hmyfUimBZ6sxh/oqi5j5n6Dc6NHcq6VoONqjQxxwVWizF71PPu
okFBV5Povuyyo9Wi8x1adc+EuadLhIzMvLrAn9iuKkUcgH6yChHNnuH0t2hxp4whrnJ0RTFrendo
eSbop7rPPkLq+5UZWPdDOmzHHkSMOvDNtP0oQMaL9M0K2ldMbZdWaTo/yrMHQLCpSL6n4idMGGgU
1I1myzjdto52rp0UV/i6oXgYl0MU/N250VyXX2TagST5ALs6enKyIRXH3bpSk2wleudBxuQw29UH
RBDujOpMHUMoYz+Py8V5CgdopiAZjq6q4aWtqh/gTQdsEZtmXoRh0X3c2m9u7z4FYHVmK0OkWcbg
8geKkUb6oK6ujoJmPG/a57BmpZigdHuCsnJJ7B6lYxPtxJwt4JfyJyvqvTYWV1BHfqy1bGUXWVGL
zYaposGWIo6Z9pJ1FyDhOPy9cBsMRP9+U1ne/I/3/ceb//Flf1/xzzdAaZhOBqunfEFjiYc4KTWg
+jyETU04a6DlxQFCd3Eo2BWwYp5vRRJAP8ic4qAvL/5e+/eL/4v3jSxP8KYwFrGHOF30heVhimax
RhaQQZ4vqoODk/ifF39vurbd7u35qUGB15LKopcHkKV8A/K/iKSKch0IaZXNMDcM+pLlxzVH/L/o
dXm1ym0y3P9enVvtEpjOuAmcmJuym4/54e8FEMx/vSaxEYoAZl7mtlu1qveO1fHz/v2Y/7yaLv/K
39vVhGRsYGRhV0QDUsIhHAM9DXl8+O8Xf+/7e/PvA7YTIn/794fl8ol2Bvea8wJHAYGEKjNL3lkV
z8Qrtmw04+rABq06tCYJQNDIUBikUX1gnVqjDue1f7/4ex+CYWXvdp/IRK+BMnxnGXRV0cA2D5wU
KwfjOFAenzPrmzPkqIkCADc5Xptibe5SUsm8nOFbhmCvdySzKn34SVtnoEvlhUPfk8mS8B1tmtau
i+ti5jZpWIA98pFMkjTVgn3oFHgcq+nQmNNOa1RurlN/TpsR+LhljyvQI2+jVUE54hCkWyaGx3pR
+yk79DQBSKvKM6Zy+C2yn/y5BEiEW0zJ0l/Vrg/G6JgHtxsmTODzzUmG9KCbQXuMyvCgTvVnk0T1
Dskr8HO26XIozohuu3Nr1i53VHFky4D+v7H90ur3dt0HgGU1/hkd5amS8scsc2ISQjaX1KRIsEJH
kedyAmaZQ0owSa/cK4N6bwyaPPdWc9JKVCMzBN1KB15CHe49oVnMTiqclxDPxbnXDeMMDZlnvzEe
MCBeZqP6tfM09vkS/BVWus4L89TEsVhYvNe4HZ29rRnBXYpQGjrxOlDGdw1Ywsqp9B+pt/mpKKnf
yaw44T8hX9c4Jc4YMC2YeFRTbGZ9hCFjcOXHMDbYIoyyuChyLi5z/Ev0seX1DTJdh+li0qup3wr+
KiTcUOLiG/TTNC/OkW3nZ1V5ZLs0nixEkWv8jqxUGLcVszZueg0gMf25fQK6Y5+Yke7DuLjpYW0z
yqqnO7FzHfXXYESAtk16onYNZKhzCACpatdYkzxK1XzGfkIrwRwAMn9Fuxnl0xmUrTcV7nQXLz8J
uyeF7RzljaYCOwlsp9uOC1MGjXi7cqu84SRyM9K89FfOO3XHmO6RAsRXlz8iGyWUJixUcnZyfFZU
cGWltTD8v/f98+G/j8CCgObblTwwxzneFRWeFwh/L4brfHdivitz2CphUj5A/meE1pzJjjkkSvCE
I1oq4wcWkR+1Sx6nPDylpHPTRx9xTD7GLdrL1tSeS4M0KMWt3m0dhrg2M5Wt59sw990xz4y1qah3
VkulqCGfK1nA7LAI1XV2qIz4ThbUeUm96aLFGmgQFGYD/orV3lqVdv9ilvoOnackm0qvoADCOY1A
fIiAOhXOx60OsxEfWmSuCgd3sqn1jy5nlTI691jV2CcN0xUrWcVA60B7i28KX7HTWs9DMJycKX3D
C02ZSuOpCnnVcqQzWnPIdqy2KUtG1w8syOtDImEMGNUlt08ta1SCxXoX+n2Txg8kh6xhIVPl2zU4
vgJRKsPvr6GmCLNz9b2rQJHZOfpJ6Ao45I6OA5klmI1fi97OqzUz31jheAti7vzTWDLpC+UKRNJe
E1cE8FBIrHij6OV4HNLZWeHzeu2EcTPn27ygyaMmvHaKnt0lLpqNjKgAHa121UNKibEnQQ5ToXZz
IwQBN+MIr3vlJajYvOpRwW43LXeNNX8EBGjQuDY3RzP9IblZ1pk7/qPbYl6GF/c0gZJTJuOurjXg
L5a4d7RoX7UkimnXgfxIhuTsLEqnfS9QfKSlmDaTTevXjT8FDtM9fA/lqozEqlUdKzVV1484iA0R
VruZjJG1RZ+HBiS5zLNqAlDlYcgmGDL6nZpQUUp937EIGwsNR2HrksaD0F9DYOwZNDlGjJbSKMF4
VCQGRvFwKsOjTRUH9UAlTCRPIQ6NsMSMvP6BAP5pQ5fwOnaVamcwk0zcB4hk4y6ydGiXhaUd6/Cj
jzT9pbMYuFjykJOtu4+70VgDlHvRlDNGffa4KFDMpv5GWsptuj+UVfQLUoHGX4W32mRXl+Ks13s6
4xCtmBJroOgA5pc00EqUrrKGEziS82EpJaWhHieLlZ1ux1CBG/TezcgkIp7kR+K0TOph3eB9pS1z
2ZCH344UxRHwP1I1mh8vFEZ5GRknePrk7GxsDDu63eKGt/EJxdRnbyY/SfdtmNgVe30KEKaHO+67
5jXnwYKe7ulkkm5GOn72AeMTyREY0NwJd3TQtpsP1Sq6Tc14uRUmMMzaLVdtO160aOz8WrB8rPEx
r9Mladn6iBRj3lh0lPy5LxWAmLfA0n7qaL6IONdBRTeOn4xyVbCh95rIVXGDqzy3W2aFQqdsZugR
IUtno9kp+CMCcx0ZlYsMyOz4eeS4zmeuLhHW9xmtp6/owDvhpel+Y0++q8gvHUdxqGTzozInANqB
EpLzc7bKNt6GqvYQWdTMOrjvFdqefmUDS8aSRf2WFT+jkg6eTDDhudzZGOmKU2Ih0SlhUTkmoKQK
5ZtLpKwlG5PdGdovK3J8W2/eO5LIFnjAPWNZbNWOdolZSjVWdMuWWDKDTYXvquGNnfWOyZBzDm0Q
r7Kt1H1C3ja5OV2+c8F8+45F5k2ZQamT43AwjO5X1PNzPhQ931scLKHfdcGUPGfdJTLldzj2jzXa
Awo1DC6DGvgN5qEuCa5MWQigCGumz+0E5Bx0Yk9t7AWh9tkoI+4TbekWavFTMgHG/wNCf1yy1MhU
U5dwtX6JWUvJW4MNzK9AAptZmA6uyQV7mjGeWGLa4iWwrS72Kb/ZqmmhoE1LqJsS/hSSkDfuecaa
xZh+jDl3N+kSBofLwTlFjuqcSJBGDA9tQV3C48olRk61CJRLW6LlVFtC6Vvi5nDJDIS5MKshI4US
BmI5I1cSoM9MX7KttcTWqUuAXU2SHdwx5WAu4XbSRMrV/yXeYXACZ97y06dLTh4+GJBj5cu4ROX9
857l3fMSpKdHj/BM5lWhYtaADp4dRVNzVIUVEXwdWXz/vInmZNuYBPWBLDc3NNksF5fij1i/cYn1
+3tNMETeAWPypyUHMP7LAfx7dW4YOOdLTKCx5AXOBAf+vf/vBcEEZGaTL8hb7U4lcTBZogflEkIY
La9hVVuLloDCiXkqT8Firy7hhf+LvfPacV1L0vQTqUAnmlt6eW9SN0IqDUUneqen749Zha7uAaYb
cz84B4K29k6lRLNWRPwuH2MMwzHQ8PWXbVirxBxKGoGH0hh9qI0hiBppiMMYi/gcAxJZ3BfPMTKR
E7TM+faLcnwoxmDFJwmLfy/FY+gizJKXVdRjEmNXEcpYkM6ojjGNOnmNsJmrxd9DO4Y59jmxjhr5
jhj5TWytxHboPoY/dmMMZMIYxE7GaMigRRdJVmTAGYcPSHykPgZJYrPeEUtPuCT2W0gyxsDJhiWQ
6zp9IF+bsHXFfkM6JepmwMUxsFIZoyvR6VcL6I6o+8Zgy3SMuJwKMPHCMfZSHgMwJZIwaVtfbgqL
dIE+ipjMHuAiKnUzGSM0mW8DTykDPrBini9qoYHRkUue+Je+ia9jsWj/IjnHo4wUgFzOMbAzI7mz
jqiOmtHw/TXF/VBEvMrqgpTM/HtRI/+TS4oheEgkKOarpaOPMaEaeaHxGByq/P3CkIkbkaLZGC7a
jgch6AEMGpJHizGCtCSL9O+zI0LqF3/PiHXW7GYML61IMcVpNtyVLXeaWH5JY9CpAeabjNGnWavN
6jEMVSAV9akQj1qMQamTd7OpUz5AiPebBARvYxq8zF+Vjoa8xSaiaW/FGL1a/YWwBpRzA7msHGgX
69pkBayd2zrRrfCEgskUppTONEntA1u8B2PQLzlJATh8WAqhq+yU/b2j1huMgjwx9Sa31TlKIUJP
hMpNcyiX7RgpK43hshops/9fDvGqyRz43+QQGJ/I/5McYvb9+cz+mxjinz/xLzGEKIr/EBSZ/xC9
CaqqiP8phqCs+Qf9njhVJEPV/6uXk/EP6GOGQFIfHlCGJBr/KY1QxH8YxtRAmC1PpzjbCfL/izZC
EyXpv2sj2BMEMmNU1dBlURHl/9PLiRa9aKbaXV2LQ9QSzYr90TMMmNe+yQrJw4S+J3mCEv095GHd
umrwhBigVfNEDCvoWOPTv4eoghZFkLSOmpDxx9/De/KskFjw8PfHrI86si+Tp5t0UujL5YQmfnxo
qJznoSz964//fI38GERFY45VAGxBXkmBJRwPf8+kqudFpdQJOECuSGVb5vM80him/T29F9j9d61G
kkd2eRcqQsxJCY9s3Aowt/IxuN3eScykgCrWvdFBfH2mMM919tRKA3/DU59Ri2oEnVvr6QpDDFY8
bBxEg5mAXDcsli9VMCEHzqohfhgvlY4Lltz8CcwGqvls5zjdiW4hVdvJlJdQ6jVzZaKx9QdFvscL
v3UnGp8piPRTMxgzDefJEErNTJbeQNEVLKPpVM/n/dtIkXGMTyssGhOom9A8ZbEn2mCCNnz8nBM8
CggA5RnWhNoMPm6RBO/534P4Lp6e0IWbvq0yPywHP2ByN49L5sVMZ4sx3GjEMJOccBwUnXr9GYXx
4gnzTKgrbSaRG5BD45sFQYehqNbPML48pGlYELqASID4mznr7GsudmS4Uh/pwNjUA/9+CKZx9l/+
OIzhrPari3a9LjYubofZ/O8BuWf+z2faOPf7e03SJdVPsPQyxgnk3yf/e9D+BpLjw+StQvNLFUbe
bdIA/vN56ihq3SD2pImfHAgdFTH4sDRgiSCyip28FBETA3WfpOlBi63+m8wl8HWYc1kNVOyS9ddO
XBFAzkxcAjqtiZXmSAk+azy1J4eCnLWm2fPMaDyDqL1zC1kITTd6GWGDcMXsKveuLioNs4dVwSV/
jX9FGyjmkqGjdSKsg2EKxjPyTjOarIowrB70/TubujpwOJSyMm4IDkGZaov1/NmanVUseqzVBDZF
k02SOMDZ+yGckDSDfylwkfYAjRoZaybOCIgEFwhcwGKBvg3ocKX9jpeaQhQB/MG58nLUn2jLbBf2
nATtHsoESQu1+Tq8DnLkqme1AfYdDxvwy5QuWAHLIhl8nnRehEsP5l5PwwfvShh2wmvozQL/gmCd
G4/8O3VgKbSb9hju1PMEf4fAqZf1AdkBRwI+85hc6SmFRaRLLK2Gkctjhotsh318ted1Uk1NzfmM
ZySsL3Dx7kE9zPwDPByAOGFs0TLutaHcR1hqApdYtITKvFLNvvUGzDLokQDDfhrV7Movon40Wj+G
TvEsK6z3lwBuWQOVmxzdmnQCpDz4rXzm0NShfCROtcYtE8vGHgGkNIdK0+xl8sy30km+4CsqTllD
TDhmJLRWOzxyIDzkB3KsZ6TzCC9HplAOXLxC4n2u+/AcAVoICCTzCTw8OajkQ5j15fXQTq+z4SQb
rMzUztGahVF+EF6l+ZBysDgyCN+6ewxecKxGzF61X5qEXPKke+EqGSxhOxQ2bnrwqfWjvJxc8Srg
y3DZKp/KT38EEEKXM8cwHQzKajE3luBD28l3VmH4QRSpF33h40CWUBjZ6UqSWSl85Yx2g6lUYDa7
ODu0y+Lcb6UbcF95BRJCLsvF1i71nDGcSXOVQDnDIwcE1OGCmiauBBBLwpS2qHFuUa3gVi6ccCbA
kzpCGgk5E1YPixxREAM+p94pT/v9i2M8wgRTcvXK0ax4rv4aXzQSi+pH+SYE4TP8NnasO0PlqAfs
dDACoUJ9n+7QzloTNzUhW+TbCqpJbYkX5kqFZcwZ+IG2ISRSNi//Pms3w4ty1+pU4CATF//PNHOy
xNe5HlI3J6rnu6jcDsqx/d2uYAq0K5hN6kVZIgUEZmtXhg22lNoIqmISrMz7FRV85OAmn1tQKVEi
2eWxWNVvejXWDMhFvv6Lc9RwFjBsZx5SXyv5g7XjPpg6trDqtwLmpu2nxG+kdsnAZiZ9Dm8rmzN+
YutJeLue4KK3U35ACYS3+F0HnoplmQn/YC8+bY559QlpxxUf2Q8GtsCsOp7QLiVjyxJVWtF1OE2X
ZOyyLHZe4CizjkEFLGlrego/MGzo3MxjtexubeS+Z/k2qqGVmuXd41w+8RK5rwVhlh9x5Ll7r9pP
tpMvCNCc327icOq5917H/mmPWZ6hxe/pl835/p5B+BHGGaJtTFyd75GZWJRUkCf7xbQhDtp/sdGx
7ojz5AhPF28JeAHBJ0OcJxoGgmAJBAVtifyYVPUdt/cuXUUPHNyNr2BfIxzHaJUFRP7R0dtIU/wI
Sa6+Zu0pKvDi8owDoDGWZrwNuUdQ5IfJUpvcqgG7897NqmX5JR7q631lMFgatvFgtoEdnDvBS7Pz
VGUKWPpZSbKzm6VeLZ7J5xKEXdVvNOGXjKAGghMZTKy2qXNXUL45afKTRj5GXki8pF1/zdGGwv+k
PTm8D/f2JlU/I0WZuxe5mKS5MrcQpg+VYUavHN32lvdQAsMUSGGHFkz7h/8vZBoSCQMT/5/K4MzY
yf32ZLKLCBJ9Iiq132TGf/Bd3Hvv8MVY/wWP2mz+/AqYWJhHuBa7ILnGygpRJx8X97dVN7Pu13KO
vg9vRALECheFAyZsffDVqkuGO3E6ezEAbFzYj1LqvwVXyoiv22Ylg1EH5V7beXw8sORqsEm5E7NV
jBYJkrkJrxYfBNpN88RIo6cLZxmzlWqnxT3SlEX8YczlebRXF4OvrOXNe3M/6XOuaBysFpOrhlUo
S0wMoo9iFt8XYEgTR168LZ9jHNI6rxKCLR3x7iO1fEkHCSrPdE4k/H2fON0xc+EZuVDtEwJmXBK6
MM4J63XcI5daMeQfFqDS7hnUnjM4/SbsV3m6d8nvR7jYzAhhKS29pPyCZxtgARYu1P2Ya0tgs2AV
UPnh42FOAwmNIAvY3MxaIw8zDmbYUuF10fGduc10JbZ+qxDBvlLvFv9eyvEE2CEcCggpm6AZM/M9
C9FpfCuGSJsndGWqW9OYoUsmzuk02SqFJ2JKzdaLr4oO89CMfsJ4J0UESZqIkl6DVyMhkBZY1XVI
2ho7Vj3YjoxriwIi28KIzxqW2hLUD1ymzfBLueQr4yPFo2PHq8g/74vnokehTKVh6Zcit/lIe4me
2RyWvac/lAs6lmWyHyqbaSZBYb8TzS7XaBkRMHo4v7SeZBue7Lxu9W7itbu3E2wn4ryZVZtuIX8U
/g5DoddPeevXIEj6Juc93s5zofgvdD72s8G6Z5Xa8VWAGnQssSRAz7DgGDGIHaBIT8zwgGl7BamQ
ctWgV5jBRWnjs7wFLigxVCWolxQz5sWe8DA+hEsDqblzyhMqamZ9boKY+jAsqJX4FJgd4XXs4W1E
ak8yp+0mOWhHPuJuuHSX8sTx55eFzSJHRGyWazYOpu1WNquO3ZEBDFdsbuNNVKMSStavuXYWT++f
Z+8QeJe+VmDRc9qALrdr7kHJCb6abf6puCVR1ONglmvIFiDk3zGV95/7ZhYcJkftmwun9MSTUF9G
K7SzSCwB9M7aoolQhYuOBxdFCZ/kcwTCz+gIYRUUtV8ih0FXnHnk8hULTXZhkuOZhTR7SfA4pqm4
sEDYfd0wXlCgaboVvmZ+I7hZ4wjxPlSdBptMhNwp4hvG0q78ib03OVDiJ0YSm+ybfRqz0SF15TNh
Kk8v+wY79+p1UxNmY0n3E11VsalPwiO138ZVx6TMjV8ulC9gw6paQXsnwibFNanatvtyX0orEWPG
vZx5RjyLP0Ly3hCCL4rtgAOM4RaH+Isvj6Nat+EXIBILEkwu58VWai0wmArBFT+vrSUBD+F5o5vV
Bv44/zQDTRD9116pZ8Q1vvBeRVgimtFtIARzHW/uFz5RA3P2HeK6tWkzr33hN+zSNhm/U8rzUVVl
5QrBBV4ZHrT80ad+81283Ky7JsDXst0gdHepJsRNN+OYpzBzl92b0ShY7ghDIK40S/mt2LRl6C7G
YarcoR7PCcXLRH3+96A9iZ8dFQO6Xt7ucjKmFhvAxA2ZrH/P/l77ewgU/tYQcE4zdThwCeYtaPZU
S66xliyhdGLsGBdU+7TLaANzOr7xWSf2/3qWkn4Gljr+TYL7qUdQxaI3hBDh0fgP+6mMW8z/9aeV
HJnuVO2oI6e+FiHDiSfXogxaR3pRKeJ2n9uTjD6zGX+hpI/NpsyhNqCOEL4zf7VI2pT3YFd3DB0J
KGPb/3sq57T4REh2lrRVWW5ru84uwU/2E0oMlC1hRYtWsTxaYWDVuCyWBBFZYK+QvBr8oPmt3Mmv
sUvpftDJLUpfVmatNtdz8/UglkBf0vFEtQluRydBaPPHlJ3CgoacISiPyJAxaSZXrQC7wJpEEO08
3lRR182qNTVLOqgHeTWIDOIWGHIxX2YwKmlO+vO6DNuJU1OLGinWbyb15wUY8L7EUW3VfEgfNEjv
Bd9+HTENNCdW7aumsRueduMqH82quNF1El7O1PlJ5hvsIB3OtJm/zPZSIJz6gKewFW/qoX5gXRj8
YIHNgVY+Mk/rXAnbOdUaCjOZOsCT0g9OZ1ua1DzZTx+6Pd1B34M6GD/30zUzzP7xcl8zCg8xsfJl
TSodVZJV/U6g/F7Jfvt5uuItou770HYMwTl0ECPXpLmNzbPZqdb9o/rJbkUAfdEiRg3Vu7jg4CHl
oN/hxwJmHwxmDVM6lweMDgDQ8BVi2jhdwmhj/9shlwVwph5eQSwcqGKfLqc7r80BQbD58qe7eh6s
OiiR60FkVIQTrAkdERat8N3BHcRKDb/TTR35/YLfBpKH8tnIHNIj+CHe6r0v7Op6d/M7+ReIhZFs
5cSpYi9pdm6w5KrMsdh7RMSXdE57eXI4Ow71xPnqLVyWvXB5P2oWNLKZOnsT6bG6Q993Kjecy+R/
gUSbjVc/MP5SvnnXQsbH0nr5qDgxK3tAI54c6qeT8vM+L+wnewwB45WSg/Cwv+/pn+UFcxRxIbKw
HBDfkT1OmAkgb+dEOucVTxBtL+D9gOIB6tR37ieX8k6HT02F3YMJXpuwkZ9QUIm2Mg8WihOQS2cj
jydAdg+NNg8J3WQIY/KS2lmyh1CSxdZYCTM06r3fnKINmXLapZgDm0Pf3WS35wEgQM7s4Vuz5N29
dbTICk71nSvT4rwYTvsAV8R9mLDRjtZSDR3pG+OHnI5qQnijxffAIRXH8ftBmpV+f+FsFJ7h5ps7
A6EPSTHjE0LTdEX30oxFoB/elNw1aARi1uDMncgzcU9xvsuJbA5sTnue2bgyFZg++dC/YaG8Yp9U
L57UldtDklf2DeMnNs7UYmA2EXcjpnQYZSmfGuHCVqr/9oolT1ZTuIb07l8Uf7SnqpfPxmEZnsUj
SupM6VAg/TMxYEYA3fcs/KJFb5f0kVhpdrf38t5+wvSBDRGyT5DchKq1sOCZ0gyhSGw+p48UgSYq
C/PNdDJyNcm5B4dRJ3ZxhXM/I/aVMRO2oKLfP3ERs5HNY0qLkV/LHOzy+iBMJ3h7DaioYCNd7R8i
xJwFsNI4b6ms6jZeRTf9hykCzh0HLow4xgjBYgDECW92TAUmV5rv6YOL5ImphdlPrOImv+3poxp2
KTyWyMVLN7qS/CCYz48cDnpsZwm12qLdVmsI8hqy0UsuEdjIIsnnYjgxU3ediiuiG227G5JuRhlq
YDHHGqYX1IoTzXwVjvCTlE6FB6DbcNC6FQqxN9s3TvZ45PxWzL8SF11DegNGhEiZehPGPkE471YG
zbRmV4+77iKWwcqwMdMzIcdetNFqvCjN9yW9YZc6Xacxjpe2KFpJskviIzaAr0uQWYD9bekF3arq
xzHLCNxF6/7O3stwKFjeJ650wDQMkHOPCdzYODB0YE5QMENdvi9EQ82xOT0Mds3phNi7Y6xl9TX+
jFb5He+4SQL5QDQGed5vGdzZTQcvfc4NoBbVxBXnhMvBDrpo6hcwmk/pDsJEscq7M1MvdqL7dPs0
KBUctpzyoTnamgkaYBmWtygzTDQ0G3U7bDMDR2sc5q3XsqJYyEx1ji7K5moa326HvoPzWJBheRpX
CiwEDpx5brnJBfxM3418e1ZYUpnzB7tGha4qYrlBgE+EMd44p3jVbbWbYjcG9vm28ENAe8Mth6PF
o5naBFYJY9bVnARJnUkoWcw4lFJGoAugitFw06JeJI/25+94c2IURyAyyxL0D1sQLMKPUzPDoRve
uJdvCOWdkl4JewgpnIZWY/7M/DTDhdshrp7QXrsYIN55jLD0H7ZavbPCwZskVzVasEOxinJhQTXR
RFpNsz52e+mn5jQfuN2I4klxJCSY5WlGE1uS3DFAuHP4hYqC6tw02F+5USSTxf65hl5H7w9S3XBb
m6/PZ4pNL+1txcV4HW7dijuNBRv2e4TpATIOcZVEJ2FKUoBFkP0MaH0A0+VyymZ0qByrCZoCye00
5+1z106IrfMU1JnjQi/T3/LZOd7KoSJ9B5PPbEkke76Qb2TmaC9cE5z8PSsaKyYIqHf1dNNwNX6H
Du2xO8WPNnBi3MjFozo4WukP8CTx5W4sAQeYGVHbfGdWlsJh1snlaHKJ4SSa+tMH3iYMPznh93b1
zP1A28aYVuBHWtFVsm3jSAsx5m6FmQVrNJEc4PTxQsHYx3DrZIc1E6ZNZtOt2DbKwgnpk++WimH2
muXX7Bz13LJqUUNJi8Rwue+6H7E6GLpbtXSXa+HEpshQEPO+9jvbVcEs8yI3nG45KfJFOQW74KR8
EyCsrdtFCwf2AssaYa8Z+AYGHsx+bfEr2gaLqrfajAxqj3tUYYPNTfRiBUnbpnDKuDEjRnH8dPdD
7YURTA04ZNVMffbY/5UbkrRb4vvM96PnUFDO7erjFBnRGao0UeSBfd9VLCTjODqmW8xmUW673b46
qfP0M94LjnorUF8+IZmb5d9Av+lm4gULgl+jxBfeEl1Mql35NZv0X3nmE87h658svwqX5YlNEqm2
cODA3pvx3q1+qMVbDLjo4nAAy1eTT7b0eA4/f66v8quIevUXQywyzd76qa47nNJR8HtMbGLOoXWf
A8S/eEkZB6sCI0si0n7TNT3/TdNA3Kj2JDROuV00dnfqnOCccgdQ4HVsfBgl+YhS0sWLmOvfJyuw
YSInF1D0OMyBmWNClpLm/VL6ZdUVYJoQoLsJFlxl9eH1rTgvTEBLm4gvRMXLYVdjYPaDcoIVXM0t
jPZQEbwBP7ofuFvzaFvssSx2yi8+JJ4+Vb1kWJojnsbldX6fKZRuHlxdibb9pp+LteL0C8JO3Re8
s7eJjoYsYqjMv2zL5JIjKThRek0XMU3JPFmKm+l7O8CyZ0ZuyTbF+Z41qpR9SXQTADLMfqZjmXEX
F4G+fOb0PW6NiQdm15yCh/Hg5kSs2F64WKRvqbY5fibi9/N9DvOYq//UX4bI5oayOXzft+T4XpaH
6sSiGDE/YX5zDCkTHGmmfLwfxuVdeQMGslZ6Y1+aKhuMRZ7DFxsN5f99Kd+IYXqqC/2L6mTytLAn
LaPZc4+PSHic7nIGOocY5SpsDS63pXSEW55cWr/5wamWpmwTr/DzuU5Lk3DDt5kuXwtFcyAg0u7h
TIGvcl2Ct5jSLHeMVUA4l4nls4MH1IsKfOpEZ8lFrGtmS6I/fMN9bY1F7/f77ip6+hLNak6zBMN4
rBzwW6CKJ07T5WyQ/iJRSDlUF0/UZQ+U3+2BNbIa1w0zeYglmmu4beh6aZ+YOesQcenGWPmoJnOn
LDBkMEliCZdTD74WcMBRIGGnt8lyYagvk9SJ+yYT3saCdkkEHPEFhpfqsyxx9UPTmK+FjunSC/W8
GaNWIyPVsKXN29L9RpsTsZuzsMbMopg2zBtKZMnHZpQCEe+7L3FezutbRy6cO+1s6Yo5FlHYY8WM
6/eU5nBD10dhukfVJN7g18yyEx3fAkBgRmOhnQpWolWyRmqfCATTIpkcW43qQ2DSyqIf+Di9ce1M
Pu9+d+1/xziOzJysiuukdpuv+ox6yiCYcVfUVkPCIDHtZ30hPBhcTVtHuUzmpeg99/25K51p7TK6
yL6Jfdf5VEzzMR8h/rWW5+rbReQmhQAADDc54U6OV9eTeFgUw6MxXd5b0pJ8Axh7Wn+bPi1hydxn
OAzvpexonn4orgETJSAoinFYeynDGMYkeyW+tXyjcNZdw+6A56kx4J3JvNCWlkzSv/yKMOpdvf+T
7poWBgfgF1gB66I9MCJnGfHRbk2+a0v7lc+AHvfASQNvCsQm+uFWfq/ExK64LCw8PAv9VDVeXrmw
BJ+0wQmqFgRsfB42aBs6jo/8VsDvjRwhoFVP/8pN0QquiGNwz3ozmSaCuTRDHGFg3+9FLKXuVBoE
pNN20uINGzSwBLxyw2z1r670+cf0BRiWamTHrFi1YdSDZgTfgwuX0AVb3BZrCJmBCV/LzecpNw+l
MhtJsJo6uZt9Nufpo15GrZmmdvApMEoux+U3/s0GM/2tP/R+3KjA+lSvmlcLLOcgh/7KR3yRjtW8
s1oa/uGm/PY4+ITWm6Qc1hOC4/yp7nKntbN4f59ssc1pihHjfN/npbB9v9e847OZ99f7KBI2ASSJ
NGGxjhpvcp/r8RxN31RBSGAC0uFlm7T41GKrZYbjnnUSH1BzX7ovGh6gJdaUmEF1cIp1711doZMV
uHEnFjBRafaN9wo8aawjwERhPDcWWsJir1CUow0Do7vK7RzUFLcyEltJVGFbgBKqf1Ic39fqYI7C
+lk3pyAAL6Txs1tugK/XR8psbWKzWr6M3XTqhQQL++WBtPdBp4Axoy8MWcYty0ZX91kzPScRQbBj
0OBkA8DRGQylQT99Ghdse7gX10Qi0HytgpvEOkZ170jQkX3OHhVwvAtH77bxE7x1M90hMWf+iVVF
6rKdOc3quYmmqwq1BqxValBMXqzAY8le83WpjKMr1XKaL18YxrwznxrN+NROqWy9zvF3oDpc6uky
tgxH/2ASoGFZTevFmCnd9ctgDXxaH7Fc0hHhGl57pIcHUDQ+SnR9DEyiSxGvuaW7jG/gTH66L/2D
TU6a2uOG1JL8Ok9vyL3ZvtnhUtVmcW0PCFR/0h1mt/1M+8pUs3DipztImOIsYWWr3vSKMhniITss
d1LsgvUTC4IlWF3ar8Hloh3Xak4+Ze/RLkoXNBm8DAqzaNZfbKCyhSbulOkO3laUaWQIx7ZwhpG6
mbAcSSBThL5ERYfw14mIr5bJEbRxTXhzXU/M5wlR9yHWUd45sADxn37eEswut/kpy3xt4gMugDiI
uOhnuLnNxGg7dGcjckh4hC2EEwR+XZroNo+YOY+nMt6xgQW51hWnWg2r12xqTnxGR1wLVHbYcp2Y
yw6hPVJ3D9oW65DpRpqzPSpnPHnc6oJvQo7zOHZ1JwlCN9HFr2XI0DhmLIVPFbXYITi/DyLBL/It
1N2aDwgMAZTl68zJyUGsrWg0d8xGpEpTZ8HTfSOkhpDyvKlr1anmMUcqssprCNkgOpEmrTjhZ59Y
pGXxv+wPEH6HLYA5gFHXuKpmM7Kk3FAAfZUl4CmWRNbdAca6NsCUJ3E7maWb4pjs2dQx50BaZGMB
+g1gFNGPYqMwA3DANMUnG0DZRPNuo9bYZVnJz/0iXIhCSyi8Z8XHyyO63n47THXkT4bd9Y35fz7P
8MrB+3tR3l7OnQyi+hQe+DqKfRcdUA559pwh4mTkxvd+roJNvyLSDbE5Q6URoUPjyEVDbZccyyO3
Zn/kImPBkwp3epCvOgv3pm9McUaykSwt2+xDYIRxVhnGEHTfO9A+kx5M1tJqAjjN/OclL4i71pkJ
gZWxRXPsKXdSvxp8lCYJDlCxO9ydKctLZ+MSl8XzCB1TvhKR/GizJoer6TSkjvdgGeh5nPTuqjFX
vwnjG/yhlzydAHtyMOMLqe3MFBftZC2u2FjKYQ70xdHT/vC4aGpjvRITxkmX9FH+hIf00b+s1w+A
8I6354oZT8K8eqIxZKmzwku1KH9KgUuELd3UltEpV0x9rwvjt5PbP2SJ0VZhAgHCs8WIZnLk7PAd
MQB+U4ZdpAXhWSt1A03IEhb6fky/xt7nG7Yybq7g3ZYGUIj6JVqoi/Zz+IpF7kEz+gXnmNXrsjfr
gjhRr+vOQbMWZYdcbUx/Xrvg2qKqZrKrrTQPbvhBoLZVADq9d2PLjU25kYLZ1XSz5vAILzQVd8L8
UCqB6ACeOM18TLuA0vPQFzm+67v8lKQmUpgZq4OAHwtWfUsjg37qI9ERHW6Dwi5kamBlG/yI+wG8
+UtPLHItXH70h1DoPGMsYUsXfl/r8t2ZWa2qC0lDJyDFiZ0dJh/qvv8IcH+fSaQ2WNIXqv3wGzk4
EfTm9DQJZiizPLDFkzZ4LBnVoZw/0ddeggOLgiqMRLQpZmbN2KSs9VXngzPkmIPj44SBvxtuRa/7
irc14Ntk2wgmV3x+kj8UQJ7wkCh2ftIfyC+nDH8WzRHw5I2bKJYgnh6aw5H3qHflTngoi3iD7kwq
LcjeVHjwUfrz+1Z6cjBCrRWDBuaiB0DmKWG6Duw36SrZ6eF547ILDgLDZkvfAPnkg50uPz9pq2Mm
DD4BKtRgP1pn1qeCoZAFLXnDZwwPCgveITq9D3ADMGhqWMEz/MVmKKfRVhYPg58xlr8JB9RYJl5A
+JjdwF0AGz2kdxtYGeAW3pST/AwH1X3uyA6iQu7ZeCECmFBITgwsF/U63ajric0pjW45N9YidMt9
vjNm021sF9veUx643RL5BC1kIfnTrW449TW8cOs+51iZ7ZJ1Z4MuQowWQgfeC2N5ys6dLc5eXtha
kjuB0qH58PAYszCY38ssHvn4JZpLfWvXKt8W+PZ7HNnioL0EpXzbz8UEAx6OM+3603ydFD/Zky6y
nP4WkPwZX/toA0ICKCLzm1kMyQm4vjVTE3oHRDcuX4g3TB0AEbX5eydLM3VDiRkXR2MuLFKWT7ae
Ysl1mc+TU0Yq/af64LUGS9AflgguFPEjgk5DZX8pV5ItUrGFVER2IW0JqotAagb0i/Dp0GGbfEMl
8GQ628Ji7IyRCpeIcCx38D4nQG501NjpRJ9U77lMgIjVvh1R8vCmNaam8FUseSfIsrpsjf4W5+6A
dwDvE2LkXYF3Kov708Y09JgeUUsweHmZWWNOmGxDxDzUq8k8PjYzWFTqH8pP17iXlk9SfGZU6jlL
Hx+RHZMG8enrFyBsbCteK/GDue5PT1W1DM6v5UgRC2w8qu7DzNgUn88Zt9abeeoVTgi4DRZwjZks
J2z30Oec3NjcYcTChzuXV8yvUA/AYWfd7q8F6C7TqXlwhtExWao7pgKEb95v7HTHOJ7rO4hlO2iu
u/qjuJBCQR2duPknKzamMQhgZC4fecMOwk6jzmENKQU0NAbhFoWmWKwCPH13VNnaVhysHhd0yuNy
Nxyrw3TbLUoviWehYmlUtufSY4HZNIo7WRjHJJipawECCTsz44/31wRdiw0pZhFh6wN5jdQ0izEL
VS+xJrLuDZ5hsxJcS8LGzmDd5Tk6G7iHQOpl4m8aJ6xYdMovJ7Cb+TW5r15PW6OuZWLMqwYyJXIQ
TLJcDcu4RkcahpoTGRC4ZKpOsS3XETUHbU1hIbTMJCplJ/2uP+lUw9aL1sbtfigptdGll7M6tZ+C
j/MI9eS9W7zyNZFt6pf6FeMez6HiIC41DaMmHxg9vNJTNVekgf3gqABXwkaj2E2teNuhMvKzQ+S/
yEEz6eC0z8mWnS6VN2nwUcBhkbm4FPqpzsf2qO5847UPk10n+8RXF0CtFKY/BfjfhRoC5xDKjIwx
ll0wWzkFX33sSHfGHOSEjldjojtp5ne5U4hWH3sNBrUYd9HqKfhFmCWhbK3PVVZmTJfBXRlegTUh
XYUQtcoWtWclN94L972B11laWkdV59pHKjq51z3CF5k6TAHUxVTFkmRsqEl+VbCNw1oQH+kp39lJ
2ayRaWA7dhj8+qf3UEVxB7UjtjA9VpcYimrgPzOSQRGx208FfxMfE1fUWdCoWPkw1M8g8Wk0bZb4
Ncyf6DSs8D2WsHQ3zC0DYsWcJ3tVAVEmYmjenft6o810YNPWR7ZNBDn7NLC0S4g8id3dsA/ettzP
C0gQ6lxqXCoSPnCaXMU7lNHcnOBFHrUzFH0imwpgBLW1NB7+QnLiDXb06WTR9jvSasN4I6WrNPcx
lRd7HADs9+Q86WZdu30NODRZKRgk6bHEFbQrOXkM6lzRIYudB51xzcunLKEuoxaiSFA4vQxDKNkp
uyVHD8kpJFjQJJC165cGNruQ6gZLQjnU2qpqQ7tLrsre2EJPIokIP+wawDrzJySlgUflLnlGgTKr
+uW0h8NxZmEO1Vl7Uh/t9g/Yb0a0/984/98f8cGE/JLiVvrvv3jqwTgdKeHD8QOotvHhId2m8xCy
zv5eG+6q4mq1tiUVwJjpuuCkDYOxqOJOyCcM5dT3vZ6HQdcwSuGZlsOo7wZxOivKJT4b/0HZeTW5
bmVX+K9M6dkYIx0ElzUPTYJgajY7hxdUh9vIORwAv94fKHnuSB6nKonFfNkkcMLea32LveLlrsuD
OnTsddtR2r7cp80FD0Or6397mdsANKhr18faRskg0VtPHeMvjRQeinDLfc1yUadI7S8XU4v14HLt
5wOX5/32EsfsF0RkPHRrbKP0Hi9vmzkGI95y9fJUkLBsTBI93cPUaW7CYTdW7MbNCaFKH2wNPqxG
MpTfyLbcBGHnT2iA9KTrYP4RVmoVXvyY9tN1E063Y0A4Z+jwq5W5IW6sIr7JsujdNfI7w1TedXXo
NmZmkpFAeyNOp12sJF7D+doHN2MxGn5UgsypspdAAdkDAH/cZOjp0nAYffK8w02elGzyqCC4QPpE
hix2MhJ1bSsaWxoiYFdQ8LE8GMlJISk4H0q5G2LWpzhOmPos5k2rj2lctf24zS0627F8L9VSP5gB
siiIVpNjevwqu6TgOxLqsGk1B48xqdeZPOedrh1cQfcBx8SXo9KLd4xNhXt7AlLlNNMbrhDCn2cW
HD04JSiFvqGELIyymJZljL5ToLZoSSjwph5ZYyuZCNOWYrNUx11WRi9DohPVwBSDkSSgPdC7VYWL
EkRNnIDWzNhHCOzASL5rhJcuIHMRI/KazQQx3UCIqwWBQUXOTMIQ+3dtM8/0y6tIqit9tr+SXLyD
mErXWSwCaJ84tm2UCaOD9gVi246oZNAztPYGQ9PWGoGIGolPFRZdRRbsWG8ABHM61/5UfDljkXiS
mI0xviPFoWtRizUD24BkCtejOcu1qJeXL6bLOHqKm6G4C0qYRKDBb0ElQN00xHS0o5IcpXymEtdm
5LGLj3HaikLZky7BIFFCjuMr91pwk1danM1enPcvgRpVuyr/VhOUD3je2TSNmbyaU7F36QUMmB5i
jZpDgxP5lBBT0nfLWJMV73GN20I7JRWwBFk6iBbmjh15ar9BlOh8PbA+3IgYdT2jKOVoKI9V6Jwx
8tqUv4jkIZaesCLBYgAxzcpgi2eYRS+n2s42eq8cxnHbTTNqbihQSk5P0bBIj+ZI9DSpUYcEqKPr
iCNTBrPEyb7BjzaHypmwzFMTcWLiQ5OC8yOQkYpOw6TJk7F2td8YAqtvMw+/ElzlfpExt6Vw6690
DtluiRapleE4O9Peng3OkoTVgJm0sO+ZCyoqaHVHg6gxLQUDqcVgoGfvAii9pzfJix3rLOQCtM52
da+mbAkGpaCuPNBVVakbhglTW2K4970J8tmoUrFuGMqSKhegmFDyy3PAgbQOBooRYL7XdQXkVAM7
vCm+pZL2Ry1l5DZ1Y+32NSvyOI99C/bZvmdJkwTh6Adzma5qRLelbqIzBOE+dpnqz6tAMKGWQ1Zi
qrUOFl/AUFM9zHHj4wemCh5CKd06OhL/uUmOfcxCJW9Z9RVVeivD97gd95qJ7ktFZMAQG25NQVyj
SRsiTiWwzYEWaRy+RCUt5dImxbLUU38y2n4Vg0X39d4sNsQhc5qgVA0HcqQ/m9mM2QCnz808P5np
eaxoTXX0EMd0QvzccwRHiwtVoYhV0viMXYVMxEm9tU2i/EqdLUw6fqq2+jqO/NalIMVEmVIPWfZH
W7K33wcRYAp9Mm4ck5KjYj4VlsZcfZEATTRcEhWxbV6gwRXN3Zgr5mtKuVE36FXa1IIJdN5kprKX
LCJ0YABXdut0+3SI34BcJB4mugMAahtV5EzXeqBBOobYEgJUIvFU37oamWzYUA+lQZuYBBE0VJoB
y7sum02hTDc6tGLdgm8Eup1tT2Ms2LgC8Ts1Q5IFbZYM8bwhsQb7jR3dFFqon1S9fyHA85E4dK/s
4VZ2o8o23qY+EZFLcMorNqCCpv0sMAGrKcV2dnO2rCrel/FNV4I7JQjpU9QK+cdXGQ7mQyRYXyQu
TXL3GDBEls6LmlKmDHIQlRYOBS2Zui3me0+xskd3XOwKVv/WOVGwU22Ww9L6yKz8x9QRcC5GSYii
Sg2e3BPL1tdpgLRE1/Nojf1Ng82M1JwwRTIsTPZLPQlwuh5aZK/1t3HVRlBN3CeTHDQqzdQpOM1Q
yrUjQhFnXpNFtij9VkRRWosqRBaJtcuczRCiNyzUFsJFLJ/U/m4CYdiWd8tH3Ad2xEEVWYpvTMEV
5EzBcZI9xa4RbSIQF2QX06NpyHagjYPGA+g32sKOUzErp27j9iymCxofA9xkJNDqCpiQspqjMNgM
g7iBZoC4WZil5xJW0WsRWRxtBpogn7YFbR7ptL5t6jO8uhlhwyxBzuRAJ+I8o8ZoT2KTL7m0tDUY
fwFkJGsCmG8K0h2YvVsImUuZmoQPBBH8pq7a5dgS0K4oFflwDcXlagY5pkzUvvRApQnRiedMpWiQ
O8e5U2bojKgnStl2KJcw5FdDgpu62gcizLwSez6ULKx9SUiVvxJBT9YqaIuAXRgcgJgOGlsYhCcS
yULoUDU0pibd2M2toVWKFwmVJiEA+FViUvVoLfZ+AzPslU3jKbLdCQdiRg9TQYuNcqSehuGqttrK
DyEYXNmWOE0jNeNy705gboqe/n5sm+AoSn6bBqNMqpQtbmmRbGMa7dqYbeIAgTxQzGfNobqscHx7
HQW1MpliNonKo5u1zjpwcpqcUErrzszv9SJ5UmoosCMDcti3kjo8mxG10Nd9iOmlaBN8S0wmeWM/
t6nQn3LzNBkEqsCQ2yo9BcxJTXFsdYBlG5qulQNrzxHyZeqdzyDL78FEzKe8H9qDDKHy0g/QLdKg
hR6iNHfZ1A85VajGdY5ukb+LgOzsQaWLXybnkdyCvTH3jxNHIAcryxpWd5VsfZytlF7pNCag3FY5
ay90XETFQu6gDWG+QLHyXQURW2IHbHxjaliGSuj2XGtfRiqeyqbW1mOleqOEs0Q8xnpg/7IWA+EB
lWb6RYp0IWrvZtveQa1YazGiBl2rfacG+5djtF8bIY70VkIy7jovi0eKWEpxqkCvWM2MYYzmQZXr
G1fRlJuez7/uRNjA0oKcpESv0+hEW0suNOgJT/utSWQPEYv063R39mt78IYG/Y9Kcu3aVDOwwm2y
I8weWoU8Exobkx0e+QSUMg9GqPgJecOGFPeYFZctkNJkHtxQrR2YpmP3FEpt2tkkW141Sbkm8sPd
qBVN+ixKYJMQdponKyukvSosjIyq9i0kod5qx9PCMzLo6cD6ji+segxyclProzt25v2sW/hutasq
x5I2szjx56coic0NDvB562r7KqaZQzzpStdmcZSRoJkCMkmz0QpBQiEygSr92Oo1+5xzFeYYbies
pK0ADABR26lyQjtmG92VvB5dZglJ76etLW3lTqghZf9kGEayy7L8jBBh1MF+1Qjq6yVfHZCY4alK
4xW4fRfukr2b7PpgjmZ4VyUE5QCtbxukio5hWhuz7t5st5LH3HUPk8t2xRWVP4xvhbjWKwhUWIU9
xSaJqZhi9tH2c6SJ+y6DbNzzWfmaEtSEBMCzgEwfptD5IBVEbI3JcDdt0d1B3w2PuclQVsCTEqkC
V44vVFAnJUliF4nqFehgwJqufcn1mL6GWp7ioBaIgEeCgwgCI0YGunfHtwAJlU0JwZq1ca8SLFfF
w01YUdvT/Dp01I1TDiu3Y+VUF/NRCuKFZU7qQfgRpFR2gnQSHouxTdFVExQ87ZRH8K0UqOLGBrIE
kuOKolrPrpfB361vVZeOSheXrV8tyl5yQXeuXSsrkPCQnHHLzgNFjJC1Z4tDpBYT9L4cs6ITQ7lK
Ws1zRX2o1dwjYP6VfF1A25nipxq1I6jzKIVaim/TpJwbrAUPKk0zGbev+Zi0q8iQ6CZlavsCYX56
sAadLbQ+HCyD+aOLQMTZRc61Ce2cGhqAW2L0aYIImjhGqtHEAK2GT5VgEOLnCv7S267GAy2xlEXa
FHqWwBwqhxiZ4hQmmwB4MCLy9B66WQyxi14tvwYhgyL1hgz4kJbTMWIXTT2fsKWYbccOXs9Zs2vq
Xe0mVae9gm6CzPKSsiQRn+xSkTDns8ekBWdA7jiT3buWZO5sE039UnFDK8jJg8apyqH9ktlXgukP
GtrKU9TdUlN4VAjiIwFQ2RoBP6CiNdRAxv4t7QsS203HYzVP0mqnHoOJbq0qclSQlBsnxNLCurXY
De01cStVGmLJ9JSE/dZNE0oHkZZt8pDgLMHJrkNbks9CU8wVKVPIat3FL9s+Ye4eD/oS33FjFoUL
xXfe1plJOnEsoiXJ63YYNHbeDYuZwEgohdbOybCovYZKeE2kFItljYOTdSmCnPaa4zxfO6FLf9f9
cJq+oRqVHDRlOEO3vOYPh73WsmFTZIuHfaiB4ZNSZKSpD1o5X/fwRkGxoxK0yfEbUY8PRoe0ZOL7
VZffPUBPaoAV0gM3e1YtIF6RAjmzW3yKOcTDbILKlNeKn3WCXp9K32UEGgUIZmcS0rYSaZNdj0ud
r4WL1kQfMI33zdSlB9dpOTock7ZOE+LyQdLqsK0IJ4Om9YzbVhr2LkruygwZQxh1n4QkfBsNxYG6
Y9Pj0lcfTXKjbLz9heTbrSjObMIewQ5BXaGvlGwuYCTh5Z7GZsssgAG6MdDpoke0akteRyVBPq6Q
SykDj7eOKC7Wg94jRAnB6qwXu75BX9ebc8Fu21xJAzU5fFDH79G4NAgfRQnCvhma74mhV7jRdMx7
6KHJ1FiIGFEfSVcEazMI5KlNo+0wzNezqqeHwkH3N85Ehvddu66aAO1gEHsiCW7TBvE1sUoHY2nv
CICoV2bePlmZTQtOXVvyeQ6h8gIEeRpMAzHX0ALCD1AC8XtGW1OZUcWMtNwLkR+Mosco1aGdniaO
61zZGAJfw/RkZHBqgdQA46pQVrVMByFHvZxLFeRbFKzZBT8jzajURv+c6/tIjzVvGfVhGbEsYWUc
n3Qok5gHSLtA2FHpKAyrqd62KRwbTQnu1QaHyExfmD8s07LnzDI2w5KyhrdCMeIDy8JbKiYzYgvp
F6r+zUD5Fc01FPWC3R3RiBpnQA6L3lSums6gvaZnK1E4pWfFLhtax32AYsRJaHGg2jQLJXv4G53B
BnOW/TnHMZoQhO89RLqNbslXHFQdP2LTHOE7KSQmQbCoinGj1Al9DqWLbifrwwnvsDhU1KSgvvWu
Z0v9Te1opsilezS92JKdS2a1bwThEgBI1KL5EpR4S7Fg7dUOnQcZxu+dSlEogRmQlMk61iXLKhJR
vLauXzjlKDAFYPUM1XxtjF5eaQbCU9UqdGTu6odhyfu5oafRWZBOS6QALSRqF+JVJtOvCBLyeUaq
r5e0ysplHyvYwmms4SoZHhWME46kBDJm2jGYY+deNDREJM2rieJXaMTayS61dQmXbd0OSDXTaizu
Z0P9cCot+mBv8yWISMs166FwBVVNo/1ifnvNLWovogtZZd2Udd9sKWeKMRw3YR2/mqqJLmvXSybU
2MTM2/aU1RgajjkKl6nAt0/uTwwM0BchixgbVkNjyA1TF60Js9zbMoMIpQ0fgU4mro5SvAxYnUxB
E+C6HmAZZ9qGNLVF06K9Z4H7WMwJ/pXsMljRfArGUzxmr47WSn+Gr3qsR5hjBHhqaytWSwQ59fsg
TVhMnOUl/EVvAqp3cF3CLBPWLeXcFJtBC64Z6BIiPl3zKiRuDjGU9lC5NXvDfFSQemKKE/0Lk1d8
m44dyFvHvXdIBvCCOUD1X7ePTlGsrYmotLGssaWWxr3ZMf4Vmtmss5CMJkVVfDSqeoX9KXCynHmO
Gs/I2FeMagN1ZLA2eWPum7KwtjbKAyOzez9QWIQ6ODmNoGAUylX8CKyS1LjEJ89Wb4gYUZzO3BFp
CUI+rFZpkbhbg7XFPizNzzhX3Js4qc6ziqlT6sa4AZkKpdPB8ZIXLORNy7MSUsPBypGvSM/SLeD6
fkiEJzkD/4odYY22F8Ss3dJ1CJ6Ngrze2UCkP9DPiJL3pirts0M5ml3DdGUN9pOL+C7H6ofnxZw8
USnfhdn70nIsdm7Kjd03XyGFN69s0ErIyph9FyUGFPVwVQcsu5eqfanm5Sa0IczKKLS3Mlh4vSM4
PZseqSCRFtMGiwNbQVEcKGgQJp0RQ6N+Fc6NjpR1BI3V969hqDwlpS2IEmWXHFXFiz7N+VYX6SEI
iHafJPZDo19Ell1Hpi8+fkUykJYQxbZGe24UBxRDmFPnCCOxad96yGlNO9FNmiWmDquBV9D2LZOV
Av5Ow8ujFnO7FnFBb3+mHDEyw60Szc22ia7aXq3zrSqj+mn1SxJZLl5d4POJk1RviTUSQ6Sc9MY6
MteeJb/sUxWI/agaJJlD+NsnLedgvtDai5eRXfE2aODIKKgZiiNBHp9hgvQ9lwz+HbYsJhKipqyB
+dmqP7OQ3IhYc5AXlwt5559fjabmVnaLoUqIfD+6okxuLk8Pa9uZaFQvm4hBTms2/kRqXp60XPy8
mdcWTITL7d+uXl7+Tx//+fJ5aPhcP2/bDh1G6WuK/OafjPBIQM2+ALov1y4XFyh3swDAf968XLvc
d3n055P/dN+fbl6eF0CbqYZPDbQhkWaWd2F7B2nFXzMtf+JvVy/3Xm7PxshDSg7tQ3eJQVk+yeWC
owvH7c/byhz8523SWagdtuv4xc5niKuzsnKBsekrk1Lmnrjjmb9S6XZmkF9lFYTRYCQo8MKyzQdQ
dZEaif0Mi3vtOixpLje7ev79gXR5im1BduWg2v58weVpl5sKRSHfktHhclcsTHNPGDVOtl5Niak1
4PZcnnd55HJR5g2tWzadd0lsYNyGQcrN5WNcHu50IXal/jmZukAw7A64Wy20AjEUsQMLByhbC63I
rmnmBxlzcV3R/TWT7r5LaNAMzdSsrJLwsMuFPnYIIqKymdE3zihEoM7YZfc1KmgtCkdQ/Uw0IJJM
4GZDxyxqW9qFRHakwMa28UJxShZQVHE5wJebl/vyXCLd7m1woA242lIbsDdcHhnCQpu9gAzDTFKV
//m6jKBdfvfe2gcVtrj08g6X965CZSGPKAMprGBOf/57v/0rl7f97TmXh8aOToomC1yhf/9Q6d8/
2eXZlwf+4b3/24d/vkPlJK3v9u3u53P/4d8sSTSJ0+aQaSyAYWYx/Dk5IAUCKNdR6N5LE+GiruGz
s6fumFJ6BicFPWNwSMnJlZjS5TvhtqRm1wFdgTLaQXovdsTkNUell3SVUvr4pEgM0eAlXUaCI7qV
ugTlBWKFNDDlfWjUb8uM8v1Q04hvMpb6DSsXdpyCXTakAsWyqInRs9QDdp5uYYwQYGAQDW7rB/Q+
FItSQNs1FN7cBxZg5SmVDGlurSKdVcmJ7dJgXYVDjVmJZv1QNAg/HfYi5gjUoIXhUeQ/hpDg66ZC
A8VaYN2n07mnRLfGLo+6yCofOosGQk0ULkofsC5UydYsuul3d/gVyYoKd/Wo3et2ccPytl2NmYoQ
IU62GVPwdiDQBloqDB6NfZlKxjYwR/xcZX/OtJLJLA7606jRWOrpYGoGbbp+UYNn5KoO5TitSfMY
Ma6hJRZzRcQPBknCqsQ13I8JoaRTKc25pLcYJDdRMGerfHaR0GjdlwhTgh6T2l7rrnYoI9kjPyVG
nujzfehgAFFt9zlFVtnRByFeC9Jr2KPoIWCICOv3ngCeTVO0H6q9SbOso9Eo6Oin6ZnAaTTRokJD
HeHXDS6Y4zg4mOLNFsa7nvaYZ1uKaeakbYWFdjwqEQaUN0OK3NDO6mdcBjmZd3BOmi4Mr2qHOqmW
kmaZaO0MkIPxQTHLcVfb7B1CerAkvDcHWyon+gTN0D3UKutijZ1pV8AwARi9ohl8kql2lIYj0I/1
idc55bXSEYgmRXCj6OZHUS91Wz6OwiFMcUQnJTHpQQYWGGPSoPi2s/iQBRLjeFgr11FBDY3pDKYQ
EeUbK9NPIZQRQx2g6raUA2okMHCR9VWRai9qZ/ywUmLVQswVvPSacgAnTDSfc8W6H6xmPFN71MEg
e6lAAWYJ293a8GhqiiF7xVQnXFNputMcdkGFqxzs4D41B3HbZfq30HHxx9kjiQEoyKwC3a75OrQq
uJRufo62SkhcmzrrydZMF12v1X3SDFw2flLxHFKtzl2Jic/oM69KGNWMXJtprrBmNQpa2khg28JW
17SxdK9M7c9waKKnkvJWELjVmqjsTS0BtwXUdTdBHuzVNCYRLn/UFyJ/zTekkP1EqbMUj1rZHbPc
RQNHaOrazCW2OlNsByNytl0VXLcRQSemWTCOlORhjBjMMWGN7fBaZ82bWvEJ8goRbB7cVqV2bqOR
rR/f96B4g2ApaPTTl5ZaClEG+AT0lhKeEmmoadBhpST3rRMRvEQxouq5UGHqgPpfQVVedVFwXc4W
tV7OD+gRyifbNRQV6q6AgnwV9gcThZ3E2NM2IJUYzjeGhMZXKXmIpjavP3KLskELIXFtWMD3TPRt
GqU9xC9pu7FnU97nXYPKMEEow3eLgLmLlBNregB+GqLbqTh0dhye7Z45OaQtZJpxuBkN7c0hERE1
TIH+Uk8fJzPu/TZd4mIiW5yGKPjsKKH1xEWeCGuQh7Hnc9V9co67CnwgSQ8buiac3eMwIIuZrtyB
yhQce9sD/rsRMyjuyu7kQ19K2pbyoW5bFW1p9EM3yO6tKRZsOoHmd9R0jTU8b0qXGI0LMdFodlx3
1SyA9Dbv4J0kuqcMN3xEfa23ROA1PaUPc2xrv4BRSRsfJSz5j4cilB3oPNSkCDn8WQFOLBNMFdCA
8hSlsdWKfKcbgIWEEt2UGSvRCKQ8OC85bAIg67uOpPZ6RhdGs+qR5DVMTcOtbNt5pTvUPqaKWNVA
Dc094UmfCaRUCm3F15iAJJQNCcfVoD4pat3yrcPTVwSkzLqbDqpwMLb19mZIekr4pUGBx7AXDGiB
2aIe78dORw9uxlSLlfWsV/OhQ1yTiTC/XkRmHLl2OcTHtJpzr8nzI3VSwogvAvQYYnYC4Xmq7cbv
O/T/cpzT/dTwQ7tzC648Bk5TDQFlhPHVTtGAZON4k1K338uKxgqJMkAziNZTDED96kgmAoJXePmv
mUUzXbWS635W0EdPWC0sHQuT2hirUCCFn4bp2DdJtq83k8xvya1iTC3cd7DBFPM7LL5W85Q6aoxm
prq3aGoVcwxF1GJmzhX7y1pOVUunhZPmx0ZyAlGzY7U3jx+BWp+kOlVAc/jrExzvmool28mxINfR
A8lcQkOqS/4kupy8RogABZS3A+htAbejzYwNarnv8sBMzuymts2Hsu1CcszFS5xBNkyI3tn3C8FG
LheaTDFThMVjpETRPsobdz+Z40ukAKpoC2Paa6z2kJdw0Sgi9ESOnCBBB0XqcqHtapfEpaV6SGCh
Py4ZParN5qBmH+m0peaTKstdy4X+92uXm799xOUFbRzTmPMudwydznJuXD65I7UHJc2A/NhSXTt4
y9FFPudjt/DFC5/l40zBaUq7vaM7XKWRTviMVRhrzVUAkDSuX8BEzJtXI0T7r7noPC9L+suF6XAo
6MvF5SZYdirobNjWZtf0+zR4C80exPblQxltK4kXnNrbaDnCU5P5oEvS+cpacgrFsomoddAl5XJx
ufan+8jCY960MBg1ekJx8hJtpFQsaUOjR32ZEjzR92zoiuW3/HnRLmvUPhbhSqXjvDJrmp1bbSGz
XhCpYRqyZylUf2w7WAnLRWILpEyX2/ECZZ1rqjFuZmwtZUjR1dtDheIFMmve3A2do+0sG2KRs1zM
GUJepauzlSTHC1IVsNh9X+E6a0pxHdklA4Sl6/upL4395VqjKvq+klZJMYNSbLgwYmto4azFBFsO
bl0+w+WaxVZ3bZlIuKL4SDa3tu9aR9ujYx8iK9iJGpqJniL6DQnZ1ilXmtMuMu5oi5T7QnNqP0oc
oGzt6yxZ57HXy1e0DWp+wlJdB6GCZcdujX2la8a+NSDe98yhV52F+sDWGSoXdDKsS9cG17/wxLIA
mkKFoLSiWze1JjkZA3sZ+pjnKghiXyNalBI3W16PrNFvuexjLhf9ck2TAWL62aAw9J+YXJvgQoI0
KYhcOPLFoGFfUpjQoHpVLkLcJEbhzAX11V3ZzZo/0h/dz8vF5fu/3DQoKWY5xRy+7hCA3vIbsHL7
/cIdYag4aAVWs0tUm52xIdIjA1Gp9MsexUvNgtddQMI/D8DLzSnBU15Oc7DuW+feMORrVeGpG+ZF
K5nMSbuJ1PHDwB7PuG/v5Fgd/iU3hzYyO2U86cAIZ3dHcQf4ZsjMS80a+GTqE0KRejbuMPVt/orY
QCSUCT3k1fAcPfeh/lAeygOtKRWRKkrtZS0IczlhQbzC0WQfo8f5FbzY13hDxyJ4jB5ytB6+PUE4
XeXfQBSXk3L0KXvSQazwJdEKIGHXJKCGhTvNcmqsm+6lWIBjIEg2DOrzPTzpRgJ63fSqD9UxGrbq
3XzTfZbcnJANEnjmEbhU0wN81Tl9NWJF190L/5RFLw75V3Ol3mFGo0mY4wZHeGMd4w+NXQz2VJcX
zcgZ8BsrB7xTXeKxcm5GH0eIbhIc8IkYBlhNBWj0QXu9BWDlxWdCJq0rbMYILR4UKqXKBtt5soCm
nOP0GZ71I+o0wAUe/liIBBmt16+K6YyEu3vrS5z0e+XN2Af31ONZ67XYsQzYu+SuHVkzMKzor8nz
dBN8jXjDnyUM7M4Pj1q8MzHw9yvJoG2xkdyYNYHPK3D98gh8dq7YdF+VLxwHOOBnuhN0jY7ZIfnA
cVkRLOJp5oZgDROOUobeAmMvgIdeuSJG0UaBQkWNmJQzKzHGDSTx7u0RtYU/foT1lbj74XabbkIq
f5zweTs1k+HWrLeufa9k/j/g2s+sSMKy+EvR5+cyLrr21190B54768Ll/t3Xr78gPFGFynJC2A7S
VE0Ii8c/3+9ipDO//qL9S1WPMskMDaOmuq8UJCte+q0cym360e/DOyinGbqFjRqcY3s95T5lRfvo
XM+fHCGsa9HoZQvbZbLWxAIGLJvIJ1s4qUnoR84uKM4wO2UFQ3VtKL7iElDrsG7wdSR/LxBNUAY+
zd/Q/Tb5Jn+FwnGNB3RbPQ23yV3+UD11VBxW+rr5kZCx5Lxk7yYGF384ZXvmfnSYKgcsxvqt4U90
JHz7lsEMrQHpF8yzDAFX+PYNjE2TTySwuebsWIF5Q1k6m7ijuif7GgzzSDX7aA2e229+NMOX9ZAf
wfFG3xgTMDTY3zigCPawDuzS1gDTXpMPxJAqgXJIi6/kPY2Fh5ofHasNrGIe4ayG16Ag60dKtsMw
GxzFLYdsR/vxDrFZ/YzEwjmVmxNGCby61IYzvr89kqhXO2aRvc0+0OpvlFvjCQrmxvXCH/MHwWqe
4ccP2cJp1F8cgj6P/U7dRr55whdKxnC1wj7lYb3vbsEAInjOn0vIIrheUDZ5yJ0xR3Ke2rgBPhJv
Fe8KAa71ijNsulkQAA+GuvoBmCy2PVYH624Vr7fALIF90sGOMBAe+sV4ccCnAE7d00j2BOTDSudI
iRy6+EJv4LBFxnea1qwy1kq9hciw408MN8ZZ+yJfvt6O72zB+ahM4L7Y16/TwX1lX+mzctuwNt8q
OIbWC2jh9CreUBKiEPX2ie94/8uRr/6zA9/SVc20bMt1dfOPBz4g+xZFly5PujOc8CwRHs0Yw+H1
aLsv+qIwJQFkXbxhm0HZhNHoEUdSuxC/F63y//JhCEL4L2ehZpoonlWT7IM/n4Ui6UarcQd5inVq
hfxPyGhUeBNfEYg2HDbMH2t8dmRZs68Kb6ruJqSBi83yEf9IfHP5OP/6Of4bYMHfh4X2b//O7c+y
Wlb2Ufenm397KHP++/flNX9/zh9f8bfr+LMp2/K7+x+f5f8oT+/5j/bPT/rDO/Ov//7p1u/d+x9u
eJekitv+RzPd/Wj7rLt8Cv6O5Zn/1wf/8uP/lndBetA//HLLv/D7K5c/4ddfkA/FRRm3f4y8uLzo
98gLx/6r6VqGQXyFaunil7/IH2336y9E8/1VqJawuNuxXPJWGWeLsumiX38x9eUh7jc1yzY5AOxf
/tKW/fKQYf3VtWzb4SWWfnnH/0/ihXC0P432rMx123AZ8V2TMhdLtj8e9LEVm0mmtRHgr8e2dF2i
gBboWYsm5mUyG6RzuUnWeswmku2hiWXCainOqM7GTOMva6y+57pTFs1xjZgSr0EIIljG7nlqh3xP
g89lS4mEUmEnhErl6OgtrN+4h6QXkpWZiCdyfhztMzSkfT/W4kgEN8AGYc93sp2RMOcM8FQigrPo
J8QYQFjzOus2Vg0LrGkmusgzMRxGi3g6e5FlVbPgYn0z6McxS1WvaDJfk8mzO8H9T50Qhm9WsYwV
Zu0RtP2uIEZnzIoRWFRCHNske3KmcD6oxo5kNALjaAV2OmxGJEAv0torPbPzVBTNmeyv1SQMF4/a
vMsDph+6vqAFDEZvskT3MusXeklrnLvCCYCtAGwM0HOKaQkWwwaauknzrI7Yk0j5xDJhRKpvVHQa
e2Gwj4drMpOo5CDMPl0uOkvfoS6avFRFxgEkyM10uZl6poeU2hX4goToxoRpFRIr9t1YuTPR5J4E
/17bVLMvNHmoGlgg8cT+T5sDj4ztEt09eQB0Ryu4GT1aASgwE0GWhNxPPxo57VTXkF7WshRwstK3
yvHGXFrFGXx7ZDbjuckG+yqRymocSpogg8LOPcHNnqJDpirg7mfqO3FImQi4T1W1D7lcAJEjsJ+C
RmPM9n8TWZgLDVmSHODesJXRm8IAjERrNy+poZjCIrsyRwTbzQ6/IKtjkeTPcRTeOFk0rEsCjkbF
flHhIhHDbt4qEkwEC+6lYBcYZ0tn8C5s5y0QkQSgrQDmySrw9Hbs/QdX57WcOrqu6ytSlXI4RYlo
sA0D2ycqB4Zyzrr6/cg95+61VlU3w2AMCn/4whvqktAzh+OyV6wRKR29yqCDCu0pLYHegFVyCsg+
3RSjG9h3aBRNevbPA6emzVH2OsQZhRUS4hYz2SqszqFcvNODxcwC41BNxjRCMOnrjkG1zWsz3pox
jVEFSzlImz3L80AgYLRAgjVUd1pYQjh/QQoVpRdDbyB9LN3ZRAURF/b4hD+e14aKBJWCvkInUBgz
5vCJVt1OSFOEYZTS/EoJr+hmHfNKb1Gupt4HYCtkH3eUWt5BYkgeuhmdikD6UqMSxF9ASC7A4jnX
DZzWGvwQhb3ZWUSUJjrqm3av41IpToBFdWtf4A1FFzlxp5660dBJ32aOBZlA11lMNUqWU7YVLAvA
ndCzk1twyxeEInA0a+1SLSV7DLIBEg2q6PGwpO7SUdFTk8ZLZ107mlLawRuMUNxFDmEOMQGOwE9Z
w37EumFZ5G+tSa+slwKamsiJL41I8aoy7wm+vNzOILUj1dyZSYREU70Q8kgFWk1E33NVXsQRUa1C
QRa/jJFNTilmlGumPBuGD8iUnqFbA8iV4hwx+RgEXc59T4VzpNP7rubxNpQFxdEGCrDQcop6jFY6
xgu6rCDxKI1fslL+kSlkASPrtuTmgCpV+Ke6MK2Ezrp9Ir9+UpBYwb80AmWsauhIjSl4X7pMuR2Z
X030bqj65D30HI3yUf4pQALBbdqol64rztlUYafX1m+zueC6YA5QfJe09ECqVJugjKbN0BakT3QT
tIJSvlhkf+twfKWwV4OKcPKaZLwmfTWDCcnifqL4RNLSK9FXBgSNi5d+NVm9CytgCHI3/qX7EDs4
1H93GSKowLuAvzUTZS/CISzuyMbq1Ro0LvzeMoB95CjclWSqSSQBOwlesbX+i+Mpf6XO1DIkJCCX
srkUy+ILY33JrGtkkqlF2nK3VAHIcBYA35e3NeNtbvsnvWpvcVZ/FFN8abMALLouhBRhaHxWC9YB
gdl/5KAb9xUqFqYmz5QfgPENFDFcU0bkwqDjNWFzqUaL6BTDvkPINiez6pvqp3hEY3jJomzay7P4
pHcaE3lSDklunmTMfaIcLLAKWjKJNBkx+wEKYgXLzhApluumcpeD7CPLghg/nfmnisVdNc7vc0V9
ux6UtzCtEJCu4/skSk9R1Gu+9FaJY4rAf4hDjgotO4/B4dexgQyc3t5jZJeDPhjJNOEC1CLIRKVd
Xpdi+AviFr/gxFaC4FmTRGC5MrAv+W+5RFhpjhYGK11Snq02NPCkWCisROhbmm8ybr/H0qBnxVy3
vClCTAos6Vm0nswO4rcugxEWMAUZquYHCCNGmEnSuHjlsgD2biwDfBxi8zOO49MgURyXAjDurC03
oWlf5ZGdNUi6h6o1B7NJaHcZgjdZ4TnU9kG9WusVrNwJtL9DJCzbsWiQS5DNAEE78QBOjd8xP6o0
Rzhq5iDjv3Grfar9Wq+I1VuNlTIWA62bW4O8a3MaWdZbIqovc1iruDwj0znMOKUL8StLj9ny6a1e
I4jPvgEG+1BYy202SsQAYI63s362RvNTE4Y/ughXTVEfJjuQJ2forlIbpPcDanKGNq4ITpXOjSPI
0i7Dlh5/VemDMKLc9cndiMkm8WgI3aI2Unjc8nseDNUTh4eak4IDuMHGAUjgaCjwKwGkgC1Z1/Cx
n28qE8OBHID78Q9TddkJ0cherCKtwy2ec5lQpjZ8qxlxo0Cdg2jpQH+bzH8oHqOS7aya5LaPB2Cd
uvjWBhpmRyA4w0r9rqfnoFZ0Z9Hh3/Y5CUFMFBW2WnToDYp9i24cq34JNxrmPdF5XlRSi1BEpklh
6UqkR5+zlVbQttBQVaTIrWLax2pv2FGdf8lWdu405QQY8kvutI+w/TMNoGljyS9QAgbZj261eQ3S
Lc3w2wAJz+1XtVfdIOFH0FzsvJT4Y0nzk9EAaBibz2WG/VpPFytTX6Q6PFGD/JFrfdcinip3FDXx
q+i16i7NJLg6Q0ysAUzUwpbR6FXiEvkwQgafTksBCd78Kvq/XYQiW9mSF+Vjg3RZVn5PwX5Ov0FD
+VEKTl8Kjbe2oK8Xaj+QrZAoDIxHjCLeOAj41gzIDybUfzLNeqe+HNA+5YrRTqqaStuOmhDSxS4u
c9YZthAYH3FRHQqFXiMBwimsNDo0qWXaXKWSKql8jqA9t4R+DFhbHr4WZIJp6j0bTfgVDt1NT4S9
ucaVYq3sUaRUoFVIDOsYX4I6IrNGuYVzAksHaWVJZBVTSGFXsoKXAnJSQuTF+ZtQpWis9SAUIUWa
23KYHalG2xIS0zQuB1rbrzTgkQYOxVsnrb2NnKVlysVrPze72tR36biKRkz3JUfJjOA02Jqwc5Ez
k2lIUo9bdA25287yqf6jy2aNGHmmFneVTABhHJ341hQBDKDKGUTSPWsEYNwDqoWWiobC4Heq/GGl
3SkJhS8jMl80nNjAESK1Pq7F2QUoxypkX0EUaktzu6SvcooxiKJrV6nBrXnE+SUYMG1tE8nvMm4/
DeptoSLznrLQqTH6YDGIQh2KFapnyYgYFIWOpA19hkyMD8S6yYgJZnyCDki/HpGi+P1RM3sMVOAl
gP7h12Yo1P/5ze/zuK4jx+yhTf2++/fh9xcy1x4tz/XT/n34/c2/Tw0ZaxVpjrf/5/X/8fW/b/49
sP/znjRNDorcFz5tvk5yf9/HDgtr4vdH1n24pf9+Va1JW1MZI4J1nIHK/rU0UBj+/eDfB8kS0Rpa
z/DfB1pq//NpD+llX8P+DYKZ8pf5mf9+x++71P/91n9eU/cicSppMqX7VqVL0a8PS97DsotXkZdA
pLDz++Lve34ftIbuCvUNrIn1axktaDz/77//9+mQUhDtO4BGdUYcgYDkf79IKvXUr7lCvyC8X3xd
VNONkNbewe9rxjCl9piBtU6nOPBaek7/OEb8mkVE+UR35/fHXggvBXIkee/XY3QUTq36xG61aCfy
iSS5QX7QkYLYBC479R4Biul9fFZeKUSdsUNHOO5A5EKb/Zb7BRa39+VORIoAffkNngyOkU0kvY+v
Eurc0OrMI5zKhI4DWZCNINAjOVtPaAEuiFxPlfGcXc2LMi2bb+qUGAk08xFKbG7TWRc3A1pQo9c/
mL/kKujbySiVfIA9wzFORxtgG3+OLDy5K+a+jg3FHmEYfuy+C2x6EFSZIRw65fCBuiSF0IitxVG+
2lOADpXd+sqdpQT2gYcTFpCgTfCnuqYHuIdYbCG1CH+OGj9+f7Al2dJOmQ+5SboCtItowMCoUV2d
0hluFZfsbF4QLozrTep3vSfCnAlJZqNzvi9fws4rX1Y9OsR3gLweC/gPMNB3svyGmvAEzsScUXU/
8SgZGxOpsQf86UWnJ8HHDNOOvEffx37uU9xvhS1le1JWuJSocTXpnnUUEz5QLQrWBSVhXY+3Abu6
rV4x6lav00si3oTPCwCtLnCWrYba/yF7zT9YoLNLvJG2pZ3h/Fc/Y3S4AUEMf9t06CJtZILcDZ2M
T8t7M6wzUj3IfwSoJqJfCVmmd9A87ER8O5Dnk0GaIZFnk2I6MFOST9RDtphav6nnyv0mMQ2P1qkb
nfmtgIb6QSv/iJip9nxH9PSMSPGR4ulEBRjQj6o4pIebLLAv6BY2W9O5QFzi5Y0KvZVzxG7DVi/B
j7lD2d8B9ouco7lDzdfXL/FJ3+k/xRf/4uD0aO4wf7/iG3TF4Efove6uQoRONsEldGn4bAi/uACI
6baMqwhq7B5PKt15iJfijoTFhV2xxHxiJ7hwx0lGnfgjeP+2bubFvIAgW0GW7qTugnBvwSWUkYO8
UETClczwwIdnG582CsXy0C1vWGl8dILtiamjOB/l0zl8edMAFdP4sw8G2h9n3PQynKC0rY7IOiXr
YENF1kS7yp5s+q8+Em0w6W9U058eystLPOwE+9Ehd/pVoYhXOsk5RkXLRmC9v10TB1lz6bBgIrlZ
Y5HnKfIzCAtOzlwqbKo57YgUZorSZy08MJo4zxg1VrADNtiK3EaAeAe8DWofW7uJK1WeMmfCCcxD
XbejmPQBOum/r1LQ8MI9ghsDOhLFC54PIqAFJXFQR9qE+wWR+xufm5xrv37A9WEsY5YClKwYncmu
/rRHMhQZQrdPnYVaD0aNDLbvU3KcPNzZPQglMXYtzRmsqcISMp/N04TiOTZfWwBoduQ9VKwp0LJD
VjhGBdr9Z6Q8Utu37IwcdWPMTnP/Tv1mS1/iSs2H/RszAWxycjtHVc+ZUYo4CU/wfYQN7Tyqdut0
5mYyyg6QyUMsNbAPfOwkfj3e6F7S8yrOVXEKwp1BjWMf5gdxr33TsprwGFmeIfcF2x65YX071bv4
KbqE6L8adnmaNuEHRRJ6E3caBxs6ZB+xm+7BEMZ78pzymYCJK1f6AA2H/NkDi2R8AZJNXfG07KLo
4JW4cSFP9/RRVhf5uf9bIKEwnxvBwzmy3qIDroN7sbhqpWXXn+1T/EL7FRojunLNh/yT0jmS/hDp
UsqqBzf2qU8ujlShwYqGLgY5yxE9UUv9HH601fDoVENqwzpp8wFBHdXmv7F4TpTNFz1Fnd4lqtNa
7aU3bGHuaJajfOwIK7+q2EFYpRLVbaIzwtPYDFRO/ij9RrCJrSAnPAptt6DsSqPc3MQuorUnBkvp
c1XccA9gcr5Fb/3z6A/GmauzHBCstdPVc8F0jGVDbiQX6Hx5IB/5fEY6HC51eC9PErcIxdC3dHAK
BBQh62zyPbMQPgKSVsuRORK7YvGibFGdu0kOWAnVPHbgpl4S6jUIwoP3hy4OBt9HP2Hi1o8PuEAb
5O+x6VC+2CzZAmt7OsDEYnGA0F1+IESBXkfocg1qP3zG0Cjzpq+ZSBXcHm45bH/Q29d7T6mm/Mz3
C6YtSNWIPwoyJQyUU+QNW3UdexUNrP4PZiXBettjQrxEfqFwmV0/sMtElOn519n2/MIhig80eTfj
etInlp4p2MXRlvm2S+ie7fC2DB3UiLfo2/7+H454x9LUOYSu194mcXVagnrtpk/gPu3gubign33D
2TRSt8D+uBK4DIyljWrGpPvZt4iet/lY1LNGsIsfAEcA9hbAHgE4orfQPuEYp3Yi+Gj7jrf8wc7A
MnJHomFVyIE3RBPyzDhnewv29UZ0wQBvGVbJj/lXR+QbAHLDHuUxhFrmSu2zQXnspJzgtMGKA68j
GKRoXH3JD/BKLOeZ9W0g6CjbAfU52qLJK3TtRTvH+53KRuQBjsXBas/jXq99vFM3yHmAwUGPGHta
Eduy52UXP7Qe1bO2osX/VIE2A5sWXS0QBIyBp/RK4v3V3cUbE/UROfgRhHvlUH9gkmSzeLJmgOKH
1fllHEbUbcONFx76z9WGlWnwFn4GH8IBlvAh9BDO5Arag8cWuy/bC4r6VOWzi/wZHmioTlRAsLV2
fxcmh8XJmQwPRln254JWCIScDQRbmmVP3Jz2hnIOlxD5z/UmounP+SYO1qDMJX+gaoRPhbmC7V1W
x5ULsukAMnwCj15Y63Dq8/BtSiD624BXDiAVbZIGYVXfJxxayg8QFwQ8K+4i3875RR2yA94PjoDV
QubowRGtZhkjOlxy+lfD9KvxFd4JmrMAIcRdyK3Vk52mHhLaui+oQ9kP39RtYXtwRJ9uMGqEloWE
NX6bLnrIiChxyxWQA5v+ozlHXmJdqq3h+oFHNcsJPCCJNqP8RXFiMCnu+DzhDnAO6y9M4PLvWrg2
WWhPPwrZpKxYJwG4l7gHZijgw2eEF6mvQDXlLkyipcRvgbGc4/QAMRswCDiMbWd8ZuAeifdw9JMg
JC1XtcpccQcSm+2KMtVkvFLi1IIjvWMV3QlfKL7lazPbiJYDtZOBV5or/jc4BVtrwJuFSgLwpj3L
jrTFFuGc0HrfKl+sbewnBNISovwsbUz/njuXP0O7bCyPcKW+QfOtJwpjOwJVJt6ZlSeCRbXvHwiN
3yCbw4SuWDjQ9cawhCYQi8dLqzraSw0vj3VbQ1qfCNL9Xg5DQDtmtY5qU0fS/GF1NHEXbI2Z2mxX
eJoQcXe4RCKFZzevS7WtPPWhPoRqi+DuY/QVkzDivTozz4176nY7ESO+HRUTGYkfjmfZUF3Z5C8S
4jjARDuXInGDXpvkpw0V6M1ECTqEWsdaYeNDHLOKMePR5gOnAjKJeEdGCYNeBJUgmvXFTma2ytN+
Us+UVJYMLLEnvATJU4jV4Cn9MN4CzDbVp2nwuHzDD1TBf64Hax8gsD51VY7ZZ0+oyh1XOzsLJB54
muG4QuhC+VEcd7UK3YALZ4MLSgWX6d+nf5ArTjzm84xCBOdSb67quNXCowaawdZP8150hx7Hl2OZ
XqYDlDBMUbFbqfd5BhnnIajHJHbzwvmIRVuQXJGwCNcoBCo2+LWwP7+B6+qfmst8Q6pqlD2xfBnw
/UJbMXUoqoi3Nt6iQNBzBDpB2k7RT0r7Ogt/gundjO0SxWNiBhRgPzpxQ0R476gwE4JDg2xtGbwS
1ATLM7DOrF0CjNkP+zMB6nIAvcKY184UGg1cFlYTNPxcHDx86lOwXj2GUnnLXoX0SlNnP9eI5+yw
mWInGC+Zh7FPiW0CSRiY7MqRtkO1bfJnPdpPaBcG1yxBRoEUzi6ciaYbGv6sZviLr3415deKORYz
+AFeplx66Uw4sxr+YWWPvNLDfGAlDDseR+Bk9izDr1UvRSUmK68R4iiR4FW4PQW2WLkql+ZMkzZE
UshgbbMxa1BQcEiREt4a+aEOkcd1pv4veQKKCeYrtRBI5pQagRXQo0MMd9QofjtF4ogVWqNeYLkY
BaOnNMHxNRy09M/r8MPDBumXwvJpx6S5o31X0UuyK4yt5OmAVZLjjHA+QRj7iObQ6ZmfQ0x1oyPl
aJy50c9IoZVDTUS74CVPUZEgIRGQ9xAHmxiR/5IMIiaxNjdg+SIaxOpLxxuGfblOL5jlYPOEmvwA
sTs9YP9jqJ+mcWlAqYt7tmxJRgfha/xQqW19VbDPyGUe7EqyZj9k5ARxzuu34gU/DJpfR8S4WL1C
btWeyjf+6GgjQNNIvFHx2KZpHaOsosbbmXhZuGlel3t4vOuo5t0byc2jnwDw1oMtCfxeuYunKwfN
mgPGW6n2IbUQtiICJta6JXueEKa9sj2wP226M/MGa0xa2N4Z2yvi15p6uEfc0b0iGs6KjgX9U/iZ
fnbHj2pXbj6qHwWbuW8QYzqcSrv7qVRWcEzxsJb7jFmY5hM34W4Q0zBE/1AWaDfNhVx2G5/y5wTt
TWrsVGZJ7z6FV6zap1edi/SpOMN50t3km7ALMzy2MeN4rdCbdyCq1Ddz13wNd9bSwsGbi7EnMYin
xm9xEHfpJtFFJkrlsTjnp3TPCW26V227Fg/QbPTWjZeq+1cieCw3ZHopHjRFtR1fpp++sQlpYnnA
X3gL716jGMGort28/ZgYlRVai54lU/cw3QnWByOzXS8oVQmegZZTd7F5TOnnXlAwHk/rRjK9Mrf4
JjJ3v76xjJXPvc+EQzvgjOyDyZp1LF6ZvMzIzKNXTr2ANX1iDdrIhE/jFqdqmuA76YhAG6NsfoDe
/4FJAfYHS7PAgQuKtZNHLeqveJOeme58S07ScOlgYP2ATMof8XP+bBxK33AJ7/TT7/GEwzn5Ft3l
iEXamjYT5FeYHZ6D/lwk74uxb/H3Gsm94R/iyWEmTyUlBMLitWHa3xQCKuuevJGTGx5GfNpWflBg
Er5SN8i/jcrpn2WXSIcFssDG2OE+FNOFodWdyVSlO+GlbnfviKjBeFO8s7jjjht+c6ZW8uumtsTe
6m5HRMvFgR4d29I3haO4bYlFKVbT0c8CEhe426a3Mt2AJH3o7y0+eDT4WP8AeJ4ImjTr+jBQhHXl
2zR6JO2DglSWg7CLLzlgUcsdaYaYYht/bvRznP9F4ObOl3ejZzGi2Y7rFRaSdO6KNQ1d8Sp4Jfg0
tmoNW5MQA9SXEXdPD7+IJtoQzarKBSFE8V2n9qFfkDZrHwygXeBzDjKqDjZLFi48y25w0s/m2Mib
6oowifC92qErdg5wYXChOVzwSp5VO6DyUjvhEUewe/2NAshxvEaH4N7cRjZMkk600yBEm5vo2Ubr
6bUx7iCmUQv+nPaILlBO3OSeU84Oojdok2Nd57DZ17ATPoO/GLtZR/hhUoVC7SaNX0e4xLrDTCz1
a2w5BirGw7Ea3sZP9jO+5iP3NWKh7v1e/c2x6tOoN5GzqcLfqqWpaqcf2eu1xArl2D4TjfQfuMb1
pS3Lh1WUGYvWcgvigjJjRxxLdaB9zO0mAq+2gbm2IIX4UA6+9UJsfshdMkz6ok5PDVNerVw9bqSY
PoVP87jDVmiWD8Aik+UIVET2SCbYnotXYoH8Q579q0E3jJGKFcSa0BGEres0Ls3UQdZixyNBw9rD
NOc0pz6vivJBYAxNO4GGRnsSF2rNbnJs05bBnRu3KnBH9YJ8UHWn5lshnMLCQxxqtof8j9mdp+aF
u34SaQD3h3TgVM9WQySQfZVsBDU1uCSswA0fcuMozm9U6AodLsUxKCAWffEfFRkLCM76z5MSHJCM
ha5/s4znqT3oaxyqxxcEeraYn10h+prRT5Y7g3DgO3oq/n7wtzgz6r+pjViqP23xYDExYQkcFrQj
Of5aH0ExYBsghszCCp0TF7UXIzjA81PIrqD7v1OnI4RHJflOxEu2RMGy2mNeB6aeds+mvgUd5XO7
u3d3/lkrblvtbr3UxQt61Qe49vp7L2xJvJ4Y93iupP4A98Tt7gPLz1K5hGGsGmcyDbP4FEfkw/Ag
LDgBZ8pOrKh8DeVrsjYmc8SqTviLUv428VY1OXir+DG43RfJJRBHIDz9GTu8taArH3BmxA6M5PMu
PLENlQ6Lqg7ihMYPQRS2Q+E2p2rjyxjEoIQ6eNN2vSAfHFE7spDSCIP5uWbR7IigwxBRgvX5uwLm
J5bbV3L16hXl3l+Tyy+u1nAn1mJZAy2MQN46+lj0iEuD9/4WfZO6EBdTy2WBhGhTecZWTg4kFocH
8nvBe6y+EmImFP3oCbX0H79Y3aa3XPIH3qOjInUA0o9dN7y8V4oaTK3VQSfbteEJpZl+3Ers0ncJ
Tt2XRBMbGVJKM4Hkpf6O1H4zxWBFfFHFVVQEVUwWdkgNa5Nc4fLFKZbd5xbHiScuclzjPeOGKmQI
tz+NN9Wd96hxEFd7TDLlq3sFS3ak4FFTrSEANd+J7pFT5Ueq/6RChBQSNStiBKz40j8huSKoDpdg
RFK2UnLuVzs51ML/Yl9IRJXqNiV32Gaji3JP7ROWgIxAeG2gqvQYtTukWJBW4T7ZvQmv1ERZMvw0
2lNS4rC4QVi/jI+Qcs7fVbW0BjZdevg0EVbhc8cVBZiSkiKle5Kk4H0eT8q9OKcue9s7l01M7gFx
Fvm3SYUmRaUC8+qvCZfcGMHiHUvDKrd0m774JJYVFMSoS7HDj/05Az111UlqbRNJkPKofKnyQWaB
w8AXVOy0jsD0D7aUJDbBKUnPhubzYVmLiOyTzJUht3hVtsNr/odOMmq/eD3/QTH+g/dX4RHFlu4L
NQ7rFf0qJjFddhec3YkBTqXJZPMpKyqKLheEtQvDUIo9JOprOgJ2Y3Qtc4P0Jw6kYvpHa+64pdJq
oxlK/ppeeS+FnZrgAul4DUVGn7sxaDSX3ImSEGk11pPGBUUNfuDvRnREnWkLA4RMYuQyNT4fZRU7
zBFL7U53Bp9v670U/nagY1DjpMIU76m1T/pHYXl6uK3UHZFzqxxy7S6w9HPMAm6ejT+H26zxJ3Fe
B0+8Zh4s2aTWq4elMzIqC3q/LvcBo6zuvAykbW4koNjksLVnrwQmyG4ovxh0jp5j5ZP5QZEYz9TT
ubs1BdJ6vTacb6fc+EJWMq5HxZIyXfltjsWI5hSySzWRn0m5yps42ap0TTDsUlHDSbGktcvop5p+
uKj9+M6f8z1ruoIYxAYpLuIs5cBl5Yw4L0jcWKPOCEspWw5Jol9PC4xfL8Br1n6OMVzYC7niXC8V
erPlJbDegOyTX6Eg6BioUPUUe8iLK+4iJcoPRiefiWAZ+x50plJ846wzio11+oeyP084fCrrmMIF
KF97mUzdmpWSnY+UWkIfkm6mhoEcVc2VdUxfDsZ1/gzVn8iRm8o+z1VFQ0CgoAGqnBlPxxtoCxqz
MBAQ6JBdxhY8XitAiR6Vw/UWsSowlAKNFe5ZaF+h/Pj1h4VHh4fXmAc+YSi3ovBXpWx/MpHqpIY2
eNRJKFX2prsOWtPVpTfGCk8puWLPtUYJv9/MN8C65xCw9aSmoW44M8Yk6UmlrO6orNUcKOc6gwhC
Cz/FJ37H5efr2fgLfPj2XFb+ns74ekOxJsULlrEcr7K4nA6DXnE5KiYRv+Et3I7RnyJaw+tpc7Y4
RXNoCBhy6bgEHCM6CZz/goRbuPpt80ccL4NgvUlIKfVY3EW0kLiB5KCYTq7tG3Fuj8GeZANpVhYj
TpPhYPbOfBo/+OLhlS6BQMbk8b2cDv8t7SsfqFPm0Z64PdSFU7JmVcUC+cys0NQdUz5XDp226+kK
aKgC0wQWHfBv3EQ+bJ0Ysc1ErTVs7mjWXY2DSv5jetxYJgjfwRu57Zwhp7mKADmD7tfPoYyXANUh
d8EGDZjk2j8ABkr06yC8iee0ZG3zyl4Cb6KraznSVc8OFE+ElGLCK2OeLw9APQtAOd3ZuCSdjcMc
QkWcz8hQIh7cGsuR28B74ZOuYxFgCuVnpEpIToG+UnEn3GGsAuu8jQ+tQQRqdRzmKHgft0EyUUCB
AI6C7KZZ/cU9S7nxB5F4HK0j/TrGB7dygp2R+7Xk80303KOMgHuPWzGfk7vWYVxnn0Hax1Fx2MuR
xgbTIq3srj8wyLpL/0KDNGwweHSQRu+uECepelQd8qSELaB0fFpsaFnjxFs4SvQJmZijYx5rkUvk
OPUe5BTRsqtcgsSye1ksh+XE6p+H7j0BJtbCYYUnrJ6AtImyh0pTK59QZI0WD9JrKe5ojWMDB2Is
ldxQ80Ttzj3mMIfgytwz2leecrorggt/n3hLXB5IW2PYNIIjDYxb2lzrhYURDERHdkmeQDguuImv
l3+DvXvhomvNmDTrmzrt/rnCALaFbgumkuuDKD25cNrYI+JTf6YdWDfObMYulGowqtcqqog+E65Y
u052c8EWzkQF2EFxoky3kuwwCsEUIBgtCy4XDM923AG5dVyoVWMY+s/iZQA+ubCsQDxvNHdNpAq3
4rgTYOIoa+25pigCMpX/mZAt6oMbj5rcD+fHfWVYBvTt1LU+OWYH66t+DjgnEicGY7znwpLmcUic
/woIMgAX2ZHuBhTzN2G55qbgI2M0wPLbshz4+nUQDJQybYSJTLSpIVQFvkqVk6xsQ+dCxtfJgpZM
SW3TD/NmtGrbZ/W0UXDOUY8cX2L9jcloHaJvUKr5yzpeUR0lSTV3SL8nxccqPsqWl5JmbFSytnK8
phak/6M4IX4q3EUwnr/TzlQ9fVivNBovrGRU+SCiNz6hhdIChXMqxliBHK2PXAAuLesF19GIsCtM
6P9E5A6s5cC76DCCnnJmJsV8GJRnIP31lTobSA7LRMIS54SCCtGzkQU+02CdPyruoeALnQr43QWm
dNkfeYFbXdeHBu3BwbFonINheQr+cEVF+QSyK6FyLzvMgJI1BCPWdqtr8B+2jfm1jmvlmXtJoVWk
IUrbs4b8RaEekSYBR6LO7VsPwCWVXFaggjIpcK7cWq/bPJt71mFZtlj9SfGR1gTfj1aHhQWgkw9b
TfXzzklDl+W5VPcMQ84CYUoSaIFAnQnauNjTYC1NRJrsrOipCwGAe6HI5HG7xIdKwUwDkWkmu3L8
FL5BrLCMqY8aWVQUYV/y0m25poQ31htK2VXrgEFcRxICfLghr/QmWzyhZ99yeZaDEj7R2QvrwxAd
5gJ95jc0VtauF6WEyI2wBGaGNnvWKpmSU7duNMxFbFbUT8oIFm0av6q3DExuBUMWxD8lqSLGPZMZ
qFHrI8gyEKlFP+LGZoTWGaOdJt5oHvgVS/sac+DV8ix88dyMkGBGK+2qcwoVqkI2O3khstvvhfQl
o2c2r2fBO0ucB3mqOxVWCAAjUawCbG1gQ4/Sir3OewHs5zsVEb7eaB1mHp9Mx4l9O2M7tUuZ0UjT
f14XkHXPzqik7VhJACgvGJhhZ04xSHtmWgJOD9o/NQs9Vl7DXuajIN/HqA99M+DpgQTKM1O3wy8M
usLiIlA6cUKAHZgVyL4ttaOjH97t4ZZsloEbBgamPyjaNhy3wuyJlM5Dp4KYSCMGnZbhgLgzhRwu
t1A8B0RcLCy/ixGTtbpk74wZphRHxkq0oKfKEfwu5yxGrBzcohBmcbbjprHy5IBWdCRiaC8B1HLa
TwAhLFDsd4K24+1I75E3Ey8jIARmLbdL6cwy1senxgRnTGyOKKhN2MCX8a3sfRTLeMo1JDhjtogT
OeqFDo5mUbZfmwzcVv4qDyHmgBk/WRKbHZScZEIoUv2DMg/9zDXe46MIQVKfJSRbUJVfRROSlOrw
wOgPR9TkdswZ6mmZ8vkCJoCWDJEYZ298s8hfqI2SrJOvrts3yBPKnyCL0ANdYQZdC+pvB9KCYjKb
c0OFCfHnBQd4QTI9c0Lo0G5Ro0HVnsVDs7B8C2t46krdTVzM9bnQFHSLBk1P+HgW2Lpe2n3f1DIo
4YQISR+fFjODRFl0xl5D+yVUElxdUpCcGMLEfqWr2ApMyh6BJ2Vvra4XYgKIqlDzHYS1j6SDRpF3
s7xPERhHaiPdiWNEo1uA1BLrDcbVTYosOz4H+7APQmSdZYzQilER7QF5EwY7hbNGl0Z0RnB/inXB
kxbuCOpWt1EfMzsMWgNixbTKy6kKwgbXWjVJpFYhBnMVXTAW7afJw88xYJOpFHbnaMn93nAT4pow
NNEmADS9GTsL8SJDep1MrFTxQvrPnwe6PntBap5/X2pSJSfIEV9/PzrHMGM7UbkpVlpQIU/dPm8R
chvrmEvWD8dYBkSZ/v8HOVwAYv4+7yIDMKhcIbNTM3Ebtar3YRr990FpfU0r2UrGuSbcEF/+fUOi
J9/mrPf4fRU0gdaHZpjhFP/7/PenAQlN1D/y3bxqVMS/GhW/P2ZiCaARneAEVZvlINQgO4W0mXHE
mRrYTwZzJAbv73QB3k+/R2sKIEKbOu2w6lt//H3xnz9c/xpkJ7/598UqDXZDQw7WoXprN7j1oPbA
Qfw+INCMXOHv4fz++PuiVtV3S6STOCmwlcJcRKpMZadD/P0/D+P69P+89vvb39dkXKWVRI99xUB+
HYcUrxjCGqhLjRE64m9GFAqsAPWfRpRbpPwiAzER6AVhOzrioGm2rIMyt459YurYQxul3yIpiZWk
uAAW08y1vJ1QGSimv4gkNWR+wRfSGxkRQb0vA6tzx1qjMbKAaUsooSUGYgbVUITnYrVnVNSF1G8l
0kUtNU+k6wjJW5hNqzETcl8o7Par7s14qTo25EHUMEzPKjDNMylRhvnpyiY01RTtWkwmrMn8ytvX
RqMgqDVScRVphaAZjyxqjsO3WSe4g1U0QiiSqI3+PMvSBT2v0ldUgK/1GGy6ifBkBnPoaw3qGWhc
6KQE1OfK2VMiZH1jlS2tHPqXFlxlRdXKTHH5q/J+h9K8GEsKTbimdoKpp2tokmuhQL9ts/H/sXde
y3FrWZp+InTAb+CWTG/oRFEkbxCSKMF7YMM8fX8ru6pPx8TExMz9XFQWySNRZCYSe63fgkM17jbE
3LctZ57peMHmTa5oRwDRplOXPCY0fsnbr3k0OKCJ6icCfKLLHTI9M3LYeg4hvIfqHlYhoQKOrZBu
CXhsqtMJ5eFJ1cFm0uCjoUmz1YQipLTYMEj0fqvN4YiePvWJf68z9udaqfRorWiQalDmAIDQn8jM
o4XlU9c8aV07uSCvb07I7lDNTJsm4V6YFTe6xNE2f+IPJNxDaRT/zl3iJO/tQpBEMiYx2aq1uy9q
khtAgDwr9w6zQ3VdUzA8JhUEzAhY5UfwUSvYjpnSHjv6WYylaayuZWt/o6Rh42OFOAZAiEi9cNAq
lEchuRzE/HXaUHszmT7qkZ/YMHJEgUZwGYfZezA5u9RIufhMl56bIvZskvxDDUyjpvcrzELvEo8c
cKWH0bRJ4x+Wz2aIjpkSVZu210TPdBBW1Tl0NEYJyry08upNYcl4b9XRNp6q4oodbKonTUqDdq6V
3Tyv04hCCqIXC8p6tpT33toOUgJt7JsxJQdnolUpoOMxjp+n6rF3/PBHKhCitw1JrjuXM4HiaT3Q
ZOwRSdfUZ8/orkp50yGnOsGPPWs3TS1aFd68962hnkcr5dxL6b0u4iCVi4g9J1UaNEd9Vc06keuP
ty1z3a+WyHkjJhps8JlHDF1VNFUpxAwULZHcZJ4TReMdyU+bbKXTpFY0blvZ+EGnCSzQOuS7zOL8
XdwvFavpMHUY+7B9PDg6t08OyaRxXTD9L9FPz6EQ0cgnCtVjsqhfy1bttGuFl65pL/hphjO+FaL2
rL/O0mOgaQDOOALgGhAk0QfkeVa2NzJN2D/Oo9JqT+b6MviYZ3vS2U4V4ghsfsdAK1Rs9sKS1GRS
1+P3JxxS9ItG3hfZwOW+rP19ZBWcBF3/feqqz8kvsLSN1n51ige50nHqhubWMwqbErPlV5A3FC+l
yTZIsLxNWFRaq9/PzN9ueDAc6zClBIKZPlabKkTr0a0T+TmcI+Gg080aYfamApbcN69FBqJaHLCt
p47GyLzl2WSo27E6lTTg4PKJlk0+JjSFx/3RMo31ODnV8uwmySFrvDOXSPmriOxrQD+UPdTzd0oR
9mrE5uZPMGtTD2yYdB9uPx/cYDDOa4pMg9hEDGDzSihE0H9fzGI+OqZzaXlpgBxRf8cJfc6j88eb
2G9wXBH1ETIVWdbyMMPvTgS8kdXlrY+e6/zoQqsH+VjTY0dEN9AiQBQR/eyEmLD8htQuo9PzsbZo
m6kTWGQSZEjn3tQONh2z9b8t+F9PS+xO+zQioHexq+q0Msj4RS0dX87z2GavkRW2O27G+dHOvvtx
bT4MUXMJ49U52/BZfp7ar8OiIXWQYvUdASAUqc1L+EU0EWlmU/p3SWhos53ke72JsZwe6+DTSFd9
CZv6GrVLsScDIsU9YP4kRo1tPoLPCpruYjZ0juRWQi+XZs+DyVgK62oZK7fNQE87I1fJ1iqbN67S
+6Y1GnIJB9ZzTfKXEXrFNu0NWMDY++bSgFKsnr/FUvonm6NL1tsOctqyuF8bxs56SslFZNstcmiX
1oUGCnLLP4+Rfh3oiDzGOHQgHgQiwTscd1l6TfN256ryb68s/AEWNT+E28TRNEkBSE54jv1jKONp
m7jevJ90Qzi40sfWWzhqXdvfeRPrkaKOsjSLN0s7aDT65dlQMaSYQ8twSeddWNcVxkf69uyZKMCW
W8voans3mfZ4oUPkify5j7keHruyByPIZ4fIOX0hoTjeD2miwaAn6qiX/jFT9zx59d6wS8qBhlht
lO9R+5gvSFwMKq8iOzrasy5YLYzuNHgYknofUKEd7OIV+8/jtMwX4sAejMwnXX8tcUEw0LcNwVQe
ZkmKs0BQMqP6qiiQLDJvy/zu/oxMvM9c7C+VawGVq+CYMqEf6NuQ/sTxQu73i4UNOa46uvzMoELA
vaHTKTs0uv8eSjyrJh2UfkyWrTUOfqcr02YdjEhlfHCqzo6PvgmkmVfKO9Lft4S7fGY5tDRSkyFB
aVoPYHNBy3vGtMa9q2pU5pm+4nqc8+ovxn1ShX3vZ7O+t50O7uOUGP1K8/v7OF7WNUyvS/IYeCXa
hvGDlDvErAvbgH1e1uw8tN186QgDRzf8FXs+g3ncDW+J8TLRGrnJw74lL1F/pYS7fgthlsw6HYkT
CIJrHOvfca+ivXF0vOZApQG5XMMMDLDWx7ZkpM+t8px0FCN5ef/bGvS+sxk32gAQvAvWdxoTpVSD
vW9ZeBt/qr7fuvE6bD1LQzdbEUfQmj9Y83Vx0uQyNlCoQebsJiuEIFQsOazhpCey8ErQLEl4ZA4l
6qNLw+Nkjx8cOC8+YcCUlpAoQWkv79MtOWfepaFvcrbWAbe5YExm/W0O0/qYoYNbiplf0sbg6wHQ
O6ELPdg7+J990l3bi0cL4iPBqu2VYAJgfeLIQxCCINHUyszNo2MRnJWHUK8zRpw8IfZlytaIe1P+
K6ij7NJFI+qgLN/7vgfkOnskPEwmPcVqk9gbdiTvbM0EwqrF+kES6OM6Tv7VKro3bOuckwHqzQxD
um1zy5kXwL2lCp9yn5eSoAhUTbZDlE8Cz2lOzca3nkHMhqIkaWagn2c1q2vl9hkI+ABW5zfetoj7
U6Z1+9YjW9w18OukO7z4fgd84Ta8ZAUDnTZh6VuLIqK1o+kwLYgaz0bWYQIa6T/yjgR22kc3DEnv
JQJyJKBHhm+QM9XrV1bTZt9jw0YOzKdlUNC1lXufC0k+dB535wmTMaCl9dm57WMpmZnjug738ubx
84UYzJgn1/Nd0eQykhrlrvLnZUdooYcfmzHC4M5UUNIw1eAgUeZ+1sy+W6c0/5QdmZKzORGrSWzn
OSVPOuRN2tgxtzGHC1xKcopptI6RLqmtrAmc97lNVhNOCyfAKxv1r7SOBVcaQ6ldtutDnYoNAcFn
ZXnWeY7WB9PU1sEmHOLAPu1Mq0wFSNfzmFITd0XOiCCMhfpk5V3+PKZhtk9GyHUKF7pDXStCxvzF
uZhRTgCf9kHN0oh69vnoT9iPAjWy9JGGcCoKnXBe5WBShCi61uownuwDp1iwfi/xW0CC7f2aE/Od
1dZ7/F4oLPgZQ/3GV2t+6cnMxQRXcebZZvSwqFz8AtAnkVd8N01wEd+1rKcmwAzrMtpQLE/j0dwH
OOUdsiBcFe+QAWb7JlqpmRzqMz7GP+2i0lO41inICdUEfnNcDTKey6GYdmttnaIO5Xao+urUAaNV
Mb+sGcSPg8OLKwVBrbmyGHrEfk2BiYxsQZthZBSq1lX/bhhE4Dm2DplZsu7YLcjR2SKAnFJU/8M6
nFb8L/3wYNg6vgZm9mi7k/HKuutwdv5eu769d/uz9lMQmwCucTRe6kqRbsaioEZYTTPi+C4GWPRK
PbAMbarc+T3liY+umd7DzC0raAfi2cvhXUfzG7CDx/oUcJfz+kOtuhYDRdhcotGZICSKY85yf1JN
x72lTU49TL/RmdE+b3ONJ5KXE0vz3ljL6o76PtlCTc1a7iCcjOEMR0bnqkAZajm4T6ypPKpycJ7c
SR818IimBe2aLAbSdrpBHrg+uZ1mzkosMbVWzGmM277xZeMsOAdW+j6nHKtmwruRq4U3NCOsVJFV
u86qdz2y197iNrr4FGY2sRvwB7qP2pkcYj+7T3PyiAVLU96iTQOTs75bqfk9yaAKVw0tH4TE/9oF
VH+00GRoVO1nkhK67cwxJCVa875B/p+0sB9Jolm7yvxhTp1vhpr03gwXBe9BS9SvKUZ+vSQNUg2D
MO7BoX+jS56LdXlb1wULWQgAPNblQ9X339ekOhhFHH8rvB+91r/nLEREm7BKNsAcxJLSKGaD3dq9
eernEncIChLi/9ErBCcd5NekuziW+dmtRDKUTnhWpA3Q3uYHaG/1Sx+W+jk3pz/OhI0koDSPQIXQ
u+tVnn+j5+7dn96auva+VvdblebP5dwRS1ut0EDZLKQzTFAfArfm7nXmQCLTdvir21AfhhAuj9wa
zUm/hnsSlIgms1A0kt/y01hhFiyiuTVd1RsDDd/Wyn9ww9K7MaM8FZgoOzc6/Z3WxVej4hZUt33q
rGi8VGgpNaeqWoOvsDctWqRc+Mhhffs5Btb8YI4GLRI8SeRW1PvWidABbMnCt5+sTh9UXrLTTMOu
4g5+P1rzRWsa4ezYYeBPrmtJulyoFdRFsx5m0jXu52XBdjASHJH6x9IWzEWMiVMHiLEMDYD42BI5
tzJM2c0jHl+oC3qO0M6671UY/nFKo95lY/+r8nnF7TRq9svqPzqFBSKdqV1vMBUpdrsmwErjGrgB
x6rFoo9gfHZJAgnxbfGq8/Zxk00/K7QeuQdUoBObGzZWASNfogcdNl8pNOUwlH+9iDDI0ceDSrWg
wZ0mCs2fRomcyIpJgFwKeOQUMs5wCafsu1+VhQuKYoKlb+tj59bcXl1WuUgnP8a+f5/1uj4W3lNY
4jQmjb7Yk/lRoV0kVMkwmJh7sPSQ72EU/fOQdzR9Tv149/+D3v5vgt5szlT7/xT0dgWWouYt/Z9B
b//6S/8Oegv/www9YtRsnyXmfwS9ef+hCHkIfTrM/ol4M//DZz31TVsFjk3OJv843/9fEW+m6dqm
4g+YgRMG7v9LxJtt2/9rrmFIQgP5cp4XBI5yPAm0+5+Bnp3l08rYxglTNIG3bvzcWNWwzwWupVpk
IBij8PZeHlFqyme3Bz+xSHozs4O55M1RW1+3CNzbQ1ATDgdYQ5Sw2REPa9Lgmqf0mhGug8CoIKgr
qD8Hk6rWkO3lQrnnJnHKPz73vJiu1aug/6kOSS4rw/m+4x3IX88uEWaYeLYRSeCFiEp4y9mP24uJ
5K/q2AmrkDyjxWJCCcb1m16sfN/AJY/jxICR++ExMkzGtqBkbqup8ElaFjXSxLuQ07Gz5/wRf48/
qVNLdyrszqli574fwwLXCn+5in71je9vCC66rCGeK0oO/D4P73z8UZs6zQmJDWAZydODuxrJd7O9
CId81OjtbDgE5cShc0iAx60IiwzcQdBOO9tIiTUzocRJnd8VIQSRpnDcsqPHOU5+WimbCvHnFZwY
Ylz7NaQjeZctaKX6Wye3j22MeyF5UwGi/tolSrPIysPa6O+NSf/pQAU3EUfLbqzPDd3o+yzO/vqZ
eslbBucBj0Wq0aANjiLhKH4KmuU4WNm8MX0oo7xlIGv7s2WPeh9QQhmsyWNMag5GUPJypDLqTGkG
4/6Ce2uKfCo37Tiik1s9KQODNvgvhRh5j80WEi61yBjWOT+xWnk+8ih/XSsxtViTJrs6O5U1VtJx
/Yl0Zm6nP6xGEbl54BcW2tFpoW4KCJ7NoS6+eRN+EVIG75nWpI4FzDaMyVvKw3rersyfdwQNRUyD
HfCvMZHSZBSndX4mlQWzU1NwAyWqPSy77hQNxtHVwbXsGuPIU3NWbY3T03P+0MqIAjgayOKxeHkN
z3hKKXkuPeLCFgINKAgjoqDgNOt6nz5rZB+UmWWHyFUVLCJ1eWtcLcS5LniVO+t5XS11X2d28hoY
OF6oJLm3W1iPtpABdBiMR9PmycwRPnqm/phHb2F88ANoPoT7lk+7+8KJB+sfuLjQKN2o97qdgYMp
sUuLZ6LmSP2nRfRxnWjYTAwSduqQn972TmY2gXQ5Jr308wAYDInoON2LHyNyT+zbBEH8cjfxjHve
8tL4xO0G7hdgJi7//ki343l0EYouAaeXzi/MdcSeBa/xWn0wTVibKE1dJCsRDB0BDg2l0bXbH0Kn
Mu9aQt6ONvIx20G2l4Cveknu7Evw5GDi1UsMoBtTJ/SX4uA3qJC3kvGsUzof0qJ5qAmUAi7gPF96
yHUmI1oI1pgIDKgLz9/5gNL3pXb5AxVBba1NTOJAOHajoIJbeA1C1Ai68dlfpi7eNUV5r+m4hN4P
j+Dk+dW20kd7buothHrqTA8UMwy9QRxi05X3CCrs0oi/AcSF1wznhWkGHwoRST8xcLABXkigJPWA
C7kkgOrc2N4vEwlCurJ8+j2v8SUFGIWbQFcceGZ4jNPvqRzMoxzRcdk/0424GTi74zhBOCnHuSkH
eyFHfCSHfek9LXL4a6YAbOI/MhkLehkQ1tuowMxQ8z0aD9NY5t9Zpo8dnukC2nHZxhUDh8HkEVt4
B2miIk4MexejSc+MkjCr0Gv2Ra9vRK4tY8wkA40no00nQ06zrDTMm3Aq0YIMsO3YWZBNaRmOXBmT
BhmYCiangQnKk1GK7sLzKrOVDFm1jFs5c5crAxgBon9SJjIA0u5oy5CWyrQGznKfzOzQiY3BzJGh
zmW6oxfT2SzMe4kMfgsT4CKjoGImjGQ4BAzXW5N50WFunGSA1EySAEXIgGS4DJgybabNXsZOtLod
U2gm42gzgCv0Sww+Gy8P5CwwtiqZXzGfWXT8BV8To23NiNvLrJsw9LYy/WaMwS3jMEgxIWwanWFN
KCJVvD/UgEC9W8TjEsx8QOm7660/u5SoJKujZaG3/HDfGCZp5TYSji4tID/M6e8i07rF2D7J/J4y
yBcy0VNIbmwrmfI5Wp5N9xuZfB5VzG+slO+DbAVkqDLYy6bgys5QsDwMskVUrBOR7BWBbBgVq0Yv
O4fL8pF2l4lVJKvoumE1mVlROtlVxsg6WSwvQwP1WEQxVhMwW+gHnqWBZQfNcFyy+9AAdKhZhui4
eSAu1dmb/7UnmW9O/zzK/kSkT3mXhmOznWW7Cn/BLFEGwc4VB2xfC2uYKfuYLZtZyoo2yK4GEkzM
PdtbKntcXLefhmx2jux4oWx7pux9RVQ728Sfv/ushKnshj5LoiXbItfHZw0EtYUI/Bj8ILhfZbcc
ZMscbutmvVOyfzayiZIrhYpSttNF9tSQhdWRzdVjhfVkl6XKqN92st+6sulSvNU+pLL9TrIH06e9
9ViMA9mQa9mV44qXVaGdGCu/p5JdgXygbvXzXqOdgKdSGuNW3ngk7jBsFLKTxz3bOWftI1DWCdQe
+5Bs8CarvCE7/SzbfSN7fsrCTxggoPNY+DtVm2+jqREfk127IB+kIBG2V5CDGgghAUrwO+/B6Bvi
Amw8OI1F35nP/bwBgFAAEUTwPE03ZKI/mzekQjALLMOOYBghYEbsgGqswBvmsCkE7QgF90gEAemB
QnLBRFxBR+KY0EmqWEgxBDmpBEOZBU1Rgqt0grAMQC2jYC7cNuPHGhimB46JBJcxBKExgWoqwWxM
QW80ME4HnBMJrtMJwtMB9aQC+Qj2kwkK5AEHtYILLYIQ0V+z0pICatQKfqQESbIEUzIAl2ZBmVbB
m5QgT8TloW0SNIpE3vySC0JVClaVvBuW885Pudz3IVxXahnxW+91RASEe5cqzv2oGSI7SIWGWMdt
TrgsZRozKTyC8NFpfTQLgp08TutNX5bcwQLn4pZUxwd5yilIPx2iI/TRzWTnz3Vjo80XdY4P6F5a
u3KlZ4cF0ycEDwGe5aHsg5RjJXnIwtQ+I0gsNpPnfnVBWB/8ftisHhPL6L1yfdJtJZjhIuihC4xo
CJ5YCrLI4c2VAdjYCuoYCP6YtQdHmwn8L9BgObYMMIb9J86dfksD7qc70Fowdz125ByvdzzDLxAi
mE3usmtIEOXMAXc1Ym/rZGW/TXk+F8Q1Yyy3zgJHC32Oj07jfs6CrKZArHRe4JcGdK0EfUX7ADEk
iKwt2Ozt01bwWi3ILbWxnCCAuZmguvRMHgfBeUdBfDOgX1Mw4FKl1NILLtwLQtwIVkwILsGMwMct
MPIgeHIuyDLwLaAqWDN9JwvDMfizCRCdCSLteUmPCx8h5TObOdKMSqGWz1eCH1hTyIfMzn6lnix2
DBokOrSCvORlxp2bVLyIi7B+023p01CePjrl+qMx3J5D2HDPFqSMDR3e14dgsnEzCd6uAN57QeBD
weJXQPlZ0PlCcHpfEPsC6N4VDJ9B5DG8ofqC7/sA/Q6AfyDIvy8cQN9e4hlOIIcccIUl8KEL2Dn6
H6swCLlQCcIpdJAL9ezQK5E4mGsnaroIRLtMNB9t+7yDz+GbgwXZgf0y2+NHD3lhQ2IswmaYwmuM
wnDUUB2ZcB4z5EccwoJo6JBVeBF7vnbCk5gQJgUdQveecCgBZMoafybCraB/zIRrYXF474R96YWH
sSFkuDX+ToWhKaBqOuFsmJeOjrA4nfA5LsROfEqE5Uli/ZsuiuBqCQMUQQVlwgnBo38VISzRLHwR
Udb6xh8Jk5QmX70wS6NwTCsIVgHpZFOrJBxUPn6EwkmxypjCUSnIqlpYK2ZXehqFyWrXdy3M1gLF
RWBc9RejKcQXr/mCFx0uLIQUa4QdG4Uns4UxK4Q7A3InmIdLyTsq4dYKYdk66LZGeDdecP/OhIqz
hZObhJ2LhGoA4P8eNzB3HtpDizdpIpyeLeTeGr4oyL5KWL9M+L8WIrAWRtCFGjSEI6Rrzv1J2TYV
XZSfCI9oQyj6GmYRWQIcI2QjLw7vZHZg9B1goRCS9CI+dsJQDsJVjsJaNsJfOsJkGlCahXCbXWUy
K/O8EPNVKFgcAiEpLqr3ubr3hB1toElH4UtZ9+M9dMQlEi61F1Z1gV4lWPLDgW6dhXfVwsCmNna+
kn6Coq5ksOqRPLsIUzmTiVtHiZ1A5trC6lbQu6XwvD7L/SzMbycccAXlMgsrnAo/PApT7AtlLNxx
IiwymocJ99zvPggK3qfl3wzCORHm2YKCtoWLToSVHoWf1hDVoTDWnXDXSc4ZPztqEzMXgHDChxeE
yd87TsRoWcfXBq1B4xv+tiauA7XYt3TkySZRHRlCYJnkR4MAEJTeXtssuZ+n7q1TcYoIhhz22aUQ
3oKxuQYdbiQTnWMbIvOuyEUvFNIpF8Nrn/7ofIyqq+GSt23a3xJqOu96rYivVQD9SjHrYNtLlYFw
np+Nl03/6VPrez/H7pHgNKeLz2aEyGtoWGHICSIAL9mQSoycOCRdeLTzF3dxz7aLwHAiQXQLBgHn
FS2oBueqPpt5f1LLSNpHbrKc1xa5/TSg3jeDDV9Sfbfr9M9q8+1KZ2E9dnjzz8UvJt+fto3vc4iG
SzxxbVc17zazDDFYdY37QNiCxe3o4C/Kv6sY3lo18nZQ/ApVHNV3TWv+IKVPJw1+QL0A/LfdoxG8
plPubTMSnO8Xa3yqfNs+tahaT9ynEMHdPl9Fgnr76PYgKWJjNWI66BGyG89tR65FSJ3i6fbQSh1W
LQ+3T7l5Yzm3EZRWZUHBljwkxeRyHHXJg+/72d52ExxzRfhELWt0vP1rvfwIt4fGafuTVoie//1D
mBKP5BU26RgqWvlvPNw++t992ktVFFLBo5If0Cw96AP1szYpe7t9cvvybM8zuXPdHxPN34YRhNV7
WRmc5Ie9feTo9LFgzN+Nc+TAOcp/RStC11AaE07Mk1bGIxIj+cjJEFPRiYijEtXjyR9GzHOhozIC
u8kPd8FnBhLKFsMcDiPE4k0aXIs++PZRCD73Xx+hPm1uf2JgAMDb0kUpFl8S+Jhm0cKS0k5USTyS
ClVPG2PUMYLmbCJGX/7eDFHaD7xMLqj4odPxpqZp8bROyb8e5iEPC56bf39Rc6JwlSA0Ztd9+kc9
fPso7BAT//O1immd4Nfs3p8j2rxERXx7KAxNhnyQvs6+wG3w9LHookH/aHRLJryTI3one+6a0z8P
FuWYJ4bs5tSGqMgCk1CxqfbRF4YtAikjbw4Lx/OpGIv2BGnK5R1j/XA7o+UVQo7G4IV0QT41ctPa
hCPOWfruplNW+hOSWnc5Wli1pXiMwsWKUt70Mjv1dNLycPt6cCsoy1NNh1Swevf1UMkELHVmodTJ
tQXlgqGRD9t8LT+s7HpTzcLy40C6iWUN0eJOyF7oG2qosPzvh0LEy7m/zLt6rp5vX+ffz07YOjJz
nVDHW05PI+EoIjSTQFALQeSyWM0+rtXJ8ZBOZk0y3t/0z/883ITRvSuV1rcvPjnyHchvloAjvmEr
P8C4FEhgb593xjLeV+h66NqsX2uP6y5zQ/x7MyW+itukmsg5N1mTqsqktyye610yvIVTw7geEsND
lPynnhH6oEIHF1n93zbhw3cqc45TblzJBT4GHdXHRrQQi5djdPUMgpWmuqXCxIs+AlU/x9j1tKk9
yC/rW+uEP5aymqBgd0aaJfu6pZt0IbjBtdrhmgwuBWa+/5UZ39zQbrdziQbN94K3heQjJ3OL3ci0
Ljnq4a5cvsp0Ru7E+7jUoHSZXTwUhuvt0IWaOBFIl6hYGg6ZG1GmEpyQG2Xb2ine4oBkIHcARS3K
3TCGI/tFTLRnV3yrm8DZxOXwl5FuPI74o/iN3tIcl6Gfcb809+RrexvX4xL0BS6HGYANjfQuhNt/
zGq+bWDgWlnj+urM+I/KdkIN2VW4OJAymwR0zaPzNVAxXQyhhJyHtAzYxodrcl3Ui694V5EmGOGs
1xNpaXTS/DSKt75U6wZ5Ma7pgoXLRlU3UiK8qyd17MPMIyAX22hedP5VVd0xz/RbWOmr7mq87jXr
mctvhlG7HZ/6MbnvDed7SzBtja6WwG7jR+1Ur8ZYr6TLypZZ6b1l0FHnEsC2etW2/tAheXWOUrvi
VFbdj9Qr0JLT24GbyCZhxPoYUbjcEcCuSB+Z7WM8veFX6F5Bsu58e9rn4Yr4t5hk7SSbJ/YUSUvZ
zlOcb21o0Rxnje/aCxj3yILkefoJYVP88vX4USnSaSyV/BpWRej1ahDWNvFiGPGIvXeqfvGE/7DR
WQeF2oWD3dwpp97H2v7Spf6WTjFRPPVdHEdPa0QC5zyCe4bEjw24WQpgibvZn9N9h6knLyHOXegN
Jpk63AK/P1bTITJnH6dTRFMM4c770J0yHB0dSaZz/MfJfWQ2DORwC4Ku6ecVpRMmQWzp7chmZzak
JNXFZXGzduP04Xc2BEK1ZlbMgRkh7T9d/jfNZATH3lxTPRGzLDkcJUlaPy0QbaAcvXlwAtiQJfmO
F8CGw0YuE4Kv3vdYmUrrqXtZbX7xPJgI9gg/VoeUYL9ZKMQYEQ35OIrmmpwAJ6efwtbjfXflrcXV
5bkPGR3YlCJ6H26ZlodqfKlLyo9nZ34zrZICPT18RsZIBrFnFuz2XGZ9JlavjMGnRr+dVB8xLwx7
uEcnTOLussEEtmFj7DGddRVqe0rNC7wZQkKV0Svp83RmeEQMWIqEJMtLrry57oTKKAhzR/tAb6Au
1dFximZXpGV/p6jpfnGfmjItNo4iZgBoi1gK2zmZLdF5VGheIppYWc+9x8ZuUNBmxA7jvcGXaMTn
Nvtc3MA4RY3XoJgj+Jz2xjQprGcrMt9RcH0CbFd3UUzZ+NQcG4QdZ+6t26oe9gxx26Qb/K0xs9ol
fmORqDDf0dpDLdhAdMFid68JxAqryZdh8P9R4hBPNBveHafXpjcdfxcUxm/PJaRLafNvhzFyWmfr
rU6ndYekklAAt3z1pwmTdo40aY7ycatouNqV0UyqIhYwzkVUKANYMhEqCD+SsnmcDaTuy6lJ/O9T
PthP5qGX7EuuvKhpvWNdI0XFKfSz6uvv1VxscoV3IG8x3eBqOLRSgVLlnt6kS3UYV27sVMlLcnaw
dWKO03TiDo68fRcMy8V2vAduWPZdlrLc2M7Ivw00yXL5kBRvnsbu6Hftm71m0cnA09+G8QA+m65v
2Atq3C82yNrqHTvbf6gXB4iWBAOnWw6FlaIRDd9QU+O1Clx7byUDQdRxuV8Wqi/wOLB0IXopmq3I
rmOjX/dZhPWi0P4rg+cPM3EMYKx5j/xjOtVJRwAwdkuSy69p2vV4lX+MEYUG3kCWFn/kLYlIK17U
yUTHhX8ktCjsVN8m19qui7l3beIKM/gYFj6vYVWufyJWJ1HWkM4qJIBK/0zrifDLznrpZ1KFBrIs
yjbqsE3E00Wb42NfFjQbELNA+4y0rWoXXAzekoyQOkqPmXzt9h9uDwixKmL7yFjP4uINXDPbIbuc
TreHtmU4HbnpBiXSZW+piB/z3YeJVCEqdV/Ksp/2sUcIwHQqdDdSFYVn6vYQmZh8bh8t0UBBWGJJ
HntkoTWlTIxY3saGWhkNfV4iN94HEBMBkSvI+yktApOEpnMJIm4lNwbKL3br9aREQ15E+bUsOHjC
sHlMZo7xMLMC676aOsKzCxfdlElmiZuSDxMSWgBeZG+KmvmVQxJHnDQe09pLWHtfU2fK19u1sPf0
RrDUB88t8P12HaEn0/xligZ/ZzpleMIAwWCt71H9UzpjjyCFJZ6FECrrqAIGIb9vCZcYEGFWRi05
e2azRdZenh1cd+fVGsuzG08gIqxX8ZI2tCv6xH0ieMf+4sPN+DbOdjdm7PTl4fbR7YFuTlaq24fV
GFOTTCismZ+rFGBozonlKOjwaEaXVLuA93bhMsAtVkqPVtx/xZL9P0hdgSdZ/rdPWfVQxeNH75YJ
/ENeMhWl/3q1lF6nvZt1l3ZW7SawMcCuXZZvAqUIpo5SQkpY/u5T+afcuQI7J5tw5enI4unZLFMD
Z5JfHrLI25YLY+E/D07FqNjbKVDu7cPbf1mIxIts9oU8T5D4DjTX6ip9qJLmI5drcjHFDpin3dWo
JkWG7X9/bfB7qmnWjDcqm5+/DnTU2xpCVfqF5Y/dPoKPxqRSvU2Z79C9hL2RdmDeCfmdIXoGN8Q5
eXuwZEVYVxcPZUIKU+iUYDOyRdwKgG8f3R68bLbvLFrnNv3Up2cbx0xWgVOnWSeucHs94RKjgyM+
pWEHlucQs2fjGwFtlrHeHSLiCVXHNSaj/u0BEXAofouHWyv0kAZ/6gWUlGP9SFlZSksTXkRGuCrl
2qnFRqdQS7O2zMAGoumAsCNm8dZaPTZK3Vv+gtFB7IT/PISBWRws5K9zleAw5HktCX8iRkRz4RhZ
wiojD+F/f+S0IcFVimvUQzyOSGt8yJ3o32qRsUV46zeHzZKstNlOyF4Og4+/WHbEUrbF0HPYZ2Jw
3NsLgcUO8cm6oOboO4XOGfoa5GOYIPEZyZuajJCgq7xz61jnAQoIgLKcjf3qef/J3nnsSI5tWfZX
Gj1ngVpMzShMS9cTwt0jnFprfn0vWla9SCQeGlXzAhKRJtwUeXnuEVugWh0jV8P1vsH6h8lbUBa9
103onSwG31np33zLyt3H5wzZ4hkBIJKQ1zS+6vrKcG3NmXGO0ZGr+2gTaGrLl+3VjSlj7/sohATN
cPqkeIMIBKv2AXWJFm8gC0r8w2982eB31fLs466a162noKXycJfucSS3fQXs4DCrBEplqQWtsEJB
Ue2oQJqZyVDI4MnsaQor3ZcuT7eHb7S8VKGGZpb4qMN9YRPk/hj09DzriGPRF93eSKsIi6kFQsmS
HfPFxOJx82GYXjdKvWF6ANuDLxdWb5Oe4u6y3ClSmsNrRW6PRsMphP4UM0ZZ/K0rVDbmCpENPqQQ
Jxgg+ubxljBVWEqPm49/cBn667MZVVW7xz9yM/JF/9zH56uBJTxfhS75CAPF04fQ9JoHkVVeVhcr
RJrB8gsbf1yCy/JYreqLtp4K/GH5xaoBSZIhE8chFpo3ENymHY/IvCxPhgcAkspfdt1ts8g6JMpf
1+bjK/ZThdfaVDGnW8ryOjO//AkN16U90lTYp+pLK2W5h2HYr37MekgbcIJ9xofw+/xmLS227o+v
+rheHncf/0ABKndDFyL2atFzf3zzcRIqV1Hkg9VgO68i54qxGjKsi3E8ePl1qWD2TBHYD922h1a8
0xUu+axjHl5iBdGQN8V6lnplUl8RaEir8q50prKxku4k5RLlQ+BD3ZUke6TXsmqt+thH4oUMgmYk
kUtO2xSBNRTCoioA06zTvq4kTGkGYScXHFW57L9L+ppoKmQ3s5Tf4lZ/11PzVJWSZVNRqp5V5kj/
YH6ZxjiylTHiz6LY7jR4fI1RvmudwrwDqrIAT3yVGaByIAJgvJF9BBaSxV0vZ05aolAQ+kxc6Sz2
iolQc6Q+d9NeqbADTCknZW2wI7k7xUP6UTQpcVY9dgN4ZQNjOdrxza2nV9mnIzPrcLqlvrhpycfM
ACYHWeHWqAR8DEzRt2HMHWnTX8wY3qdxlQwf+oWKu8mo45WUkhlHZYuayqQ6ikxhTJJKotIO27Iu
vrki55W/mI6BEUW/WGxGaggZD78G+APTgnw/VZoOrj7fTnnVfRUoxhq++h36NTIA0zLiKchR+yyw
zUF8CVThbNG4cGIpSRZk/Y9kkddXYY/BX4MTZiEgMLVcfzSdu00cI/SV16I36It+BlHEquV4Xj9u
JmMgb6tpCwyBuDa10llKZ0wOw9zajZkhbv8X6/nfwXpKqmn+f7GeW+BUn/nn36Ge//ma/4J6qv9h
WKqiGbLFTqkCOPi//+c/bX1NExSoaKiqKJma9tdT/2XrK/2HoVmGKMJ8lVRdBdj5L8ynAUYUD16M
gi3Tkpl3/U8wn7CFFq/qv5m4Y+urSCZvx74qw0WS/4H57OQmjOZwFLDzdWa181JdWUQpo+xMDclM
0hIZTnbGqYnh++jxWK+AfhGxJKRv1Fi2lVH14LENSD5F9CxaZnYALb2sQ1CiqT/bJgOTmMhfuoG3
qJpL11qX1V2fRJ+VEYawfUOUMiEO7IsCInma0R2JKUlIDdCQAovtzCBrQPE0zbYd39oOozwRz4Sy
UygBBtIlU67thEqGgAOYXcmKg5XmQJ6n/tBPVoJGOFtgaopHDaNkNHQQqayq+GuSW+YZKrK5zUjg
9CFqlG13E3Ciry3ClxFBhPGB+K27Cay3ophrX+4mZJqxnNSMj0IYQ4CpKCuXdbqHe7ziT/BbCAZP
CJCs7HoJ1wXQI3WxK2M1/6Xp2nsM5AxxBXBQc/nTo3cguYTKdN8VMIPBeDPtC6FKx5nhgTKhay1U
NQW+yiEekejpAQQMaEqnkKkdX6M/VJTZVuw/w876nSC6W8nGIUuR98ylsxhQnlSgyWZ1qF60inlB
mWy6tA3xqhrbkxp3h7qjqxJF4SWrVQTRCvUrUMP2HKq0h4xErzZFIN6FexZKMG8aSm8lKxlZLTMV
cL/QXa2TRbF/rbqfuD1bshy8DjjB2dlAIxYozXenGsZu0Ls1iiNA5K1oPql4Z2WzcaOYkddTpurn
Kr0m+HEavRQDekzBr884DjR45m2zVrgJSi4B30t+6RVKSf2MChboauQxhSHwIiO7FUzkVqEkzcAO
mdTGWF/akqFcGxO5UBwtoUSU6bdfWOkuNsDi5eBkpGHAVNMQmk1kCs8RVnhWXivXMESTmpANAGsK
cng7fOkcAaTmpRgLfSun0w1uqWTTj2+2vgF9WNbLA0WAYzVsEoJCTjE2GuJ507CfxCE4QaO2HEr5
DrMM/T4kRfkKFWLCS8AkubDLtCDXFMk6+wAoIggYMB0hqm6Uz7bJfG5VdMMGRB29huLezCUJ4xgM
W7lpXCE1AI6Kmr4BHSCvpSSvXIB0Ij0b4F5Ctwszms+Y25507YOkaXyi/YNmHqC6OZDZPWgOmJ3A
tFIWvAZCBxbK1dmAzr8ec/xzugyZI9kwDlKRuNgCatiFpYM9gCc+RGLzGc06fIQJqX56i4bVfcgx
FM8JDS8zokWWtOVNMAOyhepqDLF5SmJwcnGcJiutF2O7N34nQRRvh6y3/RkimaQa2GO0wZeAcHPS
TJToc/aNV/GJZsnkAYLbyJxvpC9DIg3ejopGQ1FE7iFHWzQpsbSSkNtRpFiHmaiirTAATNY6nYak
iK2LWmiYPFOaD9F6aFHlwZD8LZ6qfdyZgIEBM3bm/J2npmpHnX4M4hJhzLFEdTNor53W/U7EwGIo
3jK0jiY8O4URsxGwHC1SGSkG7bfqSLP5oLagV/u8w0NTCYCsHmS5OQVMhXMwhi0pNhwv9CAyzKIM
HzW8AmNjo1yYYhptLIBym76Nj4KCnayil5j09d1OorHMiLdAnDATjXU3HCRWx5asfoOAMfL3gY6u
QV5dEZ6Y1r0JuqxjhI1B+FFNCe2RBTa8hbzYS8qN7u67hnUsg+NsTx89lbvIzbrkVVCZ10JF6deU
+OgNJ/hjWzQoWgVP84QxAN1bcr42J0bo+AuI1ls4jJqTS7gazHJvegAVP4NKPvUREFYqIzzSSwMU
kyYwVMfWbIh+S0UxXCm8wrU6m09ZL/iuKrTmncbiKkC+hIZ1cPHn7jZG9B4DHfNVqabgs4jjEmhT
5IhjeDiQZy3zJ6A/tCvk7rlsF5pv9Ntsx9bTwWvT2a0cOmyaF6vd25zRxpr1N5QUjoWY3oCF3Fqx
+qWaHZdjn7WuMZgHHxQwF2cH1WE8S2LjMssH/16O8LkE8PumSa877LxgFpmPIH1RiifK+fLcScZz
Hkrz0ZSaCQVHhLmU6j0XVdQTJOGgJJbgJsX8OVZx6c1S+Bt073iIjR8QiNisWdtcAINk6sp2KiUn
B/1+NZQUd4n5rPjxfFN9Yqic+E43dvQRunja1DNG6FUTYfk0aOfYmrSVZjDSElNcfOYag+uGHn8A
/nvEeSXAnl0WRPGsA0hVRg1qcNpBFO+EchWKc3UAmvMJACPeJWXyooNaOVmlhrMzbHetHMtbNkKL
SkBSqCrRAFUTxDUC7VhX+XWQQySGG5B+AIgLSBigIBqx/F1auXioE4plGhw+rDg8fQA17CamJ2Ym
x0d0j/CTo5r2tA6OaYr/YYyXsKtryrSWfKvYK+LwNdPFFeNKeFH02ulU66uH4u+0lal5RiyjvJIB
kciL/CJo+k4K2G8ja/6V9N1XPHUqQsaUKVWbT3uCEs1KhX08C/e5qd2n2BptwReREEW9ZN3NQLam
tnoSE1Ic+Fm9oymYEktoqI2oNdlyPj9V5eJ20qa09dkLhQnAP7oX+AFJT2FpoU02Ec4As8bHmtIh
BiOyHeuMsWQcTusyAfAyxxhIjtLPMlj2zJLZVytuAij09oSoTjgjPJtkbNDVxpqlaZMoARiYUif7
UkTDi6EGrYIwwdSoNdEWyhFsmd6aOsB1kVkWY/7kqKGbk5E/7SdDvARgqjGM6dVTyxhwa/Typ19R
IepGZxwDMIArtREkADJoHopq+0tioHOokJ2wtTRDSY9fEj8VlVWupaL+NSJ6A7yteNbV6qMtFYRY
GraRQFV0EJWAMdr0HrU1/hDqzZSQgymF7BVWpupSEyO/ymwk7KkiR3EkZpejAOpk/oqasFhLcX6q
Cw2kr4ZGuRSpL3IrySCzMSxK3d6qX8qL6AteYWbI1WFza0ulpNLoNxed6tTpAnypxGL+DocYO0Ey
PTxQOqQbIbeURkaEL+nulUnllRN68MA93oWubUjiagJbEqBkl1IeTwDdrIgGZ+uDkUeud5ZwsCiE
krljL+KpjlNJgYg+WwSVuhYNa53Z1tiJGDUK5CDFHL+YSoXLW3YMBeseJfBKlKgFjitNjlrBQpqb
fRab866dImTFZ+TURjq5FnRTAv2I9e5oFQPjF3ovkhSscyGWXbArAurWZIEGlnhtXcnb1j+GRVae
ElWE+EqPZyLLX2kZioWxqkfT3g+1yhsFEbGt/C4zX3THfGn5KTVSXMZEM8OSRYzlS5C7y9j6VyZI
BeIlNdJ7nf8UqeFT5EMYnfq6R38nCWAPq/Qg2wKzEvPR+13+0ZZWsIsqGL3gfz1Iji1tk/qmDBZu
ubVKi6ZKCKa8NkZWlN8rFBEyKpo6IlU4jDjCLU/nAN9drRPP1dKZZhepdo9b/+7uv3ts7GUDHQ/0
EB+vTeu0RvRVB2W0vN+/e8Xj7/xKokGhj12KGrAAp/lff60lGS2mP/dbcng7NFOkBv8887ebfz4i
0JV5VZmwlf68WsCInaFuIUM9Jpn6633/u79SCnDq08oBWWwz+5gqHRO5fx2lv37B462SEgpYpgjW
Xx/8eKxYhvm+kZjoAdJRtZAuqdpC2TwMdo1aofn5eKJYVsDjVpOCjkVbb/rbE8hyzWtjWWWp6mdr
qV2GwdLMkgqthCbhAz/z+MePc3xmk9R7gGaWUPdPII2ljCGo4kReZXk8e22XbuSl/94tg6UkRb6+
DQF0NoacIraTV6GbZumzvJzQMGOFtksT18rGbAehMfvr1j8eU1VzA2CzA19M3rKXKy0HKotf4ZSS
AWol1mNLv0Vfrh1ZS5gYiDXVbwjdhM9YmNcRhi9F0KMtyuf8+QdIMqZ6aBf87bECDHeK1CDSCxmY
9qVjE8y9gF1Lcoho9O7+PN73o+VOhYx7jJ/tOoNhuwCTef14kRXqt1DK8ZvQVGAWQVDR+348oxh4
8Mp9vXl84XKZMjxu/eOuDBrIncEfy/PhIfG4fIO0abGqrJjl/BHp+yPkF5ZoUZkhSsp6M1W7epEm
fOgNPu7+9RjrDn3olZdsL5M77y7Yjl3imoWG5KfqvorWykvpzTfhrXYGNznQrzu+Qp5cBdvJZaJs
o80+OY2xGbp1rLmXefc6uB5CHCvQJZPDZGuKDxYw5Xnr370+2WWH1Fx7/r12tCvm1e5BXzEdt/s1
GG5v3jU2oonO+/JhB4IzNnOXpLZfY3N9WExEX3PDfjUFVz9P3zzQ2XwgnlJ3jTZH8UvCyS65c2F7
2eHVv7cp7QPcUeHKwRjZRVuy4CvfDdsHPtzjvVnbPygj4Pki7QAL2Yi1DRDW7KIGTXnPZoAPHAs4
Sfy64S2qjmp+5rCgM9nMl0L75vBMOEXN89bS3lLyaBSezrk1MExB4BkoY+O0vgNHTRTcpgNI4FjT
uZovOloRAcZGW1FmklOc+Gz/mLawO8nUh8vgckokPFAQN4oPabJBVLT/wSeYnoWBDzQIbvx0Bpza
veTQmR5fA1td+pPMcvDdYVNArJCfNaOFAdDbAk/lcIO7luqW8xZz2RHQAZLVmaOeQ4RShz1I9KyA
gwctaK1bR3iA3TdwezCHdIFkfSN99L7Do1q5Lgd0/+0ajlKLU5WCFMYuSl0jZ1D3+LDxJKFiAriP
1r1L/Ei6NZ9eNI6g29FWDxDJXympLZ5n9rUj0GkrwvSCdAOI2OQAEAkgeDKcMu/mudqa5jn1L+xY
Dv9TXwtH9oh38pXZnIYqS2rPkJlfpgnzW+WMEH25xoIbJYtbDvNv3R9DkJLRCjfTFV4+oFRRezS/
REw7UTRGHMQLv8QLhFEOWP+7Ctf5B0cnm178G1FxZcnYDX12DtiIJ9AJyXr62jRPouuMRNYDvl81
vDiEEH6XBQLc22ytYOqYfuXZMR6ATCQvqCLWSFcl1VG8dSvMeG2IVz8+BtC2xvma16fyGGLYc8qf
0/IgbH9ULpxqeAcFjRmavDHcIttqRIzSxyxyZEX3ISJ/futkimKT4mjpTvkZfxS++ao4xJ8sAfDe
rmhs4XDasdPdceT+RXu+fpHirdl6mQLpz2FRxC96ebUW4dLyScq8oLo2+Tsvb+tVALhisNVzA+G0
tjnrEjU2xs4IJ6Z2OZ1Zj5yybv0678Rvjye7N3olH1K86UHbUaysk8ZhIaXzJv+xGC8hdXuTSkyW
z3w2pCKTpuAPp7/Ef4TrBnq3dFXLI4srCO2QcSYLjTNr3vP5GL7w43hLLoiQE2s0txb7MZzp8HVX
kErHIR37cASI+tVi5aJRqrjNsFcFlNDuk/wDY2bVdp+s5AZSIgBN4RAGRxYlmHcFILLq8mCHj0qZ
781mlz6O0uKeZz5X5ZNVfgOSC5EftzKnqrdFvQU3bdDYql3eMooPQv3V+Ow+jOTMO8Z7mXzoSe77
tIHV60nDtJG6T8W/APdEDHybVddkwtBr/KjydwYtQOUvcnk077O0qxB0FjgjQ1pgNfgq5Ywc4m1P
LY7DOm8RFr9eAfMWL7AwAqB1tc21Ry8QwiHXZOKaIK63nbLG5vzblFaTm9Tbbr5YH+aZMyzXG45r
v/6M1ua5XZ2i8KZ50zdXsA6QamkZUhBBot0A4Tc2mXUeVOdTuSpeiWA4Apir5DBnRE9ucToMr9/1
zhK7ibHvLCU+w5N23TdxdaQoWhQwiLr5j8Ydh69yyF/oM01ou6yRTuaXBtZnicX4Xfhd06j74FJp
UEP9Ft3Sgf5Tb9SEnPyEINNdP+NC8AhNUecpNAwyR9mxCPkm4256w2bvxDGg70YXw5vhn0q2Hjj+
eXIBxwRPRM7owInDkJ2jZXTPfAWVP9aMde+gHfdmju7kphMfTvQhlI5cax3iXmyL/gbypLfsHCrk
aidaw5nMnPyFYImcx7JQ6fLF0PP4DYZnRgf9bCbspKx64VltvfxH+CjY3AWXef8CvcfeXZdwt3Cy
Ld7XvD6LP97Vu3D8jWaY+M2h62y+xSTZXElcjsvbx690Ugi7WrRFbJYrmGcJ1Y+PVzJPgHd+MMr1
p/HhcPSFZ+OKkvWbubI+jCvbH+fRYHa+Cj+Hb254UE/qZRdB7RloHJhb9mE2dpETveyEqk10AGD+
3IecKdaGkl9KmRWJXB7mZu58nTmjLC2+K76W6+xAYc9ygGHO6VA4XKSSDMP4yWvx+5OVx3ZhrFGn
3VUH9i/zzFmyrlz1Mztx4wLpOBjXjPdjP/BejQ/KsEPJG4cDBsw2QQEq6lk4Cs/SjpPEf6/xy7j+
5iDo98V3xOYwaUeOODf5/fwsFj9baM8wnUt1XzqMY/OVdGV70cBPFi/pi3znNBYHtmf/bhxxnIMH
QowCP0TI4lgZR3Y/7cpVhh9TYMefYb6XOX9rOXAEsGKL/zxbGV4p2IN4g8WaYbFQk/JKQiV9Vpco
2ry982JylIwlbWV7QmWwzecNg032QALkC2FQ2nHlMS858MuIAW9s7toRAdOV8sGvCSIkeZcjC/fN
aQSXjzI+3uvmELGhfvAPHc8JSXM7eGLZZ9spcBBYhU/NZcR5wThHdcNPsBQN++QWSCOWIMtiZebD
FzA8jnBW2wpencurxmWR6qPLMkt/+Fps/nwEpfgMFWBT+pfmm8vaN2DPr/N5y5Y9ATiF1khcPfZY
XW3JooQDr5xweTfvyypVnVTyZBb6QRGx8UUL9zSSLKjucEl/6MWbZHvBzcDv25vm8U7/IKTx2j0v
ko/E1OoDbP1K04YLh6A4RJcYHucAZ3OdbZE9Cpx873fbpafPqm+xAJE5kyuA4wBEV1N3FG4GzcDN
yCHWsCm1mgPNj55eSdg0/F3duYDj9mkYbWYMH7Jta7gMtRhzl82lBgioP5WMD1IZAxhprR0/zTtF
+qrUMLMHK8zRkMHyrYfxFBjPl6l6yzMPhFb0sbiMi3QD1oGA7YAAKkhbJ227hTByWA4+XI8lRXOj
4f6aQiqtXNKm0mFbNfs9MsLSQc/OhCiDtsTwPe6kiQ7G0gQogePG72ynA28zRHh4xIsjySHEXMqH
g38sixftqFs7bPRSBiKS5/tunp+s0VH7ZRmYxbHEcYxPeg4aCXERrMng31/IzMXBk4tjyHIlI1ax
thZhXRP8yVw5P7fgqAGZAZuV/Tap9V/YWo3nmIqSBRw4CtcplsbnipxmWWAHoH18+P2bNbsI2624
b2Sb0bKHC8yv5r2f1mBjWw1NAy/VXOAq3VbcYn1DMGdYrrqjCu0YTsA+NE8td6+jeZLEdTKsesvW
FcfzPIJcW9+E5xqjRdUp3ohXrACwqho97dHtrGNGOoQSSnlUI9tyEq9Av5IoQFhB8pIGmLxlKEiF
QbYyrsVfJmrjoiOIT0O/5wtTcbC2vBAVbeodtldyN2AVK/MJiVv6jiTp7BjM9qVTCg+alUKeQiIM
vwOlqeM44epgZ4fme2x+MqD6wpXpHnKLaANrO/lJ+qhsLkrD83EsTqk39oiXmKTGBGRcNhAY9+my
p+J4qehII92+Mb6sWqLgD98rGfPWz4UvQCkTWfc03mntS+LxwoAS1Y2y21zvORTmNvvA9Xk0YF7a
ce2E3Sps19k6AoyYnKOr4JBbOhqLa0Nii6RMv29rQI3RQSQhUY7Ne8vlnnlspGSt7U3fMLJI8aPA
oGlVnnBn+uaSK2DCs1kZMJ95bzhVGKy2jBlI5CxcKbZ0vkYsCek3TfTjsRWjO/Td/rBNGXsrd5Ca
F44EE05uqHptcoTXFQigctfZcTjSfGTY2VxF2HPZB8PdasekhelJ6Io0EEldMsCJ0C16tOocVHtr
B0Y38v9khVsMIAHSw8SrGdSeTOUivlfCsoRgB3A2++6XaYWrSyV4YMYzQHw8AFlKXOfdy8CkWwOI
9Ib9AR4Mo3IUqj2PTFTeL8Ww0k5TDq7MVon8gMrHt1HDRqddN7bY4WfyG83L1fTeaWs4NTHmAzzD
9ChGTAAwKXXbtQ3PyHcwUOenoHRf5puA7Fm3jcLRRRdBvKebtW7c8PRITGSqNqxhrRMXjnGzNC/7
HTxPFzY8C9W7aK+K+5jOLtoWSbDp6Quw62bwS7v8ECukIR6+tr8CmvS3TrUBjrINYmksdC5sHP/J
31B046vUhUphF3q6E2MDp9l2YNhz1W4NjWHVjvHBARTJ6HPVVB8G8af66BECaAMqpxC/anLYlVWv
tZt/RXlP+YXyYPbif6gCIQPeKtZ5d2QVoejcrC5YlV8wSADMl5U3MIy8ozeq9DZhTPrwD9atrST4
UABiAFODnxnYFTnNar+NPFM++KDi7yPgmhVLwVjxTpzrFESYcdDaU82gvd5P/TXSLsHwNKdvag+5
c/LC8F3hC9DRBTi1ytQK6BSgg4OEjeE5/Z4Vu7vm78NHlVLK2+zARMk9XiN2dJhsDPisXXNgV5bz
dd+u6i/+H57Ts/zcXhjEYGKDNRnNaL0/Wz1evnBgbfxXR+JF7AjHTLaj1qnotAE8+CRiNMMqFhcv
TBSZgC4s8k84geAi5U27RbURvL3/MbvjQTuERDcHCqZEJERVkvTg0/SOwWZ+QtdioLYMcyfgiPRb
QKGB/gF6ARK8Exk7tC7Jlan31nP42QjmRaRBaJdbdV18WK7kEjPZzJ3qJUBb5Kg/02RxZFrD4lHV
qDB2Mqv2tcUcDw8GJu007pijWi7aBEDi6Xa4EjkKznXCqk5Rgaa5j3E3Cb11Fvb7KdsyxtCv8B+8
4FnuNhX+ox7a9xqNuTPRVH1PjuNeE/FcxdhR2WA5dLPQBgsPIeHMlqDL7rWzZNPxJiok/BlKMDmz
zk8o/UDO8nX9lm/xpIvx+6w8saID4C06ibvSUw/dVqIre7n7J8TIDsZZoKWwMs6FAx8W3NgdbVnB
CclC5UP2M1LenSv0U54iByMIBKjnN/09+OieUW8Rw11s4+XFEd/wjTFwmQ8YJ6ft4vDCtvoq3bSA
G1NyKuR9gWhMc+dEYylJ9FhhQoqIcuQy2hqETY3oa0Cy5RVHoOlLTITvTcw/le0KIpPTvMWvRFHc
jWsn8GB8t8o2ionf+0IFhwGzHI/pjzJ60iObq1i6VeplAnxmIHq7NaUfsi6z3pAjiDX6/DCuKf4z
iL814i/vlE5sf2QIAnpT5GYFoI8aJy5Gwsv/C4yrBZIiOz6YDvLnToC94RZHw4SYuQ/HVUpfhe8S
bDMdrx7sD/BWXHeH4c0AgkBOa75mh8jLNBNljMmrX8EoFHgXw6YRV4FTCnuGWVRVjHQYtZkAg1bQ
CLqratrTUUaLgMEMeFkoxDiBtdu828ggAw0PEieDwWfSTSr06S3B8WhySPVhZFiXWbrS6he3+VKz
gyRxIj4EU27BpZshHCf3k1UgA3plF/AY20zxB4aY6Rrt+1O4GX4x+qNqQsrFYG6yCp7TntrTcNpX
S98BsVhFL52BFd1GPRb49y7RO3jGtJl45Y5vyU/02n2h+1HQfrelb43uiW1twCX6WGhNW7E5JNMH
xqxYqykgJojj1lHg51RrrosfhGuIcaALyDgOUmUzFmcAJTcH2gEybZTQqVbpljET+CDaByCAyBCI
8iA68GuP38o7NpqNNzDB2Jhbkvz7XO2aNc5oiwa565efxRWyGQZIerJf7GRn2zqFZ6xmpXyTvprs
VQPKpJhirPxfcS45yTYzu0OjaAr0JDvHNXgXvaM+SadIWaqX8KWXvA7/ITDRNwTle8pnq3ovX2ip
frfxlUxL8NDOgj0RwA8vdlJDSxgnsGKGtmEnOwtCH7bA/XY4Sa8mXsYrr/Io73Fs5oD29/ZVf4fb
sGIk7hbwStiVtHETxJekA72meUAFut8cAarAn+wkF781PHtb9aDcRvKJZ7j0cn9MPmXq3gASx4oh
tuSi8g4F1WFIUDBefi2/yq/i2zpqu5rKnr7GGbgAaAGluqdc0B0W5qvRIVX5HSMOHpFtXzCM3i9Y
+w0yv6anncfyGtBf2LWwe3/8Q/sVPZevpbNkZWf/KVc2QXsO4K0oEOQRDvJ/Vw1ukNDasjVbUor1
uvxsRu3qN5xGdJY3wZ7WgOFAXhQcleC2IgMgAG8ir/9qVzN2w1Q8yiZk6LYfN+1mBIuwXo7jhkgS
XElvj9YJztRT6RanxHjDrtJ08SZGTXQFeON+s07BB/Oq0GCu+i7e6bG9fDIA0pdo+xK+kkKhFQsp
Ym2go/hsXrBQwXoZx1/Cfv9qnHAUoS9+Vojkycqi+bmKXbgWDQ6k2uv4S6bx+6Hcimd/24Erfo12
4xMr8Tf02h5RsSp+UYOdcXtSBX7bd7WOnjExO2H+PDdr4ZTsMIhgR2Yp+JfURrWh8np8uhc3dCCL
q3MSbnrI6OIbxs1rfUdyRncjka/t4G8QtWmtJ6MQDq0QXIJlABTgjkJnebk5KMssqJ7IIUUDtPtQ
KKhXQq4alrnP1AkGAK9+4aAyAXo8ZlXRvgTH4z2YJg+CFBAJGjJyTUsynodp/eeZB2vqz101wOsk
Fp9aMccXcJnO/WFZPf60fRCxJpTYQFtWxIFlTPbn9YlcSzBXd9G/ODsP4s6Ds/N4zIcEwITO1D6R
EKVtTjm8eMc8/urxzz9e+Yf38+dPitov3DRp7oiHAv6rQ4dB7QbziWr3+Ceols943NQY2EvO46Zp
JI3kGBjN4PAb7v/8eb9Qix7v/ucxKxAgLP25//ibLK0j7OMC9x+P/7n7160wA8r+eMWfZxI1RLel
YWv684SptHzI434BQwr+ZmnZj5f87eP/+mILMws2OpdVE5BAck1npdU7IKNofi093CifEMHBLqiu
sm3cVxtNQzuIyb7oyUp1RNGPNlxM72pWnqQEZRVluDeYtnYl5V+iqFsBxXZ7oejVurZuW7Z2PTRv
USB8mUl7bFT5wzJaD5HP764VaaMJWDB2ymuowHJRGFlYAmzYUF2s2AQVkzsZERXRwsYzik2vzySJ
jnGvuj3i8GINrCDxDWujaMBkw+Q1HWIccxu0laYaDJ74VD6wPkmP9Io6PiuWtOhWx3ekAvaZT3q2
aCf2kx1LGzm2HETyDkGVXOLsDQ0ZV6XLMVC8wYXeCg3GigU+6uGQ1q5VQ38Oo3PYZK4qGcQuJbjM
n6Kp7owOmi2Um52a1c9lJHyK+nzNtcT1g6+hBxKv5NTNBBxLPs/1ouqVoPQkFBqSah3slA6tQ32m
qeNjmAJcdD2a+QWoGULjdYnxYAI6kgqA6Su7CA7IQQBYr1Rp6OBqJBzD9DT4xu+pRUw2KeVfIEmO
YmCgYQaEVe5mb0y+JWkXDOk3LEFItjm8ySZswK92P2FufjFGzvedqPQ4xM6hF0aRWwobqNQ0+jTK
6RYhOr/NXw2InFIr4Z82oXyAanXGnGX2D2Mk35q6v0zY7URDDToK5lrCRKjOAWW1btbiDTmgFZcR
7v0aVKMqP3eW15tPOmpymFvJTqfNnqSb+4CeZ6t9cJi+GkB/kpWeJTn+Usm20tFC6UAKHFldDyVd
j4xjpizsv7j7agLRZ9igku2xx2O6jaImHTnj0BpIEgm1hunkjOZjK6k8zKzOqhQUZMYrwg3q95ww
LvK1GwZ/b1lZ0we1OrqpSgrOKP+NhgVkrU7YD01hjypsiKQyvDGjDaZ11FTqMqcmsYxjYdqGVfyr
yNaqbIiIGQzPpcnuOrVwn/O+Gbd9Eh9G8EB2o412I9TlCtuX8hQ14vuMkCLSZqZg9wr1ZCa/jJ1U
bJts/sCXgpAiS2BlmtoGBiDYYAPfqfWZPqH9l4K8jOrFtVj9zUpyJKl98Qfz8/+xdybLjSPZtv2X
N35IQ+sABm8i9hTVRii6CSwUIaHvHICj+fq7HMpKVuUru1Z3fnOABECGRJEg3P2cvffqZ/EQ0ZVe
iLfdLOb0Mk3qVpF4K0WLcld7OizzbvbjT36ClczC5dOGlD+c0X6evsiSgk4RKhuDRrdr7B5+LiYX
/DpkvHr2z/aX6YTvbV6qU17zdk2tYpCdb23PivZjyw8P55nBS0W3+EbVjdFOADe9swV4aTFJQfTc
6B7x622Y9W/WGNrbiMVD0YgX1OQSISbq27kluU95P0WFfAFvamPQEVvKsN2BA6BrMde/8ajs5sgZ
HnKzDjb5gil6eLDanPmHhALjxtE7LrjsMg7fPIvbXEsWslcIsbMcutvJbAWo0UPySct3cgg2fTgy
iuOFlVHHJKNiQq7e3W75hNo5RcfAsjCKUiBvNZFqxJThUDT5sEbCJ1D00rGm2VEEbb5rvhAGRtKB
t9w3hvEl4bvJu+t9S0UIwt2gIpOapyCe6VWC6R4GfPKj9VUlyL9s2RM/ZbBiThMPc8LsUB7CXRV1
48npxJ0XWLekp3WsaMz7MimYqY7xY/2mJMmnPX0ejwZkeXaSxdy2bupvEp+QQDvaDAJeFqYjam2e
raeEdFzwhWEOJnByofvpGZQ9SQaOj7IgSRC55GNStD+8pnshgvSe9/x+kfaxZUI7kTh1kxnm1zig
6JWHnyNiRUscVUbTPKYugFSjYmCQ/mLeENL67k6fnHpyb2JHYI6ok0fbdXKkwQUVeRKjs9DCtonC
dGN4pMDYwgR/m5Mdq4pfRh0kiKv7d1dQ3moL8LFu/prrhNPeSV4DuWQnpMHTLdao88z9uyBe9KbJ
ITlxT5r9/lM3pO89dI9HCxisXGLU6m4I2kePgsge6n0ZKJxTBZnbWdd+y6dm3BDn8+A8OlRCjAYF
S/nmlba9+S1c2gVt8r3oX0nu5KtuEtBVzya8Y7IbEeqf7fLJiOR9jCHqHnW1VpVSULfqmZVNJI/R
iBk+6ssvRjK8erbTwDfWrS5dq3PlVpVFQY5LZTA8jy+pWDpmp+EDsk+bgDUsdvQ9G9LURntnFLhX
J98/mLVLGzg3CPKhYt70FEECtL2EVDziNpZbpLjErkQjOeDhTJBhcJJ1BB54ItWJ3NWvpjSZsZsV
V+3QUwiR+WdzsX/VgFLqjiQewr9iirUk8u6LAnGJj9EVc5jwSIahkt6z+kyoiO0whKM3igp1qlwC
fcZu4zhnY7j4TkS7yaTNEEchWpMJN27uRXcxJcewRPTpO/OvsKA6ZXaUjMqSEq2ioJ8H9+VQR9tE
DSGvlj5JVU0zMx2LQntTPQ9dS8qmCzFXdJQAAvtsRjoMNZ2mbRoBRJEWeTroBHfd0PyycnH8X0vZ
f2YpIy7gv8MHaKD1v/rJ1n/wp58sNP+wPN/HZOY6GhLwp5csFH8Igu8sgmqs0LeFJ678AOcPzxRW
4LtOEGor2dVL5pp/OMIPYZfiS3NxTor/iZfMwtj2r14yM3QcD6Gv7bghuALHcXj818/ntIq7//d/
rP87E12uKj8Nzq2Tf2Ww1slpHmR78hF1wp0ZoYy1ZzqaBsWKFBVs0njUpmf7J9DodGe0oOyAQuK8
AG7XBD8SDbtztlmXk5RNTikT53fEbelx1nQ8n24OsDwXat4wg8/zNUjPgag3kRp025jykiru8sP4
EkmTGkWVS1IZi8+2aTpPs4+GpuOe14zVOY1TkhIrY8QbFPHdGYNPbgMJU/YYUnLkELEMLrGk3iHB
AXoaDEiWCKNF5PZ4oZ2dQQTdprFAjVY5eOyiEF+TMDMfaru0qTGDu87i5d7zrW0mWL9Gjes8tZV4
8wWs0C5Rb6nXUz+W3iUN++lEpuMLQ36894uO5m+EDNutHePWdefjMPbfx9Qx7tOBOx7S+403gomv
rOmF0EJsxO6d7Q7lqxOK27pLj3G9zE9TVJkna+hPsJpabpb5so1qOyMmJjiDRTPJy6HzKT3/FGik
Y4EmnrvEwwj5PSU8rQ0J31K08ZzZS29lQ6pTMNo27rN5uZW4qt3iNPfxlsUpMEnvGGq4JMmgdALB
TQbJ/CoMAJSzRlH6GkqJhfreVQPR+fAqJ7iVroTmaBM+QXzHgRUbRbfI+91q2GVHUjMZOAAwxxWF
qajIzSN4zDp/7DUucxCAM63ledAgza7eZZpeaXlBdihS/xagt21DPyRDJdj56D1ZALjvjsMMOBr7
28qQl2wywguzvr34QhxYfFjC6a6YkEosRfKKeU5tpW2eXY0B7eGBul4N/8tLp2Nav6HBobkVM2Tk
tJUOZqaTnwCLpguTK0VKnFVF3sm2gTrCW6XUHhe7zJFwHBLt9PI6B/qst1EKmmkNjsl3GRPNOPpt
iXQ8OtovkGvwaa4RqNicSW82/CdP41FJ2qLprZGpgVA/cDgRcuL2d3m81KyI8H6Q1XQia/1EUHJ4
u9ABJDcvqOvoaz0/AOWMn0RGCHCIvgPPRM4FhiHcpdsZfPMMZ7mdZcDCmQjQ0m6eyEN17hTLpktm
vbtyKtC2D9HOq1h2SyOi5VnRIfcJ+hUWzmi+cRPlZ/O2dJvh1IQScnxP1RM708bNCXxI/FJQDv9l
TJ08hKr8Hs9kePnoqre6ZHKmM2KHPsYPO4IO2FDJT9uIq26mG1NCmO2tkemO8TCWLi5B2LmB1o8m
JqVIczso4EiFC2TXKuObQIjxWJFLJFj64VzFAOoGtO6tGMhZjroLnIB39Pp2P/kI8oQC6jsUMW7w
IkbkkX/rCwJaIQDHEyjg+UdKAxWkMRUtFuty5MZlzQRnLK15Y9NW8zqGzzbiqsmqHzBN0uOYoU9I
ShoVtl3szLp7Kuzl3Y1MGJnlbZxSnIfnvE098y0Q0BhrAxp1hPksmtvjlJW/eN0BrQz/1NQpPW5U
vLugArPn1zX9xWVTg5bc1kOXwKz8PlFlz6PO2HUlnGS1BLvJTF5KbtqkHfR0WwtakUWPZ0x2FDef
JbCQmyUa8q0npvzeIAkRM1RVpSe7KR7cblRUU8UvlSTLprAyxFKirZDos+Cf88E+gfUGvF5AcxfZ
o+wwzYRF3uxczJmVzvDShf1RQE/I3AcR6iTgHEERlk1zM0Qke81GsidHl/VD+a1ZZL5noGo3ZZay
gMB74LbLpbMRlxT1AuNr/u3FIESmXFvy43hf4kbezkL+EBPXjzvxV7Y9AicspF9LyCFYkfNKLieJ
jBJ/AeG+9XwJgTtsh7T6VU8h1Ds/v4eiRLfa6o2tqWivoxJJE15yrchhw/GAP6u0aaPYXrMfjLeF
SfY+nZL2pp5MFDHjG8AouLNTCHE7deIvjLn7nhXAIkNknL0laXXOlyxLuCdV5SuItBfDjEiIxsMS
e8zBYhtxg0Fg0zSgJ4B/bRFJVUgLOgh50EnRxZ+I9H8mItvbL5Mjd47r5Ts1tPQTEkU3E4vXDGka
hwi9Fr8z7QfUperL7ATRecgojXS2P8FOEejlGmKDo84t702/x9JrE4ztdh0Bjz42kNpdHqNc9jvS
KS9W1HH5ePQvwDnMj7lV4sWbyWZJaWb1UIowJ/vhOXBpHYAWJAKrAdRgh2j0SWGA2Be29gFW0NFd
GrCFw4lKXrk1w4BibYcKrEq0mbfL+rOifisUKz4cj+1WCTqfDeadNBoZE4Kp2YdG8RLMAaHEqgUW
iKIriLtk57N4vunmSW0HE0W0sElU7sGrsFSxtM+0Lu7BY3DzJeZzFPIuHZpLKWL31pEodmK6JgKg
+pYMu+xhLHAOxs790oTj2QaEhzV+DUyicpIeVeQjVTd6azeFlEEY2dvzNGIoaOibMWvBnYN9bELN
y4is4ZF18pSaAGDwTW9zo21v/b48UigebwjFIfdPkilvDWgDCiPdhBX1FcyB/YlAkC3xcfR3CfXe
yID1cWKT8d649lF+In7IOCaOQ/c6jT9HfkJUNMzJgwAvtBmTCVj8QJuO0knhCeviRS2lpCzz7ohH
h9fR7NvGmC5gwYFOKu805LUH6wh7D6+yfOhSpgFh7m0NSvZxYXwK0iQ+mX2AQcEQeMaGpbhg+T1Q
XYjxh+H9bacWTaEuhK9mBixU2fCpR/7gx419JGOPDBdVSJTCMRmUUQMXIUr6BUdQ054HGfy2+5nC
DdmLedJ+mA7WPVcbEXy8g745VbuiU5/W1NxgwOLYwu7mKjNo2drChgwIZ73USCrROD+ynNpsVlHG
dBoHR0pTHAniPXrmMJ/XzVIM1g5vxc+8HBHHeuqXsUTU+1cviEkO0I5sGVQCuhNQestw1LIaMeEE
c5MYNWsa0tQZ8gpnGUzXvgvoY0A8JuA09xkHCKdLCUpm/R0b8w6LzGvPHBwcD0KY9UWSWyT5OgJi
IFbNPU+DxyJR5TS0uxdZCoqfnYkqR75EuWaS6wCdwAuas4UeLasJplmP4ia44OqjYUl0CRKToT2v
e7aOl133rpvSZcrVpFSerVGe1033195sO8YJSZZUUYp4ClNJHT47kQnPNYryk+J+UgHyo4mYZ5sq
Qy1be3jdeuave8ttHteXOyI9OyToSISOyClWYpjeOCN+qZvrsYgTH9WB+DrpvC1XNzJUExfVMdJf
+yklsk2ylmFslepEGVQeOm0HcpXk3Lrbuby9OeBvWMmYZ0zrq6UstP/adEOh20DgqHcLrwPtubTB
dv1Yc23ACbwBm9PHdj1hufXjItBzVvb0fQ0A5vqkE6SjgK8bR4d9raYm1yy3AsweInIaOjaORiKM
sZV5erMeyjl/M7Fy766n8gZjiBsOzLN0tNb6Xnjr27K+V53tXTwSZvb2Z7KhlnPiSfccLfSzgyWr
GKXs5HbddHqvC97bocpukrGGrm6iJMqhUnwkJk8k0gZMdoj+9NX5ulkjkc3Cr/fEmb6URmOQvpgY
Z1KeuOZSvp8tVdM12HfdBMqXO1N0b8Ua+7uM7XIggP+4uodgp0HK0pvVPfSxV7m4dyl7uADOwK5o
99C68cHHQdEhq42JI/c+ig7c1VEfZS1/qSAaLJIyPkzuQl2eAu1z6I9QzfSDa1i2A9Nq07eTjXJ3
obs9aFcY2Bgm5Pru8eFL0r9t3bPmgL6s1Meqj78QNQfWR39G62exflAqJ0dSVP6nDmwFhWGdWtbi
2/JTSxzWT+Zv1283Em3QkH1CG/0fF7ZPnYhp88keWpqh64U8relhBKl3R8mEIFjfEMbxP9+q9V3C
Og87BDxUQp4kYNe//sp1z9URcNdz3LarfSCTUwnGpVESTLHp/Cbth0LxVKHs660nixWx7wI592zJ
3NuhS24u7vdOc0NthR23z5Bq1i9GRYhUFgDXsJcFWV3Qv2m2UYCkdSrG+ZsE6Lsrghg5QVXQ7ZIh
dpEZVd11M2kdoW+ltx2ivtAthp1YKHciS4H/Nm3s1HtWCZVGJJSt0d7DfnuUgrWbkTDQuwNBbBYR
BbY4uZ37XPf1J/zAjJh02t2FCHNs5Qj10cKH1d2kwBJVvyzf+mLGFomYBuWzcUy/luaXLEEjUQTN
t1hV32w/EiTu8xWwyuxeJlVBwsP0ZKImI6B5P06oSsi0oE2AT18oh6gKVp7glri1E54x+GTUmgvN
prgYjmM0M/Xx1eeMINZbABJ3vU5hjovkpbVmH8dEtjPdnIB4rKUny2R8jU0SAgO/OlgO2RvzBI4z
+Jw5pUmXKr0NXg3qBLu5LI/zEIzP3hAw+wrUuXPdu0L+muynYHluCrr6UWKgdy3zS+JNryxIqF0b
xr0x0DO3XZBn5IJso4DCZF6WdAgjsDexNPjE5Kcs9h6q4nEO8t8UoxcU5tCUZBH/7AYmKwZpfRtz
yC+BNwWbyVdHL2ueA3kiC+LQ2tAcrEDUvF39Y+6Tr5VMGFbdsthFY3k31ESZaMy7OX2JfNp2fSzu
ZiYZvZR8JSz6orQaEubMW79pXgIY0JaDU5EmNBFZOfaDvsbmrhvaPztPfe5E8EPxJiwJioNhNLkQ
hfdJFvk5KM3ntugR1s3OrpHLr9xmTa2yEC352D25kY+NHmEtIHAsGgXSmsnZ4vN9mSNwAXEITq30
3qR05HZwgOHaiY9CaHgsG7VLajpM020P8Zov/HuX9phi+jDZEmOR25N3aTOyCryatldCFn6b+rvM
Q+7QmN1z2RhIjWh2Uhel9PcKrOWZmAUItLm4K2Y0lkFeXSicHx0Cbftyvs1paOWEv94od/oFC+8e
o+rLIv1PuRV+D8UQbWjVb5aaSFlTpy83LZqJBrGsSScyH8mwlvIgxfCtrstnXiWAPYrOsUU3t0KZ
ErlFsZ+cCqYwPTsqJVqMxcodEM7W4GOI0b0XLhPHfGceLbVQr1HCRzWOhNxFQO25aMRJJX1Mp+4b
kYp4HiJk1V33TcYkso0don/4MZsyIKd6kbF/0085AvO0TQ9QyL7LioCiyKoZCrAOjW9+3fn7KKAp
kbTqp4lWT5rGQFQz7cZ+4XYgBosgpaJ/HGBwQM8hAkQLEWLmykaRwtWxPndBRbwhpngCEsot8Wog
0CXdM941Mlgpy9FLG2+Hrpu3NEuOMxwg/Mg9ONDRbA+BIp4pq96L1ks3SjTfiOLFdajCXW1Zbz0a
RtJV1H3DFOuGxlmHSyYsNkODnSZWKKfcBF1G+jznyXw7lIoulTo4hKshVEzCo5kL2j2+cc7G1riY
dnxJNGQ0Hs3sEYs1InvpHDoPbW0iC9gxtqIaj+qygGRGif+dmQVK90G1G76jvh1bZLN9oRf2xLp4
uVguTqOwZGYthndnCDF6tRQkpPNz8oh9W6T5nex8Aj8R1w9wWzdEYNxMAbEHg/PbLaS/WzIQPkE8
bsm+AYyCwcYJMMaBm48ITqHzayMfhEyQ8bMbk7aIH1UvALweu4pqbJnTtzZ71zozgf3CqIGoLqIQ
OFcXsoBYqvnjpR7MZ/QEr8J08EgifiGXyBD3feE9QLjFkGfQwE9LTGW9OqpcofFLKAv0pUOrL3gn
6wetuLC8DUFewzbz02JDohatzOZbR8X6wm1tm058ml4s3yl7zHs5NVvHhaRgRtGnlnvQuQpb4ITg
2+iE3JSlfEuoomB8fA+yud4a1YWE0n4Xu8UTuTX5NlcCi09pXno5PLgttGqXAgI3sn25Wr37b4MK
3hjS1caZ6Azisj5bpXnKst+5J+bduJCtI0irnsCG2oNLfnkXdFSv9lnnMpVlSOOL1JGsTSB642do
8Wttl1VGfC6jbR2Ej5YaCM8wuMswq8WbY442t8EgZT5qvPqD9DBGkotu6kgXmT7L3CvvRTUiPy8F
ncZh9Df8JqvwHwsW1ps+aAhqcUdnq9ydHO7qaNpYrvsDKmPFPHMYD3XpHc3lTYJlvSmtcE+8MGIT
5ACbgJdW9wjuyM8t6SoN5Oon32uzJdwHYXaLz12NNOsWYDuRB5YoLlN4e1OMVTmdMN85D0A10xvV
IjLLEfnWpkUWhy2euwwRNRDBjEzuo+O048UQwWsSencGq7CtcJFIVu7nKgfEXWW5T7GUG1o8qMcI
Zccgm+OYRtnGLqf7OVbuncNVnRLzCRhkvrjO6DF82cM+OQOyktuJkLSUu8TGEIgorYKG+VLHBPrv
yr7DfDIgkWuGG9cD5MGlX1h7h1h9zx9/5U7+uR7uOvJeNFws3xZDEsL9BBwDnpCw2IUKnLBvKgyv
NL5SAJuHyVrMM2UyXIAm3jPyBbDjSvGUQo9MynnYFu7XnPr2zRrXuG58UrPbvMLoUzWfibn7TJuR
HrsmqFDxojjUkMG8oxacHjIsVTMp0U0Rv5dT1NxGo2se/MhWeENWGvB0NJzijmFukydDeE+fERDD
VH3K1Gva30Z26+16pkRINCNvEznOi4TF6TeoTABC/gwjhJ/0IuRxLtT3xZpemTftrLj4YWKYGBGO
PUVZvXUU8xaZPjkFr6fzx99T4p6oVF6MMnDRFWrhhPvT82bkg8TPsFA+LSbLK8jNb8S6PdctMsEe
BJ3nZK+N7b4uVDy2TW/03ItYag5cdUFg3NmgcpFyEqYyDQjc+Uy4DedI3eBonqUxEBNfJC6qQSgC
SApuKJk+O6SHbFBV7bzS2fUW1GVBIAq0hHa/LLqUNJZfpGXXu8HvgDmgdhZOCZnHG27niQTCRLgP
vpUQaBZkgFLKEBpfWmOKKcgDzFHXsBrob3xFlMck8/aSiPAmN8tmS0Gl26fez0qpamuav9qmjxBj
oAxuEns/CGxcjRn+HBuoJBmmlHJD1YmsXJPkg0AXzAdrvvjtPUn51S4EYFIWkEwQBJEsoGkn/Qo6
AafZn9djU3NQbB0l/KXoSFGRax2h1GHN6/F1k2q2CiEVzcao/POkuSuJJrDUmsUy659gmPyCdF2z
BVxvOL/OUv+iCpwLPZFpz4SH36BPXTcKeRcmPZgwa0J0toJilEuUi0nuDwiZQLNkGk2VCXQQ9aTj
p6sVOlNp/kyWKsaVFUqzRhoPdB3QT7LhBVwQHVWH9bwpvme2O5/SEtLNmnMcaPrNMntgieNanmn5
E8Lb0xlZD31SzlF6NQiBdWkj1UWOxGzL5oiY8SZuyY2j3YWLplqwfuryCMJEFuE6+Pe6KXoTGJu9
YE3SC/s1sRsu0rPVF8zU0uKzN9py72k20Lppm2o6Lwg9s1QQO6xZQpnOmk70Zt27nqvN8bEf8VNJ
H3dGpfFEcTQjwBBorz6OrycrSVSEV6DDy+AeFeDxZC6aI0G5A0HWTcLoHtEskl4GSVYSg73C1dsq
QLnQkgTrFRmit4HulpHx74RBJH2jSUzrnqsP1z39DJRQ/dEJ8UJ0muHUJ4+BA9PJ6wc0OY4mPZma
+ZQJ6QJVB1+15oc3ek9lbUwuPRW7LrDOUa7pV95Idpkvc6DDnMt0IPK6ZyFGuzEHQYGzGt4sx5l2
lUekeqD5VW6kSP9pX9eD9bRLaByEl+4GmSteR72B2PLn3t8OmfB2u7zB9bW+PgN8IZfs1ur4g80B
vNa6WU/PfR+dpvpp6BYMECwTQGsW2b31QerSL3Z9xTmTBIJriBZv9Gt0NRZL6M16uG5E2+PXkM95
w0hMzuFw9sEA6nfln16EPhQBMDnsoryO9RFiHgmdYMqcaEJZFHx2AZaFmlw2aIaZh04PpFmp2WaL
ppylCWEMGUFyniagmZqFhivCkbDR0GehztO8NENRzQYFf7Fs0tImoGr5VLwyB9oUmrY2E8YPvT5F
yV691D1XiSazJZrRtmham9DctgWAG8VTIhCjmbWEprupFM6bpYlvDug3CJnP/VR5h1zx4yR4uHcT
3qy7HBYNjrMhyFH0lRooJ1PrpYYwZxT8BUIFQOcypN8z2nk6pVy5yj/HOoDMVySGGrhwWo2v+1/R
yH8kGhFQ2P470cgtOJSf3b/IRj7+yT9kI+4fCG9JEzYDzwVCZYV/SUcs0/4DvaCNBoQsYNf1EG38
I4bY/MPU/8E/CkkOJnj/GkMs/ghDM7ACiicisIRr/Y+kI6b5/0tHyL72A8cSnhPYQpj/Kh2hPRMU
TD7ErRVFJycrzMvoDubF70duyNyQQEICxZ0bzDhDq25TXRUnFJ1E+fXmP/g6kHZJQYwCND6t59ao
+XVP6SHkeogqY6N66R3XB6voRxq5zWnFAFwJEI6uTcthcE4Iu6+n12etj63nPsgE14f7uuMG5OS3
co2tggo6wqeMdx72QLyV31VZW3uwXypqjdPCguqcm7QKHCFLcsUT6icrmwAiE8w+pH67RbTNUYYE
2m+QaFfxNB0t19iOiZHcFnY67YQQ76of2oNvqcS9SPgTwSAxcWiC4LrpIm5kdM6+ssxBw+tMfEtN
3u9Tg9VZv48sC/cEcBqHFWaxjp5rgP7fDieaKwtyYeJ5pwcf6s6Nl5BFWCzD3TpNscg2QV3cHdZR
dN0U4HqYWZcsJJCLF5EOWSC7d5PZ4EXWjbEwFsMS45jmTHMs+JtrCCTbSCF8vb6MD86GjhFb99YN
r6Pfd+ZIPoRmE+g8rOtmPdfXNBVo6x0rQoGPVFwR7dPVyahiihoxZACnrUh2rkHb2AkCprzrKLpu
THrE6N/VcaKbRZJHgzWoL4z9opJPUwgmpgY4e17MfWrJiWI2ZWeqDLPGFiJzlTiuGsJiFsQ/EGGp
OWIYOQS0cNYZQFo6e3om9XF6iA0VnmmAZ6zYMrWrBvx6To2iwuwU1lyTOCrChqwy9W+qJUSH0iCk
rVts0JVuH40WooSmtV7DOrhckRNrTLw9lObRDNRHaHxa18EeNtLdR2p8rNsn6yaC1f6xV8+ewgD5
TP8B0Tp9OcG3inhw6rMtIvOTo7NKh32QROmx8rkyw2zYhRHk50wU2F31NHRsgN3ltUuUr56QJjDe
dr0dvoctaSTEU1ICWPTA+/HspowRd67PdLu3qfsekb4AfeqoIODx7g5PLoWuveX75s5S9i+jc2Ym
eBK9g+XrNGEmZgThQUcsl5mEa1QoZZM12zKSmMN110fMAd+lVge9rW+Kl1vN3mya57/97ZXuYcYs
AA59JA384KxFet18oqFW4VVhs343db7in19TGoPMgCrvOPibUrcE3NT4LRVRdUZJXxnuld0zFR+7
ELhvEobkAkysqlC87pYIAUthoPNMFDIeMSQ0R4fms5gyYlOUL86+VC+FIYjDGULizKv2kOcpTtAJ
Xk1UHrt+NM+jRoqiA+5MXAW2bi+t6AlhKDKvbB0zGMy4FrnIbSIgEP0GFTkh0YyvLRooVUEzlNtW
eePRp7UldU/QdW0M+yTXIofgsCkngr7L+Gf51+LBlmGxN6b4NZ65QGsVot3tYRurNDjmKmWphTOG
CUyHhLuYDpZuSDp6s07i1731XDBaapeL7Nf67Q9QtUATzbkbsLJHOyUscjcaRREFfSPXBJPX1rHo
TFk4swOJbffjJREVeGwVfHq9flpP+St0w0B1oYqflmaqrAsOugy43G9yNysJ2m7Acvuthymx4uNc
r4WPXVf3swehjqHuI1o5nmcIOrsVYpOHeDVALwz2Qg0KdYm7RaXeaPX1xERT3ScNdwhbt5pBgG2p
xz2GVmOzhNXvLBnfs2vfjql2WHjxi7CflhLraU1Xo6fguDULAqrW++96f0NbdTu5cGfXoyBhZU0g
PSOeTKujaTXGgdDSJwPtxUi28o3bNHdpjYG4SQd3A3Me5pLvgw2Xdb41lzTeUjFqtx6QJloxaB11
ViedvD9TOzGEkM0D3qkcQlzWGvtk4atm1cW9eT0k//53a9YDoRVge2f9q/o04bbnO2+zJkrVmi01
4sS8xVGomVNezMA7rSCqdXfd+Prkx55mV0WaYiU1z2rSZKuEXHhCUTTuilr2ybHJEFk0EAvqb3k7
jKLZ1ZqUVfYws0SFgL6auc1M7ZCdopKuAjoDksnAg4MH3iwawmWa3GFjrqK9m5fPVUcaU++wTsKq
QCueIGXN8dJEL0ezvXw6J6Gtx4L1HIoZexsWqLxBfU1nypbzwTLhelfaDdGq0EI40CaHCKxYpfli
qSjuFPG2x3GcFtIs8VLOVGGV5pJlmlAWOV68C3LrFBBVykQ7PrQ865bOk7oNiRFpQfxi6bCmJtoL
auUmTGY+qVKa/5yvmjAROjg+KTzhpuwpnAHYfZ5wRmeA1vpUxceh1UyhHmHCmTo4JlVga3pTBU22
d5rqy6C9hqluxBd6srNuSD+nUd6AJ4MWSsFYexg/HggxElWItIo3OY0Ppd+MF9tKuX/1APtsG2eU
tJ4zzZij0/TTpkMmtbWtAUOXgqObOyZvzigxURoD4XtA6ybgdQEQO2x1Ov0Mrl0H4C4FdBdN45fC
I8EgEkNGhsvXOS+6nTesWkCFnQwBnObm5QD0wNpjkPfaryVovVwz9hJN29OqUw/8Xkc9fOTLSKkh
vesjrzjYCXZgGgUHUDQ0C8H4leBj+nGZj8Jx9g2gP9QZAP9o0wwgAKeVBaipgDKMSdRw1d7RxEBf
tl+EZgim8O80U5DOWekQKlGlOuI+w3wI5+C+y82LmdZqn8bJD7+mz7Vgn3M0tRDhP1bxCuyZTwiw
mHBCMGM8Fi1d6sKHe1gDQKw7oEQAERtNRjSaFsOepiX27c46TjkExTYRLyUdKH6zrwmLUUqFzdPU
RTtkaFkUwZGayBhoNiMgLSiNObxGVKoEIYFwTDXLsdFUx0nzHTvGpADgIxVcUg1BQPYmLEgFFJLG
HxmyiyBEL2L2N4nfluL/SJY/W5Rkic6DLklY+k1fgUjIlgAZx7SIXbmkuxooZaw6vnRQKqfmFGUY
6oqYBktqEtLSOd/mebSeFD7ODXafYSKfQ9hFTD3vR+vVCd4o+pYzacuhT1A/GvkHG3vgyR1n3t4w
+hnUHpQ0yvG+Dx22Xpmbj/Sgs+dcszhtTeUcNJ5TczqRtPW7ifBxML03Oqt7EjRaERk3e8PDcYaY
+cVuIX9yERTQSuly9GBBGVX3hAfam7oC4V5M7hZGVXpIgYkqelqppovyEnaV5o1KnyAjXKlkjRnq
RzAQShQm5pfR0/oH8TzSqDm6dfA91yRTH6Rppdmm3Z3QpFMMPmiBNf10QEJZIemivGvdmJqQaoFK
LYLxzgh5perzgJNboNwRPQp7U9GLSaRNLzV5cWkyFA0U1oVF6E0KmLV3KPzUOU1Fd+Tpk+a3eoBc
fQ1zRXyms3C8JsEtmPkvKB6abbNklx7APeKkhuouCnNndAi5Bhk7a3asP9OllTYB6V74u9N82UiT
Zt0a5qzQ9FlDc2jr8TiBpVWaT0vUO/pTzaw16Mf3Ps3FZphoPgG2jQDcFnMNw0IzbxNkBHiv6QLH
N2OpPtHm+G0YzaGx+MPNLqDGT5R0WH+Np+o1TiDHLCNlGLosIXgAn9RzP3mtNYfXB8hraTKvBaJX
kYYxslxGrzd8kyElXeFTY+kB+86a8Ev5LplJXrJQyJPERvBv0wrWTGvor5oAXboMGyyxvIa0rGso
8Lq3Pul6rlr/5TUp+G8P/7t/8h+cK1N5FxpNqvtXvcPsaHWtO3rEtSYtZfswtOulTqo318Nxdbav
x4I54x6N9Z2MKlKBF2Yo614vzOYUQ66nQnlnlKwZ1tPrBnblPz/1em7dw9TH7O36k/728Hq4bjKw
3h+/bP6UK6bd12eahhef5sQkd45XdX3ievjxC9bddaPySE8XXZGzOv7rD6iZOR+ioj/R9At3S9N+
XdGlK7B0wMi8zSVu12Jdba8n1831Oddz9ay5g9fjvz3HRzF3U6F4wrpGbpxeIVw31+ciM2SGeT1e
n7Na/K/nqqGB7fXxzH/7yobQQfYWVGQHXn8cVKN+n4/ZU+NKQAVgtR8t+sH7yqJarjqW9tfNSgdd
D1vIlzcgShcYunqupRpdRrk+/nH87x9bcaLrT1mfn8uE/uRUs5Z18aDStMlL7IepMjWUXi+FC3p/
48O6u7g+i4qpJVwLzfjZ04Kqde+6WbGU10MTEX3BzfR4PbXuVQbWbtFN/8Xeee1IjmRp+lUGc89e
ajHYWWAjXGv30HlDRIqm1ppPvx/Ns9Ijo6qrd+8XqDLQjhnpkS5Is3N+0cGNAGR4GxXn/1WMX0xA
5vXX7NscrLbOOdINCC9rCo45LU2Z/pDMBOnbXLKX/z+F+X+VwpR1Unr/43/9z2/9f3k/stl7/f4f
P8SJh/fkx3//5/+O36vod+KbOONnAlNRnX9AbLOxy7W033zUFEv9x+ShJmOGpjoqRma/8peW8g+N
Z5zM98o2NEOZWHEVoHT/v//TYMiQHUY1zYJnqun/L/lLzZrSkzcXtcm8jQytoSsQ7fizbY1X+sh8
s60WpFcj6z/Gqv5n2Q9ARWB+HNomjmdg58b3gKVTpNQhnKZGReZB0c5lWIVrEhuoB0yGCxjpnD24
oPOmSfq5YxjZA6Sb6gz4E4+UOH8QjddQ1W9i6NG+N+QPXpHr+8awT3AGUZqoWwcD60huN9fJkj1s
GjzOAKySdwEemS80tgZ7tqxuFWf7W2Plbba3yefh8h5IkNKgoc9uw+JIzBFH0JWkHXCaWzhV3efS
SlDI9KQO4HyhvMaWcjCKktpQ1E+7t+ZtKPt0hkaxecBMIib1iSKthx35gy63WCVYaMNY4+RYK2dY
vasuKuq1m6/czH26hURcNLcYPrnzqjAc9v+cJAVmBWn9LGkZeAqcMvttOjVV5PVb0eWbFq+cMvlT
3FYj7o1ZzmpWzBbNtZ/1EWPiQkBL1yUVopUl5hvXsyDYotaIYJNVVqDwsqo6ex1gTB2Gy30S68lW
ahtUOHyqLdto8Mw/H7oBhkx6LsVrBw/daF6mrPPMNOn34mjsplQBwM1wO42KgbrIINoYtY2+Gqp5
ZVQWb8HoIgnQth6bQ89+zaN7L3HyN8fNAdtyZ8arqz/4fTKwNbXyN0WB+pyWerW1w0Z/pq5+b3V5
8darZrqytNJbiGldIJ8z8noXKzS7D6cXwDfuJc3zl7nVsH5KJSXY2HZxunbJQ+gH00WYNXHNFoYl
NbQ73T6apuryA8lbvhGFBEzUsanZZ87RmBqqqFu/UfTtLd74KZsu1TuLkGiacXSOehwhuJ50P6/h
OyBAMq9P4GiF3Q609GRvbrQoUmMSIwEPuPs0IKbcYtVkO6X5VFKB91jbStP9pVIVL6LXjDqq5+Lw
c9+XYoYw2LO2cQyuKwU8hPEMlxBNWiaqPzPwJ7n2RTCo0SQrQHq2dVBfRAOaaVlaknVI0qa+NLlS
b8s0OBeJE35vleowyH7yDppfucMFHkHHCmJZgBII2ng+QsO9kmzdsMu3VuD1SyNzmq0n51L35NfN
lPZTE+ngVzIJumJgA9kOwenaxCm62zEYtVtoOpJsQEJG5KH48msgaJ3g9F2FVf7z3GkkCSuUPKDd
kd1HkK2oi0kG13ls+QddRKOrfM6N6evzWyxA4tYJUc5Imr6+lECLd7ItXU9y8cPFyhpkKl4Z+s5p
xnQHG1d0ICBRH/hw6A+Vvhuc3EbuXPs50k2nhaoEKBbDXhR4NRTvykr2DzY8JBnWxj5suO9RBPEP
9RQ3PIok3G71Ka2E4+11XjO6P8dxufquJcpmaP16KdW6jH4LnoAW+EuOr02n5kuPTAY2k5FyjY0W
d8fILXfZFOq9JEVeJXq9nVT7pXH/6aLu9QLYjxwLT9H4GP30ZIN1G4Fa7t2R3jUUNRWydVZLkYxY
rFTpCT/A5Db3Fof9WCFbisONxm96gxBMwPq5dfdYJjn3Pr5g39C+kaR4/CpP5D2pSaI9O2YmAGgT
T4V/P8EIZ1mOtuGH9cDp+jD9j7RJMA5J64kvLn9+yDoQzFXKDPwPzZzC4+8P2awylaymzv/DdKxm
VfOO76DCKTvVcFoTrrRhLoukfpJUhQo4xNNoXgdjtsyn97xBHWboVePoNXxQSmtka3nAh6qcBkXM
9xQgQdicb8YuMPaAyteISkT2Og3Dr/EISYdc6TIfvfcIqZnHuC36c46gq+iJpmvXiFEnj9dOjiSu
Pwan2u+kR4M99B1LzWYnBql64OmVlgjzT9cCjkfdMkPyGJj+MY4NaaONgwTsRg5fxrg4eX4Sflfk
4BW6KnV4M9AWeFtbC/BSu8QHepZ3oXwKQsSBy1gLNm7VKnvyN/kcFbL0CUwazMeqj5YoFoHDbNRo
o3aQZv221S9SQ2PZE9Y+sdz1QFKAbhsfktHbiZ6YZrOfmJEy0xZDhbnXddq6UQISbiRpT5ld6Uty
KtLSqQPrybDwmiu99qvrRQoFPmc8jUU5bhvHg8eb9NlX99BZSjNXEvRHxzhn+VNH5uHvvzSqyvLv
t5UZKW4HyQTdsA0TBQTl05cGh7g+IZftfe8s1NLjtowuraeMZ82bR6EK1IcULomDujiZ9pCQH6vq
uRb2yaOcJ/UOS1lyD17YY08d8w0YdXfL/QSFUQx/EWeRFGTkkem5DYgjERPzRPdT7Hbup4G/mnyL
scJU0Qqy1nGgpvM80I09ZtbSGqq7C4JDb0+JVNj3vi7pr4PVPDhap/+zJHeSV5r3rfETBeCbpxk7
qgUaSftK23SlbIvqgbbxWSLAJ5mi10Mxy6yNioRpsLtOn04UcUftsCqherzrQljkhSpXa1zG86MT
4tcCtNh5tbP6OCiZ+yOQ4Ei0Rb4GhofAqdPJBwwnx3kXtpjvtgndOoEGIg77uDiGuRlRe2CeCA2A
/wAChjzmoCnwaDC+9kXk7GqN39qYJf68ylqEtkI5OnuU089yjlpalbEqKPEqPGutFJ1tcuFLuBvF
vYiJebpUSCvka8jpTqeJprMLCcLsgAjYHyG9b5O9NWprjbccdnqnrhhDXjiPtKeoxKukN82taHRw
sHM3RjgrnZ77twFxJGIVug1/PdxglXjXq76EHdwfFxRHtepV5Z1Zae9j3JU70/F+gDFXDr3dGM8W
ChKe5gWPOEl2D/6QzZPQkC7AubJd7mhIutS+8hVz0pXr2eqLBSQABz4PgVDPlx94uHwTE9Qo/pEb
RvUArLtY4zuLt4akSS8lpkF63lFeJuULV9jpjmZk5zuePiNC1gzES0y8cMQEVJEiDgKpccQzZUj9
/WCqGRJ4vrruKtU7sDT2HwB6nILMl/eFbvoP+Jk6JL9xjxCDomml8jSUqGuJ3m1GAeAW3hBn/bqG
mEHZ071eow49fHrURJ1Dv0eqzYYkvrkehplibyTNJvrhsD/B45OWVoNIRGE00rPbQlhiGwei2bel
ZxmZCJaqPA3EqEnVWbJsCf3UVLp0+Bgb06w2hX/7725bv9+1LJkHHRRUPMMnZS32tb8/6hAW7QOI
T+mPSHXaE9lW9GZDt/qaR/62jUrgXNFBCRJkWlsPSYbaUp8wMtU3dYi4f2yD9Q60XoZuG2cL8XSz
o1jbYKkbb4I2zZwFdXPqzBZlYjNKu/nf//kTMOjjTdeSDVBBhmJoliJbaMJ8QvNIiidZWWxp3zxU
SxBXj8myB1G7ipIprS/6TuD7p6pAkaEP62x1DdqFne/7sZxb9RDZd76v+adRRoIfLAK2EdMpdaS4
92U26sDTuvBY6LAB01IdZppkhkcREw3KKuayCqD8iwFjGrVK1UM8b3RB0P39v3jycf/9X0wiYYJW
mYZi85ixP/2LhzgpnNHs3e94Ie8BZ2TPPYC8Jra110pDAiPtEMumvKS/hjJ79LYt2EKRIngscG0i
0a6/arYWAJLXbLABdN0mQw29Kk+aLUlny/AermfnqbXQa99fimsjq3Ou0N2mPph2X4IegKSXYHUn
847kgPk5vPZr6+dRZBR5ssD7rtpC4JewHEuRUM8Auhx98PCVgUFN2Bj8EXqzjmwDln7fRvY2iC3r
2oR9BQRX9LsQWtqYo+fXJkDDxfNex68sqGv7VVfAUvdq1q+dLC8fuGt8FxNK7mdYyEj2ZRxj7M0y
NB8qpBPeYpQi9MCBL1b5k54KN3VjrNUnUC/yIq1ybS635seuPgBPDDUMyi3d28Mx9PfiSDQ+oCAA
6Haz+DRA+T3Z/P3Hb/4OX9P5vWrs8jWZZ62G/6EY/6B8pGjeIDt9aH4HGluaBwPfQK9FbqBPZEj1
wXDRnJoGSaWZD493YUxdMRBL9TxUzeE6zas6dw3LHARnRxlakdeAY2rVPocUS86kW52t3CTPbWa7
Z33s3DM48GhpeFSh2zhDYF9OcZkAVAHNYDpDTBw974UnirEVZ4g4hqfTVUUg9XRbXFX0xBniqoni
q0hj/3EVfyjB7xiUa8S8gNpx4VULqB8IE8JU1++vh1NfHImms9Et7Ex2PHfisAnHmVxqQGZgnS7+
/lNQ1D9/DKT6dAW1RjI4QJw/3TbVIEV6JDDU75S9yvvALaJjUsYXB9PTjZV70VE07aBExzBAQznL
7XwhYmKuOJpEn+ad4iBMNZ1xG+gL9HRaf3j9FB+gEBzy7uFTOJpeXfUon2WDj5AFPTFDNBWCVyA9
NJDVv/6s65HWRkiu1dL11W+jFU6/K7VGz+YWE0dpheMvILIPJ9xeTIImAPNX2oqpIh7oNVoNdhkv
kwmzPk5Z+rGOHPAOov/5UExwBaj98+GH03CBwH3hTxebLl5LyI6bOXakDQCUPaw41CymIzSzkKrq
94DeH4Lee9Amma0iqwoczXAZBl04tNhv+vZOjJgkXneiO5CRW9QdfgxROBWZJb97qlTlZXQq70LO
rT9YmUXVTxrltzhxqnuljZTd6NnpYx6rWxEnfQBJGG7VKvED5U01L4Palq8mebl1Dj5pJmb9xVWV
tBhnf//FVc0/Pz4caMKybRoqzxDuZ78/78MsU6KuVZPvpHn4hE23H/G1QfYj6soFeLRoK3pZqPry
zFdBGpBjRkV/mvJhpMOVxY2La6ge5EDG4wgEmuLoCN78moy0mHOdU+VRshtC6rC+2yzlbvI7jZpl
oOA/rVBNPTumzYrPwlPXSh0o54Rgf1Qb5GfwTUiB0KhTk48mdnYgwmciJuZFNcVY2TSbpYihprRN
WIGs7RKLqVTpjK04ujUiZvp+uuAWjW7TNM9SC8SSP825dT8MGxH+eZDuNiNw3s/X/5cvd7tUUfFI
HMzZX0116traxLxHQJF6aZdZqbQTR0FQPbeRIS0/xcH//Jwh5moQezHj06fFGJnz2/mf5nU6bgZl
ZxqzTwNZVrhQ3qarVh4K+6DlECG9BcUVIRsqK4fMod8Y+nZib2AzTa54dLDXiMoKkC9xMWj3ERDV
RAuM67zbGeQbz64rY3zy6yK308Q1sdwJ3Afy2fLO5m+Zy1LdPdeq8aZNyf6Icn9NZuXdbKFYkjZB
np1c7alH+Kw07eILIj7jLB5K9lQN3isoSyA3g7/9m0NqSiQ6zNjHWR3kxEOvdhEovXAC8PqzLi7c
o+qOq9y28mepqrxjHtdviZsVz6EX5bumgHMmuk3gIwsWler9dW7SqMuyGcN5NE3uStituyTIins/
bbqT1oflekB8epkbUvCA3HvDBi62vsvOW2hj3RFjD40FQTBe7GK0122IqwG6d9MTvYHFr8OCMMMS
GNIUM0IsX4cAzeTpBBGivIFvnl80Mw9tw4sYcD0N4HLm78WMtoc815HUQx2lwFLcCcmLo7RUzq53
vN7oW+BY5L0GpSB5wZ1SNGL0dme8DUQ8WwwAWptbqBMXud1Qb690i4nZyq/LuytlLZ7b3oixS1c7
4AzFc/3anx7ug2JQxVGQJBVTptDt8a/8xWpAzLstDj5d7nYubwFyu6KvK53/bxYL2rQW+FCyY4/C
5sqc/lNtg8ridEv+sGTTyrgqUXervumlt1bxUN7FuQvHrwh/9KUDrtsoqhz7tenQc15qdPc23Cnl
b57kPmbcxZ9BnslA1QxnWwFK2rPA1Wc4U6sY3hb+FnVyZHnRQ9sj2OU8omi1CHzZfk2RgVm1FtZT
veU7r7XevOduZZ7izIvPnuO9kdY///3zZaqBfv63KoajI76sK7Jifs6cKk5kq70qp9/MEGn2MuzN
iwv4Zox88yR6smyry5TMBZjkAXJwYmZnT2EzJkYTlLM2sZqUGJRY+iIqQhwh3dHd9kPhbsVRrnXH
Vh5JRE1xKp4mEvfToWiMoUKofQCw7BkuRQnT3RRSi4FZVMvLFujl0Q+Q5rbIQjzafuHdA0HV75oS
m2C/siVe1wi8nWfSkEmVtuJIxEZdDdeN5S5vods0MbeBlg5baTpXKqdrBQFSfkNQPLEIMxaWHaSL
EW79cz2g3YGvOT6pU1fXlBcJjNVR9GR1hiJn/ez0snZqivHMeiy8auJeK96nv8hwfy4j8510+EKy
PJBZ26rK52SlKylyn5eG9DWQjHzZpNIXLW5TKLo0rtHHFGjCE3+mMyn1JvI+kNNVgyo7rlVhei4b
LzlCJscXoHC9+9r1zFNgw/lqA7AMzbvRSe5RXEuZLoj8OqUEvTzcXsMI+ExtFlzieiIuBeWThwFh
Hanjuck9eJOF62wb11C2WViPmDuZ6iUOwe0FXdu9d7WySuJM/6cdd8s0Nu13tYNd6xmOh+XSWC9a
FDG3cmTV87aEMKub2eFWDtLHgj8VlNrHElFpXhzH0HaiRDQ4KXwTpfjLk4KmhucHVfsCzUSj7Efp
SbL7Zj+9Su3HCkrMQ/TxFQypOAVG193nRVZfEFhp9mVQHoJIri8ixI8CqytfQ+B5mqG0TrYgjeL1
WJ7A39vpbvkjjfLs1GmBc+41+6HjV/VaAv9fNEgE8qtqzNfCb/Zt64QPPaLjx7LDOiif4i064XMk
DON16g5Y+EYxeoESso5Y1C/MupP2t8aXzZ/dsu4RB2vJsT/4aqshRPZHo7q6to0bw0GU2qv0dQwG
UcTElEmYYetXOARH8kTsC7PmRf1WWojjyHUx7JNCpnA9dYHZ9YtSGxDNLAPtpeQBede1qXf4eU7m
FfpF8Xxz6Xd+gU9eod/H/DO+VeZ+lHP5CwJ2d6g+tru2bLIHOBiXUUYPsxiMAcShhPdDVw8477Sr
hJrLF43qy1zSomSdNUHwGk4QxGl+4isWv85cZ4FFFx216eS3VOMeSiK3uRIM//UvUFHlz7krfnXw
5KaslWOr9rUK9eG5YHhdXiZNmX21K3Y0Wm6bR2VqitFHzSaRJ+w03a7JEQQuZXVV2jwnbvN8O++2
buzuik6rt/j1gDa2emXpIX+Lt1U3D1t1fA8d3EE62fZ2euYOG21I156klqfUMHkgpeba8oPqJELY
v2D5YFSY3/yKiQEDbC3Q+HbvupxZoDV5V078MkNGsoXFHbALygXdVvFtwIotOBLR9bwcPLpZDt32
eiiiYOuQuf8wQRzmqLLFYYj9wnShemqus6eznbIEyupG5rbVkTDSJTd/0HvcUavIJtc3pPLFK01M
g0ervjcQkERCI/N3onGZuBtybH4oZKQA4xkQMXFkT6P/MqZFXbR1zcfbLDGVGhnib2D9Zz6gV0qQ
DZoVUiGDRo0Rk2lMVwXUzmbFnbYyZg53zFWAqEyhwYqzo5SMM23qiRCEkxhVH3gAgeqGJ9XqeOyz
LdOyangrEFla6R5OrE1uDm9+AECZ5dSjG0c6ZT+tuBfT+GBQl0cN6dCl0M7bUr+IOGiYbl5iH7EW
XZUdTgjX3gjxx8QQwgmzaBsaCHS1g+8/1lPTojsJuufhGvFRWPHiPkfpoDSOqCnkW9+ot2rflHwE
NJLOZxP7XbgZFbN8qHwPvnWIHI8Y9ccWdIM85GvJVozZEHrBAZhKuan6OFvWadRc1FF27tiwul+7
okb0QXd/mGbxQk27fOmqzpjJ00kFWPt70zPDRewFWHqoZcRGSRxaKXumayNRh78XhxqyLss8LHFo
G/wCqVBDt6lCOStPryNcpT34W7aUrERtJ51A5wY4p6Uo/MhJ2iH6PGxsUDkvLCLAcY9OvHd9e3wg
oQmAmo2856bGPKqlfqaPNqz3frROvl47O8WQ1qJX5Jl1Ekc2fnyOnJkHOw6oSuDtHckDLhLinmsH
Q7uq1eBN3HcNhMF/Doh+Mvb4yeXq9tP9OTC0S9f0BkJvQc4zKsHi1cm6s5UhueGVavAUOxR66yjx
3/TM/G4hSvutz4ZNaycuznHweaIRq/SIDpYN7kE0dmEmu9A157LVGtp1QJIM95ClymswahSzxYDU
OOohL9qlkzryzh1GGjtRdqJr11A1wTbQLyuzWhVWfrrOm0LXUdHn5yFfTxHz+IqdxKX6Kj4GZZzN
FD/U78dQbh9Eo5CaB/Z1MTMqUG5YxLPOjEqUXJjgZT5eh0r7JHqNm7YPRRnCzEA3WtFIAea24R5F
4xRhNbOBocxvscaMpGPn4sGVVCaS8H/MtSJr2sO1P3gl6ajKBTsw7uUJGrzoYYugmIwFSbguwxR7
s6xeAwSJXwfNWdUIBD1kpFhPuId8FeEw0HHvSupmIbotX/S7kJvZEUl4+9FBGVjEa9vKNlTRo5mq
2DF2F0g3DFHQASb32PaZmfIlk3KHzCI3AhwXnFOeotpGPrF8dyPK8MB3EN428WxWtc7l7227hT60
wax3JWzapiZSTfRdb/1eGvFB6gpc5afhRAx7Yd5sI1Ott0puxesmVqV5EUrpyXIkDBhLKfhe42CP
uNI3arx4n8MhOmZhZVJZbXiGRbH13Cf9WcwMVMT1Osd+MpCyXkixC2UIravfr+XZeEyhWnGyuhE5
81ixioU41PsI/wlx2Oug+ZG6WcuQzbdm+62x+GQqx2zXlmcWT0WCXpwZd7AFKfM84cZbzzueIAuW
reVTNti8kT6WYWLUSTqe+9D/ZmLUsstoXZkpiujT5CrhlqYrvYTiKl2/ldNd07JOEd2UD8yKdRM5
IBTD9LT1fziwMBu3w/1Jdkld2Lb1JXRTtIwVO30YKxSzDVeBYVS12UayfW/VKffoz+IRZB2KIffn
nZOpaPtMvgZWPrxXtbxtSk36Eqn6mgqB92hWvn0atQGTZjms7jMpenPNKtmrUug/ZjJC30ajY06V
6umaEuywhbOCblyyE41Cve96JLqNYiW7bmpuUyTX7OcK6u8AFrxhoaSTKmFPuWdqyAPXW90PKfzU
tkl5J4HSLZV6s9LYPh9Fg+BYsG7T+v0WEkejVCoLHfbgSkqSeoYJzfAlUZ0jQJzosbaCYivi3hQP
ZekoRQPOsaW27YDszEovcu/9wc8OpFezgzjCMzY7xO3wc3SYuiImRh1oxLvOLcdXvfLze3WQjQPu
NtW+pAAEy6kqvrYlLs25mbwNXlMuKhWzJCMv1AdkQd7VkRUwcNGV79QlTK2wPIgjNIEtlDJt857M
EZ+TZDMsRmwzpLjlGThaT6fcBsTJCMAjPwiXZSkGROx6BaRZHyyWaEsdqWiHxxgI3eAIvo6adQG/
RnQHBNOuXeSqMzjk+Q6uoLtBGGzY1nmHmLJiRacxbzvysbhJWWyX4fz2zamqLfxtlcCgQBpqT6hU
FWToJkW137tSaXYLdyDJlby7NlQwtIe0R1nN0BTQ9P4+SUEU63VsLvqi1rdZLFdbpxmCJRyB/Axc
Q7sfC5N0cOBnS3658bF19Oc0wBdCm3oihJFHfIwtKHfQ7spFalAK521hOPGjYo4cBG9sWezt3PQv
SteOy9q05AWQ5ubNT2LgZGbzqASttcvlOEPbq2jfaitGtq4J+n2gmuNDrep7hDKbNzXFRaEPVMAj
0+ngd6AMp+G5kMKlKNyToLAhgFC3Fw0+W871SAygJ0Ut/zZHj12sRw1IcVKjP6h6CGOtrV9ifp/b
BLgVxsp+/RJqXb5AO8G+jvJRKhhTdxZLT0blFEdlDRVPvS7cU1qA6wsHeZ/hWwIUK3NPFCnDfWZS
zZ16IiSaNH0belNIpbkn2Ef5OoqdkxylwaxQk2ztFlX1rCYG9IektLBBpBur/Xs9dMZB9FJXXcly
EV5Ez5bmntU3D3KCv1VYFDMtN81dNXTmbqpYYeQ0HYq+aIJucjkvq3h+mygGPnUbC80at0Jh79f1
bhf5FPura9YFFUG5a3zWIbFxbFQvWGkljqQBiZVoHrNuvscvJJnL0ctgNuZ3mLFIT2qBd0cy7VgE
sfRWOQbqjngAXrrp29p28rAd4pw8NCyphTLI0Qr2Z7TqlTTZGjnF6ZK7yBfPCI+lJ+WPIh74wc94
qsRHg3XSRW3f6yTwT0VP2i3P+/JrbRQHK+y9Z8OtWKyn7MGqwR6eS/IPYoJkTi4Pit4fgyFUdubY
IPEdeNVXzD3uerBpXxLJRHIvtOFVIUF4gZyPh/V0bRu5QE9N8ofeq7S1jtrqAqOs/m3M2nsxQcMU
4x7liJzSnG4dcg1QdTqd2cX6ys8QgafQh1V1CBZcAMJFI/DfAioujm4Dn+Z96orJRYCtL2KcHiqb
XPR2gU/Xu70GMiwFyLwxnwUmBiZGNvSrqhjqN7tcZG0TfalMDQgsbjaU0O3oC0keLKqsgVyoNoJo
wC1cTIMnjaWC0T26ZhxsUk2CAYSp5LbvrHIbyFG1vXXbKRbZUsMCZzoU/evEX6fcYnnW4xAWlXim
/cVkv8YbtDSQSFQwLQtg6F/AByqPTRV+83Mj3etTrxwwxY06Y1zVEta6UsAjy0cUMUGzYcIc8/ag
AmAG7oeUk90H2yIw/WuSCapxzG40eLlmkG4nXPuh5G2rabI85vKMn7S/kTCcod7V+Owdx59HU0xC
j/OfupZjEDw4u8mcaUc2wtmJ7q3JPIDvtfLjFvk0a9R7jH7ruAPmhohymVWXaMLG4aGnIgZQNxvR
xc9CZ3GJaqvTpemjWdopuCvpLewA5BTaiFFxFit7SYnkmZQ56VtcwPePXPP70FvPmul1z6ln4g5R
Vuo2TCx53wQFLO14ABSZJ9JGtRIQ2i7izqlmSkdTb382va7bdx27lqWpxN5JDNRSVx/lZiE6A/Ie
1p01lOjjNPWmctCWrz2EarHS+aHUqMc58T/bwP8RyDa1HiliV+CP496nNLUpxy5ZjnaXX4Am+miS
6tnXuMdlaTqJNdKpxpX1Va70cOakxnBsTIDkWq/PlaBc+O6kCiuN9deiXQjEc1DYWIcmRXAwJ1Sf
Ai1nyMbsrEtxhwRzqn6tR+no15H7hAmevjRknfVrpJQwbN1LlZr5l94ynkY5yS5Qq9OLbNksFAoN
g76pKwakslolcDIOIiRZCbVsymK19sJuGRSAkn9XouqlTFzILlZVLzTH6zfyGI1Htoa4JgZ9+k3P
tvYYFd+TtqBk6yjROXalYs2fXmGioyaPfo1buJhSDeZSQ3fiDSqHOfMKy91hW2LvOh53s6Yd6zej
TVbidUmI80VljXrJDUxGq9TtDr05/mwywE7bxGuhU/wRd+w+JJkUgvAv2DYh3PDH5NucoaNckA0K
QsWRcQ7wE1iGfeE/s9STsbHzIb2Lrl3ZuDXzjxDdUQlTpPBitNCnUSPCIrKtZGdLMo1uTbW/UKJy
L0aD2n0lIW0duJUGz2yDD3lvNafrhSg7e4kXXcSJigZxvauTM+4RmHdPD+8E0FkX4aqOvunPZ3kD
BXrXlOb+FhJzAcl1Bdnk2vTWbPjC+oI+or8ErvmOeRbwUXzLinUWj98ADo+rRq6SY1bwQykyrXhu
BsTQoqhyvg+UXNUBdSN+e9WhIZP8JUgNLHvHorm47rQRlIDa4hCWbh2SFxCd0/pMVl2G2B2Fs3i0
XWzBB5AtBVjr3DHCi2icJl7L4IIO115Qkac1pTXep6iMTrNsCZdYLYRYbtVIZjfqRjKifi8aV63j
4U4cDs5rO4YLRJ7c5wwlnG2Hyit+TaPzjAOks1BT/I3VqetgnHvP1wvJm6lbaujsprp9EKcaMT7c
MukyEh/5RYuN6yTTztUd2ljos07nZJ4Zr9Ik9eZyPWlbszQZO73cddngKIsht4o5vFTlDlEOG4sr
Up9IJ2Ww0sRQ5mRIOkzzNfERJANqS16cqPcVC6Gj0tgtLhjJWfQyw6uPv8dltRsM1n7MVeMYcUfm
ar5aXaeBWf1wDREXoT4Yuh2pqqdMTpAcZjNEFUudtw0VZUtNgpd+jK/xRO4xKc4yRAum+O/zRbwt
s+yxRB9TMjV327QNKPLpSE2Al6sxXB0pIlneDxJ0+2LkxvRr0YmQt7Ybu2IrQrZlOyfxlS3dTU2F
b13khVRSXule/uXyTgyotYESsuKzLvptPXlbCjZRp5B7xt6hMl9JmnRvZMBbHFGQsLCmrh90R/Kj
LITiUN17FaUeEdcijGHlcuTZJpvpY8s6v2S/4anak+QnASQ3HXZJIktvkSp9Kd3WOGuOFqF1W7IR
mOImsnN3bM1zElrYbqtZa246lB42fPVIdP/ibVSKFd/H0VCvvInawXpDOiGRy7ecnuB+5KFcLsZO
7WcillhIaY5hU80VlACAZqinsi+NhzC28pnhlMWSt9d4IGkubwtTQxwol/QHMeXXCUiX+GyVQwCL
jpw89riBjqoVnNWpB78clYUkfAylbryrKmvTmiNpu7Tu3UNiJS40o+TUGxN1OfM3aRzX29ZDCnLM
6/0wgdNEo04br8iwXt2urdYiFE4bNH9qTJJa9+AfIwo0lPBwsMHfXvIGZ5ZmjbLR3H5/7Yr8IYLa
+yA30a6cUorlqHJDtW1UJgsXL+vefRANAMcXrf8/nJ3HkuS6km2/iGbUYhpaq8xIURNaSWqt+fVv
EVGn4nS923fQExjhcCA0A3DfvrdZUFbguC9jpMAErWtIKU3dxmXHoufSFz2qobT18hzyAGW4CN8s
cCB1GxvpsZoWTHFnC41c0qzSi6a26sv4ve9ks5xLQybPTD1odwh2GaiDO6hChG8paJVfskutimPU
Hx7EmQsrNX+YQaUv1DDheB1ENUkM3TzJSlhdy1Qvr4rfPEwpfL0Pj7qvrZMYFG7TJNuF69Me8g1n
PABllAPbBwuu4nIRKMGLXMrZhg3NCNRsgj2I4YdnoYzjote0av6vmcLJ8LwfUddQyU5Y7VZW2jXR
9eFjlDnqEz6Ca3zqUi/wJebmdUHr8uGl1MTU7BrYecBBcWrY0/BlHCGjf9pSL/W3ZEgLyhhrHYqx
eISIGqRrH7It7apg7/amvxdd0UCYBR8xAFCUkXK2wsKoQFXur8QltKvIgItLMbNekd/MN3VlQjbj
txWSbz71t7rV/gAoxIXafoN6DzBAqVXn2m26nafw9+R2JkC7VvpCaqL9oYYqFLHKNYlleYcUbeOt
m9YghY7eMxIopX8kVseGqm3Gi9bJ3VItU+3eUsGQxIZ8MVJZu/f0oqknxjoqbsSYPHlOY3kZKY+x
/3+eGFMmRPCfeboTg632I39eRTkSun1KRm1AzQ3MNTTphpe/ZBoibdkE7jEltN2ICYZmvWySQP/W
gRKC1zVRL9JYZvsuKlA7A8H+pWBvlo/at8abPnKZWEbbBtEJ0CXKH9OAovlzU+HEVHb8aMrK13aB
UfMFLSz+Cqe147A7954UvPkIM6zVTsk2Sh1JyEcgbKR5urELi8TYVYhyPa56M9u4UudvtCyZYDCT
y3NUXD2n+XouU0/mhie267O+0MwPz1KHdR5F/bp3YvejT5SZn+rJV/6m6qWK2srO5Pb8ytt0Mbnx
zVCAgOQvHNtXt/SBakWNvHIGqX2Vwqgncl6lczHayhX1iIQjtNRC57qwq3nXaNHNoLz2lTp5AsGy
Pu6fK1UW6O1sWhh/RDy0cl9CQnRIHEdDhSGUJl1mupXFhz81rW0ipy4uH46TEbLnN3j1x/XTT1wV
o3cFe0apfV6+cduvfsG/N9OobPjBlredtYETv+YmmimGj/Rb1QfyXg9CFEyk/hSVVn9FT3S49nHJ
lgiggDCJxuiLuepXqKNPXkSw++tjVEyAY6cC8FLPn2uUDrdvGLZ2zzUC3R72qEO8CVPCreSk5B0g
oakUGLi2haY85cL11Dy7iQSzvVwHa09UFIsBUO5wfehT9bDoiwZBm4hipQL5RRb4e9V/9aFdvBWq
blOQbiQbBUjtQrEk+U1XgWGYtQJfilcrbwhpFUBvemNXjAqSrlNw3VNBKvlpgH516id333LGdQwR
+sI30/gepoW6Nf2ymg+dHN9bI/IPZqqV8GBOXZ8qJdXJ7qJXSGBZnQIFSLSDin0ZasVeXD0bKbBJ
kYh+SC7LfnjCbFbsw7qGaipHus2UmlfXge058Wpkvquw2pW9jQLc1A3hOtynamrMCjnp75kPFYOr
T0op06jVS/ah7WN0HEyju3eBbRyhlPieTr2UcMcpDIc3MVYXsXZ2gvwiJkaeq10gPNqLsVgPjGth
SUhKsGiW59bNRUxUjDkp/3h1+lMM9bof3VG7RJo7GBC+hDQz0V+FXzrAXlkSERWPbcEkSJrdXvgN
Gn1aY6Z3txu2kUGqEux8dh994pOZU53EmB0CilXDPjqIQX7myTxxyhCiQ2ZKVpAtdHbUG9HNWuIE
SIDLKz1UyPvn9j518+CY/89mGBat3CkHYR6bMidCrY+/3UKFOCwUDovGC9RqIXzgG8BnrMdxE6vl
9XdXTBTjYnbYhDIKR/CIE5FxdrnZyTu2A8Sc+MsG0mPE2kFr7H4ukUxf1K7m8FFNxq4oXVCYwskO
wBXLI8HFTh2Pz2ZEp+KohnqMtJu6VaaeGBT2aCD+TYW4U667UfdnwpgqVLHPnk7Ez4NlVaJCySbv
V4uA7YqUL7jVTolgXzPjg2h8D5h0+6hWEi10XsljKCnSWzBYEx/HHx9xKUlhcrB4szNr6M9IA7bo
ZHn5rtDD6i0oJnkbx/CIx9At1eIGb3d4ET29iRej1g4v7F44amSHyCugaiiLbOGqJMiDUdKmO5Z+
9YtoWA1B4i1CB3HROVudFGGHDKk3ne/cPLHItHsyebNHXymds5/Y4yHRVf0q1rFz/sBT7TJO62Vh
UJ+MwQWAzUMIE+VH426I6l/C9LCPMZwlvl7NxZMQNjjyKOttPcghWyVbKVBjsmviHhmNXnX20B2L
dFc71tOBq5waYZegoPAVWTsKV73okP3gnXrYnm5i1h9fYU/sAXlSle99kwfDF9eF0EDJ5I8+sOpN
3zjItVDbJ+zIDY4fdjnWG0MumpWjw+bGRsU/6EWIrExR6OsmadvbYCXdzVc2vl3rV2Fhh6JuiHNC
rDc6bjwPU1kmp2RUW8mz2psOiO+icP5/jAIIohQn8J25mOwn0c8WYC0qSEOEZlWx7RGRvWpNHFFY
aFLGwY1CSQL77n8Vxiqwmxd41Em+MCHtCVdkZr0XYyb7/bMjDe9izCNce1RVhK+aOlBvdmu8eWP5
Q4Xf9jUsPPMlN1eVVDv1nOXukuNKR30aM+PKQpsrqzfCtbW1cQ1ZScXNgtFkdJ3Dn3XUoRLrhBH7
1S6gdLhS1LM2nYyK6bSUp9qLEnbaUfQ8uSYWVPfdUso4LDmBW54mfzGYTf5yZfztT/y2W4pBVxvL
kzUg2pH4gJZiN5yNdm+j52lEs7zL9Rt/UvoNugIDIi0n207C8jdorrzzkAcbMSjcfFQJFpVHOP45
y+heMkq3rmKOmmvNeowGY/6c1CvlzXbV8CjmuFJmw4DJA+vTY/71wKLrheEhKoO7abbKuTTKaiFH
vvsGXcov9JvGn772mkkwPM5yKo8VWx0/68BDa2bUAB/xN7MqSmPcR5lLYE3iEJSBkLwG1lDPO8s2
3lyYAT1ksYqiT16gDE5eSg9NIEcCIZNmcfLi2GwkEN07iJ7wsIrKmjmOXm/FLBS1w0M5ON8s3ULd
rLMyjsxR0YDUsrot1cATZ60fnVq7V7eJ1Z5BRMCTV4o2cB3vqMifwuNhohAxOol+QZYJZJy8VyaT
sJsjh5M0LPoF5LDtOdMgaAzjqPgcKzTZClkZdlWlue9d+WqjJf45drK76SAtXxpBVBCDjCkRicaK
Wyhkp4UDN3M2NbpbyzN/9POtsGmKQsCXY1BjezfK0rKbSxAWdEfWQp3NmPDKIXqgTKE4Gl2rnbWp
MVIDbVwDOURhq5RIO0MmoZ0t37pycFF3T1OhNfopUK5qxb5gJqbnQMX5wSdzftEUmPwYzcg4iEay
HUJd4jJrCy4z3RsWCaej+dOp6pvf7uR7DXag/3R9r9n2ZGa3uht+576BWrVHsrMf0QZz/YBfcNa+
UPCLDJstu19T01orqib9MlpnJXly8W0wkfpO6sR4GfwIpjvJMg+hVim7AD6lCVbtXaFcgO3cA6dl
LLS+sj79OLFXSmj0kArTRRMCQJtpvNuaa23DVkHdNSLJnvlQUsSjq22MWNLeHS+9U3BnXNQ+DV9H
sqvCXEV+uJd8SOlE19NcZ5G0if5fJ2l5lM6NEcW0nuB0rvjfTN9A7bmuNX4Ng3f2Um9irc0/OFd+
6jKomlY3jFtRuAdhLhUqiYeyrJZNEBcfaYQAXd53JgnmPngjE/OY3asqYUQraS6xnex6kjGfhGJg
8AAntIrzwfuEI/PidmDyJG6jZ8L4BZQ62GG7QV26V6fgpud/FuOqC1Es81PFZKMxosWZ9dATt9DX
grdEQJwASsuJ8dgqKtK/U3a77AgBDa0Gs2hYRq/8vexFmrtEo2w12rWxFslxqr3mHVmetxrU+37I
ETkRbhq1MFSBlSn6661yHQbjQyxbZFGyhAIJKNP0KM3Sbtzis4INdItgTrgUmfV2dD/JbHfEPquK
O+pYzMSiYy4hSwY6YFtBjdvK4TBTtOEljHxtk5ObzFDqtv1NSgXQYTTII0RN7azl2tcpa6jb+lS3
lDAgcL0nuKqgU/KwZdDqejEJNTwMvW1X7IejLcTl0r7MM3i0usR5DYpBOhtOfBC9SNPH14nzZBqy
267ZI3hYT2ELamsoWDtkJXn6oKGaz1V0eZKs9z8S2/met4b0w3WrOckK5LdqNjp2Vw7f4RmBeDLo
jDe4Y4IJYFQAze3h+Qz68mWU+gEqrQLKiakLhad5cSbVJEWpCW9roDVTChaWvua6p1y1Qa0BreJG
fgv6jk6XoL2pQXIgxiQ/74++XlCyyKBfRXhEyg9IVaNDREnBisclqRVpNUKEnC/GItHPeSMrDxCY
2he/UnlI4A8gqWaxwV0IcJjS9quUQ/+7Ulb5RtMNMG+9Zn6WGSHXqvrKr7hfxj7F1dxaf6muP1DJ
jhYLXA6ltqg0JIjCCJFVpbd2oqF8A0CmuMSRy2wwrV0xNX+P/8v1OV+Dzvf3fGEU0x/DZU28oEjV
K2oC46zPo/arJQMLsWSoW6OTXcAtAVDbPweO5H9VvVSdFa3uvJYF9c8gYeQz4XFl7VA/CgNbWe1R
ckKsUjbjXZkY7hXKqXbtOz475r52r8LWUQ0BySeC920K4ykVDHwPY/h30nws1g2Q54+hNKEBLqJL
SQnDS5poa58bBKfVBmrN0QSJzH3PXDY9QSJQDM3BVavORtQUGIPjdwtjIAGZgv241YAkNrKvZhtw
N9LN7/gN5eyb7lo0KZRpVUJuzS3fx7zvZ6ppREdj6kqONCvsLLhD+QPEtLVuwlynvbON8mSisi+r
d/7jXUD5GnKs0yTbMX5RpOqcxKAwiW6ddXud+vd733fjxukie6l3jfJJROzYtK7xoqaKd0Sv7DXq
bQthvjacQA48uKqEqybrnaU6dcHYwXHuphGlmXQpTJB2kksmHIKr4K4FuXdSfOL6kvGZZv67bAzG
a1Wl6gqsWLaseANeNXdC0lqljy6UZLzaJCdOeh7e465ykDjo+pVUaofGsJqXdkJ4phDUAPANo/0w
YUBhk/K2YyxHoAcYFX5hjbQnG8Cr6HWDCjtCAuTSLpwrIOF8B87OvPhAAfjeVv13pSk4XqTJF1eH
YJm9Pdsb1ZZPTW5Axzx55LDKSVn4vSZqNa9s8vHuCKrDKi11MTrQNqGJO+uk8WQWwcEtq/TDChUf
tFjU7AzNTT46KIk7/obujWW2py73ySHwRny0seEu2Ymqa60cSuRLiY9A+uXNRgWIS9b6y7jgax6o
EFNYuiadQpCduz7nb4bfv/GK8CfyTkWeX/XYDzeJJklHp1N+N3Jc3Aw4ObZPO2pYKD/29XZIUY7U
+I59SmN2bsA4/3KTaFGacvw9DYjomSVgJ2oQo1XbcE6Ue7nbmyMPLKuJeatzdeIAd71vVq6uQtUY
fmmeu4NoW/5SqVk5lwfPORgGQnZSVDYz5AHLt0BLwx3UPANSx3RL3zTXYFbI0k1dNYKfwk9cYwU+
rXwjcZstLMWyN8M0aqoEjEy9ILgzjbIZooq35pOQCE68jWBesyKPrmKlvKEGIau6V2A6w+ugoaM2
zVE1FTH4PDPPTd9/BdDV/HLtrS7X1U+SwUibRkp+NymnWVaDnh4TheC+4SfpeiDOe5WBS84H38i+
Rna5oUav/pVAmN4RaPkS+l45T4NyvEZqQImzlCCNl/vDUZcjVFbdRr1rU6rWpnTzp4nW3jSbW8CP
BHrhtzqOLcAETsY3jgrxmFLUdQ+PwcVwQACrIWKTFe8jMP52J6WvgEaVYFtYdbmHrQaNwnGwQlIk
elTuRSOGnl1TDQBV2fCW/WtOGlNVoRSOtOHvIzuVU1OBOVkoZdcuYKrMTsSXgLCJYaWyo3+NBJzp
2LHjI0apark7nCTqfpvZ/Bc/GiPz2B119QppTfCq00BXuAAz0kr9hDDL3TaiW4ahDQshgNXJRTZG
tMkityX5giY4GfESRvbpcvCU6XJMq3XmtqfHSAFN8r5F8chfict/+fv2eSDAcnV0VBeJjryPMkKz
5BSBlE3doPaqjaZxc1Dc1nuXG6S8CZqMGzHKPzVk+lnTHcUoSXWYuyT5xRiK4mVasq8V6U0sGTRj
PRNdsWRH9mshuh7bm8eSogtXwtpAAWQjFOmExopHORYkZTIU8JNenbCJKyG+YnRlj8jCNPJsnj7/
ycaGZVM59ZEMj05p/b3OkWTutda+NJ5lX2xquWJUTg9Pu973KpJ0YCaEB+db+xJPqERkDE0yVP9M
RbANjgiz7WbCD20IjaQs9+do3fmNfSynK8UOf18JG0el36N/+f2nUUAJ9mO9LPaOLmyuUaRau7qn
nhAmIipkbUfX9bm41PWRXYe4fDgIX5J56sy3ESAQXdGUYr64/Nck0iXWDq73ejH4VkKhgFRughag
LoKw3mVMPI+aDYVtZQlMp0gdko9/BobI8k4Uk8+F29PuRHDMcr8Abk+o2p6J4VpXj6CKu/3TTwrV
YFcFw0dvGNa2dh15ZVUIfgihlxZVK6jSpv6I7jmam5mrL5/jep4yLlyF8eH/6Ku6p4ILBAQK69Ms
lM+pnY5fvcwsl3KcogoaBN2LqtQfwu6W+cwYhr5SKVRnmxernndNKkW6pDYManzZ60VZmRLbDl+r
NqQeZdjqekhnx6I296AsH95iCptL5xzlr6JD7o9ZnSGtHFJcR2ETjRaDLQbCy11FRhS8taspeDpV
ySIQnuoEeSKHX1Yq7douojTVG+6ultTXXFaLa5xHb8jQDB8wCMBOuCr8XL7X99K12nvlthrXatS2
d4F1/n1tahBPJt54pkzbnodmpq46LVc5X0GbBGTpZ6k11kEN4v41KEFo+jKnpyB0+1e2uqicsANf
iFGpyuJjNTrfxGBcaApbpD24hLiZB2O5UjTvrA0tiEa9cI6iSRqS3DPkEet1KzkoCon+c1xcWUWz
QTtA3TVNJDfrWgrcRZ4SXXXCvN0bLbEK1K6lZi/61mQUV3/Z7FiF/IrIJBsxDUINVQfvY2vBoW4t
79zY3e/GsKAL7sOxWP01QMEArE+FLc+eA8T3vHOip+GR78v8L7tY0/WzlwHmiq3o9abaHUrExURB
j6j2GZUu2xp6Rq3WP2U/wm5wSKMU7VlIhM9Ww+9pelzZVA89lxM2seYfX2H6a3XV9/aKWVQbvR8j
iWpmqCsMt9k4UYIIB3xWA2m6Lsu2rR1Nl/TFVQpT6kyLg4Pq59x9LFc7QWiln3R19GDUGRZKK+Un
c3AhIlaCFBkSKUwB3U+jOvuHrnVm1cgXBawyr64cgvdB5WuErEeCYC9dNJqzBVQmxRbccPiOKNtP
dYI2icHIuPErse74uBcSjJcCWc13sIzOzmyhMxROXl+U3K4KFXQDC/KzjufgIau9cO5991iSjr7a
pkk+je+EMFeJUUJLawaPJ6XqnOWkLw/oQ55+FpEZXQSkgT1KdcVCBU98eSIdwKD/ZcmUzzBqowtg
4eqBl/jf13k8TmV8PNfoeorFKFfeNekApoBAs78vZXcw50J8UDRUNtaLdIy5T6R5Q7mi1ISHhILV
g7hCNxrjOKLIHqm1z8lt6ovxoFLr3/4PLzEhSsioQ/wFNPevRcTwY1Jo+dGh2WWciPaR01TrtnFe
CfBKe1/vjfIoLoMu9aiwwjjwg+SmMekISYrVgrGj0JHvQeASDQldCV3xFNHd9NQ7P2rbRQOW2GM+
E0lHkYn8z0lJMQQgoKDuhkbS/FXdlelOd3roQihQLdQJTVpyPn+Qkj36f4bRLZS6059uH8BTPRNM
ZQpsQOg1Rf28K4xo3yth7a2fvGa1NjweIDTIspz+dB8rwOfTQx6TdBR1jt1V+TQNQ7uKpjTV5hjq
PnB7n7tX61fSNrCQ4WnRHLymVaxfo8KjYkRy5fnT5nAPXlSRReJ1WkoMZFbpokFLhvFpk2Xzw4nG
ei9WEnbuq4sK/DhlRMzUlCy8SFb5eDxhKm09JT3b3MSc0KLgtq3VbcAZi+L9vAfcx/2qdZ2WHSqK
bymEHQ0P3IW0cmmQ7JocBtdbSHnY77xpYi6cxKXrkXgUasLPjdhfqsNi4L9v2P67SxVV9QxAV7Pq
Ww4+I/gGr/HKswucGbbhqTG7izcY/a7hb94AmIatyKw3IrD6VvSsqCzPqaYUZ8spfvTGpML8xyQ8
BgSMQJKgfT4YUBFHbS4dYVkNZq7fDu/xSDll37j1re8Scxnnknt06lbZ6EoV71QInA+VPXprLavL
i6Qb3SJMguQ+jgWH5taw3+Kmb/dSI4OPIkFiA9Ok8ZI+OeTFXkkD56C6yP2RN9N/DwoPVR3Cg66i
18PBWI6N8JJNicUwCK2TbbZL0RONxF1gF2v1j3bwohAYatCtc6dAasp0UQw0Y31XeRSbe4EvrZFn
tl9bqeTQmqr72gBTSEr74gQnyzAiyBBpIv6NrzXUvYlt1WfRe9g9Z8dZUDqQgBinWrvqi2sGBvKv
+MtxHF9tyJfRA++MjW6hczOnQANIQlX66+fqcgIRaIee2/Jpy6pYWo4amvFiGbFgUzTDmrQ6r2h6
UsbU9GlUb3Pfz5C5n56CI2vsDUzlVa/GwZubMFMc/bpdP59zY2rpJSN8+j9fXdejBlglgOanpy3c
4WF/vLqn6c8rfD6DULdJiYSeuXk8ZMpxA6AK24fnY4ZIA1LtTgbu+ahtILlLSuF+v0KxIFqDv1/h
490KfBuq3+nVPdZWDY/9Dq9OeIv1xSusoBF7PslueoVJ/fj8Hm9Lh1BYGfW/X52YLVvGTvJsUFHT
GyFmZ0n6JVRLY/dc3iLtOOtLCVV0zytewB1N9a5yfszNxr6RKnupVMv5pPgGxrnUBWCpuMV7pqTz
3JSSU6Y6+tIZkRKorezMjcl4SVUicv7ocpcJIrKesa4eJEX7KgZFUwDG0AxnePiXLUXzNQHQlciH
dqHfHOw8+vH0R/WRPSMqB9pgy4tGk9jrFRNNe9L3iyq0lZuPOucNgqiD3dfSMZx6Q2FNUvO8tWJQ
uJkulPXstn1YIXFxax86ChvK42kN0ah13i+T1kLq7o/NjaqVY1rV+fEoQ1gR83fVmXgY4VbrAf/M
Zp7sRLdXhuoEuPnRE7P6Gjqjwiwg5/zzfH21A32g2BdhCiF82EAmkc2fzxfO8F+ZHFONOk2KUUM7
Wmr1eKbCBLc7cdA+8sn28YKETfuMvLZ5vCWA/fO1HCbA+LUvvXPU3DQ9VZJCAevgBWdxZcSotYEm
yjeii9AaTO6FCgIh0BFx/8vbieR+W1Lt+FxAeIiGR3DT4fcjPM1mlKP99ecRngNx0fx+lIwiFPjj
2Q/JLRzJsp8sgTIT2mbTsVINSaOk3ou2bOchsx6dfk/W2SbdXhYnx0EqoZf9+qqBLliQzzFfJd/2
5q2W9h9GhTCf0mvDtzCrj6Xdur+ckVxN6vfsCVuyymzNvFlsq8CnZP+7pSs/a8uTPvzEseHLatK7
Sl3PIoFt9ErpEkdTTZNPPF1lbfqttbek1t46qV1ue4lvrpZZQoaFnZfifufHNRyAauXNrBKtwpa/
1tpkK0Z6zZkqjlJyyTO1TYbDw2ppzqznj2AJoiLlI6j5lNN5UNXE+yUlXjUK25N5kU7pbOWaRpV+
K+AfWgdVvg1KJSBm6nhn2QEPAr5Ygo6xjVGVTOrjWJnyLZSru7DbXqShLFjWO26tCjWV2iLNLekT
PKuyclTXJJHM9L47ZmoDBW2n+1t+GspSmDkh7ruil1/DqzEiDuzPTJRrSZtTZ7lim0gQkowvEqa9
Hu+rKq+pUZ4uRxXWCttQdp3iZcQX/UVgt/lyHNLk7pikz5oecQTbMuN7LiGrYGbgO0S3bSi5CjP5
l+iNqGzDkO4cxUw4X4wbLOlzmIL5L54aO92ALKlfRaeL8jXM7fVVzE3C8a57gXwSPV4JvLyInB6E
a9wBAmwI1W8JH0ivCefPLT+FXEYUtgqI1dNovRLMZSvVkEkPftvGhHouGK4rgMIGYT/hGPbqP8OT
o9mM+c4dMvDGf+y5MQUaWjniRjq+RaitAKsu4vdWGlTo//nnF10tJ+aphbqHurQev7MHeJONIrxQ
rj6+NcZCOCmpE5+1vOV7zAq2GlLPZCrsBKYpsW2QzpdcUALT6KBwc+ys0T6K0ZH8Nzgk7z6Arroa
Wn0q6zh51xU72I814p5iUtaO2coEY7ESk4xclkD5BhweUFjZw97vrrypYlI0odDlcQJ0eOJJskcY
NbCEREehghm9snwJCWsNUaNem0gr4R4OomXGO7wSg91gu2fyjI+eMJVN583TeOAnNE13SGnvlRrV
W63PSUBCC3qXGi/kmMBKBIKdbUhxAQjmX4pRfYPZAdhPMJWJ61Z+ifTCQLp3nGrmekgAJf6yncas
XmpVd2ZQe+dfK4vyKWVKoysNYlFAl76bbpHPoiST77lvkmrRVZVAtu5sOhiito40TniSPFjCrJrd
q5ijGV/K7jvxtcVjpSKNtnnX6l8jnUoFk8Lwl6Ym6lXHQXLU5IzMXdR7m0C23LNvadnCVqLkPTCl
H4llGT/j/vpYB9Grq4TUymdjdDXgq1a6OrA+LNxxRKWpj+8jslavAXoQr22FElRkUT83mcJKH5Gl
bEBWT4NFkxSrjHD6Uoxyb4wOLcqT/D0xmsMu/Frvn2uRj5uiWlF9EOOWkyTLBjFkT/pMnaZ9Hdpk
UUBn/N4YtgL8ItBmoqvlhrUy/aaAyLqu3jmJIeUU9ZRPTM5a4q5IfLQvipuUN0qrHubeTPx9mk3o
6MkrzvjNUT7Srwe5MfadhGahbkjdceKnWMiV3811c+yPwiYaoAj9MZ6aMazNBZJOuEwzOohsB7Cr
jIi+KkNY+hwWNjEKHRzoqdTcy1UczptudE+V6VnHGjnM+aCN9ldCcDuvd8e3fETAIXOrYk1NZvDh
6SPaErH9VaKgeZGqo34IWiW8pKRvKOtVra9pOLwriE94ZDZmvpt24Bq74PJsrNo9Vmx09hQzFvYs
sp1oO0qmPxMucWD9dvYCOIh1OT1GJqVNM5NQ3aww6orfv+hzulgVCW9PYKTDpYLQbDd2QHlEdUA7
xN/LEWYlUTlQ0wPS48PmRFXB4ATfZbMJTqI6YBqrJ8//wzyxim70W1spg7M8UiogVSTiXSNybr7R
OTe7Aj5im9DzYRlkgj7Q5NQLMSZsJpKtvVOPZ9GLjSjaVB3MZT4icCnSztUF0tr+GE6LZa5qr0ZU
pALVMG8+GiuQ3iccTLTavKnZaF9jC5gLY8JSmYa0dKlnX8RZBWtjiGisRgHIUQGVbSPXOw/DqHxT
svT3lbBRZtW8DH0+B0MRfHG6X5qZlR9WbqZbiwK3pTC7XrB3rEYn2cvdCukYqAySLvgSjvJ3Svbb
qx812WnQBmsm/KtUgyois7qTo8nJ1VX1n8JuOLnLPqAwoa3hd+bYxUHYubfWcGcmzTY0Eu8j1EnO
T09H6qR4HUPBthZdnp3x59l1nd0vs+lZwDCzLxrr97NDbdufd6q7qqBSCYsu+1lYypmIbPYxoiC6
MKNePrq1U+wLtIdWXRdE97EFokCcJvtJNfg8qnv93GhqsmhQHofq0kMEZLp6NkkjDSjaRgfHbP5t
F766rL95uu3f21bfK7Gpfrh9AQ9ZGvnHQmkoj5fdbKkmrvXeqzEKzbbyI9SyG6i45F3zeFldmUn7
UBu7I+wUVI7qfvUJVn7rsY3+obj5F6S59LtcSunKzgm+a0EtnzpvDCbSTPdLJHlL4QodEopOTl69
ZlR/r1q98XYypexn2KP6uaoM/IgHvYWKe3BBtY26tdVCZ8MBIxJkQe9jWtYztLDjL0YefMuTyv1G
JOGUQdDxs1DHpcxt35857RHSkyycNSb0N1SMzCj9WOlZUv50fPmCmFrzTWuDn2PrGxvJdLqVjPLI
iwt4L8tfoIvIXtqy4AA6uMpK2NpRL88Ujm3SrMseHtAVcnqOdcIYKMwNWXDz09A554EBinm6ohK/
WjRxFixrGzqRpQ/jGJ+Asy9VktL8vXJuNIro9hitXeqSQrsOlpEFeRHp7oZ1/pnysPGuPqaI9X0l
U5ZhH9Sr2G6lWSjF0tm1O3UfDwDlIi8rv7bhG/hj61tcNu4c6m3lyAdmHnVoh+flNNAM3xPqkL+G
ZodYcck5wByAqORyB71aFFrfRj2nIqPxP/IuQiTcDuWtlBvyzQ59JKMmj741XzVqMO9Bqnsb+EFt
wHtmeW8S5UU4QEmUzCD1A3JWVeValQKVt4B8EVBM4HXVhwUmeyPFSb4qEYKxmuj/sXZeTW4jS5T+
RYiAN6/0nmyvnheENJLgvcev3w9FjdC3d+aa2H2pqMrKKrDZJIHKPHmO/wr/vbqPdadb271s/GEO
zSqw0uHNLXt9Z6vohgh7KX+r+yB+b5Bz2zbAj7aKE5h/xEli/IGUtr/tY9naFk0Xvw/IK09zETXO
G47V2g7JlvFt0KqVsCsGB9WwSlRiXr3/SkB5Jy5BfMdaBVKw1cxYWpaGj9QZZ4mj6OXTcLaJCd0v
/y+XTnd06ikaffVpbQ/S/gCrO9plUPyJpgzBKRdBrn2wpUmXXXkR4ZZMAVpEv53jaQK2fhvWaeP7
J7taU3Lre/X5k931svTcgPhvI3NYVlQtL7uue0uNqnwopspFGw6f428TVe/VA+I0dxNZtpIgElWx
EsdaXx+UVY6i3oOXGdq61nsIT1rH2eSanp8dTno7qmL7o1zz/yQt7u4908mPSea3uwqWz7PhwqhT
RzkZDAkVvwgu5JsfVnACuKX3lCgtDLEhD6OhKl+AAWTX0tTkjam07iJNDZeD9f29kIcdHAmcTE0z
vQqb6LmxYxyoDLqIkeaEHlRGiV+cKxJSQdyl17stLBMkBBPk0P1hkJ8oBvcO9VgCYHX1oeCs5y8B
QHcPYtaI62JlBciDiqEW2d0pH7JvWZnIT5VeNhfIFk+x58Laq4YBGV0j2omhrivdIs1D9z6Lqv1W
dyL3keyp91yrzUp42SPPL6XOc7xMtSLAL7hmBmMkT9i54ckv9fo10MtlNGjQMVtECke9bdZi2NTR
d2rjh5udtNFDytnTqGNAoo6urXOzqOG9ZFGCWlVGxmQnZ+i7WqZRPZY2UWA9Ds7NxEob1UZwbrn5
iznReF1drhvVL9emqSA7XzjNTTdMeeuBINmngZtcRaPoRbSSCxNBOy1L77agHhOqlTwfFVATOOPk
LGyiRwVnuZMbEpyzzZV8dwXbi7IAeZiP6zbuyY1MHDyJ0ySHkKKmbcz4xjro7Nqm4QfKeXFUzf0Z
xAduGPaPsHB/qk0vvyalNAJLqvxrnVX2Dn70AK5FU790CvW7uZYXr0qYB+Q3ivYHWF5D05yfWhk+
h89pKevcoQbz3tSJBUNdmzwUEcrjn+ztNPnJRmwD/ZFmERv+z8LwKvXigGemJEMe1zrAgnM2agrY
yPAHkkQDrC7DcBS9ubEMJdkqUUMVNfJuztT4PIdQ9Th1Q618blUyxLPQm7CrEnX6wnZ3/u0nZmfn
vlSKdSzr7k6iGm2L2OoA2sgM3lRFkuAOlI19WHnBmx8lXwPTqa7cuIM3fcqCx9Wr51o9oeHkSSwZ
i0o9kDLslsIp5gQL8otqD6Kw3FMGbhtjR2WR0VvaixnqyiqJhuoaK2q8U+QiAb+gmacijOONX/bK
o0WR2LKjnOS9G61HguwTkJ/HL5JWC5dK9sDlMcTXtXJJuWP9qFfcQZJCkU8KXLWH1Ja83VjI4zX3
02E1IGT62nWckvMv/OYkJ93ISQGEVbcgwCVHK+Ct8cmbyqSchlLIhRiLBkheCMKhGdFojP6aEXsI
d+FzXyPGqgRja9e+D5WePPgT9bXSd9mpT4urMIWTCQSCcQ67eitMoul0tbkSK1iINbNd9NSJE/tu
w+Pu+nt/qMG29w3lhDhdElVX20+zk/CXx0DauMZYAcTSnK1BYOs4FmFxqLPOIQTf+Ge70rQN+Lbo
hpKVveLgMjxlg1GTMNaK6Z6bI1WkeSu7oe5Mj3TlCGMLJAbJxBailHW0EcZQSe3i3rU9GJpdomnD
UR5UIGgK5+nMa6qntotBgusuwepETrZy00GM2Of6fkjKYp9OkckQRsbN6JTxLZdEKFv1nnU5S5am
XBVf0BH24QkltNhCTEo1Z8qj8rBFMR6AMcDCddsVUI25mbW17GFhTICPtpCCAwdw9N6moeU37oJ6
CekUxkn7+tutsUAX2j0VM5mv/XJzK9NFtAw3h92EXexmTm7gWj668RRighMY41NU1+VWim2S+9Gg
PgWmWT74/IKbtW8US1elKKCFkeBQOrH6ZJmpuss8g0r+ydlG6uUppbRnctXzJFsqYN12wlWR6/jQ
SMC1xVC3agQvnULddRYpIWiD5KfEh1nTcIzoNfc49TSjan6pQx6G+fcrX6MRKgm/Vr5LacszVwzR
NrGKhU2YK1x45ZZjBqKr4GnWVZQUD5JU6cuqodS8DFs4mpqE0CFJgK8UkZ8zvyFuEdo7r8zsn+Tn
Xtw+LN7zxMiXllTojxoouU0Nj+rZDCNt3wyJtkM0rb2IHaH6SSHlcmHNbnv/a5nxdMq9a4od33cs
EtA704566+TLYSIp1IFF7cUZ5+9OQZ9sZMSKg58Q2h6NnU+RYpjpfYrezJCsE/iHYOmWtDx5COo8
eyma4iXrNPUyuG36wqvMADcaRGSmyVHKoLqztfIgZq2mCuHvNNqdmCXrUcDu5Jroc7KWMKyxqYh1
91VzAUNTgH/X4nc7kE/GpEFiWhxPPNf5kurmRDcaNBcnrABmtorL8bymICwq2kWlWfWPceN6Uv6j
jOMegAiUWHLevVPa4ZxcqfzV1E01rOMs1hafJj4NzbLitEVxpLCPQQZ3iIOEYDLqzsmvCUNDvs6h
NTQ44RdB/50nMgiZ++4nzIevCIr7X5wEnmDqirprGPfGrqIuh1oXO78mJIRX0GybW1MfnCW3N972
qWkoMDiaig2PXK8hLy6MGaqoCEsPEZlpw+X+NQaLQPf0U1dV7rPrddMXRa0RZmSYtE65LhsDyYvJ
GZUAcztqOnQb09BvHHicEUO+b2XlTnPxpeZFLB05FT9CeLS0Jlezbroljz7BJuY8QV2kN0arPObg
mWlSr701CT8/1YpzQ+8vgCT3KD8EkA4Yqzwauh9yrjylZBm/uq1ZLVTLdF7R8xqWaO4mT3IjB2uI
p49OYsET6A9wtoZjtu9B4sB8okjZsi7bA48aNnh2ZhVLj7eSYcerLHLTp2RqBjILZBoehEV2vZNj
jXuZqbPvm85ZVTJjRLeb8mnZdJMVEKFOXon5ciAinLXwFVeNew6Jyy8LvbcXqS8/RxbVVyaUDNuB
9NPGdNNyKZiFBHFQOBXA1lk+SccDa5XHCkXEWH21dP48O1KvYiQTQgd5/YymanVT4Bw+lFlarrzU
Mt6HNvtuJUbykDuVdIEemqS30fE9QudhikY+kE2uviV+893gPXvn5tKgfQksINSaYAlj8w21+e6S
UcS0DmwbJLFjIZmpdNW+9Ci3duGbHNDOQW5HHk98W/5QRn4g0QFB/61uvY3pgLCE7y347vCP0UpJ
2UVKKO0IAH4bSojNEx0C8gI+9F+1LDBEpmpuvemD7m6ROkm3ZpE3D76Zn2N3UBHl0jj6l8mfcg2z
C0Fn/2aFxUMn+eG+7wPzCIk3jJBTY8RXL/+aFX7tLbyOetEsaH926kbW5G0fFM4XP3O7da3J5dHm
AHH1eInLsOEhS4PBYYPqtn4tx8ZbdsQiqRYqQpiiHT9a1E1kUfYpXzWlGb8qk8Qq5Clwilp5zidq
2GSy/ebDtfvNtgOYVToKzrihhFuzhBnFlY3uzTGBa5W63/7pGcO29AoSd4323Ka6Q5We9OCZ6a7W
IVsYLEhHhkhd1jUi013i29sITvJj1lf9zrSlgztm6VoZnOMYV+1CJuhBIKbpN22gmZvMbb74Vlqj
8G4Hiyodgm/wMt1so7B+5Hx5oHJGAxYa9I0j1fUB6teDQ33zBYdJzJwKhUs6gEuPgIH0nh8+iAaC
MuUoRbDST6ZIkqAVS2xjTW5HOXfWoJzlLv/S2/mtMFOi8Vn5TPl4fIXYWX7JJAUCL8W6qGFenQej
vHUhUJ48CcNj4PwI5SY9yZBOOGE/7D0LBhTg/Zl+ki5uQ6WibybvHaiMLdh0qJmmoTSY1ymy9Wiq
bXdpzJrCdQlQmy6FwaqUG/+oOs1ZqRsbzvoJcTgBE32HHo8I36PcByM1QF8g7KKhGAs8vXARY8ev
/uChP1217vDSoy10LeLwpVay6kKglW/S2JHh66r2VbbTcEGRRbItg/a7TSbkAZlg7dz3FqWNuh8s
edrITvQexCSk8d1D21vAlcfoG2F9PDrFGPZOEOWL+zhQrX4xVGoMqC5t13lvF6+FFjZrRCHzrRia
msntx1Hgl/VG6t+cfFh2NWWgRNm09HjvWpxaj65Opd9yAlUcI09/JBUsLf0OEULfOaTVcCuG0Lja
CajWrl7rjvadc12xkMP6W6cb7W2sE9JOGTSfZfA+lnwPQ0ldDk1Y/ez0p862YPmJfOdUkGZawELV
rvqI4pkmRIo8kBp3h1AcASe+zrcEJs9bOvVIQ98SNS4o4sQkJtuMQqmu47dSDGVVTy6SUn6LQPVk
6H49l5Hccg+CFkoMrcAbz4NNsIz73DOYz+4xabIlZRDmc57JySIAJkDivP+orTZOwzjSuOv65te/
k1YTHmLC4faw1wau/lvBzYIpewjin4Wb24e+gPvRbtC3oeom2QU6FVbUZ1KZXMJNxpF72Gi5VlxH
u7QotpQbYjjezamLbJfxqH5MbfJyPl//HfcQknMZVAoQHo5XSJmztRsE8mMzRhYqQ538nMcPZckD
6CTX+9C2YbhrdRThQ8+pr0MwJV+cuHxX3fQsF3zTo7hHbR04E1EubWlaSK5rjaHvGneUd2ClUTLP
1HitGFaxV0x2A9w93TK6gsw0z6VULa9VuTR/2HnypAzIBFWZLN86TVp3Rpj/5JR38fktfPdaXmHn
RxkUTUGzK4f6YvNV2kaq3W17wx5usmV7Kzig1TeZBKVqJuHP1DyTyQI6zpf5Zva19W758JwWrVI9
kmBqNkVcZ2BdSrDRhLF45qpuWaU3y7Syom9F1i/9rIx/yH6JCEIaxC8m0MBNC/XJcRw1WFoMsLy+
0ynk9IezWuv2s+04Cj/ZG6JcxdfANyjvtOXi4OqdBZ6w+6F4ET+UtgUU36hMgPBNeISKOFwTuRku
iWPmi9YwvoVK7j1TijjsFIhTt5CeOi+c0aGKTL0/obEAQJgmw+OQ6B1lP6W8KdO2eYMX9SA8ArMe
qVojPqd2VbZt+monW168hxPC3CvkH078LyNSf7V5hXrCWQUQ+a+bnqD7oAbDKSXsu+gDx302dJ1w
UNkfJuxJp8EQXPSgBfs6PgcA9aioKet1aSBT7fFerkz0L/fcXKTXJhz9hd3apL+n2aqxUZwx9GdZ
hnyUxAMPRTU30hJIhaa33b5piF6PtpK+O7H1owNpeiucUL9lmv8dsfaUAmhnkYOjXlLHB8OCI5t7
RKSGbd9G6aOnTpHrrKn+NCHPSoJG+cEp50chB9ZLAfXTWlGid3so8xV5T+eWTA2YZZhUyR3tXFNS
Jfg9KmU1lmCWfLd0bsLRcUyg+SFJ7NmWS71J9JcflmkX4RYTV7rZ973vm8Um4jrNtW87gs2S56/t
LE/PklchQDDGED+1WnwCdfGHBWDyHGjGOvOrJyiog6U6qqexco56QhzXcmzlnCPqvhwHX1kZdd3v
nLhS9+iQDNd8aoJdOhByAWUQ7HLPCVa62ahv5gCfftn3PymGG/2OEzu0Vi8l8fZFVTvZuoMgiZ/L
2BsPZBCWvi4ZCEXl2k4eALHFhakQq/GsnRtJ6ZKPPN9XJf7iOyo0MDYiMJqcD6eRYtVlopGODk2t
X3VGRIReHixK6pqmXUR18wRZULITtrmhKuwvl8pWu3VnddqCp5GzTqrgza46wjCWHrxObJSrNjG0
W+T4zsanONtNjC0ZqfFEgVG68wwUbzq1gPEnqM9dqSVPMCrwXI3KHtgrvd8Lm5IAfYFdFjioZN84
Clg/FJUw1DjJkdmPnsZTMmoTX2VJGg6+no0H8Ni8Oy4ZjICi/lMD9ogHweiLVJF26CjCXbcQMO+S
orcfZOQ9ZUttOfSgNE/dK7HSgDOOHzTL2EuCE5jhdB+MBCxsYB6rwhrVleY7LuQu3aNHNNwxTFL4
YyiZ5xqEoku92oOUedkDz9JTtTOyEaPJU5MHevfFRAgAOXKfh7y4Ll9Q+SKIHunPfH5MMDpLGN7T
m91MusLNi0Ux8o3IZ3JvCvLSqwKGsPUweYmJsKjcS53/KQYIncprEqbRyrLK8QbDlLPQlLony6KN
t7tNNsytGts6+FdcxASnBf1qAJGcLHkXRkvZQMC9lpry1DtWcWqa+FcvhmoBhm5oGCG9BqQsfO5d
fon4XMVyu4m5E55LA/lfSTbybaI4LlWVNHwMnH1TW8Tv0/FslCY3gCR8qAsp4uvPzyJPsBaKsDB0
I2xCCUlpWA/CVtsZgcYK2tLQVjkmVS5JOqK6oP62o5ymq6wYLg10QDcZZoOl5vreg8+r3hKai8kW
drDme+PNBkx04ktXdcoKXkGd27SrH51cTbZ1qL+3fhud/fY7QfDyEjdDvnFsF7aYAAWiyoV0U/Tg
VIYmR3TnprYufdEPhE6RH+lN2URowoKvWorfXVhR/jCQt1gYulS/8nuvLOvQ9Z4Ku0SpLSzdqynz
oQgiSHuC6Gg2aPOqjcGtZRqKpoPUgypIJ+uzhZhSe+LWabeSuli9adVjIMiZZDNGnoc3+M7dJBOO
21MVRvpipKiEU686hfoQcBMES6IpfIXHAt9sNoona3cCp7JuECPtVfiFJgon4dehawVftHmKMngE
8tCLV42l6Ic6oF7fAcz1rPhm9chxeiH3SfYM8+MamKT0MD2ou02lvGmxU5zKJHDvQyNPkmU4dOEG
Ahc0VtK2l9aIl0rbGJjuY6Vnf1I6AUYs7boD37Vg0ZGpejCyCLycE49bw3EBXJXSq4+21WM3JEu9
KatnbxjK5yyxbzlkwpfck8pnR+uMZTsMDb+wDG1bcbekKMKVW7sXI8u7c5sP7iVFbB1+zvDNS8Jy
H8h+TuGGF72ZEbFJ4pDBTsxG1FGDkSdVJmZdCeGqNJKeZFuXH7l/7IS5t9r0FPsZyCYOmgAkRx/y
BjKYhlbFK+ohzBcjjiDwVuEOp6LKfEkqYt8AzeSVPQ2NQVa2ecbtXYos4yWhSglIqBKvxVrVab0t
DN/N+r62ATnM3V6D4RdnnvCqTTa6HjxpbBW1fQBpO/VfYqgiUrmGmV/eCOe0A5OuQzt6n5W9KCV0
4+fb+9q+d1cQ/shb4axRTLEqfdu9z8Zm1awsyux3wlkOOkBP7ZSGFdcdfWmp13W0BTe6Myynvbbe
YG2SYMxPdnTMiNA9o/bVKnL3PFXSPCdl/0p+zjlnMAvsYHiAXV/ru2tTx3tK2p2jpUmwsQhbrXwt
Riqz7qZW66KLDlLBlXM1gLo01Y9kRw52Z3dX4Z+WQbzi/BwgX466iZV2POIF5InlMEa2jtxFovR/
prnRfs1zX0UmXDOu1KWHuwDeqJp02K0xopdGRirMdFL1QEy9XYZO772VhI43GjwHGzGrVMh+wPaH
usg0m+lA+qqsvXmBrb02X6si8Xaqn0Fa3hG2CxOzXFVSUW5BLnPfsr1xODjIVBjr0LD+6sZTV1eS
Ql1+cPjQ1RMl30RTtZdnPLpD572a/HkULQ8rCRqgV41P24MbI0Q0jSSj06+hNzyKUTim2aUAnSdG
YKyMk4ZCzyKYGNPHEpInu+/hO592RaBT20zsWqvQlLTr4Mq/Gl3aWxIlh7OZB/78ELuAKSen2R7r
cC76Q2AuP01kXigvCjcZtrOzcCEewVnHhGv+9+XclgOjUSrKC8IEG+q7h3d7NN3VWDvdaVBS+Syr
hLsaFeBgyBnZHyCbCCZFIdEUk6yQ6MWaMfFgIAw7WigKCZvyuxdnU5K5RZ7204RwFrOw9iL6Me0s
lqH568GjAJHFegREfd+1IrYM7ImkVLMAybyKhjE9ZFXwq6E2MD0Q+U4PojdPzH7zxCe//8Jl3h64
GYT3Yv95nRjOPvOV/guXT1vNa//xVf7j1eZXMLt82r7ypL9e/j9ead5mdvm0zezyv70f/7jNv7+S
WCbeD6Ud0Hf0g0dhml/GPPzHS/yjyzzx6S3/37ea/4xPW/3dK/3k8ndX+2T7//hK/3Grf/9Kbc8v
eTrUMkR7Bx7tgulrKJp/M/4wFVU+q1JyhPdV93GjR9nH8X3Bh2V/ewVhFFvdd/lP/vNV51ctd6jQ
rOeZjzv9p/3+0/U5zHD07vSQp/P5ivddP78PH63/r9e9X/HjXyKuXg/jzSi6djP/tfOr+mSbh59f
6D8uERMfXvq8hZiJp3/5J5uY+C9s/4XL/76V7ZRQ55ba10EygmMjtRNDImCzY/y7ETPRMBQHVbsJ
s7CIXiUWzL6mW4ZHMV2SQNo7MbJsWuc9ZlqjL73KoLaqNqSHLIghUKv7Z07BENlOozinkrAF3zLN
izVjoJsHsu8/xbywu/BEbcYSRixhE03Vw5Zh6oDAasj2T9BFXyH1iK+FLcX7znYQfO6o87XN6N7A
UBmf8xQG0slLiyKU5MRsYEnA2Tz5dLeJaTXSf7QAqIicNVDLiK1yv6fOOVfl9d3RhVVyVRmBDU+y
QX1JNiKxw8keHCZiqhs/QsvVhu/GoH6+K646QQPy9iHVPdNwCKziWihxcVWURtt6egF0XaxutWrY
uQXIhg+rrd4BmJw275ALsqNYWJk5skRG/TDvJbb2O60iqOkd7/sFSdGcwjSGlvevSwq3tO/6s8qD
xd1NHzmiWerOkcueImb0grxJof4uVg89MiXqH4TrG5n6q3Hotgb/tyOgXO/kV5OWvWuwSBjF8nm6
ACfiSI5+SLoGVIWdFxSdpjB9ZNY+Lyz/PnCUwAENM9lz4LgQXBG8uq8QxnmZZI3RkqRHvf6w5u5Z
DeW6i5P0+HnhqAz+vgmlh097iaGRmWci3cZeqQy06mOE1ka58y5Bk3gX0QPs5aHbWnpbF8gseW1m
5wnh1zljdB6pLJ1c55X3jbT20bajmLhpoB9EMxI6O6CMrB9ED8G0YZ9IyUJMJr/dxNDVdS+l4IQV
GcXRiM1Ki9aRgZehNuZDPNYU6qWVJOUirC1icmswtdpSTNxnJ3fR60aZkLfqnYTv7EHGydxIOZQe
4DV++c6zkeI/ITKkErD9l0ltzPSdrtpfZ7sJnlCFTyvNyPK48lbMzBdz0DAEVddBYTK96t+v6z5M
KdWj1NBeixdhWJ7KO1ImMGzZ7kE0RpahWH9vZ2sXmVgzakKIFk6+CcgWhK8HlO/GuJM+bKAXOQGD
uIul+4b3RR82LHu4XiUYGlYqzOhHfWrCMG+OYih6c/PJRp0etLEcxJbzxP+0wbzsfg21dzYZ1HYp
B5+yPyUcEVFAVpObL/vpLTRSTlchghJignhbhAY1IrWTViW8tPaBUgDEKcUY7Okvo2X4zwgtyBth
Bz3mHOYVs28phC3FNmLt7PNpmHs91RhOvR/l6F1qUjIZuQGTmx5GTwEAtb1tETSQ+YS9Fa22Ex4U
cDmcuR3/Zk0w9jSjui434xJIlQWF/wQnaSc4STMA6snH3CT1OHWFsZ5mRG/2EUuqfmP1yDfNrsL8
d8NAQFTmnWJ5vLhtPTyMjnHT66R7LjhwH3JdLddDGadfPd0gpQTAitDZAMnblIKSI/dLYQBcjQro
18K6dhdSPewF2FigkEVTV7a7NAwnWc82AVtOqapbJ+C3lmLiDk92HTfcajYf/Q+gZ69uoz3Mi9/u
jg1V3FUAYy4CV+7BKRznwMlVTxeiKxq42A0gBBWa9ndrSRV0X6jGRps9ITt1keGcfMgbIRM7NWK5
XdQBAEvCArlZ9TCGphCqy6NXI5sTVJcyh/dZ9ESTDwnVtqkOqsOtfk1Ev3uxB8gBJmd9K5xlTUMO
OvLhRK2t6tqn8WvoOhbkwzGQUyke0A35yxaSyrqKCX/q/ZM96dPX+PceUftM2DI/1U4eneH+j85N
aa0qh9AnpF6/TGJyLLoRPEml5HtIaE/yaA/dQvhUHQhq8p4ow6dORH3gtFfS1lWwFd24MX7YgZpt
P9jEpcKfObzgJ9GXCJn2vZZAdKc7h2RqelOBkXIeix46weiSmNXus11qncPf2XrDdw8Sok9ouk8+
912FVYzFGtG0A6UnSzFTFIO8I6vcGqZy03U/f62JN/syQHYz9vUXoh612eSvnpfKKKh34Prl7FVB
Qv5qdOaTWBHmdnwucx4ac51ordnwQ6NTcn30U989il7S5X8Mnm1uxKgbCvfoVUCSubn/5RL+7s22
Dpgpajgu6hPT7DxxXyz2ETt+ulxNtc4qrZOJE/9f1s3Ov9YGMioUVrCR/SDbFqPuPUhyCQt94cRf
iN69G72u/ERc2zF0Ur+2Fz7FVlS/O21ESids/Uc/tPnNNELpaNZmfPy0TwPp19HvSvhu+BCfFLmy
9p2UE3+CdmBRI55zCpCXGM4NrICbNgR6CRbBLN/CSHLWMWxdC4tAOQnTJFrDO9acmqkhWfexmW3C
RZGVdVTa0n62iwXzULgJW5pr5m6MHLTa/mVLIx8/XmFer4WkI+okubmGQSFUjLiDBSv5VgxjOU8u
ThJfANhG+bJJUbPwfNS2fK2G56tHgUvRgn4BqVZH4vxfmgy9XvReDbi94WRiKuwUeKxFN/cSVGAL
wmofjG6RmWutC0G5OVWzCZRImUoO/CfRNDoEEmjdP4iRV0CAM3t0k1uHR2CNf3nw1AT+UUHeWynS
akXa0TuXgiSpqGMe292sXwsj1Jn+eRCESPHkJIz/7DOvmX2qiXZJTISh5u1ksHowCOXaC1whkavk
L22FEt1fg79mCqmQNinVURTDTL97mpetQ6gcluJncP5VzAaYcf1pYrbdf0enCX1wCaRPP6uimbea
J+Zl81azc4ZgE/HaJOV3vR6fqPXvFzYZ98MYoRejJpZHrpWSothym2JZwVXiN+pjP01CjGEvGwVk
tvDtJdM4BtWkd5tpbUFaJTjapRpcxWyQ8x9JE2jMxdAiM3/RvX4SEpKfymHdUh9TgaQDsjDJnduZ
tnIb09+nCF2cEgsWLs5EebQSXYjFh2phZyA7KUMtN/WQ9tWi0ORfrvf5eanodcHEwTBwVhFDouxU
M/WA8CIpe7SpNr64taY8DyQ9l1pk6XtQU8qzX1o2bPeei+J0DlWYrHdLc8q+Gki+7g2t+LMYZZvj
6mQD0+gBAmvK/TjlYUWje4q+D+r6TzFqppyt8A0o3flb32nPebnoiX2VTCr3sHTFxz7qCurXeZ5S
eB+ueglgRthahWrN2nGd7Vhk0iWnTnc91C1qc72XL/sqUQ6jaOIKgFM2yQkuhOHD1DSfwfVx8JL2
V0+4fPDWouBLmsnlDvROeVBliCV/qw0KyUExzILsSFrEPwpTLVQJq4TUmSmnEwX/X/qEwrk0qZyT
ehXoMZKFH1b0Sn40TMs73jcQM/MuYwrd9er3yxjaikT56MVLI8h/kErNn8hAFU+SFP9Brr896dNI
kY1+B2QSKavJIy/U4ikLmhXU5+NN+CvFiBBxT4mUmJQMs3pQa0L303KxyHVjBcARWt/3C9hxck5S
g9p+Lc+XHaGShRk52VE4gyIY9+pApZC4PgoR8n6wSUtCXG212ltTldrZkoDHiqHlQao81lTliGHh
WNVC1iPrnHqS/PZrTdsq2llK4Bl3C0d7m9fwEBveVBW1Px9Oy8CKvyVgcK7Z1JDCVK6+mhjrflIv
nW1iItEzdBIiVH7EUDTCxdeDpx504mE2iR41o71JcGbeh9yhfXBTKH9/X+7uqVJr7vYOWNfpJYim
t3QY1FN/27lSfTQ4e+awDaj1Ue3Lndl5w85W6hp6WkyxampUrYix6ArrfY1YblYkEYHiFtXaH8E/
N3X2NwsymZrPKJB2SsMRQjRx67mgrqZxJUvq3Ui5y6/p2fGTbZxWNGbj/FospnUtVrcKuPzPWxux
Yydoe/7LtjmlLzttgL8RXpB4FaE480VpnI47rY5Ip+llXxT7BVJk6xWis/JchUgGWn2cfkndIV/b
HuXlHLEhei7lhZXJysqZkPlIQadHY0Juip6wjQDRgRVPM6LJfvfEEJo0ph0jhpanm268WbeXeWY+
wUvd3BQ/aW+qYrirrkPxZraZcuGdq9zdClNH0SUssxOlqzbY/V4YRRNCDLE1AXRMPNfNbW7Mp7B2
sxvoTIujokERZ1aVDoB7LliEpnxODNBslJiuQug1dznZ6tem4h2qQgPJ4UmJmfpfqqvdpj7q07Cr
QbBSIeyexKxp+1+7wRkuYikI2GtSqsVNzNl6vm10M34Uc4FUL0DgxM+KozgvHfLDMLw4pvQcwJR3
A7BZHTMXROo0SqA2uPcaJ0aEQGmrvZjoDa+8OaXd7GDS4nlkcp4nGl/ay4reIHiBm/AFx+ZtGg9g
yuwrdkdEroh8/776PueXwDEkTVlLnudunM6HhyD2sqtoZANpqLFGQFcMETT+NVHlFdQ0suxtZud0
mkVyolv5UQ713O9dol7Jrp6vOuuuyREI+j0hVhgdUbtQsiBj0qWNCdP2nuuY+1RBNWbipZQnqT1k
udAKFrSW83ieRrgQwksxHuq62FU6xct+NG4z8v+wPHntzdVUPm9T7/+Qdh5NbivBmv1FiAAKfkvf
tO3VrQ2iWwbee/z6OSjqirp6980sRosKVJYhxSaBqqzM8+nxKUID8MKZ8i9L5OX97PXhDyQ7zA1d
0VRkMBBMird47SkJefqRCycQAO1d7zb2/TgXZOWiAlzhHUu00L4PUtO+NzXP3jZDbC9uNkNTtCMZ
TgdpkkNlXzA2iyYTATGKzCYbNd8Pry9zs91exu3IOO5g0xzcwO7uSMwmOT0ppi8WS+5VarT4I+eq
A42KtH3jYeiU+ik27K2violYk84/JESYLkNZNex4nbR+vZOtYTl8RN58VE90zkvJt1f2gq0C+J4N
IaIVTF3WWrYByxFuZXWKSqIotcA9yapWEfGpZF8yPWjPPKmS6yD0WSAPQ2pYy16FbiqLqiKeX1Yz
G2CnQHDbKPnaWkWO0gI4oLu6sLMtN139icMG7uSABL6HFvhtgPifMAKHpY3U9+WvvgacALRY6Jsl
qLyzfFyRvOuuGnXSD91cyCtZhEhRHewy8EoY6LQohFstOj1u1rIaV/Wj7jbRlz5u3Oi5yNrmS6G2
P7Q23Dh2WT4UvSqeSUsnPLKqWSmGgf48EO2x8s3e28rW0GC/j2qJTgAGnUeUvw+xR5hUPHeu8CHe
kwK+l41yfFR+Sxx2Q9ISFNG7XykQrufeSgHYfwIsr5qmukr4qT3KguQr1Qwee7MrHknmnPAlqcAu
Jy9Olk7CdjUzDMCov/s3Xb7VA9M8C1v88FIEyYZeSy59zp2S5SR0fKIRL+1cyIYhy6w7f0hfGqv8
xzQPyDKnOFVWtLz2by1/HwXTqZU4+QapRHl1K5r/sI2p+f/qdxsWRXz/c6UZVkbix8RKexB3RoOM
4TnnVNSBgBhEIa+6gnOShaz/1UwsaLgLQu8o7dcZ5JC/+t1sf/QpYHVs+D380NRSsMjghf94pdsQ
efX3u8kMfEMDy7rF/9pRznibW/bTA8Vcl9xVIHWjEbDsHajSfGvjYmPObGlZB20SEjxMQOPN1g86
GkZ/1OeBrTTKMbeicuxoXxS98kDgoPnU1dk3JTf7o6zhchUb9mbmquN784RwyC6M8+GYtY6GSg6Z
GqMVCfRNM3GRNll0mQnk0hH5WlYLZSJ2t+ymO3y2fP/bKnglGjokQ01r0QrMs43hju0pjmuXPJXQ
3ysz+ZVJcVwTIBRMlU8Muh9c5JUpeNrkWgsd+d8NqIzhPfbML9JuTWkEhmLuoiU/656DJDlHmjsB
cIhBcJtTLBRkyQ29Tiz7ViMHBt63BGGSQ9ok+cEeoofQMNNt9Nsk7aVVBcXi78uBjHasfNDX0bL9
j06/Z5O2/33KwnP/mb0p/C1BTs5a693sVCdhB2iBTIOCHJNFaHXBj4wwT5KIfvKXedNhY32ZtLxZ
eZqTXPIckiBwP7EbrVK7WKzRVlbXFktS910OH5rpGBiEZ2+qgFQiu7aH1R9GeSkL3SdAvWt0j3At
YraJ7RbT8dY8grhvF63Hx4Ru8setIQQPixIbmpdqmj/ytOV2DI5U1siUMA51Pr3Lmiz6wpi/NH21
FvWYP0qbGgKCqSaHHzcmD9FsjmrDtWwzZhP4E7GdFL1d3mxp2jiLsSNY/TbREH96Gtrl11lJB9uT
Jhct5BzSlrmwZb1kiDbSxuIoXJYibHZwRi55MSLxgczSY+dawwlu5imaa6TJl48jFP4N0LRpJauy
wIf/g0D5CO8k3ZLadC8eJ95ykDQ1ZFtvIRt0ywowNHnCw0gkmYc041CIS0J0vFFM4bmZa9IuAss4
sHbYy5qjTgZRimIstzaSWwtpvBa1Ki6eQCpMbyHNSVvQq/rZGKNFnVbR2nKV8hwWJqezoHl3ia3p
Z/7fDgHPtvbSWRygqJ0RfB8LbZkCQyGZuzP2mRHmH0FJ4qoDlQrYkaKs46m0jwaEkr1bq8bWxily
35EPuQLBon4x8/CTE67qpx1tUdTwN9xnqq1N9tx96wprmZc+Nqtt3UXO2vzYNu5etlpKDPE+GfmK
ozVq7VRiIe8SJG5WuqisI2nzP0AqBCRQaEh6z6ZbcbNZMNp3udqSb04PaVeGsehgWf8zjNzN/5/p
/utVpW1+h+y7xNonUr6ajy+buWjnk1dZkGy0igj4Pd5MsocvRm3TCpU/6NxX2uR4WSUR9JF4d/NO
1m7zkiWTwQLZ5qRL7VvCymeZ5fS57BKSRe2voOzdS80J21hn5S4XanjO+obsX1O3HvAGoTzlesCV
0CFdIIthfh3M9qmP+QYrQ700e8442eUfrnzVP1Cr8nJ0U7GuSoNUmZmsKnSTQl7NhewyzXTWdvZa
h1P6cxLFeOGOBuZ6CLpPklX2JWmVX3zgRlvyy7tdGXoRkjXqp8l3bJc5Nvid3M5fBxKQtq4zjWtZ
rYemWyPUlG1l1Zv6aKWaenQnq66Y4VcIXRxGbpWvPiQr0o1Ab5WqqpzQfyauOQO/VqqOeBm07Fe1
mv2tsurGrgeKrPvVKqvpfWGsR1/90U2TC/nVUlEdSgxifZssJjq6ZwdjaSiW8J9ZpUqnnmRNFmmQ
ziAL8SPq9SxdD/adsHD04zbQSYdR9evVvFgnMabsOQQi0Uw2GCIzrq381AxSlObeSWWKdSF62LO/
m93S1IuVnPE6LZm1izHzlHWDVMyyS7p8b8YpOoHIxa4m4s8/VRMIg3C/KlNvrictCPdt5WRPeqx/
IuKZbgvfJ06n9fOTLBxvaI69c5GVsS7LdnVr1BVfW5oVEktDW/Y7gIavXlaSTOhWYuEKWzk3s2AI
pwH+JUugLZma/oe9KDPfWPQO8MmwafEb0E2OgkDb3U0dSpccX0TvrYBRaZnOR9P7POjiAk58R15G
2zcdzIjc/QAT9KEVXfVk6GO8Z6mkrUE89x8xy+NEdz8MPHWc1BYqsbBCezQm54ccxz6AxzdpJw8D
GY+cR7QGz93QvCLJ1OHJ0CztKxmlaHcSInInt46ySNkKBXbBY2reTcoiLEn7VJsSgfDMdiANF5N9
KlxrJTehTjTLtWX+UvMa9VLHkXrJa++9Cn3tTtZkIRuj2Fv05MadbnZdCOPYFvpUIlWp1u6rNenT
yfLCcdGpiApOQObWrhicraymivmCqvMSNVY0MWZsjaFFAZ+aCI7yKp6CtF7IS9934npxa1Kdhk1L
pREZzpA/Ov66RPZvYTSWC81xGo7RXPh4YbJVpfdvdm61W9mA+paH9EmYf7GMjIzDogpq/tY90UPy
MpixO9EsajE/cI7XYib5XOvXTi1HbhpaXwCx5phpGRVdw3PT2H4GNhqjcKkVXMXouU5i18zaPTXh
8jzVI33XpEK8qJ33qxX0XbQfe5ThWCc4C3Lp/M/JjrdVZBg/Iezf1VGLkw9IA9tH786q7fxeOvIT
UU4L1c+Cg6z6WhCsSxU0mRPbL/UwoY8UT18tzyk2STPgfHTt6m2256UYv5IyC5aVrzDHO8uSCKl9
rg7hm+HEwIzd+rkdoUCmYfdDmp20D7aFPizMdGexR9tD7obUPF8Z/66OytDP8oU0Xy+v3QPCrYyS
B+dtzF/zXHtryAtki9ucvms/2ORBbKvM7o+Kn/cI3iNlZfbapUXL3EDMF5tsjdWhP8oir7JnZfDt
bVxHlneSNtAgxNCIolrIEQSZhLin51nLbIp3Guc/BeKvaH2Tk1Qk/Sb+nczFH9CeFrLVDKP3vFbb
3dRogqyGeUQYNJwEFVZIlt7vjjILDKSPRYDZB9vYOAZt2bGgKViEVA2HGFuliq1NAc8M2rXQ1JXv
Nz+LAle+kpToBJL3QmbFP2Lv/F+RfW/7Xw1SAP5qmwkZfzU4mU3y620a2VuqxF+F4/89/39Nc7Nd
5eN/j8hMyCr8dnk34fxuwlkeWva+vVczEI++kekLTanLFT6G/B6Fsezenq+ILyCBybpIiyymABW5
qrfsP7q6STOyH9pdh/yeYSjHlNuY167lSDm14ajdecSXJU1G2gUoXpgGbuQwiDZTZPruQuO5eiqc
fq3JqhyXFknOcaZqbFSftHHS/Lr2GBIRentn8tXJ97W54U/d9tbgNm13qHE6Xt+Goc4iYMoKIWf7
IcXt1Lo4SoVZOg9J7Ron4l72sk2dTXlvA+rQR1ZHc1U2NEXbryvNdVciYh2+ZAfnLWraZzVo+9qH
P+rFAt5zlLNwV2gfULO5tRP719xBdTnZTrxzwtY8N2ae8HxNOQLVapUQHcgG52gyzLO8cvxKv/Ob
5unaTw7x++R75mXTLuWfjuObETY/iV1T6+HCmmeV/W5TzXGho13k++tLarAyQrKyVv182th3rU8K
XlHsZBWtc4SATVKRZNVJQX1U7ROCAc4BfQn7WvxVlQ3S1rlRuCnGIII8SOyfHvXJAn2b6gGNueoh
jDjzMgpBxlc/VnzMFOSZ/GmTnXkKNqukh9Yhq7KfHNtErD0MHMzXsX/NV9dBsy1qcrE1VM8PRt79
KtzWPvQsGkiBh7REMtU/DbNkeYkQAjhOM6rzagO7HOYEmMFSK/2VnOGPSzmt7C1bPAgi/NCQRppU
xKMQ30QSs0jRhG8i90jKNE623kQtvehTdXWtk4XqHK+9RteHYGEFn3+0mHJQPo+Hes72mzxBluEJ
6xWj8pTDRFYh6ysKMy4UZJg59QPoI7R9PBThMSTPFfq8vo/SZOPj49xFNmlVU1Gae85srZ1v9I+K
3pNlDRV5oU9ds2EDNX6N8SKQfzq+CR8mAt+QZlMl3dWeWdV0tfep+MMu+0+Ek1z7G0mrnFBVBMky
gE/qy/Jczeq6Scz2uCnGcD/N2ru9jbSAhoDepp7FdnU2Ljt+UcFKtvqgWY+eFfOAmseW2Wjdq0q4
a+e+SB84e8f3XkGYTg+11emLuoLaAwtuAbFb/9C1FnkMvwvBmRukuIpaLJLIjc9dWCRPKC5dSmji
74RZZRvLrxUAa27x7pLJjP+oINkPjXYO/FFNTE+kaFYn0NUICJWIAPVOdTX5VgCgiJP86qRVCr60
lPBs2Vn2kQ2yKovCJo/d81Hk8YOZ+XLrKK+UGemc999u00uznORm64Pwa2u/J0M+bSq99rVNOVkk
LSps11YIkZZL7qM1y6i5yYzi8ji0Onfx1I2SDQ6kdPE/RhFLFe11V19dJ5HzXTsZcfdFU/RqF+lR
eL4VVk4UdT8ubxbwSOEZjiVaCVNoPuOS9O+k7dZFXtWFMy09TVNWtwZtdBiG19Tfml1K3uH8Ylej
vMwrIjugN630xPjzXeg2rri2aD+cKu73vjd2e1e1fxXSJquy4Vb9o0tUKsnij/rvaZTJM5YesloI
GjHhbfD/Opc991OaItih2XwH2mPahoMdLKoZodVA9gcF4BSrQnH1Qxa4oLckaisGGnWKOd9ZjmaI
s9erRhWVS8aoOX+UcRIH2QX8QAhZCQEm3y/M3ZDYNqvHSnnve+2OzDlo3GowcPg1s8tnezmVP/QY
UkcYBeJcNMa+DtpNr3T7qDbzzyB1ap6SuvISRka5Gmqlv7dUM9zasDUODtITyzYZC6TtBPD7pvlI
azt60QvFvs9JJM7Avb14nMc85/5eNskC9AMhzWqNbiC9WVc81LWxQHP3W4lW8HOsC56furKUNRMx
o2d74EfmxO1qZK29svWFpYTxkx+03VM8pNHKSb1mm6RW96TmeXTiDvgqG2Ux+N5Xh9XiUdbAcdjb
2iB3M1JxCy2ZzJknc+3g12RTnbRbHMGnsW048Jty1jAzxKeDkE3MyVyFfLK2G7EtE2hAYaj0PIT/
UeKRwjhaUgN2NokvvTWUdfGBzIsNYhkvgJIGnDIN8b2MtCLK8FI2aXwvg7DmtnquyTY/ii61mqiL
sWHVYZtNwXFhrC6I1S8e7dzIH1lLkyyRTdlWVmWDnpMnHEX2WZpqs6uOorGfr/3nQb4yy6X6bHqS
sYuSZW80n5HrtwfZhZMM59JM1vI2QFObpcpN8lhrxiK2WQTHRdiZoIIT785NlUtU+QqbJQI/z0iW
dee0rzn/VxOSVjxQnlvdJmcBjaJq63mazofo1cvSDDgimx+miYhhG0fI/sw1WcjGfO5x6/Z/t40d
KnxDTXJvrKxzy4FOyJ7aATeyHqPUOQxDUF7QKCmXqLSm3/7fPVLmGP49R6uVaJLoub8r46R5qkfl
zeM9HvO5VmVtsJv6QVsqilE/6fnQPMXJmzCS+FFaTDRGUDI0+41sC0fXPhsDnCS/bh6SSBDWXBpn
9qYoc6dd99nzyA5MJXprbFff1K4e3uWxap1bbgZW73iHisdcRboul8PkKmunIAAS1XcHHOaE2NLU
iJcR9NK1KjpLvLSdZ/9RvbXKzv81NsP3t4N5m06iOcrCVSEf8NDNQTn+Y5NXagvxAlewxylINgd4
jimyuipkydXV2M7RpFFr71JLn/ZTAR1bQtlbFJB4JtnPnTYpu7FrCdXPRPiulvoS6GfwSeAk4WCh
8yLsCInEghicuAPsqodns1fEOYYgQ3ITP5Nj6hfra6MVNfad5atfAlIaOOrxXvOaW4RrTe22Q8Bm
lbuT/lwGRn3g+KNbyKoADn4f1jEiPZXSLnX9iyaK9km2VQAWYqUMzrKmFWOxdM5TyK38HgaOcxhj
JV4SAIC8yGiNp66c9CVyS8GnrdsbVkrml64poIoICFnWqASvxSwINneQI+NZmKQaIDrJkSytw8+p
NDfZaJtf+r4vtl28DnzQ3xMRw9X3sETncGw05dXq+s/KrOKLrKnitW4b9YWQuvaBw7VTkuQof7ce
J5ki8ZeyKrI+3RIKbK2J03tLyY+/Kysrm4iyV6ZdQdS1SHANqXNhBgPMqd9XQwopg81Av5ENstCK
xLr2swF+HICGLW/jk5pDFOSP2hoChBds7AwVrcFp2RlXY3x2W1Vwx0y0R0jN/TIuaocPffIXtV0Z
4Lj0YVk4fn6w2rJ0rpepV+QHzTFxQdsFREblW6tD58bhliM1NBAGPvKUyvUeWZy26Z+EN2uGp0b0
LfG8Ja7H9mcadfcGMKr3aeQHY+hlcd+4cbHregsfoZaKsx6V6irQOLCH2f0hB43OXQGF6Idt9uki
ULPqJesQWq9sr1tUPgrgnA92EEX5zdWjUe2a2Gqf8UnMWmPEtsvWKg98DnmMb7LRzn33iQ9GNskC
ufNX9Lvdk6zpVu0sdacn4myeGnTxf84lG0tlcv49V4jgiaFr7smYB8u5IvHsJ6mxkm63zmwT1I3C
5pe/7o96NyjOMm0hDtXz2roRsD8meDA7WBHmc6JF9qbssnjdzGvtLqpA3yrcgbu5qg76dMZrzbkv
NUUrxNMQP8iBcjLbLO5Q8Oh55tGOQFBJtlbqHuRcqj789yv5L4Uf8ujRfe9a+KIxCR0N4nDTdnW7
kC1uV/5qltVrHzWttTviPO5ug6OCnYUPP2ihjTq30YoYt4Ow0DYjjJWzwIT762zyZuy5GmhjiCwT
l9feaUhwraJF+wlEnupo76YaEGbctN6m9/Pxqz7BnvrH3JaQdqVZtf/T/K/ecpJs9un9q7c0B1H0
3c1hGw+q0+3YOZnbGBr9szH63zqrGr8BCXlUABC9GiIySa4yVTI3K7Y/7TQtZA8wi5u+c8nm9IKC
gPb2ix5pw1LnBP7EahLyqqo0+UnWW+LG+5kL5fbfWFoj25UbPzO/OKMr47z3okLtqMSrbeNP3VZw
dvZ23SrHrnPFesr7+hmweQ9Xrh6+5ZU+33iMnziGtlCHF23mTs8dgS3wSVRivOZPzawI9/gPOxpq
p8Yo1GffgQXbm+av/iFCUbf+N/vcv5v7ezb95fzyA/13/9vr+szzV3/5fv7d/z/ml++/mt+/Pebr
gQOUZ901fwR6239roUBPcYI+jLMgky4E+G9mO1wG4hv66d+HyLD3QG47FpymuYMeFG08xxu/wmsD
xVYpX2wB87ic7YgXj18h8iyN3/aMRLurfe4/OUa3w3vSLFIEVw61EVfVIkkV61D2uo2ARydWskUW
suFWlVdVrTPkr+Y8avdtMAy7m33UehNPWaA+IesMlymNxXvR1S8Op6o/4e2mig1vrJ363YBGzXIA
w7JJCrcC7UeBnlZ1lFV5JQul57jcN5oaEgqPJIUUrWJqTrKIC7c5hXMhq545mEsQL83qZquMFj+2
rPvKFG10w58WcpwcIhvGAqosOZ0VeH9bfe8mHam3yn/JHTM8dr2tXe1jBOJkSCzkNFUUSdgbGOeu
B/8SJ+m+tFtU1BOiubZuhnA37HbliKOXvDmbVORJn/l32fQ0hGxv3Jztlj0+oQ4yPTloF5BS2iG+
ONtIuxkRdmXBEVqk+VninuS28akZXBC4hGVAPnarcukPDhkFiTjLViuc86yIEltrejA9tYC45t0w
i8lmqau6+xYF4xcNLuHPJL63IRn6C8siPmKa8wTB6q/bhHWLyAk76NT2qyDDrd+iPBecQUDNW0y9
R8oXEtewU+2AyAANsJtaFntZG3CNXORVeam7crheKzxjV6ZI+MwGAoHI4SdrKPVJPS/JTDxVWTHk
26obWTID1FtyODmcTNK2MlhQkH707tOr8+VQjAa820JZ+2oa7mOtnx5rMwI5C1huN6imu3aaoN44
A4qxmuIPr008Ax+bLLgTUTu8jk6kLdgAZugw0DqVMU8UBPCMNBxQKSl5YvwuEIH8VWV/FO0Vt4RH
DwvoTBpU91Lb7ZK1CKcmkcZtI/bRxJmr5NkDveuyVTTo/Jd0e6Zr5sQS44JfW0Ut3gpl1hCvY/fC
gVt1MIguQRtK6ciXDIINkzeLsiE7InMc8SALFvcXXdVAGfqwy652sAOGUtzXRG4/5AmJKaGYwG7/
M8QIyx6/YfB2M01AOneqjkP7Ng3npAjb8GS8Dq0BUy6Tqc1WmocQckUwzimehP4FFH/pq82X3BT+
2QHmuZBmNRYoaBjWmwbVkvN+Z4MEO3FTMQ7FlSLmcGU1u6viylVWbVSxR8ozYzN1WnpxYj+7FilS
JwhDg8C2CEU550RWblUdHTazbsdL6ncW2Tea/RVE86Yw/PxH3jdveaUNr4at9mtFRPURhbf+mDd5
uepF2zx3ZeqtOCIPd7UWTq/4Fwij8SuSL3ptfA2c9qtCrAlpgtRU32R9k/ZPRtYYzyqxU/x5p9cM
ZZ77YHIfZady/sqQ86At7BDSssjaraIO8aY04PeR+zK86J17VHjuflgOHEx9IDgnDFGdJCUTLt3Q
Nx/lSApdbifOwwBZ7NBrxAGMRGp/lDjfdNcuvkDeT3a+7YfbujGb9/nISHZApRcG7ph1+6oT4kmE
5WuL33Xr4wvYVTP4tXE17XmOONrElR3uEf0lCRKY1RKxL/E5KD9LoYzfCSjl7ke++GPg2uFOL0J9
59Se+tD4sL0Bj03fiR8CoKV8q3wnIe6mFve+jWx13dlIzhLqkOV1dHBngrQsvHFSj8T+pJtxDq24
2a5XDpBpp+ELdW0x546Bxkds6wZG+/c8fDYWQqjIq5VFNuz9yca1+PelrMtCGMawV0kj+Z+d1EZR
OXb2+2FvRiWzEMAYECMEKkElyEwPte7sV6H5UFRDdx+5H5GhI6uepEF29EfvUbbZbmM+BEWn7qqM
mNSelIJoGZuBse5yS+MMa677UGaX3JpzsG90dw0Yj4WzTUsof2MhtN1UcSRNMrvNOljjxKeeiP9G
wLJr7+s6JOxf7c+yBvC2vS8sBw9zFou1tMli5imgVaCdETJhKmlrPPGWakqzv/Yw30Tq7/FQTLBE
O3K3cmIt0I6Z4x9LYT9weh9dEtVFZCZwHlK9tB+y1Gz2aGqHC1n17UFcUFPEhdc500et9ftBEOmi
uPG0axTD2LDoUN8JQAR/qtzVg/KA56l7GOwy3jumcBe+5/80inhe8s0a1uaTVbI2aTg3WwwQlF9E
HCWr2itrXj9BCIAowZNds2CxbVLW1bRyDm2g1pzY5t3Fm+UKQMSOT21LlOBoKOmb7yPbbNuA6iwL
ugB53g+FV8efqPj5iy41EPboQarFTi0Qg4gIzbC79BlcLFpYbWQ/tDj+1uNA+CFp49qmKWuyMQg8
2FmZ0A8di947v+NjdNT5HqFazc6Y+vhE+je3ImuIL0gt8lhkF/AwzmImpV9MT8ibqbhHEGQbbMeE
vTJob+gnxGQc8qO2Adk2gV1+N9TxrshmCL9nkjHcTkgcpMG4sDrNfpks5HHDtmJT7VdkSIt45dZ+
9UYEEsoQeg58WLertyJZsBfy30bVyo+gRJKl7JXY5HzriYPsyDwI5MvKSTKwqKLuzmbtVfymrQop
1FJ5dQKXpEgX70QuuifTV5bqeAzMc5cUIZo1Q7YXSCh904vsu6ma0buqEb4YRg66sprFuWuSTATK
WqAuUr86S7keAbTftpyy0BdqX3cXZ04jk5m0MuOWWMwOHH736MzpuNLUxz50lqQTe9dJiqeJ3MU9
ItPdoqzibjcQE7dBHkm9xE0Ywq/QzrJGpCyBKXMBubDZxvCJeUL6RrQu9V4slCK1HsGxiMU4WN7X
ri0vqEA4/oJHrTUDbXnVU5jFZI6UWbjJ9JwnZa/HCsFRCZquIrJJzGjsE24qfVr5JFyxTmyP12rZ
eWLTmACZHI6l+TNE0caJNVXdq3GNzhaY0UUivPIki3Q+vKn45IerMc520GuMo2xUUwP6CD6ydWki
5pE4RIU0hh+dEz3dWAro+5E4MH7GuXEfda5+H+RdeSbBEKrrP6Z6vmogTHrDaB9u9iFWjKVVd8VG
C2MfTjSCnbvrdNwRid0ZzetUcmIkR9tjXfU/tXqCrT8E+Y/0XPdO80OJzXZhOOX45FSTy//U6Pfs
bN1V3+SfrAAsVDQ4Qu7ULOAkjBQ7Wb01XKscXsVunZ3+sg9Gq64iuNor2e1W5DkuDCO7lxbDSQtn
NYxauxSGm60Hb68Kv3uUReDw0XqiU+9kFVK5BvEXEs9Qd48K38JHMJfZ1ncc1OXnUdIGTZPsdS1y
97Jf35D4Ek/e5jpg7paLINvUkzeu5Ki+MrrHqlJfkSTNj9I0OGjNdnV0loOI3ctRGwl2BScUZ63H
ETdqKFfqVY8zFiw/d0/xrvipvzEs3d/jVtYetQm8q+wx2PUn3i31qVad6q4y637jNWgFq3l0V+eF
qSPyIrxz2ZDv37rmESoJCFe0BFamMUOqkCZcgYGt7vBbOm8WD5ewsI3XINSiY08M2rLwLOdND2pu
hWoVscvOzVfTQ/4kdYJlkxMxr2lOfFenunYkPi3cRlHUX/KmKdbQRtVHvPXW0qjr6LUsQw2+TAqX
3hq/KghCfKu76K6IdZ1nmzNuQ2/yyCuhaANuzm42CnY3eOMtD7B+Mr57ZuIsm8mdDmXc2S9hYq2D
YsIOf2WrTXBTzUwf3jOBV7oD6+rhiUCFXOcIZB4+5oSFBcVQXNpiqh68oP+QwwtHWKvUBMsuOL2O
w/SEs1m/c11Czdti6M66bWfrALXdZ7PUTFJYs/CjtlCPllueqr8Lu976CeTgxbTi/D3M83Kp1pp4
zIbR38gZe7Ye1xltuK1nJe0Rnxqs/LkcBpPQfi38MIPuJGLBJooZM6IqvmuceI3fZu0ZXQTOuxXq
/D16Sz/qaWA8BT1hGH1iv/c6oSwK9IE7A4r0k+on7CIBFEyFmiHolV2j6PzMaA/cOdqljKIjqrVd
jtmn55QhAlSes6y0Sux8l2rfJcCS+h7VZPw1xFA3xjZUkAiXrUPMDi0gJHspW/WSpHab1EK0/cyD
4gpnBbPY/0yCNQ9/7bNstQbRrlQ9mmGdXEbFyOZUteF5jjArcnFX1db4wl6/2PsiCtYysOzf9nC2
y0C0f9sL1gv/ZZf9laGoOJFMzZ2aRP4mdbUACXo9egk6Xdm2MfwD24vil14oxd4SiF/K1lxLFPYd
I0+kudV1BWrqQ3KatPkQp6k/ZbiHoXTJvu/BFNyiP6SN806O439HfyiDkeylTQaIyIba5FygJjjU
1gEduyi0nZxJ5xhZicR76XBnr4WF5Enx3qB4/VrNAH2cgBDO5q7JDzPetDlRjdJTYIytcZZXYr4C
6H8ZlCnZS9PNnmdWs+1/j5INHIj/Guo15h+jRDB9r6ba2AlNiy5tGturnHSflVlAWZc2WfikNuxE
4aJqRRLPpa66lgUuuX/keRnLboo7/oe/h6AOtnXL1jlc+8m5PI+kyWZOXPnDqKietbIn4h1asw6V
VWfk1a4CdLtI3DpAcHN+hZhXkHPLea6j51cwis5epZ6G30lv3Qdr0si004bqu6v/KPJo+DSLTF/y
MaQXjpbNfYBA2EYgt3sJtNhEI62210rqsrPUuuzVUjuyc0rR7oa5mpkV6OXYqfayFZhDRyhT0B9H
NcxezTb96ka9dSanO3s1Irby/Kr2TcDXRk141XpSi3di+MAbBUZ0jhQ3fSJz6CLtppPnRGiQNDyh
qPRu98VqdK3sFdl341D04a/hXgpiLISiftb/D2fnsSQ3krXZV2nr9cAGGo7fpmcRWmVEZDIlNzCq
gtYaTz8HHmwmK7utymw2oCsgkiFc3PsJO/mvt/uAWt7sKb/djgi7efQdV186qQEawwi9ZewS7YmN
kbOAaKOXun11ETV6aqpaufoJifRURC+tEYgDIZ4GT5sifhk4tW5UpwYtxWeycBW73uqjh8OcUQXn
ocGdfUAfelePWCQp/titmqCwnqfQ/qNIcKcok3uoyWyxZxIGfI1FZOdnYZjDSTrtSj/euYnvO3Yc
1r8ten81VSWehX0aeUBYq3ZfJeVDhDq1uoUT0PxWxTum3WMV9VC2an4O4gqGoeemK8M0UUCcL2na
fk6QS9mPXYlx4NhE6UVDcXwZOU67kVU5Tp070lEniVgZ2e0B1VCtXCMBhdcZ4+PgEUWIjPoVB8KS
DPlorUAjzQEFBLfR5E7uBha1Z6tJFrEVN6+mYasHbxDKUt7l+3q7TC1somWv+joi7/dKoCU8pQlO
anC8G3bvUboaa6841KFqrwhrBpsuYQVHY6Cz4TFyAnPMWzFHqLsGkHsCP0SUpCP7Hwd1ujdmmZwV
e2+xaPqK9R2NsiXRx+hJNDHILLxSf6Q1SD3P/h4BQyBs7EyfjAwb2mEw/aNpwWdDKiJcKw6ce6vK
8SuaCDeTTUcf0fraMwuTGvSRtsQ2YTt4hbOHu22f69AtV+6Y6K+Vbl3kC5lhsIvhQmINx0JaqBNQ
g9yLLrJk1+V3RQkcEoF/ai+rxsXAHnfxlNDnblA4cHaq1Z06u+5PstRm0c+S01vKUQ2BijPgvfnD
UNzR+1tv2826KnZBYDImbRa3QbpzsbK6pc16PqC7Uo9eZWcxw0XycDEmInmUyS9HMb+wVcruZBf+
AdlKx99iKzvZgiS3Z5WhqxzSgXRyEOv+FRM7a4VRE9CmEDa7bPPmEnH3taLqpItxKby1l55e7zqy
tws54v2GJERaynWGEpTmvx8SpvwpIkTkZ34Z2S7vijthrtwYO3LZ8dvTeUHzEkZqcc9Ron2qM3EX
jh1IkLkmtPRJUUP3LGtOnX/30lmTY0y7JwdHd7wmi+lkzdUCPPOiNEUPdII7VURrlrrvdoe2nrqn
uAvGZYpP3l7eS8Qba8nInHby3kFlwh77wNze/gYNhRGvwzVB3itIcm1aQ002srePPQvo4+yvV2LB
WaU2FopdXzx7drSbVN35bJuKvUoAP0AeCopH+IPXWzuqHKuY8/xJHbLmQZj6F9kunxOONeqcbjNd
7QzudddM4vPQmhqzbVNdgjB2z7Zu2YQhNDQEm3RY1QO2kqUI+isszP6qzPT8imVyUl0gZ7/aLd0K
ViQuLXZojJAdvqVhVpGhwDI3+YWquAi7jpcMs5KjbEvNOFowY1qrct9EgL81dvHr0tXHfUxi87HP
p/um6vEJaogFjk7dPdoOZEQcAk79XLs1BaiZVGjOyloEXw0v86Q/yuroRdnaT4Jx48VgEEXb2ptM
MnfUwGsXxVzEPH5jVl0wb2Foa2d2jwaut1g1UQAIZ8bhalO8Td3pkBWO8tYwpVopO3KO1jtERvl2
gYh8a1J3h4la/sQiUR9RiJ0ddmlHI+jbiOuNqn2y+iwPVuM1KEvtGLLNPhrwZERLhFxn0l5Y/VA9
ZErm7oIxGrZDlIyPqT58I/Rvf4ts5hH0El7ywkw2AuTFgWB6eEUCFzkZO7a/iezBVof2a6Nj8et4
dnJ2NUABdQ3qVXFS84g2Qr3w2PcwzVGVFy/uzeMcmAHuPzf+VnRlq9GW6Yb8MJqPc39jafHSnY+a
bO+XGBJ4J+LXplj1jhquQkVxVm3aOGccvFvOPBG/lqAod51hOOBr6PCtGsBoZw2QFJmsd7KRjJa4
dVtBANnEtbvFgFLXqtXQO1ENe3rAO9fazsZSWHiNTcpsPPzA3KXCpiGaHnyXAyciK2dZkzeQPVRX
w3xUVZWiTdnYtssyqaurHOKxhu2nXLMXBmrAD9Z88XXEN/wsdveyanR+cg7UHYznK5R7wvrVs4X6
gr+AOP+g8ie/BX4cY5cU5p9UuCtrNcVioECVZe94U7DntOSfEzfED4nYy6fAL5UFP/zmc1cmP5+o
kwP59xNrdLO27pSpa6xC9Z2pxWhaVJX3ihDzj8o2qmsAkwC7R/dZNo+GSnglndytmEcVjrG19FB7
5LQ9YfquW3zWtHfo464GsNwHnKnq1yxdyX/D5NQPtsGRFzqdkxdwsZPh9yrulsqCJJS9TMcJo6Xe
rE6RAuF0M87FbrYCkpdaKx28QxhTIIDSLGTj+xgD5d6tVaTqMswIO0pnYE0fd1lDoiriN7mwwGg+
jU6ikwea4AH7ub/uq0Y8N/b8DcpfMBZzz34f/nGrAdrc1ez2VoHZ5i9jmTZMrV629z0lXAnP6zZK
Ce5ad3HqSjtWKq/vtnxl89cM0ZN2DtyaUGBWcRFj/4kQ7b3lO/ECa7PpSwuSlBUsTe71OE5In/qw
FX9JNcqSFFy8qTLeejhos8v1Nu/juqhPl6GdGssMb76+zfrrOF+SUhBH94sfbYoGiKzJdsMPYZGW
I3tR9Jdvw9ykKi+F9SpHvTc3IxscS8/T3XtHWRDAihwAjPJp8vVqtdPAuxpZ/KXo/bXJ1HBO6gGf
q3YMHzKwPEvdBoU6VgAY+iAvP2ta84zpZfgjM8iG6i2zrqtts1YrOAKa/kEXNaZSivXDGAPj1S3H
gAhOOjzqfTyssqI0rx0SMBu9juq7VodRovfmTOjsu9U7Xr4LhnYpCheKHgkzMix9UN/J7ho+KM4w
/Y+aA+K2JByMFE8eYxOX30+tjY+OBowrUwpi77GO+RtGk3zaYXNoweO9wsyTwyPiLPu4q4NlVff5
jlkK2cU6MlfBPOHKS9NERXCrx1aVVQujhkn+z3/87//7f74N/+P/yK+EUvw8+0fWptc8zJr6X/+0
xT//Udya99//9U/T0dhtkh92DdXVHUszVfq/fXkIAR3+65/a/xLsjHsPR9uvicbuZsiYn+TFEkgr
6kq99/NquFMsw+xXWq4Nd1oenWs3a/bvY2W7WuhPfFGJ3QuPz8UqVYhng/OIJ0qyI4GcrGS11Sz9
WGG+w1tOL8gE72J40UnW+tpzHqG9gze69RrsLJG8vMiOXB+gVpU5umYCoS6zS9ZtYxSvvgjFXkxJ
s5JVtAazZSXS6DSYRfHarkBUp6+xQTIombRkKQepcdetXEKhezMLnzKRnadmqK6a6RU718+7hWbk
0MdlY1YK6GqBd5I1QqrVtdKUcZ3VbrwSZVpdc6f78tefi3zfP34uAplPIUxNF46j//lzGQvUUAjN
Nl8blHPA1OX3xVh1972SP0lTeCMDU5RNlr2RFvNRpz7LUZwmEg7TnAh8LftRzJwZebE6rcXTJ/4B
NK+65yOnPYrbw69R1hwp+dWk+raJKq/aLgs/Gp4TdCsmj3SBrIENhowSPgdN0j5kk4DMyxhf8epz
ZJlERa5/82YYH7+khqGrmulqqmFq8PDMP78ZQ+Wljd871pfB89bGrIatzRfOTy2bN0oWEkUeCIN/
N5ZiCFYVSY7f2uTolhz/Mc4VE874fLesy1IwIA6sTikhxMlAIKppN8QwEjYCdnyugiS5Xbohi1A9
lw2QY1UVOQVGybpfuWDD/e4o75HttyEkgp9QJfHRRag1dZFbGawEA7vSv36fHPvD+6Q76KyptgXt
Vzc0TZ1/7L/9mNvMKwJFJQzrRAH2U0mLG1uV6c+pHr1NflRf4Avpz4ERc/Ctq8ehVIZP/eit5CAg
HKihE6G53RI07NxMNiOyOp+ztpBXjHUxP0IMSr8C0mjs5BNhljE5F3F3kr1jGF1ilKuuGgTKgwAn
dM5zL9sFCfIswMLAC1pTePLdJF8EkWVxkBtISqcDgnqJ/ShH+MMLVJHuk+wPUCvitZuzrIVa47PY
q8lhdINnUbs2OEvDechUe+tVhjKfP8SJlDRZhblaK1m0i+MoYptC1U3KAVaei8XkXDUbm4Ry0ejH
QJCfHNpnXQCic+Iue4j9ceIAh0EolrJge/2o+66FWXqUvSw07d1ff4Ka8fGrzkfIbKxaNq9CcsGa
P+LfPsII40RSmaJ/c/Dk21ZYsBv5Am5rt/BSMPUNGvzRXWthAGhXmUWMHr2kccDZJbdH6+plX3VV
RA9Fha9cifb9XsRWs9CGCDyKCwVRhc+8rdUQj/O86F5VjHYXbWrgFI4h5ieo5PtE0bvXCfvQ3WRx
+gvglLyWBoC9qbCqs20irEVY6XY7UeVmL2rORv38tKIlse4Ku7zrUTV6HonqyNvrYsoPBVx/dPsY
Vs6zcIbL6Cnl0Poifr6m69bxUbiZuZSjfAsekBZ1zVE+Ayi155DKUUQ0LAfHMK46xJRrgWaLX/lE
vn41ubMivTHA9ZBt8uKh4LUxIeXeboUFrp3M0n5R0d4++ciy7nIjhSYyl97b/lvpr8c5EQ5e8ilY
rP4sfXhKHLrWlohL0/nqfd0p3jYKwnDZeup0Ly9aGiQbq+3y1Xubjyv7qms1Yy1vkx2dqZdLM3W6
7XubYwl4FiNeiVY/fSd8BKuu1ix+eb66t4yhvJusHoJ7HYoHZCPypZ0F7ZveWY9sOwPWbmVNA3kP
VZRno+zqz3/9/dbn7cTvy5ph2Cam3fBrmJ5sIft/+3pnNlZtod4Eb+Bbw/hgO7vayB7JCzU/bNFu
rbHWPqu+sJaB7hiXEimOfRVM9haMUH7KEc1Y5Jw3FmzM+JLPFwU1kJUdc4CUVb1uzn/9JxvOxz/Z
cS0soQU5PWEK0/qwEtua6odBUdefp3FYRe5UX4L5YiYFUvGO0+x6gF+LXvV+tqmDgzMAMpgLPTW7
Nyerj2QEiVJpZGb8jM2Jkab9m0+Yb5FaqXrXQzX4pIzpBavV/q2o+IB0lKh2abACbVH4mX43NhUM
RYwOo22ekJ22Z3febO6RJXmRA42s6ZG7C/O/2Sca4sPExH9cODbcaxvrcuTx1Q8bRcA3eFtms2qJ
zYRpJWV+Gprcn/X/KTrzJdX9/OQVQFUIKO8/tMuqHPE+VrYl2Fgi5GciETo/5MO49+r7vblLvJ9k
SASV1OwfDDQRjoHlvhFvDDHyNkd0XRzf2gizpnceQgJ5OQC4ucomNnnDnpl0gtJKp3xIr6L+VovQ
3MFiGR7UouzB4F2tKOeRSsd3069awJ7zDfIhilcGi7TQ/KN8CImp8RyjOCk7gbnFa6/ozdm0p8PY
KOqOYdx0x3i+yFKDTegCdna7/tCRpUg8LORAm5/KUtfgn1Zt4cDCiadlYISw4hIb027df2ghCj3K
Szm8kWiJP9367SZcZIZAB2gegESHnmXNKU+QyrLLBgqoH2hIvRjqKdHKnyXZJi/x3PthsGyTvXVj
OnvLB9TaT35xVN0222Zjcm9pRXF0fl1k5yTQydjk5lgcZf29W41gQgMmGBbt6CLTrUzKxphXXm2+
qN60j7Q2PYt5HVZrC2ebJrv0t2WY2NoGjecWaYy5dxYBg7mXLfrSzQ7yIV2ZqvdWu5F9clSYTtUe
subIRmVey//bq+Jxt8dW9+erRumgLsVgYXSYYvyc9+i6JjB13mo34fCtFe6FfK+4yGqvj8qb3quI
f4LbOnWDnl3SrPmCLLlxRozCPMuS7ZnxnYO4jl0W5hnROd9YyI6oiTjXEHdfy+r7Rd5RQQd9b1I5
1S1aLQZd2fTKnak1cDj0TGwC1VbuZNv7JZgtnv0iTA5Jp8ZHoP8Ih84leakV/G8Xsig4qG2gVF6i
NkhOkZ8BnBdFthZ8DKsqKqo12uIxYDRo5BuU0cmXtX/4ZQ7sru+yT3Uzu2mMWFTdqnXb3ruojemG
6eVLK6sURIeKDhlLBgdu32JaO50UCMd3vmmR0B0tsfAa03gZBt1ek3KctrKaoym6MKcxvpRB7T9X
7Fg0NzFfkmnswDn86S67u6bE1tluNtGyKvT6K7/mw9ha4Ytn59U27/GtzfOggAgXPsgBEETGhRN4
9nUI3e5oFTnM48EtvnKInB8gCkWsMhOkA3hk/dqO5rSQHZ5X3Ju13Tx1nl8ASoWHGmcEvUKhH+QA
q4TKroCz6QQyzMUyTj2ze+xdZy08qB1RY1abOXb/ZVjBt4q/jDF5L7bMxs4LdfPZrLWt7I5ETBDI
9jD66Ct7LQJrOMwxCdJFMFaUQDmWkqgyqKvMAXMv47l+Ee+DukhJ57vNccj9n3Fefei+D7VT3COd
OJ6rsiTIycntrZ696sNGuQDTGh9GfF6WBUfPXZzpw4MOOeu+NU+yT7ZUmlNskybAd3weQPTl3jTx
TkOKNdjXOD9tYlXLX0fMfOV7YQ9ttwyaqT6nSanBDLes29sLf3uVZXn2phn8qBHzUvdDMJSfLHTi
5J2ZhhsZiTJCmbULZNv03bU7jMFnQry3D0L34Ob0AmqfgcTPRU3KDHMu8FRKB1MuM6FE1iXpNXLi
pXsrjLKAANmt8KtrVP9/xvznS/CcrMYMm23B+0sovm79zbKs/+eqjKCdoeq6azqG7X5clS3Lb9zU
bocnHGPEJU7aC6o/5ZvWIqvbAe3cymoG2s+u9MyD0W0Zy771yrexX3m5r3Qxb49TLDN4NOQWlYhI
2r9Lium47DLGaCtLt97S/ptTK+jGP++w5p2VYTm2g662sIXx8czD2aEuC0Ivj2bVw9eDrKtWhrZz
sK27ld7b3P/SJse5+QWx4cWopGAxgZom+9AaugPmTNGiT1zv0OnFfsymyNji8+FsYHiDkpN1RK3w
QkmAUg7JW4df88qoK+dQuvAQrfpT5OCEXsCN3GNKnDI9U43G7juirdqVDIhBrjD8LkcpvpKuDYEA
oqxW3qNTFPZL0bEZ6WpR2cghZiUUlbB40Vv2H3XQIBs7V8MiX/mGVz366WTe8/tjz6flL9PoINiW
uwj1Bpz0ROwl2wAA+KV3hHNyvGEja2PcuhdZqlqhQk5AhjN2YK3jeMNgxU7fAN57+/fB8v6Zi6zO
t97GynuTltVYNnYDZgWhb5BcN7Ad90O1ZK/SFy849TjLISqSg/yfRK77AAnGvGboSz11TbaQzTYy
J0ugKANA/cyx3oo0/BJEU/otnKI3s8pNtv2DxxcUdRsTTdnHeUDIOvEUWiVTXe8So5m3S7ei3EPp
Y8wnq41tvTQN/oj3jVWltYW3fN9KQWxEqoWk2haxtXQjwqncsx8Xj4Ub3BtGaHwpLC+GaOUbZ8MI
irNf1ixCc0cbTGfMw5onV838vRNW3absmXDq6JvsT7whWE8JThZmo86SLl6/Ntj+n5OEfUWvucUX
3Y1eSA51sIF0C7NkRVnJdt71ZYSq+OtMwdz2rVNvncJVXgMwr3JAguzcWu+N6oAsQ/SYhQRo5geq
vlktxTiJO0AHxqUuOvyw5o7W6/0FAHjlXvdq7zilabmyU8u9Rj2BceiMz3WV17AeCv/J4mxQ+Nr4
0jlOcRor7M/SMRtfiA6HmyY0MgJ59IYFfEwFxbiz7K1IlThm9gI4ezhXqK1wJGFUHE7TdvQVMNRt
OL00URsvVVSzjvImx/XXLYwPPNJ75epkCFDLFyZcvnfcoFvJm9BqTVaNJ+w9TIj6roqAdE7jBFoJ
G/JjHUbG03sVebmf1bLwqqNUYZO9sip7w4qQg7y3mUXZwtJ/9OATRImLu9g0G1aFfoclmSyy9HWz
rH2JGSDoD2X9H31ymOJZayO21Z2v7OPM86zXcqgrkH7wVJIgMUF1aLMKnr1P8pnR4hWY34VOdCxG
z/oUT+Lh1p64NlE3HL4ExiL37KZ/yPaaLckyrcERketIrmlTzF6co/isjKg8pYEwLzYWYecMtdRc
jWDjdi3ZCDi9aydrnMOtiMyVc5B1r/FrgB8T0FoWWTC05l02wn6rSxS+bm1lad+F6qQc0N+oL47U
FpvbfO1+rFHQYrJg+wqBrIvCrxVOqk7khT+6vtwicJ4HiyLFscNNokXRXjgZW/jpxBFAOH/6UY/e
xa5E/xXRru9TlWtv+mQOkAngxQyaFiwQl4Cd6zkOTKSEEwR5L5d1SPWg4XXQk2RRDpKlGjPQlS1E
upRtSkWkfaEEPCOVz1DMJtxC+/tDdr/fJ3oUCwOMNpCESoeFizoCKerYXyt2aZ454+JCpmjaPnOj
9s5jX7Z2raD+pATslQWS/Z8hmFw8H3mrhbLys667JUXCORciEyIy+eH7qXYMpgb0JWmTZkTRxjbS
fNFVg3PXzBeCfc18hJ8D5hEbEXLgOo+/QrzoDn5Qv2qzrKO8uDMAofXTO3wllKNskkPtAC6ZBz1y
9T7WCRAs1axgl0SVtdL10b/oaTMhemePCFom5l0Tqd0aS43sETk9nZS94X81BmM31OyhF11cYOOe
2N/yIZ6JO5r55IZwpuSTKl/7+aR81nU2bEXf2kpl3RHQyi3MqMRcSdiG3qX9lMAH6ctwUzvKLKdC
j5OYEelLZH2XfqwSNYmaHYX0NMylSCvTk19UzS5HuPRWCn61fejN/bpfqyCAADGoB5fYaLqQxcAG
rK9YXGRVXixDZPb6NghClKWjz8NdIra1Za4V4bWDsZcII3kRlqsfhNnWK90GIQHMDkJBQHSALFd6
FYmBfPPcAY2iWPVuKw6lH7jPVYIJm20OSCsBcMz6btzIKkTXPQKU1iOSYBGwDvJGCaT9Fhlo3mp2
33lYe5/xegiXaT7zGhSjwgo6zE6weeOjAVsXLzi/u9dcXDuDANCLmggOknOEyZ9jTU0fmnuRVS/v
TbIkyt5chbMIqopOmBan4oSRgeDQT7oNgoq11OeqbJOXCWNAtEwh6yxTAacHoPF9ZWBMo8UVjmX9
7Gwl69NcH2q//1lnFf933U+rF1PNoApk6qtae/dppWZ/cECE65dZnJd0dh2xaT+IFiZhIIrwaDup
f9eKoV+bSlM9tXkGaA5C8I/2a5LE+R+ZDqWjqnTxpDDtrVHca+78vtIPuZPG26RsywdOnSAD0zL5
2qHTK+/SuuLij8xWKWjNJVPr9q8jf7r152il4zim6+gqYWHXsgyVr9Ofg/HEKINOqIX3DZs4UFOT
4R9TYn2+Wv6h1379NY2n9auFI863CF+GZRzejTqKmloNGkGxtBCB7WGPgBpKoaVnsCPLz2FU1fvW
XRlOEW7TIsfSL3tI4uaSG755UEm0HogWoAOVF8ky7FpjO5mqv+bUZK5ydYQsMCRYXwU8jsQ71MBN
+6KZirnCZHxYELdrtuCtCCcb1Z6oaoAajnawkza6OipKvfDQX3UNTH5mvEY/SkEcfcqf0LB0t6aA
+KzbXY7gnMhOquZp27RqnxR3Qt/M16wVEB1rJ1qM4sjHKkcn+kTQAzEAva8v1oiAn9eBrgghnx8V
1SmPFsTKRYa88ybVBRQ7D1k7ESRLz9LyjWI46qb3EmMzWd9atIb3HaGWtUN8fGnBf9wQAceSoyrY
e1vt3pvCZEcKv9q4EwaKsYWLjn0iD4z0ohLyJ9c5OZ7YgvqdlotBDadPPVzzSEH0dUSRfQEqACii
HjvrTGuVtZ41xWY04ObEQe9ssQwuVyo8DgRjgKAqvf4lzmH6dHZWrjPfyxaKUuKJ4uvFQ2QWAJd1
/Q7uu34HvWKFR1+LkAt+N2k0HIa+dY8In6KXUJfdWjoCxuRal8mgE3JEDhIFtLLaQ99ZQaN7srHP
3U/IX4DxKhb2QMQgmtpvqVoapzivv/qBsXUC9kx2mUf4qXbYohMN9xs/PaWG+TxE2DL7jeqsYgvW
L7sWfxlpboPkrF2TY3nkVJeewAClp5JJegzgiraiPVazuVhgFo+W1aQHK9zbmmceCV9fQNPbr8y9
+0DgCYFdAQa9d7lhRy+Vkmw1p+/RwgvrZU468t7UbVY8c5EEjnK1iwDdSIQ3SbBHi67rmrvWPkyq
0a9nEuAGLfC7NhHTXZDDb1YcayU1AAoPcWoVcTi8c03rUJTRMzaw/Z03EpSNgdoJrfJ27ajfC86j
C6ZksYftCJdcHz5pUdWe5UV3IFwNZYZyZ1AZx7pUjaMx1vAUDedUQM2+9HYUrUYbrwbNQb06mvBC
8ybsWu78UljPUMYWIgiO2Cl5ByVVhv3odm8psJM7Ux/imWKGJlCkoHthoEfOiT7BFbvNV10Frsqb
hL4d2MmuUt1ZhorxTe3LtR7qLC/jMNypWXptav7fWQu1GmwNqLrRaFYxYg5s2oM1AQt3m/hOvoJ7
vbIH/4utG93fTGvan4/bzGqWZjlwOBFzdlGOMj4kNCAwZI5budl3BKz1l3zMX1okp5xOmS5Jg7E3
My37KxGtCy8CkdNZxR/I7TjbgBUNeaUY14U4PsSuuWrDbgRswG/7b2bePyey+RMdk2iA7gI3JRPh
mB8S2ZqqJ1VaFtGPAUE5lACQKu3V/L5MtByp67Hf6Q7iSwVxoGXB2XGTaPXC6FEXk+zjYgLMF41o
ERjJxtDsekPChWNL2KT3uZq5mAhjQDLNc20W9+HStRNjbaYW0mF58NKM6t+84/af3/EZZONognfb
EJquCeNjXl5HtGnqmAe+TlXdbDSzTTcm2NY9NKzkKerzizAj9UsmUgiixCrh4wURWaZEWciOQphP
eAN7n0ihRocudcd1PJRsharmU2L27DCnJHjomijZ36rBTH2U/EcVQtm2VSLyw0HSoiH9q0dyJMdI
uY/7KtnLmuyUJZ3Z+e79Xtnx/tDfBnO/fN33W2XJG5DjwvoQvA5SFMciG/2jg1I+qey5Hhj5LCcp
trJmz03v4zD4C253uPKO9+4kSjN72Ru6/3fft//IS2qaaziaYc3pd1sVxoe0e61qNX7siNN3Slhu
+lR1/eWEf5FwEYSGJgGunvTXOfIqMA6Ni8lAlzevDj/mo5F02X1oRdm9lvAtS3qXM+Hcdrt0KFf6
QTHutF9tmPOmcC+6diuHtKOd3feFLiCBJc1mlC9OdJkVM2f9QNLSw8Zj3l+YpPcWQ6XgK23EFEsU
AaF4CU5tJFZOpCXQ8fyt2GCYvIsm7+qpNWp9UcY73ifWDmyRfZqGMt4OvRFe8ijR18he9fcRiJ7V
gJrlo99BsYFl4D0rRY9E7jApb0kQfFVUxPMUXZzwy54e21B/qMg/7CaTlR8H1viqw9W6yhLT+Xce
gLPkr6a8CdGXbNJn4umDuN1QlORANDJp2/f7yWhbJ49ddqiAJsrBa+4mOy+JkTcRwuoOoTA2Yc7S
tHoBs91Ctnwuxc6E1bws1lPo3hplFaE889D8YcXCwbAArbl4pjMla7cJkGCTF58wlBgVdk2ofC5M
pTaWmgiMZYsJwGmYEu+UKESj4Msh4E9Nttt+BQb4tyKibGvc5KfD+5jcBXS6knVbt79GJid0D+BE
qBbBU6C2xcrqE+eUT6Y4u/Dbl8ZM1mtTdY2yhPUKRC7fwH4290VK+AD0N3zryh5vMoNs9upPg+cv
+kYgRT0LEY6dC0+sRi5Fdhqijy59hV+B5bHcmVU6LkY1Iqs1DzYaUmZ6Fn522C2eJrdXz6g9/bxk
mYJbge07hPpR+FvUXaqeIw1ZIWznN3Kcrf1Qxya4OE0s7sas9ZeDZwef3R7VypjkzLntauvqDPjQ
uUzjn6suRzjVEwn6HqbyqbLqs9l53hOckm5BfB+O63hWvIo9b2f3JPg0ZHDcsrgYCrqHWOpmxz6d
yqNsIyhS4NWpFReYFk99gfdFBYLeXwNRh5iCNtVuDGrgO4UF6FTJ0HWQ98lbZMkNIoRAE/4378+a
BIb2CT+WOb7DGxuhjbM2Jy9YOcB911qjgzzE9f6MSmN+tLzKvtSObl/GCDWgv14IJczvd7yEZtiO
4QrLFq6mswP/sBBaZRTqmWIXXxQzypYObI0tWbR02yAw8tZZOMvhN/ecC7Zz8LzwFZjbRYSDoVpY
rOeT4l19y/zeF/b41qvgioH51QdLH9SXqCwWsp3DRLiDpVRsZFXLOJSirPAIm8Y4mcFQ3R5bagVA
2UZNz2wx002iaz252yTc6MIXzCmx89JjOxTPYlUf2lN/aRZt/tkfY7HuvSraJ1XevoRqfhP+ivAQ
vbWHpta+JPC8pADXh/EZ7VLIyw2VCEzWMaxE/mnmC3PaDc2NrCpjk19Qi97N2KgCQ2SdPWTQ5Xv2
acWnFKHkY93UP8ZR0dZ//WmJ/1jnWUMcCKoWn5elQy/883mxKmtDwC4OvnRB617zOX5vc0Dm2Oqc
+7zqF43V9m9DG8Dr910bFXGhPeFds+GE079Z3ZBsOTSHW8tMm3UdoEBhoPtw1OaLgPF6lFVZkm2B
pcOhdJxDpMfZlXUcqxUVICSRzeyKiZ+DOg8/mr5Ui5Onjf2JbET+1IzW5f8xdmbLjSPZlv2VsnxH
NUYH3KzrPoAzKVKzFKEXWEghYZ5nfH0vIPJmZCjLMrusDEkMpBQiBvdz9l47qKLpmrCg/FHq1js+
xOa8rAWzeagpgvq0rKZt2K8qafeHan5n6SOh9ieD+dL81hCe28ZIq3rrSz09BjMKBjZRe9XNnE9R
kOnerpq6r6+g6YBAWrYs+34eVfY68d4OKt6sJgGqjfrv3MzE7LtNdUE1F8/RHffnYh9HNSaHRMVa
EKscasTdfGjd+HvbA5pcy5GCGxFrk2uZuX3OK/OCfm48lPOOZe+yXWuE/Q9f/PLF/vky1fEOWZpq
G6rJ6PovwsueiOiul77xMup+tc5FAenKUvofi5gTnpQQ+UR5SGyR+kZnUTriNp0IxLUJPlzW8Kcn
11ZngmlCmr7oRja5ZyLjqCmOjD0RY8uCDKfs4tjc0/zGVBhkGfIGiSWc4na4dAz1Dn9/UpufWoy2
TumD09lQIVQbBsPlX0/qmOa8Y2iR9mJr3nMNbJzSZvnnBfPdbg2HWGOAMtluSujzGZpDvzYzT96U
qZ5vY2T3Z1+SDWpluXcsnVAcVdAW+y6ZprOH6nSLutC6AQvbu70xNqci1PDImUW9B4YGvSOZ6Jqn
3sGEq3NcXhVqhLh03pb98eq/7f257edx6JPif7hV/+Xi1y2JaFMzaWDKWVRv/vp3YmAyoaUfq5co
Td+z7BrbnHceokhcQhXGxsLNsPSUSaTDYOzntuVV3Dr6FRo02mrzG8oOAMvyMppmuJdRjrNW5veP
WnaQMDO7ErzTiJkcbdiCYOsg/5fBGJCB4vTnH9uWl+pQzxFKY7Lp8SbBAwDkrAPagNn6Rw9g3maH
Ld355RBoLD9WjfkQn36LS01jJJ61zm6qOn3QHcs8BmqQ3SgTC1+1mr1FuC1gVFaXxXJsnsY/jqVO
B8zIKoOWZsqw7SO9RhbhtIhZUCZCsHNeAjXJ15MDJGeeVCEut76YjS9fRG9TZh/z9lxovXNTJYSk
6vMOQoBQMORBdg3xwr8uJo8wzHlHNjJ2abwxum2sID+3A9Kc5aOY8z+bgIr+/jKxl+vgl3sAXWxm
rHSyab1yvXyaVo9ESSZaYWcvYoDoVtYhppRsqDdUC+yn0vT6tVXXYh/Mq0pPAUA1muy87OXRvccB
pt6NBWrojKHTsnkUME14uL2S0mk/tZpWHJ3cVFfLTqnnAEa4VFjMe538Nuj7hybty4tVWvbZ8kN9
hSKsfA1Eg0jWGL9MdQGNx6+jQxb6xUOlVM/LAZ2S1a5ox+Z2iJv4FPhTsqHLqXxDRbYckOuZXNM5
HU9ekcmbjmDfHzvSPnlgfCseGMXQXTAUmmsLENlJBXYcv+f7JX5op2pRfTvOC7NQf99WZSbV53lB
hMmfty0H/3wv4rn6x3E/t+kRCUaMKX75rM+fX9rQOpgm6bja721bvQS0qb8mBkKluByyA31Z+0sf
kede21+7Joj3CKEqUpQ8gfx6AuoIBA5+FbwHgwy4ZTvYY5CBdSZuumwgizoB2SxleegKDLkEeCRc
Joavo0r2iwisbTX2JwYeffAk8+be0WFS6Hn9JAH3nSezce77fjQ2vSR0LQyFcz/6VXcuquSJevaI
lCEgNEAb2uvl2GEKsNFXigdNmmN9DZNqlU/UoOZP+rHIm5Upo+k2YUJ0ZQ2asdP/CDBZckg+xZL8
DD/pULvvmsm4+blpecOn939a/fRxtB60dWlRE1zeK2ei+8/PS50pO6qFs81zu9l0fW7cWIXWYDzk
xxrzq2HetuxVC6n/ePX3x+VkeW+livd1qf6IBUO3vPRz79FohfljB54x7Uou5LplrzPXipZXxeAD
jeC4GO/mZAAnnBiLUTVUo9tlkXsNIQMeStCZcvFjW2OZ08HOZozXfByS7OhWbVq4k7F+/fOtkd0q
F31qV3006htShx5NR463tjrVKw3l8G5ZXRYDhWmXLmh66Jpiul22aSnYLgUY6bK2bC9GecidYjz/
3NRaEU1uavyZYdHFyt49DQt3nVAoxwI1fjEy9Z1mmH8jFc28G7Tg0oz28MUqBe2FgVQl8etRfcyd
BuTxZUwLeHkYMlbRaKTlKvEvHpFjd1LFOVL7EbNodUAa203DvV6OxtXMBXZkl5UIDfIHAX8Cgg/H
drniAInk4aTF9zrPiCjMxlumgcW9OqTtBnG0vllWRxmHt9lYrpa1H0eMpbYyfV3ZQRKndOYzRyZw
y662hmcap1DvGP312T5koLe3TNHXh2XHskh6cExbaRlzxlRPe2I+etnT2Oo5SIryTpOEWpeN1Z9j
29EuXgsoBLhT+ZoQDJYSt/icpykaV3IO95aaF4+yNG6XA15C3bePgV0rISlx8BZlY54HxxmoqYzD
tY5D8wKkz/1xhMZI5qTE5tXPI5bD/CJDzSEaiGGm6jBYrhxmx4GD8xUNE3+zpOIaItw9SFlNRMOQ
J+sN+mR1SeIlhQp78NJXg2CbMhbD9yaZgV9969x1k09sTdqIvRepI/dex/5xSMI1J4X9JjB7L9TD
myxLxwPP43RnUxCGwOoq5kAwX53/vpDz6s9tRWryNXYAnFHeh9IN8Fh/yS1UnkYdvKaVTR6eCiAp
KnP7OlB5LC8k/2lM7uy01K+Knr/yVPQkMZOm+DI5M0pUU4ZLqlKqMuMRCCmTVIhsCBG18sXUUqgg
gcxhXLbtV5DZIsnKlwn43s6rp2K3rCb6sRhQt9nDWO6n0ay3y5updK9y+LPPvaIQu+TF42bZHtTh
HuGt9VhMandMetNaLx+jVfZFTSiDeRnyjKglDzKxhAnF1xu+mg3Ig9Kmjj/F03jbRcHLsl3z6dzA
XROHTOPqiodTMB+uN4q6l1lmbZajCtW6RjaKFRsy2dkQhYIMrR++jhauJjRLMeqqVR871qNQW9sd
mnr6gqYjdiM9HL9ZkQ9PvtK/G1G2x77oA0dSPnKYxcjcouuSGXuA/Krb9nlavcd+eqsMnXE7+WEG
ydwa0GjB5wVk6G3jWJ8zd5XW2496kzPWGwKUBlHiVuQaXktLQS9oaJB7K/6k2zjz7wwZfdUDVTLD
Kivl7PWach5s8rlinW7fvOnn9uWV2ntopksGnJ92mIGhbCZ+2K4ahIsTPL52kpDGlal4j2NmJJDG
pHIj88K/ZYbjuAZoRRzSbBN+n6GcDm6xDl9FdJZOxqCZ12rjW9dqnSCvduLNsmlZpAAwXA1f1xGR
KpXZliEDfYfgsY8BYYGkiF1LacNHEjTs67gruV+xU3jxcO8b73kZho+FqldrZ0xTd5JDcx7mRaFH
xC5k1V71suasOjaL+dWyczmsNI1iZVlUo5Ztn44rk2Gr9uIBmKZ2VenqdOplWm6nqY4epqFtXB8o
wns47pAJe++dFYSuRyQUPmh/2viQXH68CbBuuY0SzbXqQZxsnUBXTdECmmm+0e2Rx9z8WCXt3bwa
aYF2rr0x4eA+NplNlmbBZRJZafVYAvDdjGke7BxflI94B4otd3W0yvOqXpr9LnVywijn1ZAGzj4g
43m1rNISLo8MMNEnzntJOpR4HCq4IPNqOgn1rBf+90RHjTWp30C0vUWgk74Odem5fmXZD0ml1+vc
EcEtVN58G2E2OQ9KOVC8HtUjljjq6qIQlzYh3lmoenuDdDHeq/yPruXYXIDl0kqsRo1JNh49Leg/
uDSUKkk+IkZ2bmya4VMZjsGmKkB3fTiZnqKpTrgC1EjIq77U93kkuAAKUzxlZWYcC28cb+a1sin4
S/lB9gidK3EVzZgIF1XTR9s3QZX5SnVc9koNNVtP3jyoOvbq3ax3qOW0XVZxc0e7noLeZhqz9JGc
KNNNMSJcybwOrnVd++Bm2D2HQZrvC/iXG0Fg5LOfS42yX6Eel72yC670oMnvmow7iOUTODO/yS7N
6tQbyXJD7Z4bcmjxadbqbtnLyUL6fFIlcFP4yL5fV+BDnkzi7a7t3vzTzwXWm26W9xjtsNVL7yTU
rr4LaV2BDCurox6L8OITgbh2qrR+Jsb8GWIo52fUr3Ciy1dn8gCozG+yYELuhsAqf7wpcHAJGopZ
PU9B8uNNAo2LUxXOq99jhersqL7z55+U6sGffxJwmvo5q/xngbz2PS27P/0kWrr7SREu91K8kItJ
frHOL4sqbbZ/P8nTfq2FcFZT5DFonzLNp/j0lzYRpgSZx1TQv6cAzY4wF8WJO8OaHPmIUKYEHhZh
LZ6b0Vdz8V14JJ8nRJrrDh0Oy/mHioPUqCjki6V/9u4vvw257CBypdRwjX727g8UE/QOZcB3iZwQ
7klbEeCdv3dOMBdHx2Y9mTJ2RQSpxRmcD0OJ39qmGa7aXk6H3HR2pWojPkT/v0fkNRw9JeDB1oT2
VgtKuPITNMm2C77wrFEv9RRc4trWOIm68Jy2erJrSeKwNouOmajKZyUPPVcvooewLe+Ro8iNX/Qp
iWaJtatU4zlMCHqMTKhtpoihxs1OoaiVLX8uIERtKdSN5neHNK31VWCp3Wr0tYqsLpty5bxaCZFs
6t4++ZSYyX1I3XQgDRJQ54dswmBnhc1XPZtAKxb5Xe6Y8qj72rEPlXvYYNFTTPvd1Rz5mubAAo2x
VU9c/+Y+81GC5EoS7SxPr060vKt5/tS2H9ZoXtPYp9peJZuxhx9beXF7patNw9hdEtqgFqembJtz
khLHLPy8XcErjt1YdUIE39oN4QkKFbyQpNJ6nD7+4Wz8izyJM3E+H6k7mDpVh0/ypBxSql1afvY9
s9XhpqtkQbyWZ/YrDFr3daCjbyywx+jz2VmUeXBr0dT/+99B/8s5OJs4MZtzIhp4Iz8bOjXFrgfa
ZtN3LU/eSHVrrrBhJ9DlUp/RMKSYxWWqx9UZx/YOKaV/CEZt2OBNYZrV5842tPRXggna80BYLmiY
UTklMAWiMVPXfd/pV1NPLOjf/9raJ88B1w7kcRWkgKNr0kHw+amqqcXoQrl/2t/DipNPja1vsu31
NcGDQEI8vzxktuAeOjVPVrDBpHMAnm685M5wQINDU4wcQtRERX9RusLFRiGPtT0mbuSQTUCYwUrj
O0PT5mgPYampmzHI9/Ch1HVT+yfNgT3hEWEo6nRNfoo4DP5Urwtqi7veQbTfNwmclZS8UMKZZsx3
8uwpQ7a1e2jMAQX/U8kwdVN6HiQWP+yubDFizMIPSsuPSNI2j2q3jMbXzMSkGNB5WcXK2G5Gf7C3
ueUECErzbl1HXUnXZZRbvzW2QW5Vt0bfpPToE3szkNu19UwzQlokkZ1Zfo9Mf2qoqxvlujL9ZuUV
KNBk9I0GRFCXr4ppWmckGtZaUYjv1RyCQ0va4a4dhSOidu+Bkrw89Gb40SLgojq6iOCG8QCCt9gX
dcOsBfn0DumPRqTiIQQa/KYaxPoCCDGqjlytvAkOYjbNmehmSb8MSZgMzEPd+8OmB2GGlsPK7iVU
9r3s2ncLlGKKOknX9hqF95uiRnJ2DUkAoabK+PzojVdSL+J9UPaaO3ZmOLmM6lZWmaxGos9vDFsh
VraEZdmrMshcLEjKbZh9yUycyCRRaOmJvE1EXpm29vsPYOPpfZ2bYm929bRq8JKolnYD4H6OOaJr
kU9N/Q+PgU+Fxx+nsom8xMZHI8HufSo8t6onuS5t77uowgBZVJe5sa3Ibcy4aaupYYt7tOsuQljd
xfQ18j0j/5QntNBRAW0Hs7vv5sBBOiQPKV/K319pf71B2LiELGk6qiZ0+y+AGUPvpyke+vi9D9tr
pifavSaZVlfMZFYe9+312FbJTQMNDcNzt9L0kcq35mirxkKLpBikete1lr8MTstIPbYNBltRd2/3
DzJ3Xkd/LB58zLv/5PqWn5+tNo93HUuVYTjS5Mr7tZovtLBOayIL3hUf8M0EUrHP7ccmiXhwgS/d
ikEf3EDx8gO1QXxeDL/voQ3f2Ik8ZpqwDosqslONs1IPgDeyg96TlpW3CBc18ilcn1Gc3fT12dCK
Q5TW4U5z/FnwQwEPYpo8Vv2kuoZX74gGehtbcP1G7OBAb6pzlHrVDpNH/JB2Ffp37j5NOzz//Tf3
CUWxnFeOiQrTUSnXqcixfv0TTGmL8mCIo3cn1euNjIXP88SjvVw7t0ZYxLQINbGhJvs+KgRFtcNR
GWvrlA7VhiopAOI+OBuDWl1ZaVDAt9a+2ATX3xiOciCxsFMa84mmImmQFIXWYEhCt6yTboU6Gu1Q
5JeXKfNeWrXlpuahjqSf9uhRPzxVLSzyv/+3cv785fsW9O8cVXc4SYUmPl1EVZ9ateNn2XtiWeqa
EXt/oesoCdrufPsQMui5TsN4jeE9O8vJvzeb4MMrJ30Vq7q1TUzpn5dFLvFoQO5BLGGBSKGsG7Vt
fMutyjsUTv2VCObhSsG34TTpJlSqC4HKA0IPfA50US4mv9uNCXAo5NzaS9Mn0z5RzJvBsYxLnH0N
7QMPtoQ0S3Ic4OFk0nCtwqGtphqPpWg3HmZbIza1E6Hk1AyaToW0S0pYiwE+ow1f2DxLELDvPT8K
Vi2hIW7tZ7OLCa3kdGelmTuaQiHUJEVqRCHwGtlEdtXM1CM/lSUR9gDBMcXzi1mt8qSMSbnGa3RN
sz2/6MND00zhHu2oj8tG0DxOs4KU4S5ZMeHUV5PxyACFxk7dv7eiPcmyIsuHuzUwcBd3YHydMKhz
J8g0m4jEEzedOfzCqogqLrMLI0h5ckQennCj5W5Dc3KvBd5wHJ3xYwhbHftQph29OdHV07P3oC2R
imBIcAkNGK4KUjq8klzKBrbfwK1wazFMoRSPcllFHDd7GkxrltJ3ne0SPXMaugqoWJQ8CbMi03JO
4NUdxPOY/6nBaac6GOuz2X3gtG2uE0YPLjKcA6y3fmd6VfxEQeHoVZg98vHVSRT/CvViuR18qN4V
jAw3GqEOGY2jnqx5QSfWJaG1uPK94hWN33tFv3mv5dYFsLN5Z7btsLehqfZwaa/1EDbKYKVvWVud
TQGVvnH8m56crRtgqataS+9Ijsg/bJ9nobhg0rGfM20S7oiH6JSp+mWwNP1+1ILd6BTxTc+MB+bZ
2Oy5LWFU6YOeCKGAjl1OupgI8fCAJ+VhXKRyE/EoPzGzHs9+i+Z8cmR945N/9g/jS/svY1xbaJZh
IQS1pQY45NN9uCOZkrPObN8F8TGrOBgZ9qTUfx3Zcg9lyHDtOCUnZL3VyXIv3MhHMCQ0fx0QzLgT
4fSWDqG1S2KA85EFePwF+bLtgsmShziapeaM43n+XZEQSdEJFB63OP9MDciNRdaT/uIJVzdox/r9
6Kw1fwTfn/bjlVq/xEm2N6C33CFFyN0qz9oz9CprG+Xax6I6ozq1I7vEOFgDZi7wZfHXtO6SNSVq
niJtgMKWn9WnobWl9qbvKFLQg/LD/NQD1YrnvM+srtr7NtK11dQ9pFjY4K4N0UbNkCAGU/Y+OCAD
xNA1O9/DGRbPp7BXhZcu6sZzKKybZiqqH3LJ//MLNa5eKHJvOVgxqA7Np9X/echT/v9/5/f8ccyv
7/ifc/iGtTD/aP72qN17fvmWvtefD/rlk/npv/9262/Nt19WNlkTNuNt+16Nd+91mzT/S7+bj/z/
3fmv9+VTHsbi/T+/ffuehtk6rJsqfGt++33XPOPmqTDPsf7g680/4ffd8z/hP7+d+Jj2LR7/y5ve
v9XNf35THO3faK45CaQtLDC1v/0LUOCyQ/7bokOwnOyCgbLBAyrLqyb4z2+G/DfTK859FSComN0o
v/2rJrZ03iX+zRRGkimo8WRQNazT//vP/x3+9+N7++8wwKVF/bOgYDGInAdpNGQNQwo4tp8mlIYw
AgJ+PP/Yc/fNkhJeNsbsdSsG5ZAX3tmT/tGCCH9MbPMhLRKgUE4W7NXhNlSSI23p4ZA1dEEl1gIg
5V7jJjIfNkNDxVj0FTh+g+TRpgCymQwOBOToPlYaa9MPKQNlQZHd467ey9A79GX/XunbEPDRtz99
Jb//q/+MPISINo9cfv138peyGNjoQodm81mnNcD9t2IAXAcos5jDLNIVwjjde2VdHT3Q0TydjZQA
Lt9eS0WtgOSxzaekQNxMve7iKdlnmvqUecaRGKVih0OF2nAchaeoohMiPEoIBtGJUnsUjU2jr83v
M0V9NYPUvFkWZFMJKD4D4Q7SI07E57kCeU5BVmcXPGQziMBk2qX5dpzi/qQkYNInpd0jFis39O4A
nXp6fwKZ5fO7m99io2BSFo9yw+/74CgBpp95IRulPKbjqoEFe1wWddOrx5EEq8Ok3P7cLG2mRFPq
Z5uoMda11Ke9QfzccVkEIb0JUkCxMGGrPi6LjirP0fC82yHMtS2ZjHh9NJFG29wzvlLCtPV3ZBkx
YU8+4vOqaY7+WH7JYVhvCJxvjrgJUjeTtrf2haoeSdDzd+AzLiG2m8wdWsc6Gm1prXwrmd40Mx03
TX6bxEN8nPqAqkGa3IkEoWbBbJGCklFssLUlbjavTo0q/7RYtikFAHmTBmGRZsEuNOobQtOYtXP6
YXNr9/pApAEo49zNE+wGmE6qDSUqxkPIa/xDTIvQa6V5LJPOOi6vRmSkx3pOhO62DR2GlbAA0ftZ
sqqTcl/4k0MdpKeB78mxozzgNeuebozr0OjHvj5JcCflNz1utY1a+vxFNKM+joY2t5E1hHz6Np1D
tGnTVYTckla7LAqhwqvzGQLBOA2Z6tcD8qr2adm0LHzYLKcuhadD1/MWFz6ijKRtleOyKJwPDa3t
OsmgLPvmSxEn3SHvr4TFSVXi/llj7CaPgVyWtdnD2IiZrOjVdAoN2TIVNlAckOFZN8DDQv3FEV/V
to43A2nI7qi09VFR+WfM8i2yvZWnXIFNV/QiOjSoR9Mk1HOXwFIL8sKx6k79iCDAt6dwlXfM+aiv
PkkRpVsvi9RjjbIB3bE41FETnPAQEHogwwdwWZjfLNyYw02bauGxCuNz0qbhrpQ894fS2UN+7zEO
oQyMMiaRyUBcMwDU3A2FItfx0Iw7pUmuElWpIA+RMk4QNUkvTDdM8qomzwHOb3XxDsNFdTQqrqFB
9akelnq2yof8VmHicixkkjEFFMNG5M+83z7wdenHSQzRPDamxkWTZ4/actcEKKUiySWadoHmqnk5
HmG0oXY0t6YcVp6YUdx5uNaL5qkKm29iSpTj0O7hDGsHjwFn1trdqe0D6A9hee8XI6QaY110ZkHg
UfZYppOzLoD1u8CZiIS3yXdOnQ01G6rxSfHV6ANjq6fZkXoh4nMfv0+gGDkGXX/PWSx3VPi442kl
2RqNSLdDnEyHzn/LRwEIY14k8o4bB8xzCw054MZ6tdwoeWCWezOFAF0CbZiG9BbAJsEfaly5ptli
XMweqqQuUeBaNiFFI/pgp6hWDVk7KwtswdYokmu09uMxd3RyefxHZgLGcYizk2jiD7jmPbaIYxt7
yoZq93uU4xqEZbl19Oiq1vpgqyTyS2BjttM0bUvizhNJ4PmBsAzmAl65dlD8u+Ps/XdCZSLQUnxr
aiN228LojkGp6KuIxNCeAEOnNB4zPTlO+OV3TVte8ras8cl676N9D2D5xWu4+Rb+ejnNxyQ7JmHF
GNNJXzJVFZsy8aejD6HErYj8Xtuz+7iuxBdFTPyWereJbJOx9dhSkaoTegN4Oo64sXUdh5Jf608e
88E994k723iqtcpfd4lSb+mBAnybkjsCTzjWtk6TPssjmD8SVEVxUm9pSpHJKat2HwWxSm0RL+BU
ttZFC9SVmWramgo+dckEDROVLCu29mFRTliU202iGGJF5rK+qghZKu2qOZgtp1dm3CWDSTGU7l0a
GF/NnYyibluHxbsYmag6ChWvOhLraigPtL4sZmlE+6VtuWJUjifS6Uq34B1I1OwLdJ9gY4QwemkB
TjBFiQrP1Xpj6FqxdQbbdj16yDt1lK9DlG9DJfZoWtNCVH3VW0uruy4wCYFnPJR6LLcRnQBr8vJj
HJTZvtazfTVu+waXDeJLCizSYzKWMF0Py2ddC+hX47+n5i/dKmT4EnTVq10FtDh8Y3SVQSk2qRI1
mzDppkOsiD3s631g9CMzeYAHIBG1fe5N5wE23yom1WONdbM2OrLBinrYTIrkfjQl8KpCmG6yCFeJ
LPuVbE16qCg+81F5tMN8ZBaqKLeCoMhEIvPMU/2oF9PKUZK1It48z+e/hbBWtW6uLcHx2pwHbHfh
uLfLYgOYLtsklo4xh0zX1ibOsy+pCaiMzPq7gYt5tsqVq8DxmMzp5b0okrNptxuS/kDWOma1gXi6
nW9lWzKqruFspY9Zy4+Ln4WUjPZETyqxblHVqSqMwWO5zmMMfh04IwL3cI+viStJuc7bW1Wtkp3S
Fvmp7V6sxnoKEyCwvhnPqaOclppJGp/agPos5LTL/cqtw7bf5KSsrQpQHpuwEe22RNtsqpRZyrGO
r0pGbM9Jfm0Fdyiu+uved76WzIDWNcWozUhCLZpHTdpfElkgc8uUatPWhrnTR1ihqDK/RDrcEa+l
lhukFFLGOtFv0oC5eO59Ad7DpKroH8oeD6jRmR+JzchkDOur2AFWLRmRMaZpgZSKYEUZe1zXdiYO
Ea2Mdf2hxA3RBFA4osbbNY6lHSiab1DNlCgezfwbMpyKwj2u11BEcj/kWBKt2Ct3flLTZMNF7bak
x1S+31zZsuQR8mDqqb4XRXqlIX91dP4wYVTK1QTjvqdgPcCbq1W/fxnVs9k745OTpwdnaM1N0yrr
SiAmjUhC70Rhn+wiP0JF+147OB7qKftiWsA0CuAnwkSrnSDtzZQ620yhk4NEMEZACYH4ZruzuNqe
/H2um8dMnwNDkUau2ny8Kmwv3jH8A9CHJiS1WChFlZ7tCK1US7hO+upIkuccxu5R/Z0v/T43ulsi
VQNXJumNqQRukqRE8OmRuurIUl0V2mO9jPP8aJ8kGoGAWcOlML5OhFS5WhzsMsvYlqVHV928tSf9
espsbU9cAdryGD1vPMhrzNh7RL8byEIREwbHW9lZR+HCYDIMSLL0xS3eMgGBQj+TlHamqFRt86Yi
ry6QW91rX4bEYSwVfxnB+Cl29E3gUVihQjpQk9w2/MooA2je+Gl9o8EtdnUi44h2bHtXLdR25ymH
DIIWRTCIDkqFMsOGtLzWqxzv6Hc8UMSZZ+IylrLadRnm36hFQaEPT8Ngg/b37nM9AdnQdK+NUOyt
PaXVXg5PRWbvcD87e2P05vIfOb9tsIpBmNnVoWm5giH0FK6uEaJESdk14hLoMthOgChayOXUbC2c
mZteAwQ3wEHtCp/k4YAsERJEtzEdJr+Um9ZDa2tZeEmm5Kksiwu5vRsPNJmrakhLzC68MjMwKANQ
hpNmApyUznvefutr+O6ZujPgjVHXbD8AWx7KaeB8DXtBEC54RcacH3ab9Fs/zU5Gn/auIuRZ5j6q
t9uJYfZdzXAsp8C7zkKyMvSQ8Ch6/0JFYBVYb1P2tWibdB16DIM6pB4IZ698q7gL8L0rifqYevi4
ErpxGISB1BbRc6laoI+7nnY7IOEsgmc2EpIaNClkBBXPWlniePf5brXpxHO/uPXii2YdsLJEWFSM
116L70itUHdpYjCTs0JM5864tWJxozdmvyHFi/twaRBfxvhJneMe4bwMUYa+TMh229sKE6cyHnZl
0Q4ETOWt62lRtLKxTTZBeNBj6lNUSTUUjXTODLh4a1BDG9HJEg0+VdiBVDLXd6LHMslvDavHbaPd
kFZQUftVHy2AHDszsy+yoo4pkMYrhf59Qgfh+fOsyura41DkyIPogds1BWF6YcNA7KkxRRrO0fqL
nfvXQ8S5j9ylhBC1qQL+0UNqbgmnjNaNit5bJvIFxZJ+rnG+TjBjoI4RHJ1cZ0P5pKc+KBNLGVaV
b3EnpzTAE/O9VfajAQS/wOixo8fkZqjqUFeB/Mmkchd4s5q6HJ2dIqt0SzeFlKDKfIjL+U/KvVA4
lCm9AkP/0KxtePpgT8lCVDJBfI6BlT9hTNzW1cVpk2o1tFXo6qH+jS7ysDE0/TqbuHthETyVivWY
COOsVs6b5/e3KGbslUi4S5iJnmzi+C3SYA10ofXVMhXOnCCNGViNQPKH/AjLJFarVWhN2b6lpudj
ES2xl7iJKXISjoAA+WZ34eZI5xH8h+asnbC5ECXHUBAfujJ8EFbxtQeO5vq69iQraiBjfWyD/q1o
kuKgjHsJE20nexDcCOlWkAco8oHuYlCimaYb98lbWwdXMpVvOXpRo2WKCIDVBwRwaP8fe+exHCmz
puEr4gTebAvKy7tWa0PItPAknoSrnwf0z1FPR5+YmP0sRABFGWEyP/OacUwXq7aW0+Rh+2ecnT49
auJzzNsJcQdiDjRMKGgdDTQhtkVhN/smF+9WaI3bzJ5uFFs1qABYW61VYGdYRr2jDLy35QyhkvF9
gnMWUIocN02fmMD/3JhKb3I0kNj2Y3VAR93TMni1hkSBjhAeAKfYGFaWYMKd7bsu7vaDlKDdcRVQ
7Aj0WILOmSe2bZbdVWX1y7D7Xzq5CKLf+lbdmc70grqcumlTh4d+fMl79z5pNPSnsys9xa6wyRtk
5IQX+or94hDBqyPSXqV0VN8Llee8nQ8tHnL4vJQwWut7PpiwKWUAa90MVZpxW2UtsjaykQF074li
fhbvAL/YZ9H9TBAAPxbRdNImRd/yGJekusTQEQbBDgIhIUVeaKRXPbmcn44VEBVoKVU8M/unNpa+
RoyYaQcBgdFdGUgu7XwCMAsy0Qe0GVhehfDpYv4tZI+k2VxhQl8Csy70bYwBFX0XTLnycL5a/ooj
5jseHBg84OKyynad9ZMKIrerTPxugsvZE5BM/XyEU/MMUoX5VRHn3K1dxCo2eYUjeitFRsTA40BY
gJVjjjhuVTg8/suJzCr9h3sxVDMnw7HrDY7dvoVeHDp/VUrSLRkCDHuDY+iLOWMnE2Y5gguiOsEE
rvkI7zOPs/sq2VUxDVFqAbVcEOcG1L3YtG4s1UOJY8Bc2rZoL+iFeiS2f0rRjHCt8NEz7AkMpPsA
RTTyjSZEPFeEt4ueCgKAmY9vXgcLKL+uZ/cDbxzVB2A+eH6f0smZBOHGCO1fTd2IKBSSYKKUs2/S
bdt0B1UfhN9SeGRyfE+0JAyEbjgb06lpG2c6uTzzRCSlPGA0FW9COsWLw62PVl7oj5M5UXerycgr
OW5kbVu7uUcLz0wxqh3RUQFZ7G0ro1A3nl290WYPAzyd7zBkpXs+tMXWq9IzjGxjD8qb8onOhJQ+
VZH5lA8a7HqvBuesvI9jyxzbvST4jGPqexDdcNlYpp9Nl4whkPbuLZriGzUpHpDyqmxzK4suRenF
4zDELnpIJjKkYAfjJ3ONlywjfsXNdho/CS1ipb6zwChvXEvOPk1JpPIlFnCZ6wUt6kO+d6aXvIjd
RBui/EeplSfkXuONy0TJrAep1+baNahlBB2DKOYhLdQykOY10o2umBbpnk/iKhjP3nRXd2F0yLMw
OxWeF9SgH/umPQCMu9ABlm5yMciDp82PRi3vwza57lxTDWI7/lWZ5t4WwKMQprtD1/vJjM3btPUN
q38Slnnd0vzqAdlKYgrk08+mk913Bk/LQNQfF/pdgUBH6IgtCtmIxkXO2ZNkrbNflCkTQx7+DMlu
wPJSqpJnq1T8JO5+aejtBKNaMtIWx170B0/pEEnlWTPEr7opf6B+2vmzJOMauvdZKDTltEV2W7dv
uh7LBRS8HjDReAy1e8U2kSIWymfbTZeQnjFcVXrT5+6RQY4JBmBW+Z7N1cGZHRQitHyjNcqrVNQO
VUKFDlBhvBGw+WNSFZCIoufaTo5Tnzgk0T282yG5aXvaofanPmRXjsiolWnRa2x4NyEZZyIqbNDN
T0Up7sXyPytj92iLNMClaeO6aoKoDaamLVcKzKiJAH0uTtD/LnUPAYd43A1m96GZ8phzFq8qILZQ
xI5GWiFsiOlu2bjhrik9bQecLAIxZO9QQBt3sqFwRn2fDCSXqP1NM9ChKaGECOXxNBFJ1gC0LA2M
T9INVPU75Rgp3n1CrmDUKrN0+qTginTICTk2yYxsbx0OPgpr/VECndxUbQW7MVOvaUT7g1PYG+BJ
gdWFtPmSyZd6BEWfkNnNIp7SAnhA2HftDjefn2JSccSqsnqfVSgaOEV8SND5C0AvnUOc4jeE2JQw
5/EdEsS8GZBld7FfoSJJbm4XLmTdJCV6VcnprkazfkLWoEoaEm9N36mJ+eRaRDTKoNq+rPKrOvOQ
71fmt7ySWGhwG22SAflfjVRi54IES5LaRKEq+9GmDR399q5G4SpA2ye/l8h2SWlv81bJ1+rToRbi
RXTFo9cgfBRP4sMk1vWV29yOL7Uq5UyXTRLE3SAv3Lj56GIA1yY82z0aFPGmNjIH6iwFAqo3r7Lw
5BE8vXllztwItTvdICQ7n70xChT8Xy6rCjpkExWBPjGHMIIWnXsdx6iqZbSaNlCbnb2o7GSbG9Ho
h7M2HZoDzfjuKpnxGps1YyFwAADv1IM6mpd6n1V7Lf80YlEEXodtRz5RqOwILfm/DYq2cFH7SqbE
05SbvdnU/VE86GofgkvN7Z2mJNWmGNKbSfFCMhD5MMYOBQctsegTzduQ/seWMc7d1CXvQ4UEJcaw
9Gd7qAKZejJYJOwgnsdnRGrR9EhPVVdOZ6Jkhq+phwDlNG9JIT8qyjKoY1onp8pv8lJDmGoeql0V
QvdybBtpqtR5a6x62zpu+FS6xpUT9W+S2g/K2kjy0Rdrd3LEbbdtmBx1hFsmSJcbt2nTS4RHfVuX
jIKifU0zBKsGHe8wEsf5onWLX+lk5dtwkYXUXTICM8TcQqnyW/QnzUs7oz5H+XqXpVq+5185dDKv
7kaUUNHdMHAzR/pTVeKnsFSSk1vJ1y6t64umxCHAjaoqgMiKUV4HUUNR1et4nI6TXIqVZu+r2sbo
AO6oejxu8oYozkgHazNNxnVSO9CZ8MDhqXXkoXdqwv3Y25ojTrhpaiIALlDPjgXo26oH76Zu1UY/
Mk3UgaWiImxax7L5bCJlvODifYx1Wu1TMdPM8BR6dsqFow7J2XGfDXoi+zYjxHeUer6EV/Q46oa4
9qqr0sBTnsR55xV7VaWdgLQUCvKCVpMLOvQE9IIn9Lp28+4U5iHjt2VfUJptsQnoBY9s/eH0E5Bx
nECm+LKb7WeV2SMz++dMkda+HrmiDjmo18kOJMCvuivM20rvH0mXw1Pofg4zDUqJLqdVJTUB8KIb
l42nSOnFdsIvAIX1/s4UEYaG4DkYCmGKwLMsBwiY1uw+hF4Z+7oQ4207Jr8S5OI6ciR8dpnix0w8
jUlMwYtHUvPa1zJD72jpFgYJtK5tonrPiS0etA6fZuSS2k2OjWBvTNFzFJJxqJl5O48TSuYJqLjI
0k1cZ5MfwHiTXTT9iObs3EUUUefK+YkvzF2bYhXnGQqx3RRux94y0ADd9C6xYVQ66DiX9W2KZi05
ULHME8NBd02Ql+OFA5OO8mWKG7KLgjZmwicHCaZto+Oc52jxpRynA/BPd+ui0+0ncHUWjwKwEMV8
EJkFw6qOgiYfr5C94ZmEfnxSTMzI07DGs64j5wS8fFFdZrQl7lrT2XgOJXB7ySZj9CTwkDAhCaOM
XMTtL/RvblE+BpENRymwVfOy0aiGYob4XqD3Bk8+PhihOJde/WyOcODHkPpKYYPgRvyvhnt2MHv7
xhonQBRo9Qe6lto08jTFTzOi8hjwrmv4cySsjYNFIaDMz1DAfcF85KD15kS9LrsKkakmuYr3aRLt
HNt7lZVu0J0RYDREH6RRkh6d5lc+DinKB0lGAuZ1PIOmc2WFNw2qfBdqjX9URoKXTQaPZzpcA1l5
iWTqD+2k+pPi/qiL4VXEI/w6ut2Bl9Lt1EW2MzhbQ1E39D0qijsd0HdqS9cZafO2bsO9i/ppYGBm
PRjddKwsgeLsQPQ3mvLBsV4y5KsTyHk72m/9SUNLZMNUgkBIvcOXVvcRurQPUUFb2miRCJLRiBcK
DJe8Eve9kjxV/QjwDHYKhcU8GCoGAdD9QdovdXsoAYibxuYOcZUOhboyC34KStU/4sHk3W2/bdTB
2yZ9gXq0Wo3nrjODtCn7TTzazPTo4YUZTjHa2AY4vrfHuK61QE/GuzGL7GP20OVoaqaglu3RKM4h
N8muU6ElWJqiw7n0tvbkPWa52R5k0uhBrcYI+0xir+v4gTHzvRM2zEGH87ivO8ZtVoeglig3o5FN
BFINghTOKe4yZSS4t8Czjbg60taH2NOI7CMyS80vO+WuQwqP8+JEN06WjwhmahQbU4vE9HYuTPt6
TirdL2fnziqYDbxkvjJJCBm0e38wAUSjb/cOdzALEGEQQajr0Q9EPpv+MyQ2v5310rtqlXlbGmHH
zxabCXqC3+s9t9utcOS9gcrjoQspy42R0V73qvZW4GSOALuC78bQ+0T8FzDDKfNhw3BZg2HGWylQ
zbF+amycs6Jc34+ldl3m2b7RnYt8iClve7+y+HV0siO0OIJLszYgaahbBx5ENBID9tpo7icds0lG
WoL/tHD2wPC2sZl5AXwXNzDNNj8D9t31P9K5+iybnhC5y1EjNX56lig/DBsxyWLbT41A08GBl2j0
e2fW6n2jMLzAbT/PhRZU2PYi/emQFIWE3liicKZcHgBckUDQ+MqMzfogXCrSGLzm43gnoLvSOIQy
ZsnWh8zGYISssTOlmd8NGFfj/H2ZKS1leEjEO8yzLyxIOLtUFhdgMKGjkTjQ3sA7Ht3yY171w1nL
5n3fW9lFL3F8b9ujSmzkd9B5pR2rF1khsJorqOtVoo+CynQ7HFSUmJTU4UpNyssCYz2hSHVrj9kU
YJv2RrShIGb7iiVt6nfj0hUq7VOkYk1M3j0GuoRobqZMfpNW3BpLfGN34DnaJsE6JXWubMrlCF+S
YA9Gfo2Wt0ONodvX5lbPsLrrq/e06cTWabTUT0PMbxPSDw0kmQ/b4eS0JhB7OsF8PezXMr9L2vlm
HrLhulcoUpgOlzOt5zfalZfYoqe/Zkc9kuMxmUXwFPgvCHDauwkVEbWClWBZzlvaAgLooQPZqoiu
LLNn7pvlkjJq2zQzdiqloktmjQ29tu7athsun8YjndWXTcJ36owVmGAFFAkWSGcvbvSY0omDRuYW
f1jUp8LqQNedprFOVbuEzkydpw0UrfzppeW1JQoRtHpD8yW9yKWW3Tsw4hKZX6yLVeDUckIyi0EP
4op7oQXDQRDb0pXMANx5VAjKJO1PjSCZTwoEGvoWWv3s4C+bO8POqeyXZFEXx27MuPFU5BVT+oqg
BuhEICR67qT1DPj37OUosaZxdF1aafGjQKOx6Wi+lzbUyqizwJEsnU7Iylt9sPXHrDsZ03VDi/Dk
uQRcE6ajjMyt5JPRMutte+Ml9YPRT862rTwloFKHuvpJaSl6ITK1ry3cj0fUBv1kVHCGBphqOJm8
yfTZN2Q3+ZaQ17abi33WKrsZNPq2JgwkiPsly5m+JXVMqEvD1vDoHthV1G5c2xJb3MJD3P0IUBoq
RKY2nsGlzHuvLPaRPqRXkeLeZWpB1XoeFMJkj8JdZ1L8sjvQPcgd7ZKlcyiSTVtBp+5t/egBrr1a
F6qTImcBc8IykqNZoRojjFjdV5JhlpocYrFe2vyIiajsaSj3uFILv46NTV+64VUP8+RG5r1+Ecvx
lBmUXI0hJj8Nu3HjOvNxtgzvwihIBcoSVPJQL8HyCQPE6Fl2dECm6OCWcGE08ARTNJ8RxnyKasuC
OplEezrtORI1+atrmTXCylVGbyeaAngweqCP6Q982vdTnqnbGvKRlAxMoqqPylNqgt2olGLAdxVl
uQT9A5ChIQ/ZPMT7XAMW3FbIrUki7wgdB9rQw3xn5J2LbZhxEfWZc+8V87uLfq0O9t0grIUphGnC
uJnsvrhIO/fU44yLtJW3T+yiOJmJc4Pald/obr31FgUGLKOVgyWrT/yvPpxadXc1QkrbymnMrZVM
DhUUk0dgFtUe0XuqYdZbXuBrhDIxVUzgZ6riXLQNUJQSXLub2T/LJKG61HmXfQGuPaXxmJYFOkQm
I2P+WGvteAX4S0/FVreiazohZHSleyT3Z5Zh4KcNu23mCBmBaikWimknHF36bZEeKsji+5ZsAYcp
GmoJHs5+H7k7Xdq7bo5uehpklO+mVtm3NfDAsqDBAcy7GW3k+/v2HM36LqRYuOnVAUPXmBpK1TUm
QV2Qo928VyYn3+m95JeaVN9QMKANSLOa8EChs7trxF2UhPPOSxZjNwjggTKVP233wdBoDalDhsuZ
Rb+mpLpBXd1LMUksi5ci18m2qQF53XRHyh8eu5RuDH4b/tSEOhDhprmDTECuhEGyPUSBtjhpI0R5
GiHs4i9vPZIj98S36nQN4dVDnuNWtCWZkoxPMXC+vYeY58YY24EuKEmvDd7PlZsZU1A/R6sh0PLu
p525ykG1iB8wOb+urbHbhBbj7lxQNlNdeyvMKn4Y7BFM8qIYIttkaxghKEwxKBvYqoRus3dGxS08
LCVvWaXJPunMD28it8899K1HgUyR2ZwAq02ntNSeMgyEdyTw08lbFuuaqfbTqbPjBpSjOmA2FtIw
1WQbZBEQlnWxojGAJgyzn6uSJnQMxqgx0oIqFCilExkHDZ9EELDG5FOgw8oOkhXVaPpCvLS+vi5a
WUe7TnEhjnu0fFOu6MmTJaVPDR+TZWvdFVGOrgdvPMCvUE6JCXAod8TOzGeaVIwZFOKzbkfUuZ0F
sgxK3J7mZQGmEABICskD6wwyvqkfTlS4+6/FU97xT7sL+qxU0gen6btdOtjz1y54uOMXe+v/sdT/
C5Za1xwXHPN/xlJfCtzxSrC9X9DsBX/9z3v+gVJrqvkvFYaWA49T0xflvX+DqTE1/xe8Os1RDUyj
vxDT/4CpTe9f4KgxyqL9YqEF40Io+AdMbZr/wp0UZLahqyg42qb2fwFTg5D7n3KQFnmUaiPgicmv
5ZJNu39winC9zfQwnOJre2pvQ/TsFonz8lDSNUclTz3OpXAQbzB4QCHm5kPyArWKeEHaGqDTGBZi
fO7VcqBbF0GQLj/dip5kRXtId7s7s2poMg8mofBgMdkpPE2IuR762nlqLXFbjNa1F+PjkoH4UB+y
qXub6fMKJ12c3uJpg1HeTxLwdxr9e9tc+CvZpN7GzBplS5dEAW6Whz30Dxs/kNyUhPmmgWKoFhjQ
Bef5SbGKH8akJHvxGY1ii/bdvnGnGLUNs9zFmFXuAUD2foRnVcTbCA5tC+Gf6DlHpdFPnOlDmlDC
OXu+C6H0MDNnqqQXBEnTKRpe5axmtwWhbu81CD3OTXoBhP5MYco89HOog2qdomAeMdJMvOSj7t0z
Gj0C2CsQ2SHQdBQQVFfshfQAT4BeLUygOBwh93pFJ5we/0mNcZCJAWMQAtECcPnPTQnTmwJcFeGu
biN0T4pUuEE/ZsyAIg5SfbrBorekGH5dlxRUq8wKOjNySUe8e8oB8Jca9aYbRL3pFRAucxYLIq/7
lntgq2h4Oepm/qw1QMdqPX/VIEJtDMRPdlgDj2RIpG+h6+6MtCX4pe6NiThNj149YegyXlR1vEMp
EHqUE9G+aUDL2Q0aTJwBunZArKTzgtb0nT2b5k5PwdqXJpr57kBTA8gynUt3ukaSpTknLuoYmaJQ
U3cBjE7HuPPMwzTwGfh/PDnVQrF3Ci+Ic5ruwpIHwxq2Mo2HY57FJJvIZxxyq14urLxSDCAJ6TwG
MgHyyzRs7UrpavvEgWa1gAhn702L0n5Pj/WlxM3Tx3HY2gx4226QZquj1B+N6rXoTGoqXQmQvU2v
aq3JArua7Z00LgzdPiloCiz8AiLBvKaHqn96alwd46J/VhNEIkEjLo0wYytFmgRGo3e0AKIzCkit
eIdsUDDJ6YgixKLcm4uGv6o6MY0i/RZlhzKIm6G8i6m3or5+NmtEE7sEHp+CkQYmCggVthpYNblJ
ZXJHEqraSC3U5jvY1xIaWaA21w543F2kUbmhcYBMbpo7WkB1i0KQhgViY2bHyRU/CObiDbLEyHdb
IRKrFFKoHr0WTfjRMYD56kzFCkTmLgEE3U7IGZuT9csp5aUB92fTpZBOi7rvN5JOXaANWUldSSsX
aB0mkhaeXV5VHZR68dzOKQGSRmsGEPP0ubYgsTuVMd80YGRlX3ZBM9QI/QMYbhI4aQRczXYuix71
igNXrdhU0on2Kg5SS5fpJUm6QDigvV2DTtHiy219cMYBmXe6ds7Gm64TIFhQrx06MislotpVmkfJ
PdtEFO9sfQMaVT9nyfia2/pOtLDarJ48EbXcAnkXHM/7pMj8nMYfPNr4ufLiK1XQrIldZ6AdyC2X
ZPhsUT42ArecA0+gxJITok7w63eqWcp95eHbizvazlMAuov8ORLky2MpjX3dh9e1CnQ73dK6nI6S
Snlumr6mDt1ON5VX2B936DC9WiVeDYVhYVSxeDmGbRfU0XSb9tNl/JjQKsk1AjUM3YDwkLBGJOlj
C2LETty9TrIA1jc8NObkj5UMFJAcqLBcx6meEUx13qakjgNjgUJFvsnnEdoJFHyQ1kQpo0US4kXq
+XvXekS7CVW9Pn295+u15Y2/baMwSH1jhk6ZuspwymYxEjCxpo14vSj2h5EtluOGttdzlbhLNtUJ
ymN1WjfXRdbYBdhx87Mb5nH28VaR+6n1riF3A8jPELRvYQ5SDxij6xa0oq1jyT2EYGPr2LyYGagD
O4bsCdVWuYrjDnkWapgJFoe+pwGicjudMuK6ui7aqslAkQEsmS2rgFLDohy14tS2Sfm1ue7TOqkF
ZYympIK9+63GNEoZpg3iZSRM5+bOoM9TFeGwi/T5QbjE1/T6UaueD3GLfcxk9teqYmindYHFn35C
QOvYt4W9LxstO9UWukUViFfLRmYq+tGF4NklxU9gQuDWoku3cz0E4lX6nU0VFYcm07edtlw5S6t3
TRfdS1uUqr/ua5dIM1+IBbRpi1xGBJEImrcT1dfkgFkS1B3porHJSU2N+pyP1qeYJmur4MSzTx1M
dRaIM1C+f2Js1cEGrpqPJjKb4oCjc3WiyugNdnhwJrGL7GgOKELCi1z5SstipS+hycgPXlc1avWU
bUS3rQ24MAgkbevOxnpbgtZBEcuhJigYccn+gcgvpx8CEZ7KWOucQGRa8t5UYbMW4hTbjgTqCiMh
1NSLKLOHIw/ni6qpYkev9ZiMdbFT8wW9Oeh+MSILWZgRResww39ovQMMFdJMB+LQ18D0fX3T+nXr
4o99etSDA6ZBtSnGDm38ZEk9ijaV/lyBEVnPUpNUILmT+td6br4Xa4bxvfm1loIQRF36bjCb/rQu
5g6vmCkBvJWCA5h8E1bOJgWWVJmjLat94Y0g97kaCVSjr4URUuWg6f5cZjJfb4c1yYhA0m1rVf/U
J33RsUEdsgzR9piS+C3O43dqn+7koxFbnuRyt7tJWJy+NwtsrYvD+oqE6zVT9ufIorYxX5wHpPU2
Dgyuf45YX6O0ukNyIk7Jps3D9ycN5YD1q25IFEv4HupS/3zj18d8fcXyyrr229es233RP7oj6dgf
x60f8/Vzvr/q+5h1n0AayKTLEe2L1Hn548X/uLm+8Mdnfv3Ur69bX//asZ6z3/6N31bXo0K3n4lA
JHx7JFPF1+n8/ujfDv/rf/L31/966N9+tFOY/cZxexJSAvOlL3WWZhpjH6HJiJqNtod72BzWF8JJ
QwxnXS2iBNDHIqF4Xret4pGHhEc+tu4dYJe7aJbdyc1dalh/X20rQjylTulOYElNzSIfgVl1Rr5x
hN2dFKqdqr++dd1eF1pcDocmBJCtDVpzqHK3CyA2IMdSn8tx+SdMnKmqVlcDlWkUkPCCXc0hCtkM
6qeplHGORffYBFFSXYMOJMHmhhbLGO4ut9y6KROVO/d7e92pLHf+uvbHW8SYd4ehIywSQ3laF80Q
ia81bLNkYKbEAV4hi9P6IZSIPUwxls8bwjhE8HH5eugg7F1Xf9s7usZzaRGQ2C1mWhMGqMBC6p+2
hsvYZnFI7FMlP3YDHQU/dT1lKzPsRIf4NdKhew3L07guumUtJRjeWKGXbvUpfysn/eSlBmPfLM+Z
WYHH8fpDvIwYmtRPHcC2yq2AOwuYCsu5MbqPYlQQfV0+i8SUn7+sUf0GOeUc7WT8mMdFRz1E4mf5
l8LMvg/rEcuKdUBY962ngbHXOfK+79+nLzPmMNEh/D6LwAKJz4GRMaK4hRWEFl3zRgcHS6T0PCA4
ta3Wyst6CN7E4tQY+XMlNQsUAMhLWi+Mgai61ugGOEegEHeySfeEBOAIwa0WKbQ3uRD79L4GaJJo
ERbzDjW79Vd6WXfVGDQN1s9ffxfQZXnsQPvjb0P0Ztx+HfjvS7tuYpr1nhoTtV4hAHmLNJtRBOdb
+mWGGpY1pY3519ZtlDlZ1YpDBX0zNzbtiLpYYZc+OpvleNmrjnnIFzKru8Q+aNPUJ+6Fzyouiq/r
u16Jdv3o/3lh4Ab/yoeJeNyDBxRnoFprxwApgcMSWRaUM0RKtxWnbL0y620dqYMB5zGIQ2F+3bLr
a+sCK/R/HpXvK/l1Qy8Xe/3X/9hcj1v3ra/+x4/qwEkTe1yuj9x6r60/Zt0sRM4M/729rn3tnBP0
5NXIyb+uF3AI+6ACFV4PWb+WXJMneV2V66P2tbo+3+uvIfL77wcQUi5f9P2To6p0fUmcqHj9g7nM
++nybCB3Qjt0fUwom0B6iCbzRTRltffiITugkRirgLk5/Gs1XM5agpVgT0yBXZCgVs6duq59L773
TXRtd5OGLqJGW/PfY9L6P60LOohM+euqt0Yn6+rXrwc4e22ll1J0OIWz3opp3tmSYj4NmVYcbfPN
XX8IhVQEZtTjerK9ZeBa177P/fc+9B/IzCNLgS3AKLC+sH7l9+b3e9e178v4/cL35/3x3qR87OmF
MoZxataBs3fiZkGosL0+eZzxrDuv218/fq40CinKCFpzGb3Xa/p9b4ExixSlxLVwOfHoTU08SqzG
fU8os96If19dP+JrqJJiag8uqIJ8Cd7SZbGOJevmurbu+95c99lLFPx/Om49eAzfR61B5f3fj9Gw
3qDfz0zoLrfx18287vX0sp+3329Y176OWlf/3F7f9PWpvx315xf8+S5Fa8B12w/arKb+Osys08i6
tr73b/u+D1lf1dcocF39XqzX43tzXVvf9x8/tdJczsD3W9YD//iqv+3741P/+KZoGfCRNmiAuZOj
L6E9lQRjQFJ/fda/F7NrwH8cl/nke+e69r1vLgoe8XW77gxWv45ch9v1w78P/e2VdTVEJW6jGTpD
8nJHgwdFD/P7Qflt+2t1fa5+27tur8f//nh6ji+T3O+zWaOkR3Bcv8NktXXVvMnnDHJUBBMLd1tM
mii+eeMjtE3DR4ZYfWQ4wY1aVs4tdWEkl2fg2xAVjuAwVCCWeDSVZgmQw1AedTTAbgZd4BEaDvdZ
SrsD92m8C9MsPiZwY1TbukMKBqE9I6So1+bVxTwhbOJEXXoszOICn1TKjdRJfESKANUNRb0fHap1
A+03ZR3j/vyHv4aTuZxAbpJUzYUMELvhpK3T6zqxfi+879n2tyl3Xf3b4X/sW6fudd/XN/ztfV/f
MGbehY2FhBqT+i0h3bJw12f3exvNEJIYSueUxdYHftkelwHqa+dfX//j7bbVTYFjO7ACu2VQW99e
uE6ZXq9HDlmNzJCsb9cXpvUR/PtqEuWRb8HB0ZLGBguaSGp4KGGPXc+0aeLPOsbvTnnRKxUXGqRg
ajoHZAWzIsfFqm0OFOyc04j2oU8edRrcznxqsbDWGjxvpXdllMNrgs3XiwuAQm8LaE29dQey6L3S
Q0ztGZ63CaH/YdRcGqyzA8s2KUf4x7AAe1jhAVq6bVC3fevXFgTOIu2oa1Jn3HcKzrAv4GasnR4R
GdaK2/EVN0hWRYdw7AD/TQIZ/blDziIW8y7J8egJW9XXrOysMc8emOKfMxswIICKRQwyfLL7/meE
Fqof5YUeWCA/JXU2qnwDVTAK4eCVlwp8CADEc2weDPhrVAqmqyGOqFLYQABKFTGUEAIJzVfUWCvW
rH7RgRxnWvotIJM2zLelKT4Uzbs2FRNZcVAz6Kt/4uOKGagC5qOCpJHk1hO+3SBSKczVGJveDHH6
Gk8DahFQJygObFsR/ujt+tYt0sBNE3wPbM7qkCe+/gaMorvCKmX2vVpF2czaOU0IqrsoP1DROlqL
HqiIpcR4dOEsZ+VNLVTvmrzv3fFi5aQKxz04QvizTv1aG3PzCDRrMaGjzotWWm1SXpvtha1HGx7V
UWhfSr4lbaNy3sabWpQ2SHrzhC2KvSvQ10PrHY16lSaCB9wT/HqMa7kDIQcZgyyibKGZDXhBKp5K
adyPonbP1oSdtFMia123j1hcGoHjROB/Xe8+XTAlmdomt6nVP8dxus8KqWDyApESNYoHBZln39E9
QO+kPOdeCy/LuSl3fYThSwXbZIoT9Vw2FuC2QYPqBKDM9erXqaCPXc0ZMC1pugAeivbCAVywt5Xy
Z+9elVM7AcXpkOnKFArlmvNYTNor2SdZpYkeaoldlAybkH9XUnQuKTOhduwX2vBmj7nre6Y4IZhg
X9TGCIayyrCMAO8JaILCS8cdV/o5OMQO4YYLBLD3MU5zxw7RgI1xpLuobBUkyU0ZIadCgbXum0Nx
jWEQ2GmbXoWnNT9no/0oPKvd5pr9YEIMnunoO5UWv02G+pZWsrxvhiw9lZYA7yQAG+iJtlhtlBv6
LQC9x7MHAfseFdcLZyQ9gYq7E2N0IYGeHUYEMqSgw9brItpP/a8I++ybbMw+XG1Bm7gVomuC5lwH
t7gBeGyP93qvvs02RGdGiowKAhRlpqGfGV1tlJgZ/pu6fga2aG6TxeNCgU6A1urRmrjZsj5+nTu7
2nhGTviZp9smNJ/FThfYfWR2+4L7ar9Lp+dodFAu6PQLe9T/i70z240b2bbtD11ekMEu+Jpk9pnq
Jct+IWTLZt8Fe379GZTPPrtKZ6OM+36BggGXpUwmk9GtNeeY3zTZe9tKQ/LqDVsdmVj9o2zs+D7V
C7Wp63KCZKEoNuFfHkylLq5UwJKd8atwHR4SasRzghLO09wfAO6d3aAV2a2DLChxTIA7lVEjUHWx
QVlFYCAvIgNtyn0N3arXMmMInWc2RWAzrL3EnKxvv669d0L+fhUTGu1wXi55XN67TXamHDttXfeY
OZw1jfyLl7Aagt/B5wKpRmmPEjcERVK879Q9S9veW2Z2L2TuIDm8YflDOgZLpXGPEd/jdm4eK1Tw
PyLcI0P1ZSzRLVoyBkeShxB/uJGakZ/HdEB/wNsF0fwi7OGLNxbaLp9xwAkmfzaYd4UNNBYW3NbU
lmpj1aj+pYX420BUuOkt0+Si7ZfBrvRTE34BzxLY8HjNon2x2O9sBHF8SNvEWSotowgS3oswQcUV
wkTBFhOMS31GjU2RXNe4CZVxlX1ysFQ93ViTFgZw/FghZtalIoIBQgNgvrCf2TSD+mWt6NoGpSjG
ZX8Ja7kfzKzgBG9Rp13KY6ew4BZjXx4bixOhI6yehiajPKoMb5OLeYR14+zmZiS7G104lh1l7mqa
NolXq0PS41tBrU19JRkYgf1IP5vCLjqdlNnFtWjKTlYXSO9r3dEzFYpWUKRHv7So+xEBCfA7834Y
TfdoVqTQWwDCJivL/BhfUYld72ou4hmJfQNSPMvOvWYivntr2lq7yYlez7EvXkdN62GipMORptym
skn7Qeu0zxsmS6aGjVsMoT8MiOQ71Z5l5CJ8pN7/hfnx7HgQNCOdB7VEH92TyIgdH3gIgrwHqvFB
V1TJXueOBRlRGXszIxnEqG5SWeFBasfVgFMtAJXEVWjD3dKlZ5gtKiBv6jsnZjRQFGu95EpTXKDv
RQNFW49GaBhdhSNqv2/kTagjyzUV7r1+MOhWOdO9ndjxvs6RG1kV1K6y9M4no6YXPDEcz7r2nBvc
3Ygy/cYLHcs3ky96O5Ju+gYsfNpicsh3U8rGOokAjM0vmJ2wYWmkbWfJCRjI/TSbexpzGTb6HcUj
dIkCbPLIEG+kt23ntXsz9d/objNAgZiAsCy0Qwir2i6M52yOu/sIxRTBVwLx+njsoTEG0A12ypvS
s6Hjj9dAptXk3bQegi0U6UgEYYwuW+GU4BWAZo1FhQxqlfvo8ymjo5yXAtijfTcjvGQaN7OAFeok
Cq/zx5z9+GADTxTIwOuumLYh3tBgWJLHHnbOZi4cdtMNXKwZR+PG0NpoKwA5bdqmwed35y75TYa2
33e/mZi5/NkkDqoTzdaMl2mrOyiI7RiDbolRAdoJnp9m0tamZX+2B6H7sHEt7XUeM3cfmSOjPocz
NSTt12XEl6nM5WmatbukxQGLJ3bEcFiJFfaDJwdj4CjtrzNKjamoz6OWG9t8wrZtwsg7JMP4IrE4
GG7ZoElTMMfcbGGRO4ZuQ/SOjPuj58wYkMkY1pOY/BjtLu6xwbFvqqFjARteHlLA3jhfYuTYS6Tf
uFo43YQjKG8Ce7e4grKNmt+otGFlsuP3ulwuk+mGW/q13InE2MXHyo0WvqDhdin0oDYfUUlI+C6Y
X6aOBTV31CbKFBvMejmxKtEJBqeUi2TehEX7OqC+CLC6fZX2cPR6F/9tKwPPi38Vc/YVpQlWWOoS
2Jy6B3DQ3i62B/swRfI7tv0nGwjEFkEMfklXdrs2n9gmGfZj7H4pOP/QjkZwr/La2eLkuxT21dW+
uVHc7DElgMLTztq4jJdx7VXNWBxbaC8Id9mKMZtWZRY/JAS+udUCaRdG7iaL4QLNTMqNaPJgNly6
viOcalibQE6EaabHcexf5Cx/qcYx/LpAr+vBPhpgow7IADLVkBIiQY5hUR9jXPZe1tew/u484RA0
5bAWS6GOwu0xRqe9hl/ZOYrWsy8cLjgzEIxsh+RJR/ohJ/9vp72Wo2CjXnnVGRwCqkl5ZDW0HhNm
B1cemdHRzkkU19V81tVdNuneLi/GH0tv/QpLAuoSJEBJinyosGDDxGmw1MMhBSO9a1JwvD0GxQp4
/3EMwxu9HcQGHr679goT+p0LGJ99mTYqgCznbADxJtvCXGcgJj+zHe/6aTp57IPYVeX7pSWHghvJ
c++NbMIzfa9NPRl52AintLDuiyVA9EIjNMaZG38tZ3XT2pG6wcqHlCRW2m0eGTtVlzsnruubjgO0
IfXyJksmgLfr0WRsSCeT34qClB4IH51fO7Lh6ZfPsdMEMzuAKawfUnfeV4a1twag7L051RRjWzwd
znjJSyJ1aEsGqSNe5sZ4B4iTI3xPOSy4Yb6rbbPw8yLdc2x4bcgwR6cMGgPdra9lq/ZyZPk0lubg
lWoPn8fyPfj5XP+J4LdnaIXuqUzvet1cd+hY+fEhvJWFe3ETCkB4UDLfm1FZ9IY9kEVYORtCEvKe
p3AU3XIDS+cRHOIPW9rjayW9Lw1whE1r5u9JqjlIQ0EzsN09TCbPF2YzldniJVfulxZlDw1SY9tF
Dt6YElkwAcq+Bu1mp0/okvCZHYwSv3pnQa3vRjsoYOxOC2KnNNGeyxQFbaujOa3mYquTf8BZbfmC
DLTZ6lO+iyXfpWOnPDkVbBk149kk23gH4xTlSlUTmTTYfkXtzoiDQTNvRhMDZGPmYFbmFRYy+a6G
/ncUubGP8CYdnAXLWg7/WSGH3iQWGx0xTUTLwPIMAFRq0MbvATNmO80FUTrkLLkZmi8DeA3lTcQq
BrAFEe0qO+xZzvBFTk0r4QTjj+pjN9uSKn3KWf1PClPbmNXkLHV1spk7is+5vGQ6zqOk7+wvBcel
NKKVX6FKIzlV5XCPefUBDIfUuwI6pq1vFG0xoGAJISsIeYsI9Rj74NsuxRqVc/hgJsuz9mS7s42D
PQ85Js4hcTEjkY0xqATH4pQ8yHZf4IXFQT4f5ja9LxxM7rDHjwzqapuGCZfSubdlWISw0kzNdxzd
d2s1kCxdMTcg3gKAR+dEoU7TPTsF4dgx4HgCd0bC7B+VtnHCHRjvwjl/0VOTaZ5Fa4wdbQ8Hiu6I
hI+HWHoa2xeZPMRW95J2FYakKCM6Qu6GMnWOfBsqajFfp77mRXx5llyCDCcDIC+YEh2GBbPSc9yb
3ktctzE6/P7eEJGzR1FW7l2rwcVFZGCv0IIbi2HcGjhegzRkM2MoIYj8Bm0a/8q5l36jzR6Wy+wn
cKHv9O/36yXiQO2/2VS5gN3kz4p8JT0FV01y2t4rUoIrwlIFY/8K2mI3uN4lIdnCNvsgI9zv/Ktp
tOwEZI1P4MoHwREEjiZOQwuyYxRGgNSxZ6LJGnacKzZR1MY3feXCjptw+VEYRoOnCBHEQLqI/rUw
InFTcfduu0Xd6FOydgQqlypI2W4hpJY7T5mPqVx7sI6LQrxbaxDzbd9UatcaJvrjZiLgwySeHp4L
niqj+021///a4j9oiw2PQKV/0hZfqj5pk0/q4v/+rX+BmuX/lbCQPWT4dFlXVvP/qIs9dMegkvkP
JrPBv0Bx/heq2USSTIPHA1UPsJyj2P+oiwUvuKZgeK4gJVg3SXP6f0A1G/onhjEwS9MicsewyaQC
Av859YMD3NhX6OiPpT1gcYxbby/V/NQsmMlnuEqOcLRtSXtyP7NNtKdi3Ilc1n4zsG5jxY4zsWO0
GZBNsouEdrcvm+vU9fa9CotnTAAYwkYjICZKgw3FubKDbL8P64ZVYIqPhQEnxkLwBlLj5AjFtg29
T6uQuyS11jDIATmpL/K2jZts76p22LQkCtTVaw6UfVem5gDU1DimA/DEyaZwoYXuZfHGfjct+IHr
AncBit5A9vpelpWH6JOLaIq3hpPOwbHUE7WrjhmJz1rpnYftElO8ZQjSSO0N1mMMyqXW/0SCqB97
eI455h9GmskxUJt3GBs7zMD5G9LexCcH7zQ1c8HJ1av8eWomQno4+6+QVzneKtpWYLt0f/KILWQT
fkiJ2Wzl19hQNRnuGrmFqaPBShGUGipISEUCJ2g0zCiIOE17lqN2FKpcPGiITxFXLYceSjSnS8pd
0vo2Z7b5h0Bq438/IJbFAdzmKeGZwxwPBPvH20NSRi0o8//DlkgN1VDXx9r0nvQO8enHH7lsgf84
LalFcw+8LUcT13NRFqnTS+L+9838y+j6D8jtv4epIMSHYeWZiPEt3ZHu/4L4C80AKJJl9XHUEMEn
dfnVJNCVwovW30WieNa88mdCAMw/v6ux6uv/gvle3xYtP0YDtKbYAMxPd2Dp0XO0sZMfiWfFj01X
mwd79UnGqdp2nVD7WUMknMKT3RBlBMCJFNk9Ne4TH8M5wn54+ecr+hSG83EjXMtzdYPgD+YCnZnj
b9+Jzm61KNscPQ83Ajax5bd0mzfz2O2RNZgbrQfD7YDH2Dppdh7LfIFviyAxJUF4Mh3hQ/T9OUy1
xx5gMfaU7fYfL0Ve5XYyhQCnlj7+80Wb60V9vo02eHlpISt33NUx8deLjhgBCc4sLtpTlPvRL5J1
D457YAFVqWMEJLQhtR5X/Qw6zyZiHCYhMB/L0yswAu+NM5dwAzsK/lp172DCBWL8nIecqSaBNTDG
H515ft6k37tqtTiINkPDA2p90ubvXt/eYM/mRojkfdImAs/tChRDLB5wxXVbyIhPf/jE64Px6RN7
LuUf0MD6fwj/mbIo56SpJ8eyG4+mhrdMNQm+yPE5lou4kMK09UpgfLogHgtGou5rmhGi4XVwDYw4
g2sEd4oiEuwANpS6sjFLmkEyiXVD6z0NcH+w7t70IcQLp2YS8GqQuWUevnk1J0u7b7KTnRn6rrT7
t6Yi7EVx/IKYu4Z+uX4SWWiwwj+Nl09+FcaLrZNUiqHG9fjT/TRecoMIs6LnQNspj4J/P3LLl1vS
YL8jpO73za9yroKSitd2wrMX4AigwLwlghSDXQuuGLga8mvqikAH/pTH9J+ujesTAj2OtCzxKZpA
NV5udgqMeDMfdJW5pyWvOA2tNYbWeao1Np8LUV0fy4EYgEI64MbLCDelyVHKH4ethuNwU/fiW+vG
361lztZz0T2PJR2xoZF+1dkpRk31y7Z0uSnF04ILxS7PUtp3TYQsThNoiCqAlQFtlrs2HSy6aAlQ
0xpBRJp8S6zQ+UN61n+YwmyIbAbJJ45D50v/ZCGCHzEmkVOnx8UJQSLl6Z3VLh6+g67xoabfl40Z
WGW3HzvciyF/WYjzoJIcP3C2Lg5lAoz0nwfH53XF8mwuA6cbLiq2Hrr16ZIsFCLGEHvJMab/s8n1
5VaPyU4n6OdYkguBiURmh4hkeuFJfDGuuklcnMst7ok/XMk68fxlmH5cCQk1PA7S1S37Ixjtrysc
MmPK+AzTLgl923pv6TAeV2b+LknH0RfMQxQfo9MC2ABzalBVcX3oipq4oDF3fE4szwgpcUHD+dvZ
ghxjrAn/fI3m3/Nr7N/XaDrSc1j5mE3WVfov19g7OQjwamIqae0brzPI9Vqr9l71ognZfgMISl2n
OLtJEx7q+Ls7cKK0R6Hf2Elxw4byPUvbZCPrdwLz0sfJAISnUCGnktqTlkdBSAK5X3lWSbZ8MZxT
oT33fdz41Szaaz6x25MKPw1dqj98MuPTsrB+MqITWdM5vgjywT6NyGE2sqQh9uGoI/PdNLSD42aY
MRXJiJTDMudECAZUwCnpDDqdFfn0cJBm4BBtRZ3YHU9EtrtZqv1hzNifdhvrhQlWWccxpcle/LPt
bsCQWy2hmxzH1Nu7HcyDNq1S1vr5ydYB900pTPkkWx5kaBrrDSQikT93FrBSgQ17Ifdjo+BFBe0E
69f2kqCq6TlYYjYOS97uFhghDlmMtzqSip07kN4xJNIgS9s5JJAXn8zVAt4vqfZWFbSEzaEFjtW9
T8hBt9Zi9H5o9ZfREjAW7eKeE2G8myvM8EAqqamLGD1VNapLLLv3kCCHc9b3N7iWgHkMfI9ddmjs
unuTC5I0ceJWQ9WO84NHIbH3Im+vZQtQ1wreWbiqIEIu5P6fH2t3fWw/DT2bh9kjzMZjGXc+ffls
V8NxcTXtYLH9OIxI+PMGQ9Oy8MHzHvuEWQz3oeeEvgyHctdAcdotRVNTHMJIwdF5D0rLpBI62QSa
mZTTC0BgUg/moaqPRCn9rEyr2cHbI63Maw+MZ7nmFdqBYJu5Gb0xOSKKwJiehVQt9fq2HpT1tQ6f
CBQBCS4ulZ3nO7V4r2kUOyBoRIInLQyP82BWp4VCTRULqjNo/tg7rfPDdB5x2kO/+TW2bkdREhNV
ZJGk4GAn3Yxw3QRj+S1ucXTn4wxPnfOC6dKgar3o0GWYiRMN0zitDhBFTXdAerFsakcbghG2rh0B
sCmr+ZYr7mgCVLtFq9KTtUxwvWzvT6GQn9ZLBoHUef51Tm7sVSkI/X3e0VEpIAniLmlJ15Mn095m
YakDbuhhUBjEitsdQjf81Sgv1izM8snJ4XdQO7+PbQMqhytgqVS5T5hcu4GM0m3/+RH6FFu5zoxS
Zx1nvyEkf35O9ko0wUOktfAh1r1wMw6PRRhF20pnbcdmthkZZvD04PqHqExyKnCUoatvc8I22Z1N
PF3wra2F3rS7cAD7w9VRL/j0gEvddaXg6GCTsCQ/3b9ZtnZrTUBwpRLWPgHX5Uc9oNrUzXahqGmn
TON8JmB9PpdFgrg3pfqIGOv3ooebMfjnCzJ/n+j/PuakSe+bAh5HKS7t0z48VzUhEo0IqfTmq4im
zR7IWqSyJI9E9Gmv/NOOvm15iRJI0EX908tF/WZWX4ET6HgKTPWjh1mgaXFxGBcZn63qJ9uZ/hy6
I3lYlNR2cWLehQU9rjFu5I7QDMb1wKgYAFigf3nByILIgo7IkE3RnXJp6ICTro98ldd0at8rVGNX
ggDrQ9std+Ha8GsjQnpc7uQujrDILt5g7gkq/a7SOL5MNuS5rFLD1sPvREqDczJT965nh0G9kusc
8LK1FimwMxgBMCWY1Sxz8g5NGZ37nJeCMtzubHivm1SPHjxnkUeQWiO97ZV/GRbJqU7D0TerZdrH
Q/uLrxvJE2SdHaEB7yZ9Bfo5ig9VAOtZEZolcQcH3dR9AV7wXEWJEbixlT4J+ZWbHV/NcnwIdSsk
jBeaa9TRfnY4QLPISQOgOHFCYR6NLyFgir6FxUNPIEj2TiQCKWp1ZkH9RvF6uTcnMIcuJQnqmTn+
qNg+5WvlAp4dUaBV/tU1tOmc5H28GZOC/WwR4oUbrK8FPA32ekmQeW5AmL1zBXc/nQsIupuG1ffg
9Q4rFnX0jReH8R5lgPO6CJhDYq/iYT52hfhFqpR46HOyexeKxDMkoz3WZ1AnZDf3VLf2Drzl4JVJ
8KYwNO8KtJiQ3S68IZqZNnZJKz6dRr5JOewEkZfYOosaQEfYgSKh0TN1U+NbeKHualEAPUfVGArL
2HO6EfuORiCLaK8dFyutSYUPkRxX7ktkgHya6/KmHScwgo4J+ldfXba281V2S+5TkKebgJM7cEb5
g8jYekfSSnahBrSG19AWKeB0PHFsxpkCboXfnEml0kiZDgee5bisuqOjxne6fzimNdp10iYezyJb
KGihq1K8IACyjYLEBWs6kQnmzeOztaB9YlMVBc7SB0NDobblMLUdCGMBm+acLa+lLESQc6Bady8s
ddXTPAZ4RytVpNmud0otMIwuo5MB8AfJx7TmKd4LE8Mpnl72qT2cmaXqiaAirhDffRGdpqK5W/r1
LRx6RXml3+uNcY4Hjo0dMJ6PTbcqQ5Irenx/RgEg1XFd+OLGniOOOFaUsYNQGdtIA3RYK5s9otuL
rXLNaY8HhBAtizBQo4Q81MJhJok0uctzCE1Ly/JlypcKtM69MjT4KxkKrLDSh6tnzMaLGTIgY/Es
tGh6EStQx2rhJQo2TACSY7GZhghjL6rNLIxCZI50SGoJT9ZsONdOj0M5O1f2QHVahLT97GXvTNat
Bzv8qhc/Bp1AgcUK7WDKvOjqrhedrP7T3JV+XIHVbQH6+XQdqHWa2J1QCTaBFxNsUIPhN+PoRsw/
HCBjM3S5azYs2sZKq8JXFqggLS3ti04mGIdBI9ony/BkFeIQV2l6GSbCEHCH4ivS40PXwmIh/+Yy
GNM1dEaajWWs39O/DIz1gxOBMe6NQaqtlfbTC66eDJTo8pwZ4sL+UTuQGKBupeDiMjA0X+IOZsKi
e7AwPeO6yAZAjD4coa/b+2JczJfaJQ1Aq+LhPJicclkNkzjLfYbVrm7t8oJEChRukllfStoqAb3n
8jyLyPQrrdW/NqGFXZHcghbY6p6jO/dJUp8woOEkCLq2YDRWbIv8UY3mAP8HPRWpNxBIHfdB4Rml
jQ+LXs2pOBt2+o18P2hJDFe2kjezm2zZaHD0b5ZXSzH1EDRNPABQPRX+LAaqBpwa39Ert7uGnsvR
bLXhlrAdbmHh3Q9Z6/D0If/hmM0Jp4wOvbe6eWeLvJryYLvxUzFO6lav0M5ZJF1wHiePIRuvbnjL
V5kfsdl+dz1ioyqdxGSI8aiStYFUXEN/pXdPQkmHbzpO4mtR5meCxvZL3tyT77nGz5mAtTx7Yq6n
t6TStj3lI2iKpN+banwrK+ulgxF9RWaNEEO5zQ403inJ0k1NZfzm41Wn1kWun0iEENOo6IfSTrOM
b9akmKtGu/TjXCeJBjHrUOr1dWlBK5tr3CHREZoAilcLj94jD7QO+x4fHJyAOj4vaaruG5AAG9kS
J2iExr7rh0dVIAHNI7PxC0+hqDIwvC2VA+pUGbcx5XC3l71PlyI/jUu3bBJT6UfDq/RDFEHo0fRx
q63CNOnA0M+d/DwnCIhsiq5YkGCrl818HSv1TNwge2hzeM37t66geMOJxdwomd1MMWpJ3K/LIUHG
Pha2g34wVzvmCxqBeYqHAWF0pexL6TjpZYwRACbJCLDJBBMGv4RVjUWwKSrzMQZXRSax5pE7A0fg
SMd4O6JbuKDpLA3TPVjNigld8mMei9fFc41L7BI1m8Un3e0anFtsAU16fH7t4V0Ozb6j2Z6da/nk
xZwevLk7FVprrCpndAlI4wH1S6ga3eRuhxoDsln06qzj/3ISpW3DWBhoxGrzYBBIs0GoY0Btlij1
PaCyMRHPVnxaCopcfVr3xJAAkc/C+byMrdprA/mrWdxzCrcdzjG9XznRdJtbpUfCA4lhxAF3enqX
LdpDbql42xb0UGaiqgIIKyQwD9lJtTbI3WlBYpTi7iQmc+/Sw9nQTYl3ssDgZuhjfYSSRj92/DZq
X6bCmSJUkpSIkS3L0H7M1oYH8/iRUSAhoLAztFX4XBO6jPS0dN1DC1bOF5FlXESxRTH/mPSUGRly
LYtuQvYRAkjaOsveHGuwHN2bjoGeJubLNBe3sCOWDSc/yk7k52h4T2cJh38iNm5unRd019WKI7Wp
mYXoLT1UWcDBnU7TwM8jbp3xufZdfWO6PW0a9k47hYwwtexHttQgPxFe9KTBRMQy7eZh6SnD5N/n
bVj23+sIsepAMWZuza+RS0bBFOaIJLMnRWlko2v9az9a3mZgGTii/SWbpAN+CYOC7MV5lWWg9woE
6ke9ToJicfdZQmydvqCDU0i+NlPWh1u6AvYBFlDik5OgT3ShB30I6i8jPHHW04xMjJylGaP507i8
CoJptlnUJ4GF+JCwIsv0J0Kyt2Mzv9ejSVJa7rwbVv2SjqhzQVQCtdbSnSbZTsAr3+HYRmKgf02I
4mtQA25z1cKXtZnf4cDRjK/8WEwXwrA0fxm1V6vDjeXMb5zt4ck1ch+3HLfz6ShLgbQgA2vYlyAR
Q7N9jjnAsa1wt/zcbhi0Koji+rvhmGcXnfVmZpGjABNfh5KSXersU5PIhbaJi61Kyav3HHSiNO4W
VF3ppN1m5dYDLOwDSd24bpH4GaQ5JBaZ7U8F2WIh0QtDB32yw1yMDQZRJ5X/DavXrRntJ8Lc0Ghs
Jg5OiC7IiqQY5NXiLenrazNjh4YhcVFa/kOA6/aiy+xYJaMRJ5KhI/dj53bTRciGlaXwroTfM0nW
p1s81o46OEP93FFv2CyUNYLG45BuAYzLyMgrC/0AMmPcepRlNoScM7Cb9EeG9rsYEWujxYk7eIXU
EkEYEW7VQqk/OllkBN/aqijvC+kdYqaCwMkI8UnXaqA+iGGv6vixVoCN5tBWV1qADAkEf1A21Dc2
RyzZiA1BXnjPDtJ3wzbKfb8aR//tHpVEivgJwaNAWvD2fvzDx4/826r7YYVJXIqnv802yRgO207a
bx8/5/x24ay/7H2wGT5+/OO350ZP1lno/PG33z9ImoS38yb98vuvf3mr1SY7ZjLCuRiH4cHQgLRX
Y7qvm4KvQvvXu3+8luhqsWz/+rJzKwIK8SUYBK7k39fw+zd/v9lfXiXyxCP0f1DEYkhA/603RSco
jI18Sj7Cei0fL/Tp+j7+319e5t8/8+nGfb41v19nfdmoL5+9lmLUHF1RGtKf7fTiaLftcEtX+DCk
qANGd3rzckI2h6jfT0T8YMyOl5OmcFrgBkEArVfgNZnRdilhM4gMh/HOlGzw02J8LeJ+F2fJGxLd
a64og7a1rQPV30H4MQPVxS9jNzk86r3c6l3WbRJoEltjGr5EceldXUw3jT6Gx7aLS5Y27CpJAXS0
zOoWR9dwpy+ZYmuFMVyF8Qn1f3mp6L3jTro4sijuTO84ORKNq8kRjANIvEUgY2ywof1qYy96SPXv
akRXL7JEHkoFIyv0rGknj0vJ/hyAyptK8vtsirfRKmfUAcY4qGUbqn2BKZlNcXFfwYKPx9wgiVCN
OuHG5r2a1z5ESP6nnC5djOUjyfVDNSyu38w5RynZ4VNxFfYKB0hsTibTjFTIhs3TWmAypXYH5bgJ
+NRBaQK+GWvMSZ55wAmrPURbxYkNNbkVogAiiqch42rbhhrdzR5qtgW/X39MKHUjonJ/yKEXSMI9
SNZQZpzx6PCobFzxnrNnA9jGakTqhWHXDdmbOLLSsLsinDDxr0Atm8peXSlMsO8ZyI0ptJtiarxb
TR6bYrxS13jTjWFf6X0QZaAZi5ZzUDza88btnlMzlJfYK3aJ4u6Z3vy1Nrw7uKTdXqUGlVxE/wNu
r4CtoiKRMEWh32X3NejyDUpyFyfLfGflTKhWHp0JAt0NjroZSzsnhXakj2V+EQMyTGdgI9K4WcXV
Uk4HCXZRnKhvJZEoUXPj6iFxbbNpk0BB2MVUIXwMC2s6RS3k6WVO+V2PBDKqr0k9hb4540EEk+nL
RUsOC46quGzo5DhWf8pylNDUHkJjlOBwaoIWZnWUPSWPmE7mTEgSTjhnU/SsgbOGhlPqRJ997Bcd
zRnAcBttkANwDuwlSg4Yrd9xPpa7QjffwzmN99O8xhp2jryJ4TMaA1eMzgREu4vUeO7rOz5ae0Wi
uynpK99oKRq2xP3Z5ghctBDNnEh6w09tuz/0cLfAcuOyFEGowWc2m+ZoJBNceB4sCUzs0Z3eLb3V
j/wSfoaJGM5i5fpXzreBVIWzgmq8PCqQeAdyhyjgm+11ln494JpZAP1CIl7eAAjaAJrG27wMn7LI
el+hU8olFM9do3C1UxivQjuUfYfBlZofWyhB6whotRfaJnxwr96y2L1C2eLRX1OxYEGjfe6aWzMl
a4HKEbFyWXYJDRR/io6AbrssxAoM19yos7CgbaTLd6lTOiuNrVkgYlCw3CHruF+Ia0SuCYaOddN6
atvsfm0PzP04sWqjcDeT9ilro4ttfyexKqRqqt2pBV1LXBDw565pgvlMeomuT2ico+EWusMMUo3M
a6nXxqFp7G8EDzNpWMS/GTY6OReEuC9GnG1m3b2S2HjuXAP8qrm86+kKJp0fSerYJ7/6MDJ84k5O
Q+9hjnWNXzyAoz9OOXuI1HoxXICe7POhY1vAwjV33nkmcJ9umQ+hKXgAkaLEee5DSEcADv5108wG
5TmRF9v8O3uMqYuSM+kKBC7nRP10QD7X5nMk1INXphiQe/JqUO7usuTF081NLeAlEfSS7pPUuMJY
3w+LOAnLo4pq4QaZkyeNAF6fnmIUuA1gbalZxV6RbDlunUqyCbUptJSpqHytMN1tXwxPKWULs0mx
GMp72eFQ7bBUkJ+H4eqhLZpmlzdYE6s5vy+y4jrbQt/SLDBd470zTbFtu+6CC+eLNyPkTNf8i34s
nuqFOJq0SGUASw6BVtg522mpd0QN5juU6exnwLkoi2KC0W0dg7fJ5ra6Q7EWXTX9BlnxS123dCfM
8S1ENoEBwcDF0M+0rpfoJc2sn6KZw127lp6WxYGJx8Lf5sJ9MLt4B81CnyD123AtLi0jIFba95Zs
dHBbr5oqObAQCXQdOgw+tv3iGv1Jb0gp1RufSLCByW8+Rq12pzdJs5cGpO5sTZpaXFKLXXpncQiv
UCvlS7wmlTd68dVho9d0JJ6L3mULT9pJME7O07KMByMkmaxlhGYL2aiOlvpVUlmkUuJw6gv6pFU6
HfR0CJwcGHHSh2+xFeubzOwGwvyqa9Lb33oKuDuvA9Uxu/AkQignXXLOPPHTmfjZnji3peKQmISe
39Zpw/6burBMeDJjzyYFWJTYpg2zPhRi55ScN2QyY/zq2xKd6YmgIljUYPMCtvmNJLAtA6FxGddE
PWNcOS8NRgaHmkZj5U/tf7F3Js2NK1l0/isO79GBITEtvCEBzqKoWaoNolQD5nnKxK/3B3bbHW6H
w+G9F49RVeKjJBLIvHnvOd8Zd5qjoZVl9eSoCkW7mLpjkcHO65L1iNf3YGLq4bXxOdd7Y04cK6LU
0HImfZ8KKn62qpPeE5qbpYrzYJeStVG5gaZPxaqF/RvByEao4u4pRViWZybbSw/GKh7wCOl0E0ER
mswfo5IMxBXPlqgzWvxDHU/HpsKHi52KhdOBYB9UOUI8kv7eIEDn28qUIPpTeTOFIs5toilskRBV
63TzWL5ngqe0dsq3bmytMBZoX7I+dI4/hHYJBToH4jytN6nu49XlO0K5J03Yj1P6beVGePEhz2Am
zmOG9tgApO4pXLsEk9ohAbQyoFnRMYbZVIzpLm38p0oLESyd64UZdseQntBzNlbefjQanNzyZamt
6jd98aIlCBuZRQM0vkg/SEr+GFfLHfxmiiOjPWuSMXrVHKPFpgaCvQfPZ3kkWWHTktF65ib6bdex
x1wkt+Ad6ZilLfOqzWVCclHL0jCZn7GR7rxTvJTiwGmHRl3f/Ch7KUOzbq6gPaFZus6xy3ClUs3P
u94ltBuv/87LDkMzZSdE8jUBS6VOspmZPaik9A9KV88y2qOe08K+6/ZO1iE0n8mESX8Qm0FYQpg2
2HZKA/cIGSjP5eBPQWeNzbZoxDumi2dV9+9twji7TZwPEpnMnbY8jiICR2sODzpMGnIZhwckfGc9
tm4EKPAOzC5hxsmjw+2/ZeB+zeyp5GZvIwLV6Xf2/Uc0YpiqlUsGkSAzQ7I1tpzHuEYgoQ9yCe0e
0ZprVKAH40sth1fmBNnW0/wyoO//vBi3oStXySaKp3bwSVZDG0/qC0YqAnQWrbugDxThJIHtuD45
TLbT4nBpkge7nJ9HY6L3WdOPZPJuaI9y8F/KHsLVHfNP65amdJU6cZhBAOJP2Xiir8Z4vUMcZLo1
g6WC0L9S0xq22MZ6i01mVGOMaQI3+Uqsm0mNXOoqGEUNQpPYyezgJG5YL75+uj+4sSaR31E6ZQOg
+vXBiZYaMT5J2Paojyd3fcDFenIX3ToQfltt6pHs5JpIGPJ+zdNcaBSLA0zdYe7T8+y8DWnCnEAr
li/UuWFuje7ByH15amSHAs2qL5Gmd6f7g6ZD+Lv/ie3K4eggPEyf/BuWMlu22Sk3s+40kKp1Stc/
wc9niGrMcCprInDFyr6KaUudIOjyG/7779ZYumRkeExcS9fC1DZmeMGawfon+ukOZKlSzg8bawau
vxm8+MPMsTfQElJZAy59/Z6VlcDy/fe3T+m+9UT3kdHuzCda1ij2fbzju3HRXsQI67//YtAMnXv9
+v1JUqJ4kyZJ0osVsUAPvUawaD4TH1TZW6fh/BG7eoMhu2OMXiU4RwTdiG5SxLoDEwKrW22rNhNr
3vC4rQB8wiKlrOAKADqurw95X+KOuXorZaYURKhtFuIs0yZKj36EaYh20OGfX1zP73yQDArl93In
l9wpI/+kkgwlvwnDbtySnD/vDxlbRSBpW2Fk1cCMrZCpkrxd1L7XzCnRoDY4RajisDPHdXeS6wPQ
HiQzjMuHQ5eRpzTAEyPNDAek5plfub0MRy/ND2i5yTPL45+t02qhVXH9DkO5GxWBE/cH+tmBMbqU
ynPrbhVB2XQ0yAu+f/H+p2L9a+c1TFIGn3iFkaFnoik28bW35k7yvS/Al6Fmjo21g2MmDcXlW+1Y
ilba8MUe98UKSMzNBgEUIpqpIFPJNZEL5Gtkif43xpCIZWZ+KrxzHunvhHYyzYzAByf6+8K5doNk
9WZK68MwjXcbh+R2IBnQL53nKJ12apHEq5ojTt3pTx1TN/+IYRKQYGyj6uOl7ap6hLf7hALzvScD
GrnOm3SoQNzppz75fG+jHQKt/XaF+In48kl2mP38RpdbNEvH0qvOONlZk2Za5qZJ4BCJaRMnSu5f
QRLjVFIysirVJAuqC8FKHOrWf/r3Q08/iqHDmBwrBXN3/WLhtu1eyzizr1/7j6emxXrx3V/y/mV9
HNywk+LjP543YaBj91xf7/68pbc9kojFQ52XTIWqkpRiBR2EUcNfcgEeRIHapfXTTzJD06Cj21Q2
SntzqQBwNPvDaer0wNPOZRZ5527UkJ0W5D+SsbdlLvik9d5j1OF778BN9601kDrEB1LibEqn6FlY
6yTM1nZx7nOGJVzGtvhS7zHamFLCnOXQuC/ccob+dySq5LEhj7XCnmPX3YPB4nFxSETCJRd4eRIo
f8qeCcTLqOgpbqoaZIKDEVj2pbzaCUCgbu3dxQXQYq0ZvltknvsayWdrlgcaCeZBq9tXjv0uNV27
h/LOcjfoOxONMjhlzHzOaLzgeZYHMcYU3RF7sUeNodiu95ZztTr/IJO2v8ml2Lc43E5JZB47OyG5
1yO0PfPkAbwp8uoExXWCyHxPJ5Kz/mD8deFxnnJyY/ucSVJmZYDxoB1HYgld9nw1f+iGN53I7vxp
pMVq0HZ+9YX34Dr9E4EHN2eIfwu70s+YJ4M4Jh42md7m3NzreW8fM6LJZp3iV/X7wfamI8fZt7Lz
TGbDDOqMUv2ue++9Na14166DgL52r9wdb6kPkZxx5rApLW/nDcl31s+frPb8ijXAWJOzRJK8Cl/e
XBuRE/P+pSAttsy5z4a52U11OzNzWUYMYf4f7TfnrPmSeVCqnJgQ9DR2A7wTrzhOhpMt1IKNsMDW
Grt/m3om4m8hFKRHttZhuX9vSpCJbg+rw86XF8FhpbRNY2+Ai3cE3Jsq5tZl9sFcTYWrFnpgGgvp
lESbKF21VE26HRkijcQC7dOuvNHqpcrlcG4l4ayZh7EfL5Vc6p2tETmriWkr9PQG2veHayW3OZ5u
GWIAu+BAOYuEsNgoJhXKb2ld54Gt6SHWZ06aYZs7Z9WQ5mUxvMpRkpj2yDnZlK+xwRC46pLfGkwB
ugvauWp7hEnjgyzllyAZB9f1fMtr96lz6FUM9rM+Tx9JMX1WSUKwkjxk9OztrCH7Q5U/PBf9GamT
G0vjthBzfamr6iefPiANET8RTvyLWmsBEpgcTZVfWOjxHjq/MfFeRmf+Iw3xZ2QkzwL9UxYI2nqb
sPF0vAHq7shh6QdiKs2LW6rvsvf+AkmnILYxzXQ6d6dxA12CBuZ7Mpwf5usw9sCd1oVyaetfSnd4
95M/0stpnhEaviWl7pqU1le+rK0Ak5lFP70r35SciTLEAl7MLTrQoSBqGYH7F9dlGmY6nBMK7quK
9fcBn2uQoROmD6/v2vV10It0FPVYqpXMz5bXvRgeroeeaSKtk3JrwxAiM3BeZYAutR7oLL0ymd3i
F4DecLFciyE9P3jeE6JI0Nlr1g7NvloqRv3tORmHr6HAGGyqj9TLc/KdjE1plDT7psg/d0QF512z
GTT7MZFWuzcqkzZoS48CDblRzX4wG/JqTVAXEBhkasz3U9deHMlgg8P1YwItWqrHZrUNifato8nr
xPZlWG3y7rpmmXaPjTA56okgDtyLaa2JX7OODMfMsCF7mGBBXVD76uOr12fPc48Zls6rbFYmRs0E
RKP1i5OH1YoLkBBi2n9lC6PZO3CXrjrhYzb3T6Ol/Yx875l3WFGJsLdPNxWz9JRNqCknGLFyauPw
OObRqY7tQ23S+ZrNsC7ndxpM0Kv/In6uRp8JAdyKulYv07B8NDOmR98oTgREXoiPB1TFxzPZ6B8N
GlhG+gthSF5YT1aORYWkiW/cBP02ncZkm8zWrk91FDX2tG2qtN9XVo3KtUdK8jNGSwcsJvqxzPoU
GvwcBXdlot1sAjdzHf9ry7xytL5pTZwXG5+SiJpfwyA/QOduswbHaa3+NCMytM6JmF259l4b+vck
dd6YWtBEw/oL1Wn+M9Qte6bhPZG1th/br0iPyCFy9ateag+ZQfJS6r/LmFEok0IEcURyk8Ugo+pd
69hta7/5FWOGn6j92Hi6djd5kbHraexvV382yXefDJPEds685oBVAZvXNKFrM3WqB6mOpjn9jgbO
L/kIXN9ZndMJfARkMzTLq786bVE21+mJ3E5uStQEKmuJ2klel/6XlmI7GvOOq2UYzsYUcREh6Me3
/1J2BsYxkCoEJhQjVgZKYJIjVeymD2B9PuLK6DfEq/mPMd3UDbPkb4OhwGGl2YZpWZfHhLVEaAwi
ECaUgYbTLVhw4tMPNxbUoLRAF9O64HTuA91VbTAl+tVfZfR6E51iz7560hEvrSKVMEepVyOvMFDj
2dGQMadwQn5LdD9re4mE4F8RRc25hY20Uj+1EAb/fhnj9mBxEAvdPCUj3IqJGWiQr9cO50vyDgzG
z/3f3JgPhY/sKc0hjyWm2QQuWkbiNJBWVWM5nFKYuDvpNe2WxPTXyCualyHLaaGIftpTbqahPxIw
bA95eq5s9dQyz7v4YnAvTtqaO7wleI1bu74Ypd+AdTcffLP4jid3uUT4KCAFRIfZd9vLuD54dTqE
0uDjxbvnnMzVd6Jkca4lLXK9WSqSxjkgAkens4Ra8tQVo79bbZiqKI0D/bNHJ0M9d38AR00xWwZl
a/v7HEv4Ke0tNEG09WNnJph3ZBM1BMb3Oe/pj7GVXO8PhkK5p/kozcVy8xjcExk3r65ERJ8EVfuX
NR13VzgSZ2EGTGhC9Wu2tbhINkNwaSOperUkR3vs9Rdq1enFJYRJX148Oye0QbfNszPW5iYamH5N
5dy9DoYsd7giqBKzDGZLxiUXD7b2ZNVvMZ7o2/0vTmyonbHO8GvgJ5OwZ8FtgKRAmCi6875frsmS
sK8Sf7NvwOKQxMvbA/heXJKp+tMLolcsE6Qd0QaE8nZA8ZnQbZ0WxrCeIP6BNXP1XYlsboy00Mmx
RRR0greAAUS4QEfYmybHvSHDSj9P5IIpX2O4Xg682sRgeKmZ8iudnsvgX6W3J19EvfAqgZkNB8Wm
/phnxI+KyaiR4QFucmaH19yTtGtcYsUW15s5YkZTa/iQiQBgTsKRISGCTo36IZqso+ZjMUooJ4rM
gIYGqabunEPmt8/DYiU0AsGlrD5LTHQMMRbtQXb2GHgJtbszorxDHjME3GaCJTU6aDJbuEhbhWA0
HFp2prTnf7b0GPoFQXkNqQQsTfQV+37wgnlCfYF4ABOlOEUpgsre6qkV3VNciFs9ZUeDxh8VlNbj
Xnr3dM4ed0Pv2Ih0q8c96aec/GZrxJ/HBhoKcogM0mKApnYPsWzdhySTQDyG7rFZ1miHstpJt/vK
J+23L2aBlhRuRbzKW2qAQ33JG4Feh6NrlJ+LCvMxRSC+fMkKs4zfQqnrMlWE10/E3PpEedZ97IGl
4CBYs21WmFpSVwvtLk5Dr1Txmhv3N4/m7jDQzUPiJK9uFp3X/xab3TdziSpv/fYjQSTGWDPpZoz0
kfnaqFQ9erPG6ZP13wLDIlXyRe7ac92Td2PEEUKWHIWXAoQG2JueZ+0RFMtSLWoC9BBAAR0DXi2G
cU0fjr+hEiCotaB2pqpeHrL0V1HZ/pHDPg1Up+9ZpFSzFxUyzBQY7BYyxkMOGm3jdliyY58mWJef
aLwSTm5lpDlGzHjsSGdG5nzgkslusOY+24jyIxnHQxVzYFvm7OJnPUTqUpwV2JR125YYjslNNIhh
jHMrppoZkoNFktKGrB/skGW8M9s5OllOwV2pF8OzZZiHTPyOcj+hBkdxLRmtnqMsuY32pB0jZtJD
bLRbZvr4lBLj3GfSC2ovRoBVTGVY0iNcr3E9hJtCBJyft2c1GLu2YsNQEvrM2HRHHfMVpDmGPdPy
VBjFLWlL51D50NSZd6SXym60TS7dR/bDN102X9xCZIlraD29pfOPrhFvEHdqj6ZZv5tMofbOOHxX
WTafRjt9RlW8uk3kRWXkpo+pxymY+qKv5vcOTNviAEVTzDykQ3PWiUHp1MO0dTImJMvyA7jZSFvR
vvQ69gHRcKIyR+5vpsgRVsrsxPWV0strbna3bGU7Yv5xG9znBNeMC1Ka+KlqJoF/3D57hDbaiJaZ
StgfBYoIUpEgpnQThu5KfEO20HZV7tFDZyIRppBmIn/4vlvj7+9YWQ0TMCWCYDZ91GMLXd4a+6AT
Pb5pPPcMMAddZAdSpRaUiIXREOFFZYXCHPcnChH6wDQpPJFdYAQ9TSO5KXcLxd3sp8+gLhwucNDY
kgQCm/ATG0X/tRHP92d1YM3oFOBpBVOA2BuSz25KehRQSevzoUcph2mECKa3d2fH32PDoCrIvKth
9TWMLXIWRZU9uDpzk5ackib3jK2POO6h9nsYGqxmydDu7tZMPda+Y1W+ctZnZrZA+Emic27kFJu4
aer8O5mBGhkOzeB+McLcTr8rgYgVSUvyT6+9MYndPDPArUokTBF3AFRDzp3ER+0TItOI/SlXlAAG
cEyayPQ0YeNZ+GE1MzZvZKNhrQAcRww4vQrzXOx+FTTjtpwwXzPBSxZWQ7x6Gx0Li3ccXdSpxGi1
6XHAjg6a2bR4Fa3kW8MQWXsmB9FMt9Gi4oKED6YyQi0ZdU3Y+9Eal8Az3ZwD7X1Jze0WNJWIvrIp
eo0HxUrHDAn5GqfdURXB7Gt/LaIUtiUxYttpYUKTY6DusIags4KpptG7IomyxaHTZ/nNaOjFmXNl
QUDie+RtFiQJUojZrIM0my6pbf10DdajXO+udUJFrRPgG5us8wnzY+SM3AuEGc0g9nTTfm65SBQ/
lddrr7LAU95k6msYOYs5DVMfLeXDFqRDJyqjMNJQmfV9sL4zDCMBY3kUd70ERydReNDg3AOwCqyy
ICoNJOZ9P1mAJxYx0PDsNpn2L8KfUdT6K8Fubd8BQuNAmHxLaklZTZ/Jwmdn1BqxpTU0vQoRCoGR
+dXMHoVhEVLXyPKc+Zlx6DAQ9OMgd2XCIdczKee9YtbenGSQp9kgAUXXr0vv9A9dOw4PNTP3kpnp
0c0reVxrYKeY21thsWimSnyN8SxuE2WkLgFx2X4RapY53QgqoL+5BMzaqmCeZXaoRuerj0mwvj9o
0/gjSbT4pLTGDsFfXbR41CPQ9cirDQ4hZwLCP5JZQz5rK/NBST09RAtOcNbRZ4bt034x9efGHsCQ
kXB0tsbojBiFeohszYYj/qH12h9+YZhkxRhPycglOigtnB02yfWi0lesQzKKT81lmJgN6/tHe+1k
K5xpIjotgiYov+VF+keGPf5+PfMrObgbBE76cfAOblv4e5r8sIjQ9xGErgfFrHdH8sh9+k3Ibo2R
7ALDhI4w8ulRGEwbkozDeT2pmZ0Zhz0DmKFm9MeNGB9rPf3M4MZtchc3A/Xjk503V1fGWMoW2J3u
rS9d1KZdyrU0a9eaSgaJA0VT4eQvYrArZDh/cNgBMLMQYBuc1jeEWnNjtY3a1sCn2tl5Hxqv4xhE
uRSj7qn69r2jMt62kjXovhDRXoF87Fs+uSVsx1GhQceyvpdqPY2OLmf/NH0cWu5+wKRbZvcUt+2m
lcSQoYw4li5TfzprU+iWj6UOsmSOVHvQoURQKaIXMQWKDjKr+G6sxmM/fRgahuuIskzAhaHUZ2Q8
NNuh6E64XlDbTmyq9/fJcT6h7CNWNvDMmziG7j8wIQML6Ldir8/x20IhGFC6stfDQDFIUU0Zou8S
LgGEKcYf0rllwD1JOorAjTUilvDmiKJV0sjEVUdHgXs1JTsW+FNGz4AFyzRYanLkPsMwQa9LGTok
DTNT90hEhhukTXLq3OR7Nf8PffFdVlxNCGkRextaYKrVdu5NL7ExvCsuKzxKkFT+dQnqHUPvDM93
LMZXEkdyVqxcsT5Wu65qr7mv2B+9Y2okn7jo+4BQGeaxqqIs4Un14O7BA3P0jTp/S2/tj46BnW6Z
R6AeS350LRfFmuzMD7Su1dYFB7NNUX7aMSIT9AGkotH2JtYhjI3ymXP8VYsxCLoGgrl1vZrAQSGK
QLPP+twT0kIfOwVAQsmHQYRWpZl9+716uLfUsZFYm5JTPDKJmhZcpgJg0hd37VOytC+7qFkpF3l5
a9zxIWWR2Wjl92DAwErIyt42ekl6nmDWvxzKqE8Cm/b5Rls/x3+uieN80oycYLo5+waOT5i8hVmm
IDbYnKxzkSGgsGd/W0judqIaOZMk15Yp1Kakb/sxTUmLW6SOd4Ubq48Sz6E+E3VWW+OflIbOoZW2
fvNq/Y+UL7Ffmz9oVKB4rpblkgonO9jW0sGVdq1Ao0FV63pxqtv6mNrm+GDJ6VhOHP58Q5gPEzVO
WSzorGsV7X3H5z6JIKRUyDfR9nM5NyAPNq1b8IJzEaRd3zLfrb7tijA1eJbsxFwhnTH+Gnz1ZprV
A0yB61yDA4m6KUMSGR31ThzpfXPIGQ3GevSZ5/XqsfWWRYoqUV9XAunnbLMsKlahEZBecMeRt/lj
GdXJLfA5OyL/WNdD7hNUBy6c7/Q7caPXOm+fqkV8Dir5XRTOIZmBV+NlGzd0NbaIZiY+Uvelpby2
ZjqEVrp29gvKXbHeRK3kG/U1jb3FXq2QZfMYN8kWqy+Xd0PZge922CyK5pvOiuwX8JUL93DfsCPO
trp5xjSXwRKziyBj4DFm5+lsdt53o3vHXPi4A81jYqTYs4bmVwSqDnoOoJ7RfpUec3JRbvEzV36p
NiRoEJaOmWWp2Hy9iUtbMEhh88u+HczUxEH5h/XeNbN+AdOKU0fzXuXActeRGbDRNLDlOrXiuJYT
0op2osWt7NWPUcPNoFe4pXta3eT+XWt0eJv7T95NuLQzRz22nvYyTlCyJ4n9jSqCjKCruXqD1cJG
YLnYNwefRS7BayXda5tz+d9BVPfbJc7AA4vqQUM7TW+RzzfGhDCOGQDEhmUpQhyPYePdWf+Z+0Fu
ps4KMJawOuCvDUrAHyCGt0qJKxHovAvC7VjA9OhvCph4v/67DjtvQ+nqBcWEVAjJUBe1fJKCial6
EHM0BvfvtT63Z4EDj0SmXwMzZz3uNK5ubk2LO2lMH3BErV16Np2k6smssmA+mrRDKo1picNi24xc
FB6eJlCnfHgle9hYFt9maZ263MM+tnKysrQ6FC4dxSheBXYOv/biZypU5dn24FMl69m+1JaHvLZ/
2Q0nFQh/SPtpQbsJ+RGFpjshlc/75Eeh1nG44+rfFAWWgbs114NvyAW0dgplFcLGh+DPUbwsKBFc
zw9c4EcMdzBkaLP10pp2ukHe5rCLd2u7IkHgxlFg3Ta5OGo86csei4YWLi3usxzXRtX+qPnkwiz3
33qMNUaqPaU9AKW09JmaipEjI+StqBP63mhTftG+fxHz+D6spywYlMTLWAoHBdu0p2MZTeZbhrc7
KJb0eza56Tvh7EefIEcnp6xtcXFgQCL+AIk/GssFScni0zJer8f5zkeqJ8FP+/e+duOlW1PLULDL
mqiwihz1mo9MWtaL1zbZ1VXiT1F+gzGTn4xBdeVecNEhxC/Q9OJkPlp5qk7tGjGbRsIPbDdrtsga
8seM3gN5og1NGMcFXVT6zMBr74VxzraaEzPgJXYYhZEH4b4zuIOOIivC2Zdv+aiSwO9yRDiqZ8Sv
g5aleTgHSHpCfQaXry2sWKarXj0LTRQ3P26NidFK6y+Hqe9vEATVOXMRsim7OwqCFHedeuzpeC3o
lrwsevfJTDg22HLQ4Tj7KcY1uDTwNGBGGGmaYzX1u91gjeyxMQUQ5oYaKmO17GQ73MAeYWpRefFs
WChvapZvjDQToj5zzB56TvBbiyZepenVTXJafF4QcI7oSf6J9Pn/dML/C53QMoQBTeD/nHz+Uo9D
8l+2PztaZv9rAPq//td/IQpd7x9guXR3pTtAeTABtMx/+uG//VfNs/5h2a7nCMv1Pc/0VobP/yAU
2v8wddsgkNyyHGHyrP9JKLTMlWuIwNi2HUhLFmSf/wdCoWmZ/xuIhfhMm1x2XtSxIFr+B0NhhHWH
kDtFAVjjJDWiyb2k7fhaCtPbuvID5Xz/PPVtu+3kNAWJMGjoqfO0MPAboVrsH1Eu1DvhReXVbZ8i
ONWBv/jLvtaMk1XHJABiYQlJCVEdcPlJ939lpC1vtCVf+avrKZPERTyJfbuZYXMG8dUri+zFz/VQ
71DMqIizaglQdWcsDA2kg0xR5dZ+IOQwsGMPzUPHHA/oQI3he1pC3QVdj+gkO5h14e8a6dM2jnHj
Y+ZzwJvmJq5wgx90g/+jDn3oAsc6Sk+elDLodEDFGHj9fYVUMaeGhsIdR5t4dq4cb3bMmYoX11hN
7JMFhT/HeAkeN2hToznrNJatdvaOZapssoXlm59wgq6KrLto9n6UXnpupOkwqJr7L82SsMw7ax9n
mQ9ALhVXRjUlVjHXPzlz9bvL8cVjhlfBVDOY73MQ3Zoha1ClthmKtP9cT7Nq0pL3oaBKzxjCWGlr
7f0WOwFX1ZkpgIGH1vru+jTfen1bHY346KaG/eq3rFV12h5xp4ldVSYlx5LoMEZmDCxtoukQlswj
fjJuupTWm+3b/hlPFSq8aH629KwCssPB3NFX2cS0YTiTBr5TPkdEcW+RR4nHWYnyCHWF3m0SiW2E
BgyNmnZm0lCcknxIr9nkA2r3m7eJlsAOGyScpTSxL0WDlyWhc4S04BL1HZLmiChxC5tIV4nuaamN
DyJ224ve4YKsXabqdj4GCrD2M3UplQWRI1E7qqNTO/PWH/GCqnkFfA8kuqSR/Y7VbzOYkXU0u/hZ
qJR5RMFe2TYJvf7qpkdOdLYcgEjSZKVWibOcVQ70SQ6QN10rf+YNDZgqHBYGxIDNfPTQPlu/ViTM
9qbMAdY9QxXP6xn6NET+uPtt8OuyozjuTeQUWrX11ZRG81NtrexSwN950qaE+aVOuUvr0PmgaXKY
M2UfqoY8jdotHl2nUGEum5jrHisHE4iHMnG1Wz+9OrHenBNZPuM7DGEjvwjfXE4kkGA4ipNzYzgX
v4+sE1ww+hWuRbZV0x8wqcRHY7V5i7a7pFCcN9YgLEaRMD+LdgyhicLT7IeOHuXYnwEwP7U1SX/3
7vLyG4fwcgKQ3XMBlS+OHK5mkaonVGC/y9Er8YzoOp9rBXYer9eO3mVE/xv+npFSeLWokzxhykBr
qvmALMk4m9HZAASv/Nc27VpoONSUrb3ng0pmjmYq80gkxJVZ4whGdd3jZ+3yN72k3LB9/0I0xKO+
Ji571vgoTVk8Vvv4is3iXN+1SxbujzTWySjMzNNokIvga/R3/KSZdzYM7Eg24z6fMtzA9Jge50Vu
ES/heaiS1858rzqweZ6HiVQ30mscu/hcfHMrDc29RbXzyhLk3miE/k16OohuFTF5Z1cPnVI5wAxi
1ozGWmefmCZ0aqqs7Tis5SCcDUSzMk7dSz340b7wtJkEloKjCI2+B+GNz2XTorYkyTnwZrxXczxa
oZaBklOcC3h/zB8G8jn4Tkxz9GT83TuMM4jo22txkR8yiznvILo/Lh3NUM5Q1Acd4TYz8vIGzSn3
znNHBEUWEWW/wtnLpk4p7LFy1MxRNkms3ZaEohit3xQmlvdX+BG9nKQErEdJmGqw5eoP/EbpVXlM
v7I2ivi55SNv7Rb9UPncVn/KYhjfutHY1FIEGeihgw6SIWQag1EXj4w3b4c4m44dxGnyNMCdzrYu
g2lCnYF/mFx5oPCu+hMhXiCGg2TrzkiW3dC3H5mNdSKdOifQeY5fVZ+MGwg2cZmOtEK+VfjUGYLQ
Uuvt6JKQWYOCq/oF3eE01gbqw2r+BSu63Jr5cKSDRkNJEdNcF0VoGRyaSuDn0H+J/QE0uYUJTR7k
EBPYoCDUII/KE/29UVBQagsxP10gJK8k2u340Q/ST46tx4RbCE3eUJhoUJOOiBz10+jWbA8LC4fV
gWmU8VyyzEuxXUSpwl77EGn8pnqZhnbjW0fl99tGzd9wgpmCWp7kuN+XR2tpv8wY/1FSRE9dd4TS
MT33hAshYX0C75Te4OOQ6zqgn6S3YAcKo/i2F1BDEvRaUnFrdiUUXCS+IfrkByvCrTRVrr8z8hgx
PxxYzcrhIhgDwajYGMOlKOlO6w/eZC+Pg4sRgDgx/eBV2ffCzA+Vjs1UTxDlA92t1j3UQ63C77b2
DQUwCSaStNGqjLGVY5ont0L+b1eZHaoESICztGFE8NfBzwWpJVb3YQ1OcjCHFBF5lVZhNlc/Fedi
5ORAF5ecsYuzQB2zOSImXGBFa7LAur1/rJub42TxmyTrBONguCTxcugX8ZvEgeRhycCqF5bN4jP8
VaVnvBLxpNflJ8an5rmc4o+6XX5hborDZeCaQUEV2HQaHttNwynviBEPxbl2Msbuy3Py9tBCFQr8
Zp4I7OXU7Paug1RvKV8Mczjma7ciZf3etXZk3nClUWl4xhOQvBDKbPqp8iN8pujgmWYemjQZdqKS
0ckmq/Ajn8SLl8qnvqI9N5lo+W1mhE1GE8Kj68+ytGl4Sz4Y0P1OBCw7J8/7K06wLsSaRCDOAHUi
b506yIexeOHAUkPI7Ab8rax5ekt4Qpb00ad01A9TDcPVSCsR+NnFYWz9c8LaFszEYZ0Hx7h6LQ7q
JIFX1TuD+9NOvM+o4SSkLzN8kVK8ViPjsDou3EvSLeJ1cruPSejcL0Y87TyMf8+2Q0x7lwCPAqxE
+EEKZLdBRMAUUT4LFDsP/529M+mNHMm29F8p1J4FTsahgbdxp89yueSSa9oQUkhB4zwY51//PkYV
ul/nA7rQ6G0vMoDMDMklDmZ27z3nO1bfFIE5a9XeifYRxp2fWqvRkFIZP6Vh1u16zzAOYWeJSzJw
PaDwO9DcTcastTxU6WD/pixmaczuBnP6IQfhzpVudagRldK4MrZzXUU7pH3Tmvl/uGsmg2xiA4Xo
1LV3TnFNcxiOtayO5D40z37LQyx8q/9F9gPhFfU19ojTq0NdHaqJzICyfOJS6Yjv4+rQUddtsRnk
d1bWRCevTj7jyHXWqA07booIysaoAzHG8tlJHpZzFgRB0HUop1xMIIir6xt779ZpovTg1jGVsC6u
XaUezOEQlo334YU2bVNj9p9mV1kbMv4KXLNIwmVE6l0222s7Dn9MNv81jAItqAprDrTlwUkbBgNp
GcGVcXOX1876jQxVBLIlViovaEsCOZjVqz2I5tvq/HdIavEb02UPM3jFBodQP50F8W1I25yofBm9
hGbx0qPRNRFvVE48yShm+R4+FFZ8Blw2/kRVecLyhV9CWU+aK76Y1pRXvMWHye7OrEesIJ6V7QCU
k2DmxRe8zh3uQJDLzgDhyvBQp3IqLdeYNcvZaH4QwtSMHGLn4vX2aZa5BhPotxV28lR7RRck+jLO
dNA3j3R/N4abEi2soULOzKHF9BnGD45NGkSsvXidfeQcJ4PBq/RLGWoSjk36XSFQZPphTHvizV7r
Um3qisa2T5MdbUVzhuTaHxLX1SF6jKsxtl9Cz2vXtKh+DzmCIc49pKos5hIrxgxKmfBtFSNKG7M7
kZNHS7iCiGWa8csf7zylBygPIrOC/+VKGeymO0o7H7CT8Xc5oT9Vg6aAzCBmosZCSnZSunwpCCxc
2/347Ym4w2ZVYhqtsU4NHrGOuqbjC7H6YxdFjOmXP1ifD1KvHgkYhbiazclRAtFzeeJMPL2l0fc7
DmCAKzt8cRWBH3+cH3/+GPx4PEJXfzfKegmsZIht6cLn3bBROTab3imx2UQOvfHeZD4aoYOB3MWA
Ds0JhsjFdBIOCYKsihY+HaBXXNHQt9r6XlNuvDMEGYASG+86NuFFDKo7RW6naKbRxuxEDVFJp6NM
Atx0XAa42G1xmsA0/2rrkb5al7hrn9YVyZTtcz1OScBkiZpujraRidgin9ye+Zx8rIULUDbqvAPH
E2ag17LvNoxWnLRP79pv2fsR9QOpoqIT6zam2R8aClVZFh1CTSDc6vGYoadMW8c/RJUtzwtmAlFB
sp+Fl4Ap09HTYoGO8sRdgbH2z/2cvZSSCRaQ0fiaDhkNOWeN+ZYDskyTq5G7u0rUP3Ct9CdtMVkN
Ca568FZM6kJmHCBCcHMsOty50Ldp5L2RnlWDayK/0ScDbeCVVImSeEVRXA1W+zQnvr/WIu89of02
Nb3c00R+6zL3HRj+Dk8TIYfySwrGBmluv2rNWdr45lqklGG9DA8TNq0+xIvWMnZO/e2M0I6oNdyV
tWYFkRMeAeQ7HGgn7IH9gcLklBYgM7P7jKlvmJenGhCiLXRMOlTFjeyhCY1khHUa3MHJC4/hIirJ
Z8Fxlxpw1aSJs+9qrHEkn2yjUb/YzugeQ3GH7M0+Wl392Sf4hLpYXGHBJ3ws428R5ukpli/p4H06
o/XAu/tQdOlraFXO0W/zozHq93SMu4CD/Z9vBGwQ93TFLCZsjraq2Dgqy9iEOpp0d34lV9U8hSXv
sWw8ysK+DddDSWClWB6/Ls0HqiDaB9LPTqHvm4cQEXdJOgxTMmuf1ZlzbAY/2+EJvPQDZjuBSgUL
cc2ssmbgZ/I7KSSNCJnNPoh9DwHH1D2x8DzGncUZJ+cQmYcmiWgN5cjGGmbCYPJLbKfNKcI6jcx5
TIxDpSzt2NVRdGpEFB609psoeOhCzCTXUAA0isAGaegESC51x2DKx8UCw4XMNaOj6vGeqawEwMZa
HBMOb0dfdtaOod2pqrCq2UxF1jpTU/LYuBbwxp/sOX8nbvNidnFLcuhAR1fjHMVZ5tmoS8arSJ+2
ekRsTyijX5yGGs71UbyypdihaLgNY2gFfq9di3CdGN0VJmO6SVuS93qXqZyX3WNcIuwJ/cKa7fVF
dybsA448k3b/nXsZDN++IGGLYCOdszKeNqTKBGStXDvFKdZh9+srZ6Xr4c0dYonQYfoZindVj/mT
iZt49l/yMUaAlXoIEmuEOx2yR2vyzF0mL/mEpdBktADXviQFTwWhHA1ave2XURv7QnJkmskBbE3v
IYmMj84IVNFh1Ov095Ye4LH0mHlOs7tqmZzsgeDPIXAhmRBxYxmfPh2JlajbXaswhEYptU0z1SOO
+B8SOfwzqbW+/2HSKfNAYHZ5tx3ojEVedHIUVj8GoP2qNtttKSZ9JUngXDgFkP+s4dKOUq6ZoKKg
Db3dGOfJnclRf42WKNroWceqrapjaWPz5WZMeM0mYXxj9pe00JYagM4Iz6WDkTZyiR/z+k1pGfUF
EcF3IsqbjhFuMzsVKAXB3HssSUpL0WNmBklamh3Ji6sWvqE1pAHMjy4IU0zPKROBtRZPDPSpgGse
6z3OoU01Zw8o7w7tWP7U1Lp4G6J97KJh1bLxUt2kCy8dPGUumxdfs5mFyOxB+ZnaqPjDlGhZdcGE
KZ/TnchdmEEsaCWtkNm8573eJlN1zMf8p2p5HEyrPtlhjTe1Gc5S68GE4DAh1SCYe6SFdlV8wvFb
17XzVMOEhGjQBmlI2LdpI1MTdvc5FeO+t9jlfEvdm+wlq5wyjkSaBVgP+xAG6VhyZsGSVlJ/xPa3
l8hv+oa+hAceQWJILYsb1BC5nL4PWEVUiz+fO2eAW7Zh2YhQPOK0p83aZ5+lNM49IX2EuORgJsE3
Se2wSE8jvfj2mvowlsySgEAeFz+PnshiY3NSXuU6o7i+1Q92G1Z3FFUnPdEeKqhtdHsuUZM8x331
5EnCtFjhtwnnGw5HV96RNqoei7j/cfBncax0Xhl23JdwRm1aFE1SXWkw4U/VvmIm+cSQ2NsKQ5hO
7gtHAJ6althpfaOMJV6mp7Vq2dZD0wL58kdWXBRgnFpfZ7/5NQ/2TzKrW247EDxG5onDiwodQHHj
rxj9VmA001mLrS8E8E/zgOIqib973bi68xDofn+Y0+K9z5hCJyX9I8TRDCizz1GrCM4cxm8Ul6vQ
bHl9uA8UKvcMTNiGOuvgx2RWi8i4WY44EE19iOKS9ylfNVX7XtbimbHPbigRabOYZ2W6V0yxrIjI
Aqntcry2ksAvftk9eEQCvVNL8nBXBjlboFOI00LlgVC/dWPyYdvsRTgIyJJQXV2qEL2v+V8ekTvE
ZmAzqb5oAz/Ig51/L7wgrWnOVjOwseppuZoHpFqZjVavrb9a0z6FYtH6CtoqY/EyiqikkPLVCoD4
qmVIhqr3Z7IPhYahUGRLdeNh2rd3o+F9N+HwbvcQhhKD82NZeBunKi416bOa9ZDZm1arX9C/MoNv
H5b55KJAq+MAFsKqntG7A9Rj2swYOiKatbXo45rIUoSKrQ0YU/gddsZ4rVHMrzvO1lJoT5CL9HUI
PSS1bmnqHX1B/6Pky2d60G2hGTRDx9+VnVJGMbJsNIi2uTe/Sy9fMhSt+WAluB5Sui3El/5WhXXf
ChecHl1tcIobs+0SRBqFfq7Ln4k+mFNUm9iS1q7oPG3vdNd6zpEr4E2gx0G6aTpt7GG5I90VHkO2
zrwe87Mvz2GqJFV5ts3mkARXpEYwhjiY0swBuFNtY42l1yDSACj5sGt63ToYsm+gSIyIU+RHUVeE
EMuTK+Mc0QVNFSMf1t7UHAHxdSfirjOJFLHud70ewpUIoyDJVbyDXVKu7Yq3TgONZOpJx8iZHc9T
1JjNoh7CS0yriki/O7C7xIrXyJ7zmp4sqX1IXu0DA2cUwnnHwTNHt1Ikn46MhsNIgA4sSmbFPPor
MWIf8VwmysBLnbsx3Vmjt5pNZs0WAZ2b3D3mcKfqCuFT14tbZHCVh3tHGJ9F9qtGOX/zJBOCRpGO
GuoJqleIrrMrhkNSRgXkS4LktIU22fUg7mKTMwZUcs2yN7LgpFX0hJgqM77OWKdolzPjj2qanzV2
Rr+JtA3kYwSGoto3KH/vxWXufumVhXdnLj12uYljozS2pkaiydD3zxOZXkgkrnMFcVO5tCR015cb
mSD0gBfIYGfA/IS+NK7Scce+aO/NEX2b3aYq8AVcCgsb0UQXDmor5A6c0DKJX9MWYQa+iEvPouUb
tbmLHR8uiv1sSHSppifjs9MgXI+jDF1LL66VShDfSZuyJe2/Ghk9tw4+aVtFrDsRfdXShD3KmN3L
Wo/VABCrG2R1saKYPLRTESGF5b1idA1hgEY9CHzeTs/3i5Wydc4ilvQf7AJmtsFpbQJN2/Ic3DU+
6oaoNfcpY3R+Lu93kfj54s0llBHdcV8jnqnLidjQ1wa544MdEVi9wF3bItp0Waw2OixESZxj7Osv
HHCbtVu56dGkJ8IJJPvVlRpmPvMWpW59AOtrk3yZWxc9mj+UyB2ea6u87yU5WVl9y0NXbS0RInSY
Moq8oQq0PPysuhnVrEFgQ2/5PV2pbGdmfNu0p96u+xe6/V0wdD+JIs7Lyr+Htg+gL6AW0Zx32yku
M0hdp6x2NSEA6NXmN9QdAAf94mkkJ9zXHz23ZOWhq9+IgfPwh+kOT15BC8M3CH+pBA2FKOUdKOZ6
S1VRZ3jAqtEJ7G7gUkcO0opJR+IbbxO7yPbGqPaG2/Hia8hiWkRsE1nhzVNISyeGpAsykQIOZeYx
H8JHEtCelBVeOBbQ+p/9DW1MxMuJFbi8476C3mvNBFb5KQ0F5hDXCXs3CkF66UrPPiV/ObUjQnS/
xdSg0A7NwICwzOSuuoJRMYikRt2zy6fkvsqbj2ZAyadl7/hhd8443sUyAltJ312rJpphLgnYcOjS
pTawwABO2bnNX52RyaFMEb0BckWmCbld5lQptLusXap3j+Y4vDJd3OQo2xvTPWp+93vmkuAk/MEH
Ap214rsM0R7uURBbn1aoNmaaf0NrHiP/sZyccW0Qdo3e/87UHaavMMXz3nkk+6GdFVmpES4yQNF1
rIjySTco5V845dlELHn33eieNScJooaqdaUb2XPftW8V+bnL92pEeob1e+LEumutt9pv1kwsKLbG
o8HeGtsD1p/iFOWX2i3efHN6GHTnSgBV0IY7Z+7fTNO94076iN1MRGwiIWxCuJxTWH2szQR522SJ
XI2cTJoSSTCLVAOmih7CDLZnptSpprNVsVTGufHkTfNzrArMlRHMgSQY3f4udyqkaOUts5+5agFv
6SHWm03HPKQZ/YsYustyvzqNhm6eXPjIez1d66XzGLbqY6joas1J3wPRpNYe4ZuUNrazcB8Ow55I
5wQUFC7YJmdntOmtV1aDBXaqMSB3r7WHoqRR7AAmuCJvhakZ7df8AHNmQxL7lnH2e0LuwIq09kfl
PyKov68neSAJA3tStis4FoPcFC9xByZJ6MewK85108HeSlGYFyil/OExSehUaS7ul1I2ZOpmycuo
wWpj3JWho1pXbfRgdelVhzZLL7zfj21zgnuK10Mj6DTFKoUT41IT85p08ptcGRy59eLwiV/oPQOY
MJAou2ZrrkmtuTj3oQ0/V52yqTeDYqRp3Sd73Y92pCjvl3xPFN4Dy6NNFp0zblqeEc2YzjG0+jiR
hy6RSOo4eOMsm9tpl6pqH4YazvZmHTpMXariGFbEqIdkyXghliXRPYU0gVuNmtYvdqNdMrfx9Tuz
jDfgCZ6WB7/Vkk8Y/23Knlb298NUrnuygBrLfcuAqjWafw8ccIPJ68ag/W1IyyARQP5HhGhOrb/C
6CPzdvoN/TFis1aPE6/8Cq8+N6cnbWkwihNHj7u6tw+m3uxyRUqwHT6bdB8QqNJNMO/HOL4vkuqT
8fW7Gr29kbQL1D3H9/GrsMEzMva0NTTbHFw0VlSv1b5mQ313uX2bTO+mJH13mhHfRes8T6mz0TTz
4LT1C3PMj5mzYhd+6CKEzoGzs5Y3os63qQCCCPYIWT3ySwat6CugtZGks1ugDo4krHXkVfbR0un1
aXaspwIvWCy6X7Rh9nMbYMz+JPRpkc+/57z1WlHdQQN8Azv3PrSai+HCQoDs7rGQPsyMYHGW0d40
G6C7bECLEir3j9JFrOaqg+dEN9MyHkruieV53/ysq3rA0YxtrsxvOpM0h/0Tuv5DMj4zX/oJJ+++
jsx7laUfGdbtyE32mYzuYjw2iyvD0orzbNmnxqp+YlBYKMFOAmCxxUvlgCdyJiMPYmamqf6Yqfgd
w9gxa0z6eRS4HYsJL9ir0MSdiONAp9lYuQiL4+peuv7e6hmm6O1wsebqMpjAfWbrXssN2s/sl150
VGF61xnDM82lJ+j0IQb/6LoQ8yPSmYkXOmusnsLQV5jsj2FuPnQV9dO1EFjliK7JaUXiujo55VJ9
Qa7MjvrsXjAvkGcuEL/4xSTXy8MSmvlDGD0YYbOVFXTMmP4V6wxASLgPZCUXNK2AxoS5NaGeqLZl
05BDfLF7cora4tmwvQ3SwLVbCgvzQI1OrgK3NW0698lKhoOYLMQJdPgj8w0iqLXLR1pA7vTkOks3
ZsDTKprL3NvnZDIffBAv1ij3UVPtZI6Vlymqmuf7PFUfeRdfy/zZl4h6Uam+khQeEm0+ivFXqZFH
FBrmfUuUCqj0ebwNRv1JBGnfqLtBqTdpT+9uZ2zylEhjj1cOWiJW4/YXWLLzAhBjLIK1tWSKaXKc
spryMIIbjjVAZq6L+adlsoEuJkYoMcDlinOG0Wl5TuS8C1POSKwYGwcY1DzgvndH0GxobsxNZ5CZ
xDFrXdhPhkY4Re8aN6ZbZ+SeqIndIzXOnvSGF7vntSe/ku8+n+DKrypLATRrePxoPAn7gTPvz8T/
Dw0yC/1pOxoXp86fy6wBJvU4zvGrGponRwgk3xzV9Y52uVyXFew2opHJiqFBLfyNY9i/l89NJ+dR
t/yTrOVZGvSFG3wQq+UDc9t4cnOCIGPp341RdwXEeaTs2Icyvplw89q+fHFBk89nYchoFY42dYjs
d5nwsNQyf17+0pjXr50bUe7FP+YCdXVz57k0q0ew6K6ETIR6uEDd2dzZsBjT3P8yFRgBywK/Mc/s
5H6A7bYgsjyhMzyiYnbmFwuqSSLUttLUTsHgdGyaIlpDk5vDDow9kwazSrXzgN9lsS0EwzjsG7e/
+KFDm9A+hIO6TJp7niLrEMl2l8zWwX7rO5rY03M/x8EYT3vP6y52/B4trcyh/EkG74tu68EpmIEC
GUTZ/lX7N0Y0+yjMfkLbO4eSKO3JqQ+erj7nEOhRjq8GlpBX0MHpLMxRjHI0lUGaZoms8nRHC2/d
Te4HACA9wNt3ybLyiJmAS5nCSpvZtbBHuFrgLsTQpM2RLiAbYAJVrG2LDsCYm+/Lkhmp8Q26xCK3
jQH7q4vjgffyE70+puUerWoQopo4i0nuW84TR1zefzSN/1/++W/kn2Tm2f9H+ef5My5+/v63n6KN
2+nwTVbvP7/iX6pPx/mHTxvJdixTOB6NQfIX/yX7dI1/6ERp0dR2HdMhJsr4n7JP2/2HLTyStlxf
N8Ey6eRdqZJX+T/+bpNZLegj6q5u+PriTfq/kX3+t1gvEGdE/fKNyAb0HcP5Szwkig1da0eNgGOK
iNViCzJAWgSAbs1fxrH56J61QxTQXxIH6PJ/nqlf4/+IfsqHf2Zh/Q3Ow0MZF+2SYswv+L+ldjFH
RKEoPINgOjSxf+I0/0vaYlmIsnZ0dNSLABKw/9yesuEezDG2frKd6IF6zg+l/P/jxy5Rif/lY2Ep
ir6J+djmrSPOJL902o6ieD0BVVAnwS6T/5uP/Gv05V9/0b9EtZIs1IRezyfy0nbzo0HxojaU/KhI
2uTfpBbDs/pvH4fgwbNht5m6axvGX8PGVaZVYCvrP8L88Agba+fa1oJcRBZasC3FKpUbq8Rr4vgR
ZzSMe2c/Z+wiXcFh00zhncPlSrSQMbDD2LCYAPMMdYUcoMkFEWYWYR2K3Wd29dfQ7SkOiBTYTnSg
usT+xs+xGrnx8AbdAm/8Qli38naXsh3S2SXCMxkuIWZZRH0D7g0Db9GsEmQQqgicP5kIKIxhmhIA
QAu7NK8djHEA79RI4xRtmhn3meXkyGRjeUQFESAGfU19vB9aPN4srwJsOrl0CbLw6YywGa9aFe+H
YdaRE+mkfNMaMnBR753mU00jT56FfJ8EnrKYbkInC7zoWljf4gjOzV3jpT67Q7k2hTgWsjuAsvhl
lf69Gc5QMgrrR+RYy6r6AxvqbZiqQCl11sTwOpmDu3aXgdacQIVRGFtTA6zSAHjBUWO0niHFZs5X
F6sKgx0xxJyRUKt1w21UmBeqqvnQo5obA8W4iLXtNGlYqEvOmA4pYoFVIjz+BRvpx9L4usHiTpgk
YTgm38qM0mrtefnaKObH0ih31YBqtOmGEJWN3Gv19FZoRwdEHenaMySiiq4lM7UiNjiYUP3Ydvmx
6OaSmBK+m35STlzSIb8lghfXjLeJmdo6C6tdXzioGdz5hwSdW1R9F7n67FTNRsghaAUSQSNMYD2l
qLyQU32EY0FF6WzNAjqM5fQ3UeU/+lBu4hbN3vJ9cmu86ZO4TOWDU2OsSpWNoXBex5XA/0xjH5rS
NRIsV1VD0E6h8VdKevKmukPVW6zB9Q9Bp1W0exbOSmbh8M0VV80jMGhwYO5DPV0dRo9mEyX3j0Z+
387A+mHnNN1SjSy8waDbE/9Wiz0oV1SxUmvvUssgNMAin4u6/A37OVDfUn37JQM5TbrjpkvTY77U
vNps/ehZjPoi4pkzZ2ft020yjLIiDYYfpLYJ25yLmfqgB3rKrO6cwZkHD5muZc3P7Kri0Teaqz3z
mGSGcVcmPiEMCIw3lg7+M0ObAkBrA78Vz33N81MzOV3JDG8hRtQ/id4yrRseGb6gr3d/brTvsejU
4ScRig98L2Q0LWt8yMWgPNlVQCP49DYw5HBGxvNIjNQ/H9/C9BniQh8zEqcPRi97JPguwdGlGAbY
3jUlFAW2Ob9dqBmQbeeUJGcxc0h20sPy3NCHemZSfj+ZAplI1n6gd4jWhE5tyhJgk+36qJB8BN69
SarLSIeWLO2fTCPUaJL6vu/ADA/zyTXd5NAhL+Pk7Gz6tHkAXIgivlNn8rxuWtHQA+m4fH+ePJ2x
FutuwWmuwlfJa5jFdb5LknATN0j5KFtg4qLOWLsI3+TW70GCg70nHME2k32PHbczK2JkYACTaMfb
mUacoTX9JzfaJ3NI7uk0I9HkTTWWPyxBvaeWkyDF2NZ3hlvvco2VaD7cJenI9bvHZnIY3/jTziui
esXrPK37l7BvqCIE58K8zSsAB0yzWT/XRgRvP+zyw/I4eSXZpJPJYha1MWzl+JZZL01t2lvdo5qj
K/soSsIvHF5IiRJyKid816DlQp1XHLMrIX4s+X+WI8YBEz0GKGTtuRNduuoyEpLykF/Kr1e6w4ck
kf0DwNVe9RN3JPNY/MeBPPHw6lVcioSbas/mT0My18ry/f1sOVdpgcLhB2tH/mPhl4/xoi3th13X
FDfNTBtGyxP06Lj58/Xj3G6FW7765nCr++nW+AvHILwAaCH+JwaWFiXjbUGkAM966hCDsqhCB2Zy
aJb8nLBSWWOa/KOJxa2m7R1VLgw9i5xM/KuCp5G17KCP1uNgZ4+Gnj/mfv3bn92gxwLCIIv3GFnD
ah65XEpLt3YPSE0HZbMWdY7zAZ6srS2RvOrc6VwKOmZgzCF5SC7ruCzujBsp+YkDc1uqJJEm1eIQ
WbJlJ6qnaTw3GRaE2Y8aqLLmD7gc1s4kfs7aC5mG9UxPNyXShPVT8/nVIhR08F4m7BLNx3JJppot
xgR5gmE0X+WkPqwJyPvzCxoaY4u6Q+KzPPCiaj+A15MOhF3fnzeKz1xP6LeAMoidq9p3duRonZty
0yTccD9Eq6ir/NG11Zmt/UNaEVppSevMtXeOO6d3E9t456KY82P8xKPMgta0Nl2T0VdyqnWyrGog
cdAmGSloq4YmUgZ7aBUP8YYG5rockLB4Q4NsrgIU1VbUT4OrHpOpwCfqE3XoNc7OwOdBq5JXSDbT
2hjyx6bgpaAx/WCXkvREda4LRMQLDDlbdj7ZZmeQPI+2VnYgS+UTe/SJWxgGSV/i54Tr6Q23irSn
rS2YNqYJuvp29H+3UbHLCa0IAKBVgVGgWvX4FQhhBQItwPHNuIxpdUZHD2Tr2mmnm08Vmzgxkzec
lruqyskFpfEexOD4J3VqhucZQJ3uppcWAwnRj/UceKP31uCsYO3wLQahK7N2+01ukJ7iEveOBEZl
G13wrdhUv5WYN1VuP0DuMtgAx7uUf8qWZswUtvgyevMV+l7giXyX9RxrwqQ7DUnbnRIHqlottj0t
qTsmJkzoaTPjn0JVPYh3x+VRrsuBjxrNj8EYjqqECC8rpOnN3B16p96UQ+Rf5mZ8BPxFyk4HdTds
eyZnUbHuB0USXVaA6rD4pWThcTkzJye/MqWIRrpmApaGOJR9aWXasSPP7BWAkVeyQ2Y4SVLDahvh
TplbYE0j+8hohxC2oT0kdUHtCkkIvstj54Rf9pSRZ9lqH6gQOetoE1dj6hGBrGn0KeAqOGhY+K5a
7x0a9LdBYoIRAfQHhHHcumRw8qxFVYBOd1rp3ezt0YncmXN9sQanOKk5fYk0Fp8eNNiGmcymgtgi
emTqvkH0qFEhikUZCICNwl+FqN4MhDEGfBOmeMOv2aVpnFgNaiNBjKjw1lPbP3ttZ2PnXrCwjNFa
qXsr/jlOFnt6Yw/4ctU3q91wcvrxLrIA5rQj4nZv6J7ROjF4E+EnI/+Rad/yQ8S4kno8PvZ0MbX5
zh/jD6B38ZI6RBySlREFKSVng7LE8El6HLkKdNQ1/VWLQvBULepocsz3c0Wsgq9XC6JFgrJsaYxS
hOK8sp8nK75a0s0Dt+2jI62gguAjLHCWT8vYKDn+QGxtduPo3dv4yIsYdzR7LxYOeAMJ8Anhojdx
v0LPJuVUy80dYazGPH73Li9VKI3qHCfZgQWYQ0EbtoBtkf3IqNL3rYnGN4PaqNXql+LVxCT8DeyQ
PJVe/rJxHmJMd6dVkjF7csM58DnxBsnUhhuATKkYv2e9NzZjkZGQIEvW7TnlbWHJrTUmOBmO738+
USwUsevFvC/hOYYGEfjjNnQb+PusHtF0ZwwIwsyuwG5jmwTa43heKgljJQ1yfZMojO9GLXzIxHeU
cbMVus8NFsIzZNxsg+w1XitY+Sie4g2KxXpjxfFX2vZ4aXLmxz7jO6LuYQuIGdRIDS3R9lJEN0WL
eqR2mq0bqaVfyLRNM/VbbGnw2ND4Z1RfiFVrou8G8Znn2AaAPMxe0z9gIWQZECg9o3AXsoVvE2TM
C8r999iwEQ9j+kVVBJrUxIBT1TZn4ZzYQwTb1A8ROzr4Xx5jMuatqqD0EdtCN18WIOa6NXDTNBHA
FaNEjU6cvSXpksV/wBgyvVY6yToLqYGENbljIt6h7uDYYqqaCCQaTWvGNr5MWRXzPgnoDt/ZMZyo
AuxEPR/gtuTrbsE/jLZ975Tiu6NghQwDxAZs0gJ5YtO33e88Mn8X9kzQouBoSyo1siST++rYyt+N
tNwgDaZrpeOkwOn+mjn91a1cOI8lXVsBxTXyGp4CM2xxsuCSdI1hw8wArkj3G0l2iGsGeU85JTdL
z+QWqMlw4Ix6L8AomBnipNhjYGaYfX1SHC2ApWk6wpdxTJMNZ0pnUU1h8VIdxYbFI+10oKv1dOtM
sdpFbri18MSuM+W9takhgsbWnuLKvZpV71BN5GqXWQvz0MWdCpW9j8C7IJXhEDtVahcme78X8ZkB
+lN4BlMnroqQbWBV0LeJY0gSJPw6GruQ1iDucUL/SleQ2tQWB/7ty51bGRias6VlbW8ifGoBCChW
G4Yp9iskwxYEsf/kWFN74GQFB2Z0QvQ1Eiyx77KED+KOg3C+60fea3/wsbuB/Y1pGchuQNmvUH6l
jFu2rW4+Q7sic2v8spuMzA5QR10W3SeDP6AO4bSdOQNZ5uOXJ4TPosh7Ziid9NCQKeLogVfh6vK4
tzj3EsyRrh35h3agkesxysS8M1LFqfZuJD8ab14zoOLBQpn33uoP0oZqk8fTBwI/Rg0JO0Lb9cPy
pGW2HkC43Vm1CS9WbAf8ybjCEEcNrJb47eGWMhM8gnw8zBpnfVkzBuVWyTIK6EDsC6zWa8clj1HR
byjSDSp91ho05G2hz3vfS0/lUJ3bjFwd35l2JppsF3kJRuiZKbnEXjzqgVNY74VRbRqjT4FzZl+u
Jj8GXBbxr0afj3gcuemi/ixtjbpgNCAM2sdaJ3MZp9vsjaSVAlIJ0/xRn+ufdJoIG+Ua+g3hTzLR
J9Z/nl/6hXtHFe/6hKmjLIzDVFaPZax9VgRAgDKi+Mr1mu3EXhc90yOHYw6tdf/aShCAF6N0AE41
zbc+pETYEZu5MgtSEN243s7oPUgjH/11WV47QSUbtqVc/ydPZ7bUOJZF0S9ShObhVZZlW54HMPCi
gAQ0z7O+vpfojn4ogqIqSduS7j33nL3XXuhvscK4UsxVHIkqBGX+mnvOwHGbzGRA+eveNIEPgy46
+AbQ+lzc9NqrMBr5Zta10PWl7CSbtMAizL0Ej6frLI9QTVarooPSo5bdT9aUtz4L7/glX/+gNXpa
cWQPGSwHKYuqIewxGAhOFqo1AJziSXy77KCJL1zfXMv0oxgGQp0Bq8Mcz5z35ays0oBXwKd7GGvl
2kR42nQGXrVYxJu4lNwuVcadqvJqUt3cqqj5rRkGH4aho4BqFQ4S+Px0Vi4lGR+I3xiCLnk7iGrU
jcoJxTGS7E8DI2J1Wo1Mu/wFCgptHj1umV10vOI0YIB1TiXHu5ZIT6ejsCf+jkXQL+GkVv2lVcaa
7tCCexH1V50iidxeYZXVHboctdP3iinuIKaLcILxdiFbjbtfPdQrJ9784ZXyEsaP3ATUSAb2WGLf
wTim8YbDEXyaSvK9FKiejW0+zZJ8qxe4ROg+vwDetNzlfAf8rl5P1VOmgwGGkZEq419wYOaG7HAo
TwtutCpPncHjGE5peEhjyp9JFbxClG/p0LwZeUvaGqOPVZ9Np8SoLRYUlDFKpG8mI5ndEDh1J0l4
VpuGKSPepz8sSpKr5NuGCUyRsT+O7UjGQBTizqcluJ0QYbuTVIxbQalX8DxJL0pL5Ym349DBWHbJ
nck3KujYfZGM8G/BHyliKex6LUZvSRxjIWtXpVKUPd7jxF+W+kQ0PNEvXOit+BdNBPSwhyRAU3R+
lYAhUyUEJM2KQN2mWflitvwYmvIsYxojhxTklTVNEJWH2pUNA3WDZh2Zj9e7bkh3vSyf06rQ9iOx
X2pQDZsyY3fNCEPEcUHDCfI5lO//7tV6h1t84JgWh5yaLIsNW2tCSl3fQMNmiNiQ5upZzNkm60j6
NgE1khLIEV5aMFtIPqjkDP9iKQXE8EZZ/XHPSjmFB04nkzzB8zgMTz/Gt6vLIuKvKfTKBedXGEq9
w3S9rIvxC4azeodgyvf0hq5rXWCG80lewbSTrmuVVmulPf1iVtYymYS1Xn+XmfCekpRJqsJIGEvC
rpAydRyWD1AGgiI1lBUAWNwS7kwAOwHFRgRIwYjrVc/aK4W+RpqZ9WpquLc1lc80B0C81szEzcza
IabNS6d6r2vZNRToGjYWO+YwFlQsiRPTaeOTyd1BB5vEXWNLU8JkzIIlp4oCDpR4cqceGRDACY5b
nRJtIGlAas0qoC/cOanA/H1q/um+SrtOk1+hZx+jNF83AQropA44Gr3rtTQcAocT97gZMdMWGdFo
7UDzkSwEnhUp/f0DHiVhjHtCoyz3uxbap8Q9z8097un4fmtdRVMw5ZWhbj2mCg6QuHYX+VaeSwsz
Uk4uail85TBtkNo5slh+WjUM+wFs4ZatSPKCD134lWcAQ0bKAhwAHAWWGlrImQLEYj1DBQM9MAHq
KZi5o1STDIbRacVbocrqhivp7AdB5QBhzYhGKyv5zkfW98mq4k3+gvkF+Wfpr3oNv0tlVPikF45W
gitgxIO5UhYOXWNkB80Kac9p3H+moBNjgVw5lnPhYSyAvUgZGD2LsBpmX2VnrIkQqHU6QRZJxWKF
GRbImv33m8XWfDTmBKq74uOVk3/DMDow57JrBGWiQfZGF+WoC8wwmVmzmqRfESlUK4vkGgHwKJGW
6O9lZOA26Afi4gecCTKUHA57GNZRYw2tKthBzTjAl9glJEiJViojKJP08yDQgEYYD3d9lfXZQ/jW
fPDEc2usgKdhXAs18t0jty0VJLiC6mp96FYlTk61+qzQi9cJqNKKI3mj+V+6H7k+tFWKK9dSiaK0
gJWB1QBApJtPZVT2eopryphmO2+lg6DTxq4aN2t43gfehVnUnwlWVTqCLKf0Rju7WRd1/21ha7Mj
KT3pCenUSUDhHjfTuriN+kHRJ1CNMh63VssoEQ32vJb0jlJvDkHpI5nppAcyeFZ4/Cb9csgIBckR
tfAakFeh1YVEZwBvp5goTx9oo1pVn6Y8MbTphCsV6mcJP5L8wWccgFmopmsjsdgNgldG0Idmuf4c
k6lcDWWx1SPeWj0WnzQGn9GoPGZBfQwJAabtcIR8w0KmWOhZyhhCqJR9MuC/q0L+rtb8IBHqvdV0
ojNpArUWhk5dKG/IdDCls1niLYVUDcCMPtbbH6WtjKxDxr0AM6P4pwhAGdua9eyPJTm9ZpL0UU0m
H4sqY8dgv/sjnhkFK3mHgqmqEKiSVImDkHWhjjgDp8YKTsVWhCa/USvcq+biIQzG8LhAvCSOtWRs
jk4GvA9f8a3QVeuu+C1RHhwCoS2ucr8iHKAxk01dUnNrjFnQ32Hla/FrIQ3mkVxZvt9vRLHGZGRm
BtjWeLgWfbUlnOZDRpPIQfvc0F9ax6qJ+RmVGgdJg/45fMqMXpOsH5MGiPXUGM9Z09/wdkSOnFE6
hWExgE04hS0Arj9ecB9zcheDjqITz+QfpitcSGZ/hzw86TSqe0o6MXZDIfqqk2k8NRrLfkSykp0F
Ma8BKOI8wXVrDaMkhbi4S71iggWlozcRNQINYip3slxWqHFa6zpkGzH7GXrrKzeJowMXjwO0eh97
VosW8WJvPoR65O+LIZml1rTA5CC/URjNdKaRxpNWwzQxnugpLwfbVtlqfg0JgscqhVOEpuSKeppL
GLNAjmHhmQuy11q0FYZkPBDs3Oqqo4Hao7PF7fNXsFTw02xp6FPUXFjl4xo2r3EZ47w4QCYrr7q4
6xXxNRtIAWxqUfe0MXrGuOdwfqcNAZ2KKxRiuC+Y1dlirb9o1aBuwbTTFog29YKFyQBMoum3q6qU
t3WW3Hqjr0662e0KKKKbucHugSoxNsHIJ4XyCKfxuxGA9CLTmfYUe/Veg/gvjJkFvosRjM9pvhtn
dpOmYNMNuBCyr7NS8ZmhdIYw19ePWnvJhCjYASMLtsKzIhgPp8turk10jfSvqqVO/dsLA4FfEMs3
FADsBqN+CjS2bBIqT4pAAxhgqLBOtWOlmKRBaGSfCaXx0FQEozX+MS6i5UZ+w2x0ZIwocvH+FnoU
C2jTkT+3GmDDKoy+/m5dgj454oupRpZntVSgIW2/QfhNJfDsqmIdxMy8iNCOnSzpT0TXw/2HwgdI
oLP1sv9YIIRmL9JQWHiHnFd+lZrrDi2xjiT6ylX526GnBy6FGaSByEFOoOL4E1TX5W7oU+thLa+x
WMotYExOa9K6qAqOFixaqyouCqfIC90OJxqhUPB0fGc2wo3tGBX8ypLdLIzhL8fK7AKE0VewkWRP
jq1Pa2BMCnFuXabmtI0TKoDYyELkyt2yEGFg9lX6HWnvXzv1rtBYJE9qpkGXrgEuQhJMiZKgOxyu
RERdM7vy3HSMvuuBI7vwG/fD5EkTzv48nx28NDyDCgyACd6eLnPekGdQ6i1ZhNCcZuw8mKV1UVib
o/gLa0pajKeG1xue1OrfM2HintIEoo0qQMGo1I6nv+8g3koONyomCn2MXMsn3aszYe6mlAKRyBbR
Bv2wVRUyZwaqY6TGJjrSqXwhnCPZScnWGK+ywDOLSgk3UNiUeNKmwpuAjZC1/pQjf8+8MvWkHiUt
bmfesyVK51JUoAwPOPbpNWB+BKjlsz9ua8wXmikaNCyy6NyK6U+qssuMeo2hl/JR9+X0rYqVTS1a
GyVV34skHK8zCicXw35IZ8YN5vg7Fw3GpLLJ1EZS0PX7HzDyDcb9CuHQ2ccEH4dWdkrVaBzz0CHW
AOOI3sYna8GpV3OP6i+qnnmCbN3kMEVUK4mukL/jt4lXzjMJBFSrOduVgeUQdJKDKiINSqOzIFcK
HMmqjDZGof8bGMBrcsozWxLMrqGUzYc4fTeK6jIsGxoQTqWsRTa8GHK+AlmGMRiR2tH027X9Pm7J
n0AXcek5R9haRLhiXiHTF759hJVCm0tOqoi03kJcPBlWEUwokGGNwH8GrQAqqXcNpXU4AT2KCmfW
aDQ/FnN5tMC0Oun3li0ITgb0EInjngKZ0aqjAhJyW0MjmxRIFJazmRfFcR+/xFmKqkOZYzKYsr7Z
YY8+gR4i6VmuOgqSxi0UBlhQ4j5JPc4fY0cr1koIaKubl3wqi90Q4WiiYgXwmJBQbDH/jBRUrA1+
JBpjJyOZFrptgEY7oDlkWmN/UDHPk6lMULjqv8gcz5COgzrzQxSote+w8ZmUgVjcfP4p6vzEdNzz
dYTNgxFbXpCbR/Jx2j08rU8YQ3TwUng9A3cjdjtqOaCb87owehTWAsNPNU8OSjL9ygxEnK6fZk+m
t7RRk/wtDxl2WuSjsHipoxuObu/rw17GetYEBfYCraU6kuXNGAvcfPPcMCcq8H0FPeNdoRNRm0Qx
N82inZCAkxo0Sqd8uJciHiZdYwulsIGoyazPNObqZmCV6irwmoV1GWQanTrMKaYuZDKA3HFR9Z0T
dZC8cs5MqAjyGnAFzRTOQ0FF2KCUGoRdBRLHDitsvL8vBbu4p0jY8CAcz///Vsa0b0uNSkIdxm7d
rfLm9N8/yvyQ//T3/1ZtPStvf78hEh/goOwUsQIniyj3WrUHTcp1pB/Pr42zNnKV2H/B6a3toI88
8sisz9DmAoZsgbLhZJOt/F5Ge0uAydXiCVgppTTZI9jUrWS5iYARaowDIFG18HnT56ImMcXyTxPE
EzuXv/LW+EmuUyBIu6hNMxfOyrlshn0SWvOF9xB5CyREBRtkmFFnl2JvnUW5LMlxCdZTIEdYWpke
p12IAaX70TTWsQwUIsK2hPk+f99dYkOfoeb6kM+S1DqA3d/lWlu4cVm+JyE0qEIe3uNMWmWj3x9F
Al42g0nkdMJBi7pGOQa12rpTyjVUyIgYS4TJzPVzSMlRss8yGE0Rn0hWQieVQZhgWsTRQcz6tiw4
68mUTFmco6VX9vivEypr0oGzonaFpHgZcVKGsZ8RaQdco1RGrmDWPduCrMakvE9w9taQhS56nRAG
qWN+gpa3pydFMPMMFb1Ne80TlmTWUErUnYLubwVSazlh4aBS21ViFL+0FinStfRpFeQeRYY7aH7J
5fUIcaZTWtkFmTlitjzpKvI8SxkjwC3YwAbDsEM6h2spAMTGFH9XiUyXB7lwQRxz9BkWvyOC+QBp
lalP7MKLMnqIBtM1DIzU3UwFFTTtSRFlEqaxBy9tNOJoGKvRfdC6F1Q6MQfvyQ2BgexoABLIIVrb
IUXvbDbE004/E6nokMfg5OaS12Oh3sFWye0oZNpc5ThpJ41eXt4T56FbcucmOTc7ai1MEQTSdU3I
6KtMcJz5OtJ+gec/KcvvOVQMtwzNWwm+wIlLprjVxGg6XmRIfajFe3XUyP2qdW+SdbwCzfArx8Oq
IziNMx7pcHPxGyvaqzZM/7qwQlYUqQeonntmbw6NIZqRhBcunaUnsrxwDR/vwU2sndRJ8qmgU9J0
wlm96xdTiLprFxG7Jwc0LEUJ96s4505T+LqjS4OxywkIFYwsW6dMtwiLVTQeld44+hZeKc0Aw9Rx
IN/WbWbuiZ+JdmEjWF5P4t6uUoCFAPrRPW7/bBdYurIvxAJ5um/JB73z582IE/cY+6XpJkqvnQqf
CXscHptK9cH9oWCp5Vi8GBIW2rxS4EIy7UHhAjq5LZrgJtGHdDRJ6290YDH+CZpwUwbY/AIFnBlk
471VGa3XQhs9KhUMlFBX4qOzsOsHqpG9INkh6hoLwksW6gw5GZTvJJ8DlcoTttJzv34dOMaQMJJA
Cqhr7nAtKl8DXA6rUezy17ZiiIT9L32VTAKDsoG5sFiX+ICHJn6FvpyuZECJr39BIBLEs1d/Yr7U
UqS+jDkigjS28NEALMLdV4IaSGiWSL1aX8jqWZMzJNPhRh5l1igS//4V44B80kjQWY8RqBUdh9TA
bN23BEaLlXAJY03bRXoznPxA7U9tGw2nIS8VLDLMMZeft9XQrksr65lTGdqxkdo9oQxbqdPN1zYx
X+C9LDKyL8KxI6dLlvECtPp1Zgbv8dySoRDCM1CDxnCAwREdnMeji10ekEiX0VvvuRDCWEgOWrd/
zCsnN6prIGo4NNfwHWlbiZirZOoSGiO4n5I2+xSm+UAEXHGJ9ZisuPI0DEqxAThoXGZesRDrhzyI
PSuu0hsOA0a8NMLpvVqsZ32OLorX7ye1sU8G2WcjYiKoArWzVSKHFpFjS3BeTQNcWGOp1tEFGP1R
U3umJ4Nveoh2II3X3Q1C4L6ti3lTNQPTGi25kDm67eoh9sZF8+XPLPJ9zzx5VNKDXyxQwdnzK0OH
vR1R2VFOsQm0HyCTZpipRCFlU/1t+jENN1JMllU7SAlB0rOudrqcJL6y1piNLudapiSrATkoizuL
CMFKh6pma9DDiqmfvpkDhFgIwUoEAjJdnlCByh0l2McLonustBe5q0xCMjVdx12C/jWpSKJTpm4v
qQPJWrSAz0YRH5h87cmRJ9/YNwu3NCPyItJ63HL7abywMwiLChErcRd9RPPcIIMrn4jxVg24OCAA
tG23MOXUMYcpQx0CBJuTQ8xgUY1fGl2qLsE0kjJJU4xle8Z9BZ2Po5AcRK/z3M+3gDYCYQpoW3JF
9I9NOGDrINKns0QLO9OSB6yozP5TlpKgXiVdRRT5SE+ANzkTHN3OF2OW4NPNR1OUklNj6u40dOoh
hRy1zg3D9NQeDmgXYftKQQP1gbCcy+QzU0GEqoryFOLyZ0rrlxAhM3fWdNZLhuWjJikLmzuDy46B
smHV2qaBRtOyoFcLufEg+g1NgXgybCBDZ4QWo8FybIl65rH3++tJx2UBYv9ZjMxHJtECNd7lpO+N
6gAlhKOHbJxbFcM6vpfJ7ko584SwB6EVdocReRmc+n6wY7OoDlRmJ9B0vdtxvzFaT0BhhcWDY52E
2gh/8miNXjuqmP7qnng9tVszjgXpgibC0wyhXg8TSrwieBdEC9k7LePN1FWXCYeNo9SSumUPfZNl
jkFAN5fmD46X+mTJhNWoTRq7eWWmeJSUCsjfEtGhBx7cVTbPsr42CifgnoLAyYD0wAgIFWceR2ax
WMmpbMglxcpqGK0LAqYm2Fk//x0c+STtOtOFTVjNWyMlyTrVUBD02gZNqn4V9Jqgm05L1x3vx01l
46gZyHHTvNfXCQQUtxJllOFCcJozuTw0M8cLQZkW1KNKW8e36BIixlsNGbrxPo5fFaw2XjLnO5yg
+t7SW9LDtHarxvFFKya6JGmgr5RK7SAXD5yF2iCV9gGclf3cMx8kQptG6PKzvy/98p0PgZpzWT3R
rM4azcl0cmlrvdkGGhRiZGyAYAEJulBh4GeOk7iPlv/w950MNwVbpbZ0xFvfMY+L4fbatxtNhmYG
Lc3WvWi2UYma1/5tQO7+CJxqFznSJX8zP/p/1kFiXBgSNeMKNH7XlFXqK8cF9VpxI6jr4UrSgf+p
QO8Yrk21sdASCqAcqTCgcrqhZUvvcBLLDQ7YLYbdtf6PH5zhC/JHkdFLnDfgmL3KYP5P87sR2zwY
iOy0CxAEmIX1Cwhvdz4KoitsX2vyEwgCocA/Z/HKejAiFL+MnXyKlZVyT750w1ULcMW2uBmdKnHy
7/KBed6qjkZ57kNHvwavarZtqq++PLIgLElx7COMMvO91Kzh5yiy0xF0Ar7riDIa/yFta24zy9xE
gGbq1I0Jv8TKbcu36qsgkWybpUfTeAgCcCgbcZ4LKKRdIe2hxzR8Ax6QHext4WcLFeikItOqV6UH
DyB5ZHeqbpWoKpLQkCuydlzxkHS7/DV+FT6QEtBKwvawLjadtlZe1a9U3suirYyrOfxpj8qL5cXc
qtsuQ3u8DRgm2v0e4mDmwgiIP/pPECTKFd/+hTc3rdR/42Z4lqNH7NWje5XcGpSRy4yYgCwyWe/s
akiINpw4pTVykf6EWw5eaooKw85fQM6iJhEeMVmGhHn06751/PY0n5vBITIQhz4aShwJIAkhKcUr
kqvvwxb7S+Ey7BHiNdMt2CI212by8kP2Kp21Rz6sVP3ayVuICyB2PZlcgI7MY9e6i1fjATND5sYR
wJ/sKC/fOg9vwExvGEzNIdubRxrHHCQf8S4dlzsg4MQxbYMnA7vezX/qY/UuXEcPyy5uzt28Vvcv
CCfX4THjzTyjZoWghm7yv4aS97N26P2dpO+Rdr+tORU2h3PNHveBHeLJApwp8FfXUrQZ1A1KjJZN
9WTtQsTXzcrYTZkNUCV+gTDdcZIdPdy+OY+q0z0qNz9xDkdLMEHX8cJXGCOW7nBFGkYstdMcgGd4
wX18ETbxSdtEO+Olzi9atNMDcjycp3SFr7qjNk3IB38CUkp+MD+uWAYbmiX0Vt0AjyhK0HcC/N7q
vU8b8Nm5qiPcIjvG9wsefBuGLmqS8DR+ph6khku5+Rzx1R6UTblGlVs5RN48kw8MIXfjisaleFNx
yzs4VQCDRME6NFftb/xLgCHiCUgyiBBPonJpt9Keps/wwVKmfDHnWwT1KMA3dL9BoSonhQ8GpeY2
v1tfWrIi3uNFWDEyIbjy0e7NAbnDVvpqPsQl5ndlrYVjtRM7OOO2tRpX5htWxbtEYOg/MpmdetOd
s/vi6EGKC19ym9xTYNsQF2jpcUlpB4kPcv7+NW/xJ2mJ4Ok22nU27PpZpo5555w4/2JNbtNtdhDv
ytW6hvGONpi/m2kgn/iEOKzHHiy15gvrf7uh3MjXjIl0L/SKs/42uMaHf4BZt8m35W/jhlDfvsjm
mTrbyvYG0xN+uV2q+FpxhG6Z0+0745ZeSUmO3F6w0xf69m+isiLxQ3XgeSQ4bbaE7SBGRlo3/Abi
kYTBuGNLtI1vdJzThAHmNCCtAdfCCvTAs1Cx13DTYC6fQK4gzXPwNKsLbX/HJ2+Xr+EntnQimJt/
nFghDEwwZWyGsakNDXwrXULUx5s4cfR9d4hqLjY3Uy6tlq1p0T7Y5rm8kjNkFgRJMtvZC8PGANbT
AMNf6evG81/UcqVOK7G+IYgc54twl5k73uIX9NwghCc7zTYw+aXjtMV4B7qGrviKVfcfiQjHksRr
R1y3B+E+XqzDfBYYolIxHK1DoB39nwEf6UFwOSXiw1Ae7IjEluVv2sO4GO/BnS3h3dgp38Kh2fL8
xRzqaRhk+NFW4bZ+rT3EQBFK0ZV4ttaYGVbhu/4b7JGJBwxfbfkdzBV4JyYSRGlzAxM8bUcbBrmW
1wToFFYIgEWgftbavNeZU/+KwVrw4g+RS3qTdtK56j7jQ/b0ubWpwdErDzjZObUhkyEWEbxpe05Z
yiZ/W7EeisNG3TWVE+yyyY1/rfZVmG3T0YA9tupx5LUsthEn0ByeLBV1rdO9kzVQbhkpoakAFyHu
hCMjWFTWk6MglmEAsp2vYb4RZRvKldMOq3BtIM2+KpB03PbVOkriptxjgtQMu9qMB8DNPCbSWXhL
1uDEGKteop/gCNvW/Bb7nc6aegEVg3ahc4xsg06YIkj9l2/bPTPOjLdYvRBvPA0rOV+Ne2S+4bo4
5e/WGzW6dKjAxxlkezvCJ31+5Lj+t3ZKBlu+JKpd+zN6Frv9skR0egiMj7XPsuAIV/0e9Fd99OZ9
6uCTXoHnrjbVMbD7r/wpP6Y38G3mF62f0DP3C2x73byHryUw8X88cnA22z1otRufrit5fujwgRnD
mQ9irlZk/UWPJNxa1jUe7E7ayYzRWtqaXCWeaVt5ipGnm+txpyUHye630mZGpPHWbluUu/CniYP4
9ol7GB3w0+LeFx3j2P+2ZDDT+5LpBW3y1wbB4Kp/Ed6hROCCgyGdnc19pDBvWufTjdDyfO9vLc7+
dnUIt+qXal07MtNRtkwr8iT/+TtFWFmR291iuN2D27wIODAyGzwnEtWMD2+PQXFayxHj5+1w1rqD
HsKtWMkH47fg3oaLRd7vkZm8du3Y7oX7RL0BKOy1vg7I5L/gL5PkhNPjAn4USQ3KWgNlMvncax5M
8p035jZrtzW+bqzrl6wkQsEJxRUDK+QPcL9ax8SKlHsy4CvbEOwct0G/nm5jvzcSd9FWgvnAM0mS
WugquQt+kzN7pF+pFOLiRVePbes05oODpNAdKdjKn/rWWoSob33K0I8420lXFijkT3L0QlMwvzXn
6JzjqfSGah3cu2dSbQjm5olhXGMHjrGDq+iW/0RjFbLpv2rnUcGn4nIqRhmgb4OCLDCP5hzlHCok
wg0+zQ8ZAJ2d/sTX/sOgd7ft18pHcah2odft23f1VqabiYkwmtI7+A4bbBkeqHDehplTritja320
2QYgcp/tQUBO+Tk3HCyAIai0czDfi+/yY0kzxL2J5sGkNP8JtDV2j/wXb1em/uAtm97wLmLDSoE4
oADVsDACgLZb1zjX8JM92qSPfBN1++bOtNN/gv2Zj/NvcdDvxVtsrmCpPwLKLy9/xYO6UkDG4807
lppTcrGwjuirioeVq8TNdq2kVY0CZZW+UMe1+WcA6Y/W6HGkr/fkdWIOxTzA9uUl6LpJHLsxcfPL
p9ZfhUt2xykzkqzNY8apA6noF2LP+YeNrcIYsQ8oJWzT34tPdCv3hlOHR06Yxqz9ZG4bBNP0FeeV
dtWO6Ojj18n1qVG/uPEFQvo86lYMP1C2V/lHBILmpzs0jsQjw/aEqg5B/it0TcHzt9QtTnZN9krt
aG7hpS6JjkfzUOIFM6mCV8YxPFM5BB88M+m+L7wSC4xKnI5d3vXZK2N38dsmKNjX5NT5WGO42zRP
OxmZPe7pq9OnUElVR8rvkgfHxLO8M/4NPiQWLCoqCEmss/vE3KSv0Hbm4vtd+CjHD7G49qlTvdF1
Doizdqmgog0SBYTUlGdj/RjVamPeunK94HmuLbGy1D5AHb+5GOyqCWU8B5odrIVj9hhfTAjPH4DV
YPeGNl3270mztQeGFqaTkurMl5qRn1s9xS2X0b/5SIoG9jso5CjGXRrBprwNX3hAC5Tjrupl1wD8
q2uyfnrpLj0Un71pB/v0EZxIFiosaqUOwc4PjYCb+sV8hoMoBau5xiZjHVAsw5FFLO5Fl/zGy5Yu
4od4VR40M/hrcUdxRnjH60MYPLW4uC8cLq6wTz/o3XFQSH8af4+AZJmyP4JvVuNM8FBUtSfziWH3
K/6ttzEjvV25Vv/5B8Diks+ZjxrZLo7WDS8jfb3yMHgZpGynWYffWcwMi/PQtrUjnqPaiwmZIIvI
7t5oFbBfd2+0PlqAoxhbHNkB+3IT3jNX/CdObhmQ2W0Ll4T1EOEnH3n7GdNf+lf/smsNoJHmFcGX
wy7sHWXt//P3zTOo9zFi3p18AGzhZdjcQnBvNnxt0a3eLZ2ViCeUD/sXCb2g2ZaHD8RAKwHEwtU2
1rW+ti+IOZ8mQGH8jwg/F4q5nbjTIfykqo5/Wf2k1NHJb/yaaPAF9k9forJ0KZvQZ7PLt8/uGiqH
9Ft74+68RZ/+JttapEZFjrU3ThL+wm9mC4gurPk1pIG5NhSk8Lb6IRzELTxz4lmIwnNY/fU9oxMn
PHJbjc063jVeiAX+It2XxWYRiXGGM3bSpVwOsSYThg39vOA0vUhvb5XEWN6h7cPQFs85G2P1kaJl
X42ueuLG4SKFV3kf/mB/NW9AyaPf+NH/YxMQ7pKbv+ePKdsU7BNXfzPujDtrFA+F8c3U7aAcJg+G
nPGegG5IV/OdXza+t0t6x04FoaxQpa0gi4Yr/wflOMd1tLfxj8oRg8pIRTlph0fsVeJtibCBx2XT
i8QD8yhOxSdydOuw9DcFpj5r/xbcQ54n23+mP9zDPcETHEXRY4rX6MxyJLPkYDmzGXc1T4BI782T
5TG8iXuMBJfKHZ6cXdVjfpBcY79LruLaeKt52ioEpYXL4sliqb1TW7/0H8OWacwT8C/UfmdCR+oR
q4Xd7o0DO3HnzaFEJ1k5jSsy8mPY92p53E1f9bUSaMusiANnyRge5ts07i2nP/n/hvEZN66QbTRx
U6icLW1U/VvjlND657HB4cMhbsDGaIvvywM0EuC6L399V5O3s+oC3R87V6y2wYb/sdho++lUnlkF
0Rxa3sSLrTf1TfPGDZ+AeFDWDQPBFzzGoZ3QD1pIrXiBdhEbJcOt01I+4yX8yinLwjW5V9+VCads
zQL+FFjIF+GCXW6NY/nZvGGnkDl4SlfhhTitQAORyHRf3RiIoAcr9T2B0Yz3910y6mBTk9JymlmM
HQOo8ArxPoamD+CtXDwlAafJ1E2K9nhlQxFM+t/PE0RYWdJW3CpWsm+k3lzHNfs4niefpHIMU8qc
vkF8bFwDACvFSiPInqjlfBuYiYfjkIlfjLskovZCpYxCdOguiRhXmzTn9YRlj9V54mEYli8xsptV
x2QDj/esIINrDqo0Ui6Nxf++jGZ97NRS3ySA6rxxAPfWqhSUaZ1WnvVj/RSN1R8sAQrsEjRJExZ9
wjorBU4qf1/0+SU1hGDDcIEmJgLjct3WEeVDaD4RWdbbEDzPonvEgkjjWcV7ipKDFu00f4ta/BCS
S0DHYigDE9GAhPW5Pg2q/C0nQO/zmMOcbl593q8XEeCLlqlzCrJQbF/g/A24iRPR9KOU/tFvfZkS
NiDdqHuLdZi/ciDiP+ZCdKq8Ra+c2cIwsz2OV6PpEiLGi4TODIMzv3xVmyepGCgV+D4yRxi0UfMt
xPHDSst7PTa3lvQ81kh1RRrB56CXtFCn51QKpOL9h7QzW25by7Ltr2Scd2Shx943KvOBYgOS6qje
fkHIloy+7/H1d0CZVWVTDPE2EXlOHKdtgQQ2drPWnGOaqktlfa2Nzm08+m6h6NcGB0/ZwQ/TzHvH
43Dk6BYpFCMnlspwCR05eDR3Vn0jnop2siAuoQbyhumxn/QbHgcbmNz0qBMVb4KMsoXTAU5Uh59C
t5Sd9AIcfYHrGdVlnQ31tsVlxTyTJNvKYevqDG6vjsF1pWA6wYwxbryS7BbVDy/mTFiYGc6VSOSw
J2/IXsiOYiDhsLSBJtiQUv85UjReCd3xFiHijKWvQXvyn6fW+mX2FeRkspvhtydrK2G7ABlrh4H9
OioDTsOauPjrfxIeT5Fr5izEfwFtZsSPZRLTKFXHsqWJO5OLHgFd7CHRs04Rldub8CFyCaagY73Q
vXBbp80iTctNZUa7gugnEBXj49eX/8x3ma8uNUMVNh0i8wja4wzW0Fi5UxH72v+CzLVUa5/SQUQV
Q5kFSl5lU+1S8Up/fV0N7NCnr63pxA4Ki+aWqc8f7DdyjlrbxaAPWkWnhdTHCqdYZW9Cp78dbbzw
k4qaPq2usOFd2RI9J+1kTrY59C3Z7858lPk7Hj8BTXfm3Esp+URHT0CLLXVEHlpBGweLEJUKWAjl
PcgFqsibgOBn+pMzEIbhO9A96x4tr5wuJDvhzh/PDAfnxGfRNbSohjAtXR5/Fiv0NF3JQ3rlJRFm
WcQCP2MFkrF4DfCieYowzzwJ49QA1LF4OFhMVNu0j55ETMduKgqlcu2Mcp/Tp4+OYaGTZKfVTsQO
zLff0ZrvReEBjMk2NU7UcmBrjxwAl0myMxIvQmIcgbPlABPr7PVNi7/kxSDzQeX5VfUk0IAUI8rU
JuXxFi0t8BJyBAcixGGrUDSHrx/qqWeqG4aDRVbM1KujcU2GQcGq5NeuSFkIbfAwC7vsz7w8H4P0
eOQYOu+OpcLfchz9z0E84HQeGzkHK1TWA2yaQ5c6+96h+N3wxhSUYJ0+O0xFB45B8h+92A6RdYX/
g5jrPjnYASMqqYvb/hIs3CXPflMI8102M7Ok+J6U1dU0AtAo7HKj1t6t2ga/8iqt1l/fLP0TPYs5
yNBtC9a10Eh4P8prlZYJiVY3OA5Itqa+k0MrIOG6pdUykoawmKowdVPH2A7QnsA9byqxzqrkydd6
BI4xhBGbOCapv4u4Ii8a5oLhQyuYev/WS0V15h05OXcYJo07Fi9Htz9+/7e5w6ilnTshH5eRddFq
UG0wXF1MM3ZKS7vHmJb67On/Plj7yKB26SOAoyazSITanPssp94eg4lbNVHUIww9GgI+whJNAc/u
xhbdE6eMCdSBNjIG1IRKvdz4Fu9T09Fi92lj9EH69vWzO/n6GuTMmiqcN5uB+OcYlPhN/jUGBwRF
y0rTKTJ3ISLR8VGQsr7QAV7X85uHLysGCDI/nE6/J6WRYyE4mQGbHDb24d2bgSgTYv+LJtLeGyem
4OpfFUkBuyfhlC1JFJRQDwPvB5yIPTZKCqZRt5spS82Mofr6i2mn76ywHVZj3RSf5iU0qAwgtXLr
fG+1lNhtA1cgqjVYkc1VQ9DEdtLkNqFwHkF++frqp9ZFRthMPCPCWDeO1gRz8MzWTFkTxpnTo1Ca
6DG48dJGG813HiMro0DSN2e+86lZy1QhJpnwfSDZHeHk4qHNOrDnlTsNPEsEN99tkX//+pudu8bR
NwutRscnyoBF5Hc12dXGFOmZyffkmORl0AzJe0GT+3hMShI4Kr3hpSi1tdHTAiCOayFBbtPizg7D
BybIJIGybK/wyxwwNdGMRz+cJMTWlvuw6q46FX+o0LVlPyZ0qRwqBsEYfA8Ln3ROFMDdHBXXKuMj
HBIqozMwynfuitD7MQPHhIdK4+sbp82v8p+zPUnWljBIZ1clkv2jNcW0CpI6gQW5PuL0RcMyTmhJ
utIRQV1EKa+ZUyePuLtpOYC78ZWSrknB1reQ2fLrj3Kcr82SpqoO7H6pW7rmHE86pe2oYiwMsiGz
X+TqgALQqV87jUYfdzwMVTMnDUfLwNh/fd3PuxNUkwJhnWMTI/6RLv77pk36WjNVcVK60xQsHZ13
suZmA43t8KMx6VakhXx9xXnEH91zvp+wHIzzlmEe745lHYbTOArcYaaAH4Eym63sS1FFT/8P1zF1
VeMBM5ub8zf/bUmxOcMZsnJyV1C7mTwybgEih6V3Zq8pjFPf57frHG22FCOxPYQjgFaB7JNesUTz
zSnfXigDsgAtN+kr3iVhvs3rCJTxWBCptnXK6IGvT62ha7u1ImfNlZGuDPRYmhGo64idEIkyKZ84
GwW/B/mgR8FWmgBuWp+akSkH7PfwtzfwQ5XVYKkoeqH7kBKHqMLz7/0UH5juccyPjK1V1v566tb5
nODdm3TotM4hJZEIgT7KCXvIp5/4zJVtz4ESz2SPPJJeftH+7ISKvCAOfA7EGa6dIX7tnSXHU1pt
/tCgVxPfiEUg2cRoC8xNfbPMt8iQtAd8jIS+Bd/61FYRrkLXsQbz4BfBLxUm3hydBAHOEtQwJ82B
52+9qGs9mm45NJcbjwprLmmAdzZ2myhGPCCG4Cmcpgc/vPl6pGgnFiY2lI7FK6iiDLOOd0tJMikG
x7TcjVKAAHrQ33dJdjB6/V5U8gfViG6hjvEBO8+zTKPbWgYmkKYeq/9lHlq7EbQz5vUXSytXWlA8
TkryXbONhJW6ISsg0TfTGFDYKe1lqPpPVWdnPFyP5DVN2wye+lbV+Kud+ICtjS6VGTzlxArC7Ed7
I38kfX9vNfJ6atp7Pabk2hG0E2U0RFJ5XZXBysRG2Jj8hSiBWU5eQdDj5YwOqW5e4iU56E13j2WO
cPFozLaGob2NvrbxFOcaHgwxIpX+2hJ3UAy0HkNuuzeHlIRhQqlpVVYT4go8Cxfz59RNQrtqp70P
bO3t4+919mWd1wfUt8u6g1ChI+drErkbDM+1aAu2lfpaR53rDcxpmvli6NkWn8UuCUGrB/qtb5k3
fgwbIqgelSm/wu0CcycIHoM+/lYFxXTZBDB5PF+5a7L6ymydN2nZVPNF9ZxjR7yNO4l3K7vFGpff
cQZlTHkYrs6MkBMLhS6hpVJ8slBlOkeTiZdCLdWrEXU0GLLcr8YdWSmwECR1yLSy1mEq34gMJ06u
rZCzqDz2uB5ognpG7575LPNyfjSBGrpjgpuQsDzk8RGFKkvX9UWau+BAkKfvyCMJZ6NauhLo5Vpb
g/Bs5OqFUvSvg9P81HL1vq5Q1gSBMFd5V9BNFIq/7ZvhzCKmfT51GJzQVNvWNQEV83hur/wR5Hlr
Z66PZYB6VyGQytJ4QVwOtnyovnkphG1OAIlbO3C2AqXftq3qnVnUZjjy8S2Cb8t6Bsedf47Pis0Y
i94jsBpwyyNEgHSD/4/k1w9uCKaOxRAN4z4jtrs18m010zSa2XNudhJZcRLhaLR/Wuk+wU5AWX64
hfc3XZH4ivwJY4lO3LQuUc56BCNPtnJrdAnfJWx0iHOwtcx8WnutDZ+bivmZh/95C21wPjJAMljU
NnT9aB9Wx02RxHiqILS2140uab1XrzCoFl1SPZR99pC0I9IfYwIWk79+ffHPO2hzXk01ByS0Iy3r
aJ8ZdwXuJi3CjiJoN+FXWg7j+EC1bh3aJfHJ5KOSc3duj/b5WbJrB3ftOGyMDFIa/lzHizrPW79r
E5fwscsRLWERQ1i3W6Af0Y3loZPO8MgNr8SnHlBRv339nT+2gH++baZq8LV1zdRs2zremPlhUmQm
OZ2ktRJrDiyV0WHrSO/UC0qrN1FiHzrMAbS3iU/LFNAWPdWJsjMXgyqeIb8/tPNvizC+GWu8/HNg
TJPmr+N4Z7RXYPx2UY5F36nOPa3P0wQfnEMHm3bL4uPPU9pv+5/Som5ttykfHNN9YOAGnsRbhAkf
BOXh65t0amAYFP1sbhM7IevoUgFSYU80MnYJcns2HBwevrMhEPfKQeeNZYwTZSOfv77m5w0zXw9i
ugHkfJ5sjrddZgFYUxHksjLfxbJ4zUftASTDUi20x49bHnvpytSdM+Px8/bVVDmSGx+bdS589BJY
NUWMxnNiV2nb3UikjWnGN6GtXn799bRT99RSKXcZArKgflzGZdtFpgs/2/Uz62B3nOFzXjQKbiyV
+bdSMS5jU19HqrUWsAXMmlm2MnBateM2RBQIpMqCAzc5z4p3bmSd2C5xDzSV/bsgaokT4Z9DayAg
I4sibL8VPqApDO4Na2AO8C7B4O/b7pvmRYh8IhhR2rmhZs0r7fH7OE99jgUkjJXm6NosII2EchS7
kvRUQjkBpX2wFlSHNOsh77cNTLcFBk1wDZBIMsNnlRaoilP/JsAET5arN10AH7z6AN4KDSOg4KU2
NLzHQxpDrGElIOeJ156CmaZXS5xxiEIKsk+9OrtLTEzkw0yQ+YCONYWJgR43CT6xZHa0PXywDJRS
rKweeNHHHweIJ2EnAX3CRE6pFRxc339vamtHjicb/VydTfH+OhBE1sE+BskR/qCuh/JtAO5HrJAL
iEte6ESaAHheF/Mx4MyAm1/STzdWyLk0owlpHg+4KYLhGphMdGOvfCeYkY6jtbLHXVqhRisBonhW
u8szSCSYpt5w56yMor79+kOcfLmIHKB9IXX4/0cTSWqWbB78PHHxdCKp4mursfYgnObMoe1EvZER
LG3OvUzqNrW+P0cwbjcjK0pS3XqDphPaRBIjhxmTWpcEoNvaA8wD9OA8m8awDkGrX1Zed9mL6dwH
ObW62WwshS4ofnL3//wgU6RiIwbN6mo13IuWfy2HalP7r3E6vlizlbOukx9VaV3PRvhU/Pi/v+Hc
BZMF3RSqelyR4zWwuzhgNhtj722+3xX6srTyzkzW+udDMkUwZkb6DJTv9eO3dqjjTJtyZgw7psUg
4fwvkiJBneUc4lGD8sCcFRmNG3a2XPQNoxzy/KJDY6JXUMRjDA+cHMiEYcs7t+9CUz6nMHN0j7CB
AXlgTQjj8vw0fGq2IYbC1Gg7nCjLCLsSIPy6GGVnu1P6ZqcUxSu38iLT9ctRPTvrn7xPugHrDuyF
+NS5SbhJjk31yx2HG0VrQSLHxWtL2RQkpEBZk4Q/2uSHCfilV8BV9exI7XIXZghgvh4YzvwGHE8H
PCiavKZmEE5ytM7JVgfw5Jexi8kYlw6gfwH4AQJlCbUyRPuFSSpv6tuA3QRbggPJ5BtVfHOE+ZCi
rcnfBx/rSph2bs12KWKBBDUdEOXAvzqpoWwfrCtLeldjoz+IgWJGwWBQjeKVHM4naTT3aZG/ykG9
LADVky6El6n6VglrVfoK6lr2S5SqKUHKh0kr7wxoTYUk5F6338OcZjs5scYq1+05DvOuM0DAFE61
J7QcvIVKzlVKZpgD8NR+zkKOuQx7FcUpMfLzyx4wHBaxFcLa+f7x346drj7uclFSUQnyH5F6blU1
Tz57hwor8x/evuOtfeXVc0mB4GtZVrsM2JKIu11Pk3M5vxBVTxxeGYyupRGYNUQ/bO50JLWHqMpe
I7/62Qb1dlLNByVkl9n0TNhlVd7D4ridzKpnWyov4ir4Gf3QJMiRlnQ2SI+3OLzcHBZZPHOmnMRG
Ga3Ybx2DSxRWTZAdusd5LjYcfkuFgA9eiszBpMNJkPt3TU0/y1HOLAOnNhiaanKMxOAt52Pcn7Ni
4rRDFAIQcZVGW2hDducP3k6NVppfPubV+KoWaHW85CDz8cwZRz+xBGlMhvOmmWatcbzf1zXeahP7
tjt52hu4thdg/0+OFqxKmd1HxfdWM1zDHd/t2VhmIdwJXtTcucw941V0zX1WAtQTBV2/Yq5UbeoB
AYXuZWvqPViqZHMfVMn263f11OxKTUuz2e+zH/t07O6grQ6EBeduH6Foc7Jt2VLfSfv7Ks62UxHv
1N5ZGwEOLVSaY8aHm4NUe7W9TxrUEU6AdSa4SZzpZzSYL6lQ3yZYcJF41NLxNa7VM2eqk49X02hL
0ovhTHe8+pqKjMJK1LmLne66tPsK0dCT3xR7VQ0PPputjOj3MfI3oyDO+uubdWpjzbXnyrOuWZK5
+s+xxZTXN7VZMrYIT7nQGc3aYF7y1mysfGkp0T3O+l0wqW9For5Rp15DbNtkvXdt6e091vxF3Ahk
zMCnDTW7OvPhTmwH+HAcZwz2YJzcjmbd1KtMgPM8yanJX8CNrcfJeokspks/cBacTy/VjNqSb1nX
ti935uA/nfkEJ85VPBlVGsLmgCWOt4GFY4ZNmlFdKsfufn4+vS1dvwZi3ryYsrsne/wpT+eYaHEd
4idD55FHxktUT2+N4x+UzHzJgOwrJq5ZRzvzdp5YjjUDVY00TNakT935Dr5lNlGHRgndcq7O3y2r
fEhIvYN3Ux5Em51rBp84hTEhq7puabpOF+FosDAyvFyvp8ylOrCufNTw8EwWkFeXhR3cR8HI/zmc
eZ3nZ3y08tKvVy3DoANt6nKeoX47uBdTP1QqcauzY/l5Qsc44A13mis/z84Vvp1TT/v3ax2NN6lE
cWSac6FMwseqQ4KmIw1SFyccLXwthxwAm0DWaBqbQC2vpyJ3MOGIvRglL629xLL+MBN9U9NZ+/Tz
qmLcqrn5DKg+pZNPOgm4pWTaFBrh4b2jbmuleMASG4DQNxqKtVAk9s6+aKuHD/IxEs2U9iNsvuLd
zDR3NNgXWh3YlWja1oG2LTNnleXdzRi++bqzknWGks7ZCTzYlFz0IXebfNyopdwXVXctU6Avyrip
pvpa6cuHGIBPq2A1xQCadFdpN26NFpda2f6Kouahq/mUfnY9ZBBMUm+6txI6Jbok0ijHpH0ROiBs
kmFaFD/ENog5nuWmhPniqS9E2XyLa9utQJYpI2mYgLTlsOxUQnIMiDQklhbLD8Kl5KusTVSSuPHM
nY0myIn8cp0OKKXV9LVAmkVlsSYHq9lP/pjAQs1YR+ySJJ+cEQheYGMakw4UyQ93vME4QWm1bCK/
R7jZ9LDpAEX1Y0RABNG7bcom0ZAmYJBETfgRM3UfWSKsBOs6GJxgA1kIyTgV7AUhDC9eic46ksYm
IxZIKMUBjB4eHUb9JLIDqPOlUbAfc9RhW2cshRbUuBi/cEd2kIzfJfYgJ6wfhCf2lqjeuzA/+FV2
UOoGLYWH5snE0p7/rIX2rCf4FrM4f4qGLSzDhWODu6Vx8OwAR/IKTN5AimXgBqRKWrF3pRJq1QIO
MAJr3SjbeUgMdnmQo7MX9oiJlA85zwNA0jfoWzdGDPfQCy77sH3JHX9YZu24+Xq6PPn+aI6jMTkY
yFaODqx2WZcNqY+ZS3TlsrKZkYP+dixIvEAlZI72qp3knq94Zh48tUmh/sHpFTEFWqWjy1rBCEPF
H3GR0f7RVHmdxSn1/OzMTHSinm/SGabXSMeWNqI8uo6JOAh4vczcfpRu27d4oiDBp7h1qabkyOkW
RRgcZKVfhcTilNr5ncKpGZ9F1bG5x1Rhjw+OskjLtOgtOgp4OJISxWmL/r1X7Ev+72uEAhz6xMLz
pzsm/1UQongFiXipVgCSBcXHlkCepqluY51ILWHvycmlg2UBS/YIoukhZy5SLeMVrD3XT7K33G/u
2sDfwRXfy7EDpkDaVGeRQt1mVPN9gkJ8DMRp3y7H3H4wWjBwMdNlO849wkS50CtopcE4O53U8dXI
JjebCNwJnAtNOtdpoCLkf9PrGGFOhwGfXK+FY4R3ZXGoRI6G3cQ0oDbT6/w0c8hg+L+GeCki+4mj
VJzaQBtG8FnRoYK3BLmXnch3T+kRLswdu4B5w4Cjt9T8kEJNF10JNqlkFUTgFKhC1anTLPWo86ky
gHHUQAgnXrgh8oMUAgTqTVK8Y6QCTKrC5h46sPwII3rfJNKgMR+KoS/XI5p/h2Rv8A4kvToaHAp6
j05n72oVE2VS+Yt2wGPbRU9TXEDfSGeROJ7P0OMCM1bw63fw1HppGxzRJXo3hur8jv62XoZqbaVZ
3GXQD+kx6Y+pnezHXt3EGnE1/1+XOj6idQW84Rzkoxs4kBQz+MIZNXYwiRfEVZ/5Wid3yTbnKnQp
yNE4zv35vdRSL/LSrPhesVsHpOn52SoY8vW8b4+08ZvmEy+Gkx3c8JmveWrXQ5WGkhRbLc5hR7se
u0JWkCVMLwNtXwjoaYrlpWmunUDutYLny6+/vrGnr2hRyZ+DTT9VG4BTo26BY+hWUYUBrHqAKvOq
eeMz4cbvDWsIVKfV15f8mDqO91mzPpZaJ2pl51j8M9UFVH8SFNxoSIILk5DDDo0jZktJ0KhaLabG
vq9hM5EF1yf3QjyUMRTHamSPUPVzq4+A4aI5KCxUNWZXfKZpw440nDZyRNpgKTnUCZJHnNTax4je
KHR5mOKmrV049sVUTRvfK5oLR/C+9bjSyBqgtr3v4OgueVf2YQhfiuZtfaF591WCMa6BCZdKw81T
/XGQ5W2mZOPCoxKLoHkZNAE0YanES538BGqzPa7j2X1e1kCTEAASEpZfcPrMLuD4f4sE1AkLON7X
d/XkqGXMGrSCaE2jQf1z1PaDR1ZaIFO3L4v3ZHyS0EZib9qCr7vWzVXTLiP8jtO5QuapAQQPiEIm
BV3z08mg7pQxKHQ7dSFUv0cTj09O9euYNK/prMEYquIA9+fh6y97avWn84TiXZ3/9bG7/m3mUWUV
I0iGfBizhOTgai4kOq156a9yaxcJ7SbJy4d5f/L1dU/NeL9d9/j8HE1m0uWWmmJsHjYiYYxFor7u
de25yrvrr68lTx1JKYEiEuNYyqxwVCpvekGgB6FMrpFFd8PQ9csQ2bpPNVavkoYYl+KXRZgb3adp
M6oBXnYBM4O6ocaD9rzaWVi1a/hvSQ79yLaHm4iwcliVQ+oBODUSRH6K9ubbeLFqE1ieZ32L0Eiu
dB1Z3kDsXg1jMIgA51jTY9OCNJnie+ZG2L2Qp9ZBtmVPiy0at0mNW5vktucPc4ktIpXYJ2x38jrO
cSOVCucNDfz1gpMXBeOcvb6SPRCzUWMJoe7saRu/s8i4a2rS9AiGREq1yqz+WzeZPSFwHHu0xtog
97r2bB+Scw/8kkwTluAGxkR84eswhGNjOJhJsJv3zWVlPAt2xEPN2CBSYeUHw7PpT8RgNQ9R3l4T
91CsnFjZD7G16sHPhkrwS5mqcWUFzY6M2ebaqgLSojC/ktB7Zok59dLIOYCaxgNv67GoM0mKGt1l
QV294HSVG88dOIpGNZ+twtrT8H1uiCg7M9PrpwavRJOBG8KhVXw8njhf+uQWMkHYiXOtA7xHduvp
S62+KCHhhnM6lDa34OpQurYXEWmYetdDGEWuH6X3VUtbs9Bp+6akdujRr8wrXtDbE27VTTNaIt7D
4oWX0AJUB5u1SjoswJoFDeLr9+KEU8DEY4HOQ2e6oVZ59F74ypigqUxgHnnpGv0UDneVivdQaddm
yrcif6tYhJj6lBH+eqwEhO1JiTB7zKmQ+xgRFdlsupZZuMnuSdVDv4XVaUNqAU5c+O1EeiRPnbH2
bAN4fAHxslEIoEjUORpaJfc17AL36y/1OfEb9COiAW3eTAnKP/OI+W1Gk/Yo0kY3EnfQo1VJUR2U
mnhocru7qPRhrUmvWOYp6PBU1x4C+Aqc4TPsvT7ZIE0Wb8KYYwDUShGIM/PQKSEGom1aR/MuwflU
mPUHayq8jsm2EMFlGyavSlIeghxjtGViRG7IOKngeNfW8AD88SYYmiuL1tei8zh5NrXz1K/TIHtv
Yh4UlHpkbun7SFqB0/Mj2kzsCa1B7WMqv87cU/XEDIo2AqkAAjcaO8ddTTXyfJuyUYo+uyJIKcbv
145MG566I/kZjQh3d5jycNsHO9mDHsijeLqSKuyGPnhTx1K/oYFGdzuBGGR4cz5nW6J608ZXf+J1
GZMf5ENmqz5rbqCjwj0hWVEW1Dgym7fFCjtlGcFVJbeTl22EOm6J8I7JCkBlljtuEkuTtN2Ms5Qw
drlOQo4RUBeeO19wU4IdADUgfQkFiq6buabeOz7Fu+e6NAK0hlJZqWWB8lQx7oQVPmfIkBZGa2qL
vmCvJBRxGcufTs8UbEftm2+pS89iN5N1LkK2ZWl/h1j67nv+bvBhP/mRtfSN/DCvJ53zSAzm93lT
2CTGc11VD1rbvun0+uibP3ehrtH95wcbavMQsOfv+24ri4YGebCHWt8t/bD/deWpxrVkNfDNKN5Q
LcSSXpVEpkjnQBwyx0eIgEyxHcyvonGnZOaOjur3LB9/nhkLp4YCgjRDRbTCofa4qzbSTEjqxkjd
IcoTsJDGArzvXerXw4bzHPcnlIfOVAjxnOcvfDZxqp1RlpzYtGAQFOjMrXlFPy7wEnddlum8QZM5
j69PiifbATHcyZJ7g5zUlWO5mvCRLkJYy+fe4hOzP6USejqUcdkhHlffM3rsbZ+GmRu3hEgWWeSa
OQwzB9D90iixV+WYkS6FdW/xDqxTLwAeWrtekZP7HDRio2fRtdeW+tYY5wjATgIhJJdLtbZdO3hX
0DKXBCY9hILgUPYWG3Y17Amr6l+r2H/8HP6X/57f/uuYUP/zP/n1z7wgeNUPmqNf/vMhT/nff85/
57//zJ9/459XJLfldf6r+fJPbd7z69f0vT7+Q3/8ZK7+70+3fG1e//jFKkNXMx7a92q8e6/bpPn4
FHyP+U/+n/7m394/fsrDWLz/46/XNx4BNGJszz+bv/79W7O5lRl4LhL9x+9X+Pdvz1/hH39d51UT
/O3itcpR8L6e+Kvvr3Xzj78Ux/o7bkib9otNgYmDOwOlf//4LWH+HQkK3QdVM20sWAaLUDb/2H/8
Zdh/R89Jx8hicULgafO36rz9+C3j7/xRuiYcli1Vk5bx1399yD8e5/883r9lbXqbh1lT84Mp77PU
/X48xDTHKEVnxNZXQ4hl/LkUOvFQplVSR26IFHNjD8WjJUZvo8Lmzwq9PUSGQ2RO1O+yVEs2auNr
VEZV446rFos4ndqdRR40Wk37rlBKSeKrDsB7UrJLsNK0vyfTuqVoKvyiu7UhI/pItu9zgMjkkPfp
Zd0WxbNRXUmCuONQnb7TEcgATvbltd5kxR4SJhbECMJiE2rOgfQHUpssL7134nYZ++Snc9xkQtaV
cY2xRd9bHFCIm4UrSrq6t9QD4oELJKqQTerhZyOVq0BoCp+c8omZ2egGB49inzb2L2pVLQn7GL6F
QA2UsrFWBVv/TZTaOTpQ3Ixl4HRbI8nZ1Pstce4fCqaxQM09NY814hoIOQ00HUElyFa14DHzKShZ
ySZJp5TTc349TofRC8xtJ8pX6WCvwQy20cohWaehJS4jewo2Vaus+35VEMF5bRjhs0Sau3JsXK2Q
cC9letmJeNzXbCY9btYTImzmcxt4oCT2wEYOoFhdteT4+K70gmh5LqfWLInxVJInBCR5UXZLQpAD
Snb9XYuyfOXo93TgL0LfTAlG1eBEmHUOJuqSuE/5BMDioEoru/Xb4cXradelQwLCKZ2JyBV2Akli
K8TEugeTIjXqKUOn3ZpDd5dVnXadthhC7DQJNmBjJqQKigDyhtxh1eQKqdQVJ7yxEfqudkLCtk0s
Ml6LGSScslvs5Yj0Sw0SnvnGe1S6cZSarjPa6k0ovWTpESpTx4pXrQjpHkRQ3wg91S8cqO2skPO8
aekDjeAGqgoPZ83pYmMCvF3bUq3APsLL8KMYKlU6JkslKlu3iSlqKoUV7DWSSfJa/VEo6uiOfmkc
VGXnd0DyiJmFDNJKAgz4oRfUFo1Vo8KbNUAmI4Ilkr0zQoin3rydtQXMkU4at2TPitnVT0yakXyv
DDW+LOZ/kV66J9g0dAMCFPdqnDDuSUqRtbFLvTjfOfJuShz9SoSDfsW+Nl3W7JGWoRndx2GxDhlZ
O+FhoOmjcSfA9t6Sd3Vhl8I+DMZI6FuA9NsmrIC+XsW5sMiSlVRDCiol5ZPCHIdbctTg3SuOs1M6
wEImFDvc3M4ymJQWdPn4lI3EPBMIlVw4xAhsIsiCNuXhReRF00afTWTGaJO/AbJIK6J28dAPWbun
/PqDrCjwByW0B4tsskxEyTInCOpClMpmciqcitNdj6KyLAv4fGpK8Uebv/6IVAOFf+UOClShBrXC
ppkHa+E1IV4I21zWGsSLsYtBpvXxswoR/1bm+r3tw+PwDONK98VTgDCUQlewrInAXnS2n7+kubZx
qjq7yJiBr3h3nq3GD5m58OdoyXQgkY72HrxCFsxoz8kLJ4FiwP3M8mRptR4BFQ1triiiV92qVN9x
4QtiXwkVUE2miSovbHYcA7CJMCyvIiPYoF75boLaWOYij3ZqSe7poyJBo5phe5XrVK3GqhJb2ZK1
qxrNLhDhuLTA8mRDBmbFzClA43Wo+6HbqZN8EbIJN9MMH4msFCGqh8rFpPsmlPxbGEG9UZ11WxrF
lZ822bUthwGDIWF7iVMEl5gWqa9z7gJrpTnw0C37AslEe9M4lX4wY/VGL5vsRvTOYZoANgIY95nA
KV2U0lukonR+9PD7ytzakmn25PcEioi0EKtsmYMw3o61Zy1aLQ63HVyTJcV4uaJ6E27CIKB1pSuR
GxXKDyvK+3tSNW7yxMIIiEzcpjxxESVVvmIdAltWGYdsbJ/VkZlfe1edQL8pGP2rQA3V61pi3M+E
Q8odMtWNL4Fv+W3Fet/RlK9q/cIsnVc/9OST4Y3etVlp4NUM1PyF17stZdhFH6WgDVMFnTsyyrU9
ReuUjt/tFGBejdC13jiG8kgGzp5og/Yxd1a1TudioTngp7WoW6sNHdVQtkQl6y3yvTy4tDLck4o6
hW4am+O+FPFLEmr3fjgoewFjsIuT+KEafxadd9MG+mzcUF5Sp90XBcjXCdjLLtZ7KJMItC4Iw5tW
Kb0ZcuDK6loP0h3eE37Rj98nNfsOcgKSJ3XrdctOf+tbGaxAf4RTFTahKxnxy8aT1UFy1DGNN5/I
xKfSLy13Uv3bUFCUamNBg3+M9Yt+DO8GNS43WcU/WQRYDEZ2SqNyqRWy25vI+t2wzF68wAL8HqfA
0uKgu+gE4ZwDO+nN/2bsPJrbVsJt+4tQhdBIU4IRFCWZkhU8QTkix0ajAfz6u6BTdd/kDt5EZZ8j
25IIdn9h772mpFNHgqTtk5fZZ2A/7auqSMFrJOAPz2rDp4A9t8me8egP/hi54BYfwr4bycem5gV4
pQ/+XK+XtDH1HkUi9OKlSR81dkPoYTRQFoBjmrTv+A3nOC+s5zWv02gQnntnpiZSYKhei1B+TAgE
U0j5T9zU3d6uyMfUvf3PXpaftSqtt8W6mmBo3/As3ymMfq4NOej9IkPSauX3dAozcvVMJR/Wnkzt
MmCfu2gIG/qjk9DRnHDv9V0bybArb7awiO3ZLhJ/KS5ZQMj+UpAzL/rBPA+MntjOjZApEXLC1ey7
Q8as7zmsKmbv9k+7R1VYatO6VGbvPNilkx+LnpsakTJmRNkE52FU5m6wyFLHtwadKOBaVzZNVd3i
hiaSqL0OtlNc2ppxiyoXyK5VcObtvmsScm+re5WsybWfk+I0WhgOh760iF0lCHGcwqvTt6dJD2SX
unqIfecpVcK8swaZZZdehZXHGMLaS1eODqmGxnWak/WI54KOW3byG4gamFdJsknDFFCeemuvpPcw
NVns9cQWFB3iCHz4f/u1pyogeT1SJHdjNTp0NIT3lD3PKA33dbAIWBw9M2qs3jwGY3oy/HZ8qIsf
UAqaSzAufwbTbQ9NCKcqwzKc5UFxm1foCujzOr4eIErMZglSm4IqOfE676YyrX9oVj9H21wjwBMB
cZO2+ZgzFMT9y9YJIp1JipZ0DuAi0BrgaO1bJQ/OuHnHGFxEa0CCVhuop8lTFI8FkRckOJ0TjdJN
DgB9ib8JdsNkZw+e2/5VsNaPxOkfPQZbOylEc5G0uM+OYbxrqA5X0b+MvtG+YMjfyojSbFmTWPei
bqyj2RM6rkvVfEz9ATFnOhvrs+WWv/2CskMQndTjCLkF1IX7Lu2GU7aS0+aHn417NzKhn0QifuKs
VKd6PZvBlmxmFfKbZWPTGkcEBFV17Gl+HkxGSSyFrtW0/MNdkz2MServmnTlUiChgkzRkUFdU5fX
0er2Kk+WQ2N1GDCHYnyuKbVmodNDWigIGGv9UPNThByOZkSItDpnDgRlk8SGHbsm68gE8a22pdwZ
5Wqe69ZdI9sviZKbzPFK/AT6S2bbomrT8xIs3wX6lJNjJ68wAXJ2/2YO51U/ZdRuu2ZYL02nsDqP
vOdHviLPJlRcxXYSDB9+3/E37Lup6J860RycVH8L7ZwQ9S5GZtyisxfJPkT8GAO2a7cKuy88EDRa
rfuBEfEu8ab5XgsSkDdprHK7SzDV3J3det+2H2aeLbc2Z9OSzvNzC8cEsq51kbNwLsYcHlCFkwFo
UIQPupWHSZaIcNm3g7XzMAo6+UPZkCqaAwfbZaMvHsdgUtx23nqi6yJNzXAwO2aGf5QBa6xiu1Fk
Ob3XQwGKaSuG+Hp3XYvnchq7F5krwvASZT+tZN8mkKUe/G0ZpqoOQKPdvfhzkkLxy4sjU+dvZS2K
G/8/ZiOIwaaE1WWUdk2U6DocLD0xqhBLH30VZdrX80OREY0ICohImLEIr6auf2Cjxg9sNIx1VNFf
psZs9j7gzAcXXQ40PO8Q+kt3CLx+OYQszs5oXJn4TOWh6OFK53PlvgxO0O89aAZk3HMeunCSbFaA
+k5Mh/U4EH319T/zicWEpbvdWnfLqUmwf4dufU9Dg/cux3HmmRCpUiTAy4QWpafYPiq3ISnb3vwd
a3gxHApflVNTG4TVI/5pz3PNU9kbIj9ljn32x+CGJkxH/M1EiJrTIViC5tCqH5NNheXSB+yILjkU
Yv7nB12wZ8OB9GIsf2MQ4w3psPj3O+ay4ESMCCsNIcTSWUEzDzmJXXCcue5BLxl1XIXTxU6JI2Qe
YT+2nQUdsO2z5OwYNo9ARpxflRYfRQmuK5EBVOztGOClO8jqrfB6kvJX2yVrMhguY1+SXgqpdGQl
dfYGIj5tO31kZd+8Wl3zwcYuzjFXn1MKxr09c9Yny5yBaZpfatObTu1oEkmaOBPNFTfdTMNiVp1/
rlX+ukqm23lJJiGjPXwI4Rzs/RfAuipiHcUpWqqaC9wjAtFLBnCBxnSqiuUd2I31mKCijiqZEFi/
PZaD3e4s7UxxXZa3buneATJ7PH5khQWNk1+7ZvmUNVGvk1jaawHE6RhI+AB6RWDW5+UHPn+xm0JS
Lku1yuMUeDfXNprY1S1vlKT1j5VXpChES9Ykor9YvfvHCoYJS3KTYGHGgt7klXGe00Rzr0pnv0wt
KywJ3IuGOw8WaBFj/bIsBCHqySKlqLAPE7S8Q5ZOv4nn4eWuwp3bE3M00nyiPWFLFtZ9AFYGFK+p
eavlNfpFvRjpceh9c9+VDcHsJUjoNqud4wKDmI00wbaSJZSwwmyf+6Z/Ljt8t6UF2dbK25shHMzx
VCsiR7lvCVCfO+n+zsE1JGbPolCn9gkjJXFXp9AiaDwrt+0K5/YxAcsMTu+3XC/4yvPzKufwRnYT
wr2mCW99Yly6uZTnYS6cvfKd+W7Zs8druOjr0kna8pFDuIOZ09hrcoPt9oPOlU+A5wltbXwPkL1c
Otsdn4f2ucn1iVt8fEq4j05iY1v1HT8XhlYn5ezJSSSSXeN/GT3ei7jjq6M5lLCX0xl6pFz/BgVZ
f3MPRnfuaMKKJXiATGi9eqnn8IqsFXFqDNpLelNuj+aeJcOFNR2h6FXAXH5Ms5MXlIRs1/IC/3Bu
CQCwtV9d8gayYuQ3RChbviSDf1lBwqGngbFQ56c6KfITWqKZSp08y8Vt0ICOHbkU836ss+Qts+RJ
mV15TEFR7y2HaqdtSA0L1wc2eWx9AEDSEYwnFVbbpiA1UfusxA4tjLA9ROuRtV2B82CbD0lYfPeG
cX7omN1PaFvWZXhe6nG51mDIV6SPr2xnakkKM3oT90bfcSrGJngeZ5MwaWOb57yVM0WX6QXeRaVJ
S01Uc6hmpL6GRdm/t8hYgU9GXJcQoPCtHVoJOSMf7OkMOCmum0xfjDX4ZtXSem6hsUhFw6rb586q
j5Ycw0O71u7e4Dq4EOwWDUpc2c2RGtyQ1F5DSf0vA8ZHys7bOL8s1k3RDt/yUn9UoyHfeqxixtT8
GjHnv2Db+UgKAq7TJPvxdWMVFUwBiZbVsvrm2K7G94lBzGp5w0tWcr44g3Mr7RUbC4EIJw45+8Kx
Qsn+zUnZCmYOo/sF0L0T8r0Ny0giVn2q88l+0qbQUSuT9NTykEPtMbM+9kC1EZJiva5LuaMRMc+h
wUPNXc0Glu92NhyTrlnkl7DQ48nJfIwNy8mfqfdSbS1nnYzuTqSUc33BXr600n/e6i/PVeWd4cPK
+0wJaC8gvVT3WWz+nJGU8sYp02MwV8ymBIlPTfGvEIN5czEWwibvdyxY7UthAYUOZ5shhjSzR+8g
QhVc+pkkGg/aSdKf6kwbF4m07wpDvEGDF47HdO5htratce4D9YImi69/KOE218MZPVVzmjK2wKib
SVBesvxWaRfbA0ClHUyrJSI8RfxSrBt6celcLT8skCGCEKBxx0n+JOo5O1dFQokPHA2fcXgz2z/B
PJ7mGfzOILFfQhj8JL9gPAXMZ+B7MgpIud2eZW3dzbVE36zoZqhs9HP/IxArwi1nIJPbaWKRJO1D
XRvuPcuyfSHN92wanR+p8ZEkhiLm3o0RhCUXrB7ptQgqgIVAqjwpLgxyiXcqAog/Oec8t7ixNwyD
YUxtfjMKvFUAjadHbU2XotJMc52gfGkU9KC1ITTM7ebDlPDMttuw1tHy7uYDw0xQb9S0mU9yPRiC
VjQcFiYp/OW32cNlW7jeb9vJdAw9t3kSomUaqV8hd/pPQkMD9N2HkHvZtjShH3ImPd+D6+KHgpgT
jwzTqZ4LqHNBwrwR6GTd+PwjRQWQBuVilOpyjow0Nc7g3dIdIl3ouGVC0u2kk509klzjdvBpviYW
06qaHYGDrNXzFpBKxYofKlh97IehhOYMCNvnrb62zMrhMD/Dfryz50Lu7YlHNavpDeU6Eqxki2wN
fk9uG76UhRW+dIIJwcxsIhDP2jOWyLKMcBs5F4gmvQvQVkwNQdK/ZKSaGBR3N52W7xIJRcxxCViQ
OcM35iNRO5PRqte5vszUeoz12Wm1i3NuSg0kznTixVrIdnHQ0OU9yffa/sSbzLxQoRauxvzd87sz
qXtvvft7mla9TTjYR5rmPw/yOyNLxh9BSuWczeEF2Xkftx1kcU9T2Mqm+lbMLQnto48DCWtCtYhH
Sp30kpobsyHLil02tRLUkkGCPd6GKOlt7zIZdhgpZcVuit9vDAeyhaZiIGJkNwR+Q33EXcGSuYxk
I0E85V6kO4M7Z7Ge59qpj4HR/AwMeyN9pqfcbmNuHOwA8NIZMgRgYcHPncFARmXFfeR5DBVSXyNa
9x99ExLtNESzMh2C4Rkbl9XdgEbklHDRrO2D+WfOGQ3W5XK2/amLx9x9MRmhHMck+WH0s3EQLcek
AnhFcb8ixmHiavBJRlOYcaCy84KrKRp6jclhMp+oQJyjFoOKfYl+PlDGAIPFaM+u6g/eyPXlS5Xt
QqZXu7yAubZ66kmlVNVzFhxdMhUZG0G4dVodqzTV8Yz0PODHxuwWAoA/ZM+0FVBRXePk1OCPUrJF
zcJ7lMorT3rtv4nEpuGtwIQZddoevr7OciJZn+xSeuxqrCKTOEQjbNmAt7dCIPacyQ9CzjKfKak5
XFvbjawc01JqQor/PXJox55c+rhYVn2ql/LS9xB4vz6klOuIoMzL0jMc1JpEaYhtUzcSYz2V7yyh
/3Rtm3MWpQ+19Ma4yWkdHbf657dqPahUSdriwGdOA6Ud+z2B64t/0nP/m/xqblGSwI3yoRjCzzX5
+ILR2qsvziQCI4T0ZexvH9KSoGlsIvbeaZouNo0AMkZNYJHYHpGvD4x8x13I/mVvIL+OhduWp0RN
D6VdDDE0Qn1oM/1rzEJ02Hb54lMHRZR7cpMss5cQ7QUjMkrZWtM0THSERNoddVPeG1RG2IxBR0nc
oZ7ySKPN2uPE8x6vdf2wBLNzotR15pSHdzmUNFm72S71IV+pMIwm/JX21Z9WrKex81/XovpLuOzR
JDGW5Q2LDG5Jj2flAmdOEmmWZkc7M98S059iW4BXW6blB8L9aUfmNVVgdZKz8UxGkHVZOo25guTC
KCPOfzFnhaB9Rg+18EL0EMKcVeyVaUo28kLFwfzMk8sV2Lo3ZfRN7ImiRiaXXFutssgquvXEfIKH
J03fJjHZ39sVG2VW+meXQ4DsMV8dUYwCV+iW7yGCgP3XjmSV7XBFsM6/9fgAedx8NAKEokE77gtw
fjvXl0bcWRs9YbaPpuE7sdksb7aevQNh1/AzAqK7myA9lYbmzCam7GPx7IzuMSaQWeydkik3E6sF
tjTrE3oZL4hEFo6bRDw9INKqD1AOHeJrUDipPsa40ceL7IYjreb9v+fSnkdOUAdqg/C+i3y6DYv/
SvqSO75BBL0jA012q+p/EjGgmVyEatc03hO0QzdaVflvNpe9CMdl7xkAYQwSJojjDS6MhQ2c9iMJ
AMDe2esI59w1vh0b/OHMRpslJK+xRy7BdhmjjW8pingo8WQzQzx6ir79N2VK6MEGkNLa54Z40JW4
M3GMKkUyuSHCn4Hd/TCR4/A1XaeSAth7meXzms4/8BFxFPgdDY6ePoyme5e/g+yxtjx1MJIHc+PC
T2prqu3vgylfyNXDj85YZpnuXaD2tT3vM64E8LFImBW4rs0m3Nfh93LIDoQMf8/41NjPrIN2ivLs
hnnH9dvps16NLdQ+7XvnwnZDxXVm8yP2SL3ZScVGSFHxrkzI+v6UNUy0WTJH3piT4/6gR9rB3lqA
KC4tfuXZimw2SfXetetwT8MKt6c8ZmuKXx1MNtP39F7a0ExVY5F+JstHYezslSt8yV9Sxk+UL6lA
tTntUkev+wyM/K5dQ+BunmnGPqEM3YIVW6r5T+GyAIQVlsHR2SCorEz57mEEd6ivL8Mqztnghicy
6PeWN+qzs1QRzg5xtrazp0L+hKNYxKrvZqZotnH2DZg3dnX0irA5T5p7u+t72iQn/FNnILTtdKVm
rm1Nk8/oi/lAZCDYIZQgvOWe/0FBjK0i6Z8CDoxYwWOlwnatczqk5im3HInVYvlkM0GLUZAh4i4p
743ELCB6qPQgW0hvU61FHHZ9DZvIfJgSUoSoJ5nhKfOEKCpe3SyJ656yevZhNXjz/F5b4USg1/LW
bX8sSSUXXs+rQ3YxFQLsjCp5Mjl/vq67rw/ddraLvGgOhRs892Z2ne2M7y9p5W4QXR9Lp3rpXZcj
NnEoiNvM2k8iPXDW9fQqNn1hNREFEpH8LOI+4eeepStv7aZ+QrVAoF9C0Udq06Np8leEaQwC9Kkb
1/LklbzRS1zbge4IWWGPNjYDTfN2S29f+devdPVzyoHK+3KGhdEaHyww28hs6rf5m9NUkccPtusk
ThQK345yhvEsQAm7kYCGgUCKCZynf+e+0gd8YPewLcSRpnSNXVOxBLAszGy1fwtna46mYnq3/fqn
Sr05Qu66RgYZB/R4iNWt0IGtRXXiHkKH49lpWKqhQd8blKdx2VpBnPhTcxnw1guMzidl6TfX5c7g
OIeIl5TM48OSBP2K9PW66wGQBAEIzgqHThUmXF0VwKLMmMKYpJl/vXAvwmWOOa/O6eveZoClLoYk
9MV4FTmqxu1JCZzkmqYeyUfiLtHhnHzpJ1E3livTMrYI/rQ8KVnNp6Q4zqbHchJYgnD6t2UqUh7v
4RGB5NVhInQVZnZYnEHcnaHu2UiA9qu9mUitekQIoF/TSWPk7LFfUIMG7jAc6hD0kcibf6SKME0A
lIiDxAVkXr0HvJN61WFJmJabFt15fC9NZV9WufhRox1euXRqDsL8K3VP9UQoesRJl5zyiWGeTnA5
0ALuykAOT0xEhySnZZHBObExSQI1mGOt5lNV4bTyt8Gc47fpsXztt3TCJsu+cU7AlqwYY7hstgMm
253FyQh3/gL5OTlImGkFaOUdw1uUQbVJRh4A28Hpk5NbyooUWFi4TOwEtnDjqGrXvJiBPDapZFxQ
B595FZQXmNfkwi5PJDTK65AHTBNQ3KhcP40QaiMKk2pQP5Oi+WXyEu+8AM4gmQ3k/gzsn/XU/2g8
+wfY8coZ3avZkWJtFr8aYq4f2gVsPNl8+jK7YAVp2GXU0Fnjh88iY7q3tr7Q8VjckrsiNOER5Y59
4H5s9mE5G1wG/rSncn4LifgEA/7HtIyztGxgaB1amL6KGlJwnwvg23vSoIeTVYNWScki9VnYnuWi
zuWUAOJw/yak3bFpSy8uvWQ0eCj9w/bfQOjCR9gwXpH1xZYZWMtTH1YpOf5ICLVoxHF13L9hJ0nH
g9mwQ8LK9B4vCwL+HZndQTTl3cVBfH/gG0iPJjGtkXBJ+w0aNOC+X0Zj6EP0mImcT4T3xkOwWXNI
CpadTX+EMCAt9u62mU/C+inXVXq2x7s5Id0xAMwsZU6BJ1LeVFFjpj8dCtZtnfLbC8twb/IbXfi7
NU+XUzVCZ5gSRL+4c7yjkWre4PWFeEnNhgivTrLolEnTC7T49IIEa4lQMshHVUzPqS+PHUriOrT+
ML53nwOFWSfpb+MK0mdKO+Okc8Z1ivAaVmpPFg22W2OYlml64oAqzkFLIiOt9EetLlvSQDJoZhPO
XJzyMESTZLbdKXGbU8JgiNOKKgVsSwUomyyAJPSng78uV/xFG84b8tIwwPcRqLbAeLwTvt3u22Gj
VwbeGo2uP55tx/873Vb8TMz/hjrBdCRgvrdewbJ83UOaYYF2TArxwx5eHd8ZLkqjUcjngix4f0b5
g/rjYG4BmxZDrpYwZq9sviGuCI5+WQ0slJEw1MG5FAbXUUn2CpFkoQvGkK0Mbbxi6Tgumn2jZt3V
iOtsbt0aCp02PxV+lV49s/3wZ29fexghOAX9fmJBkheI3lnjMrPg0DAEyyZZ1r9CPSw7c/vC3C7E
3LEsD3aTiHMu4bbkmf0H/obXm1fDnSE5ZuVr1fXWdWmhFvUG/d1UYvsGkWBwzaHc3iMHG3ZQv6Oi
GDaCWn+ny+OSNqs+6vL1YIllX+Wkq+G9MY8DpHbXgLlY6ybK1/pbzaBg7+TTL39wX9ZxmAg5Uvuu
Ky7JE+k6NUNT1kbMHaMqVBdzACEm5iFupU3GFm6ZUTUhShmSchLN9tCFaSVA6swlPzsy+e/GkIZR
xtPRlW7MYrSK+gSCrzAI+rCaizubXYTOkogxn7j4VFq/Wf06EVYzZy8LzCyrPT+bRVHv5zsdzhDj
U4MraedHEaw/+hxKepv0I0Ov+cNrb2ko8Xh3kJE1fOBA++YRyT3m/Hb6RPxTbzu6BEd5eGURbJyq
gfBR/sixCub70GAbbHPII3L7W7RnimNPOFsvUDmNbeUzCroUDtZyvAPPRTWGMfsbby+S5V9rZvPZ
abybE0A+poVAql1iObfxOAZlC4E2zZ5K3e+SZBRnhTyvrqaHtAmsnSMmuCY8rV3f6b1ptCya2Vvs
05X7l0HKrgP1mhrp52B/a8Zm/b7xlniihKa01rZtHfOCxHGJ+ZzppMms19cwwMzwYcO979mJz4ca
2/3UeB+YI1UUSKKbzZmg5YLm3rWzaJbQZcx6exokCMW8siMXqOWgx/VgmsWr8qx3gouONcCiXYJM
NLDajPfc9wod4hGJBm06zwciMkd+c7Igu7KmummEh+S8evmRiCqc7sl7FrbJXo3+sUjn/OqJIS5r
F7gOU/xReghjFDkBBfX/agz71WJjVC8aTJHIygO6rOee6K3En4F7Wjw2gRjgAZY9GLw6J+5Nk4jW
LZ/F46zEb6fi7bp0zfdu7NnyTuEPorfsYxaCJ8uqBRmctY0hyUpdaS0a8gd2mxpsIoEoVzERUIeu
v+JSZ/XIvRyyCqOez98S1ysoPAgKqVLmnKY7xrrZ3okzNTRnX8YqeKvQe1NN47XzvhMGAkJqq9z9
rbr++vDfb30aJ28R3t7NuzY2lr5kyIFnua6hcjrbYOHrg/W/v/r//W91wd55pPFcw0rsieZr4qSd
mngq4GOaM33mQgjQMRiCF5OWsGyTBbXReEqGUsfESej461fZ//7q67f/13/7+pT/9yf+r08RAlY6
0x61l8IqOWl6MMVyyJ4ykvkPqbXOkdnijF+WZN0bkvFMtoIGJ1VZaPEnVenwlBe5PiRe6e9ED/U1
IFe588zmKJAjRx6fJSZkpqNDUAd4ssLq4sCeGAjC1MN0z7RQT/DIW8o12dvHeaEmUWE2P2kDxmFW
b+i0BYaMPbKpZMzhsqrdCZVfic3fkdiojuhYIrWeGbYlP35YpRXeRPWPM5N0DZNjTsmFwMEedClE
oJ1t/UwLB5d9IkEUY/IxrIJTkohLTU/I8N2K28T+DDg6Lom3b2bnR2cnz0uaQHanhd+W2IbSv+zO
s65JDgkRhplF+M++WjRAjexpCAuHmaGD+HFCUWSTI2BvFaWXGG+q/mfKsH7R1udoEfak82y/msn3
tId+U4KncuTYxW1ZktkHmAycii1AJJ7KToljouns9dz+WZcCHsPCNWjKN2PBlQPaA9ZwUD1SLhwC
OqJdZvnlIbfUvSafYDLuqIicPd/Udw09iS6dtA6LZDLbzn9LBhQgQ/P5OIdTjf0yeG2MjIhCjG57
AlZGqK3Tk7PWn4HSL3NN4WC6ORVPHVZoekitE2l6DchAO5Gj7sY4Qdx4UoEbizZ4rcibo+alo5vr
edzGRfPen5fgOA/DY6WUEfehr4h08TSL4T+9yxt37PkLW+kYcTsXDLK+pUxge38cru38ZLOr3nFo
quFQcdHs87rMdgs4LFzs9bd1IUWc0DjW6/a0HyaAY4Y1+7FX9+TDLHV/kG4jLgXrljJnnArF7lRy
CvLVMUuv6+UUDmA/4SlcgizE8R+2h7GsNdQ0eryp7Ur2BxvtlwS/Q9jys7BSGCfCX99pFDF3h9Yh
DXV27pIh7roSzfdsnb++f2t4IguBEcpsPrItJyll8ei863e/LJ/d2XkuNLq37E0kqIACssiQJTBY
Zih9VwX1js346esvCt0Hx+N7MjQj58wzjiMzgykbvDO6DUjeK7NYjEIpar4giUfDPtVzCOEwm7BG
Le7Jcc2FpZXNVr29lrnLcfZYNEXc1op/d2KmD84yxUxuuEnskwnLYLFK0bjS/Zch7pmJCHV6QeFL
1Km4EJeO8q0qQXvnt8C13sfZbSInTH7KznpwCu80Vv7n2lQf84C3MCdNx9fJp5MQyYWzRr1MBPKb
qwnaNyPvw2VlJhyB5Jn4QamSD6tX5tEnJT/q8+Wz7LqFjT/zqKkwykNSJLywZma+tG7/16z905CV
xV0hZNiZPRn/ujrpUuT3JmOzpdbqzcdxfTMq6nXah4PPRorVdFA81WVxNo0kOxqtyG7F6IWXucnN
U1gzddHioZ1D46zygY3jEDIS6l003tmTpSzamZ+eXZUPzfqzQV+09P59ZpSTsnHsEHUc5ZJ9q7Yu
SvvY++0V3ULA5oG9I76iSr8GFXOOShV+JLetQ9uFvwrcB6i5VHOwgmqJ7e3xG11G9aHkx542Kyl6
Ul0zu6O+B5oXmVSkEb7o/JQ08jFLPfZWXfFedJhYQ100BDowyV/9kVusXtKV08/m/LO8OipSdMDK
Y+uwzIcK80q0LiGBmYWbcvxzy2YTbuUwn2NHzfq/D2EHvVbbzA26fLg11jSBIPUeAwdRUAWAslqL
OBltkzVC922y3Mu4LTS+PqgOgYprGsBsg+RthiG5w3fQQW3I1cGZ5j810XdRECJ1Bix2pWRqy+0G
KaGa2ulrU1Mo4pzQRDOxavEUGZpi+7C2EyNCcIqc+XkTW3b+tnZ8bi0nbjXPVlcbHvVaD3/svGwY
rvJnUADQWG1nmmfa/zAYjxiqxZsYQNLzaBCa6LDznIZbgL7pE/rZQt8hD00yvw/bBrsNyN81dfkH
uVR2mYLOfJok6nefEKYqzY039Ir1mhD5aGv4z4YghsUvyVySnuTWnNkDmEUbdUED0DRR2XU1/i3M
6+kkxNWTufcUjqy0m9Ua/gbdoYkqd0ojoS1uFedDKxbFpokYy9VB/kSQxAPz8+qEIqOhLlO3mq9+
CJv2nvjur1k6L6nI1k+jba+hr+e/tZPfwmftrtnnULPTXg03Z4PToU4OCrlna/eGKTIqVlcfp4IJ
/oJlgMjBIArtLv+wVfjpaHf4s8h3H2RB1ZjP6Sg8uiXt7kXj/Et8xKhFiwGzGILikEw2vWGDYMvB
i7K3sjRj5p38LVeBjhqsb7YgA0zbtbktPhLRwVpDqJFIwMN2CH5YxDB38nk03bvX52rvDml5kUFw
DOr+OzMqFlfV5hao1yPKuJ9u8SzmPHttBosxeu7uc5b6vDM42QCl/LSJlLmS9F6T5OOoI1V2d3FT
RCVl2760aOS6xJToiyWR7F5/18hGRehMv4MxIAODfe9rl3VxQWWL8/fuLWqEy7Ye+sVq4iK3ErQC
CLuWvktxwFiYongdvczvLmnADNZe/oZO9dCkxakttfhn99klIC2T4O/WO+akLkShctwnFVjWhaNQ
nQQKixc8X/S5eJr+uunZWo3ujFXX3fvpqq5p5uKYUdbz4CLVBu5zmX3Pe7BVe1qAr9ymzFmflaey
U2lnjIAZt90Cz/w2IpdGviybG8GsbFcLhqnTYBLQVinrU9prfsxL24/9bU3x9aGmJ4zLd52N3a0p
i+5WD7l3CDqmq//9lkH+SY4Cghi1yiJW/RyM2Ue24PGqcWFzoNp3kl/dvRNO6Kn6vDtURr/ZREIj
KrMxSgzX57ybS+guI37VxBsvoy8/fH8tH1J3+5l3TG5EaYmHvjS+u8oOD8wBmsOY/bN8Eg0db3lj
HTTRo67oIQVqaZd1sCJIhJcHlaPsSkSu1RrLzE0ep/8h78yW40a2LPsr/QO4BsfkwGvMM4ODSFEv
ME2JeYY7hq+vBWZWWV6p+qb1c7+EMShSDAYB9+Pn7L02egA7H05JPGV3/3nwMiREJCCs/UohkAjG
fN2WYtsNyDExb1ASWw69pBrTTMVifCAE09/6ofFP0Qzur8RcDIOEGvkgLYnnwDz4i3dexWGegCBL
DwS5YuKZO+uqe/OUWH3wyNu1U/SmTpljlz08pnbrOVPHLs7kfwb5RmkQIWbPpyRH0ZK+agBp7PO5
dUqyxDggXymI2PGIaxlq+y8rlJ3H1rpqZQ5XvDt4MBJOEyU8ioHceyGEpcP7AaXUztDhV8IifV2Y
85Z+Unyw6vA9L+3h2gVNerSU/VCHM9Fw//PgF2UHgFC9RKJhruVQJ2kUcOYkPYj+qqu3tSmelAzC
f+AqOL+yzXgbfVsw73Kkb/NW/oI9GmIMEbPVR4d+kD8IXBTvuLMBKNgkZ2K68ehw6OTz/LmeOjQ/
gLw3tPHtJ9SOBCnneXVUTm4/MX/tHqQz79AsYGBxCuwvNLufuXEx4yj5Yk4Q+DIohuhLovuYpd6G
977bVp73PRdtd0IcHD9a2BCRXMRfCBdGUzTOxatIxnLjVA6NUweqF/LP8CaFOvrj1JyRhN57C5+e
0zXHnrkz9VknXn2H+fnfbLV/OVb/3aH6uz8VSCclINxw73fiTWmrsIrRBRyURXJ5WeitF3b7eqj4
dVNropR0odq3TX/WJlLWWO9SroH9YCtAA850C8vAvID/3copJ+5yMbClcNEObuQG24J54/qHW4N5
87fNOE+fijG5jWYBoQzn9sYIi3cs4vrZGJwzGp7//Lvxc//XX85bKKTIhX+LrywnXKylnpG9e0QE
Iy+lfQq70E6+gHzDAhlVDbcSfwimV6DBmw68s5EY3/yGPHJdUQS3eX1wUjcnMpthK/NTvcIyZX5q
A3fYyLag1c1ltermCvEKE9uHyJb53z7K3PgGGa+/TSol497K+u+aJdIzp/KNAIh25+8R/4wnXLni
NldduYkiU76HdXEsHKZx5Wi+mn36nlg6+UR1o/bES/sHRyrrKUcIvkKLhBBzmDwk6sYbXR/vGatE
tlJp4mxbzhzrqgIu2TA3OUy5d/TsDXeOOFvxvfVJ32oi4T+z6Z2Qlqv10OTxpQ68+MZhlgUhxEvZ
pmN47pryTXee/qkZdoVO/6VS0xIigRTUcp96jY4hkyDihNs7zzW9/H1djOXJ50C9MQRG0qJBzieV
9j6DA30Q7ez+ZGk90P0Mz543YqhNwnDVKz96SUOHSB3hejdsdjgujOKA6TJhn6AHGe/Yt9vdbGBR
GXbdXHfv2N4QjndH7l38u0PQXywoDaWj2Y6Gtv5M1nOwChApoMVyTmnsFofebqc9wBTjoFMLFmnV
29ucMiMOK/H+n69C+/eVyJUSTAMIarL5hFwc4n+DoTDgSQwbT+4hoGF6MJEu27Q2r1K/5dq6JzIk
JDxqvS3NRMIzRQZdK8lIGHYSTvz+0G/bZeaYmNa3wqXP6zC720uTOblJJKsupmkzB9g7rA6ngFpU
9XPvryTwoXUx0YPsWn9rV4CD+jB+R9iGaIPu6Nop5qvZ85W5P4AcY1b5D7/2sk8xNQIf+2d8NdJC
18T1BlNPgvH6FVdiuI0xK0vGh1lWDwBdrAdrSkjRyI3kFrnqXJRWcSij8qWyAmTykPFfONE8GIPi
gNl26t4Bg1VaEgQ2udHVCHNvaVbayGTwLNca9XdUaJSDixByHr8K3H8rG7SNjtL0EzdRvQmYiWVt
d/Ps+GRV7oF2dLbLQYutWtm4m9wqiFV39x3zr83MOOsf3gJ+4f/lPfAcsgrwe9B9/JXDLLVZ4wgG
hqGtGthsHvlX1drMy6zPnuz7xzny4lMTJd+lg3bDSeq3IQEACmR0twA7t1ER1O959tBr8ZxPGSrm
wrJfChmRkl6SBsQmcnabVr8FyXuITOGuB/2NCGbzYDUTPjfDMV/tVALV8bjTuhS/ylQ99HaIfJ8x
dlzlryWDt4c5ad+MqId/FWbpqTNa9RzIUxiW9YuiI7RpirE+KFXd89ocHlpGyJcxmr74ZqeRmRa7
rp5Qh7veazel7kNPDM0D6+Xn3EnMjWcJLlPQE0/oh+wLrIGb1SiXo2GBPWQwrgpX0XqOHHebEKX6
0DGq2fSTBdUfbQlr9rHLOfJrk8QjF+TTU+2KJ1/V1Vk17ZNt9/5lRBD1VHAYrIMZxTF6yT2z1rNR
wfUUPdhbX7m4KWZ/r+Co9mB9T/NgJix5/qMrVLY3PHKY4j5ytoOBIBWbYlQTS1/L2r9YbmcgWkL+
MiIt29H/+CGnwNzips5WWMDK9aDy8J4X4oGOQ75Pdd5uax8lcVdG7Tbh+L41RdFsRl8ivhNGtkus
rLybiTogOUW+l3AuD2ea3a6I4HnGQ3pG092tPIOmuRv74VY0wtoTaMBS8EpxRf2X09EzYozP3TdX
1HS+5gkp16zfTWl3+zlGhIIzktoPJBESJEgKOuXc0M7xH01u3dFtXgWSrYehoDnq4DD1EeasyGdp
722ugq0nXXs7TjRckkkAZNIlWkCJ2mJKzBd85tVjHo/JevD4zjj0qNVn/xWl2MqWnPtQmHqXQk0M
eOrQ+PSfVxaguL/fVtICliV8RziAF38pkWNh0BjS0tgzTYWZyewI6nwYrlF0W6tpdn5oDtFPZZ2G
G5K+8m0tnfI0xOKLLmUEPYHGnZHClagAad07w4qPKmBbA2fz4gZ+cmhBFuy0HMTBtr23vjTXYz0V
V7dyu4d+MpDuNZpUpDjvbwFpboHrVxzw7mOcxQTCT8kjBSneCqLlSXtA9RsynAdjk+593ferotd8
X0Q7ZZRlzi5kZ1evQvygXXCwA1bpq+sUjM0rIZgMV18Zm9Op9kk1jOMadT/XY+IKebPyvlnbXtLt
4gHy0CSwbhdT/1YMlrwPWbK1cZstPj2IVafCUN13OXXHJEB9K4y7ZX2jfaEPRsW0vEp3M0XETVLh
spMMwwF4CPoTsmIHFuTtoPkpkeW5zKXC+WB70b0vUyQ3HMEYzU1HuBfu5sMH70oiZmnr5WE9Hwo6
NqvcG4JXbLTXjOjKi+E8ljOaKwpv+xS7AXZAMtEP2OdjnAmBTdhWXKxmUkIfspLSHGHSBR3mWhg1
xQZGr5bkOmQelTwT8mOSYekvorZFCYG4Gr2L+5LivKHz5RcbHaLFTLNqPhC/29wS9CAz2IqtE2HG
QyWZRmnxPcgQBgSptRIQ5M6WxKv4ccX+BdL5q8r+hevzy9P/TzE/wvvPmJ+fw/95r9rs3wE/H9/0
34Af8S86yAT3catL3J1L8vVfgB8Z/Esy9DXJO2IZMD2Lf/oL8OO4/zJJFXNN05Ngfoif+R/Aj2P+
ywH87waEAPpuYPMf/j8AfhZq0b9VOb671Dfwgl0IBv5v+D7c8g2a+qg6TmaUP2gz759CNFspsu+B
vtQyNp3XE2A0DEZ/uB513bxwwf5hRVwOs3+vtZZXgfEGfOgChvstX0B3poG6nwF+yQFgV7vhsw6K
64ys/ubO7M9T0V5bTzI0sCCjCWMbuf0f01hDbXdZhxzrv8lW/wa2+vu50vqNuO2CXsJ5I03pYEP9
FS7aGnQ3ah9fuTUhN81yo9+YahbrPJc/ij417/moDk3VYROyo2+0RCqAAihbiLhala7xFJZSblU5
KMYXbsh/AGJIYg5FjoNgXZogJmu7EWss7EjZalpLlUSGMXQHWmnhyYjGf9p2fmOOwfkz0XDQFPYI
Fft110HuAQema8ujGczm2Zaj2PpxxV6fLLFugXOwQkypXTZaB1E7+6xQK2CCXtXXF38sX5JKWg+l
5b+Flhls/+EC4FL/9QJwudBtx7OXm+TXM0bf9Wk7+LKg6z48hQN4FNvMCZD1pn1kBt6KqGFcvHbz
7gaqP+XoalfW0HBi4iRgh9n8UBgPjIH+8XX9dmF6gpuQV8U2bfKHWt7Tv519UtMYa6trg4ODjaAv
5do20Za7xtQiqS8vPSYYZrpQrUSZ7q1oeK2LAc1R2dC3d2dBtMI/IaLdX88lLCEmqR+WGxCTBp5y
ecl/e0lTR/cqCkd9sFMxYMIIjbOH7sS0fOMa5En7nId45uzosRny9KUU3nZyx3g9OygnilYzDA3r
8VY6FcdGDbxHw1M8TXZ0LKvZZEiwMMxD4ozsnDA/35BrN3OwIo7i4mmTwYWzK0XaXgUEW991j6NR
uau5tuYNBBNmuqONtWr6Rt2m1z7OyR3BpRenkzho6u7o2tV73FPl0NvPV3lKhWJ0N065xq7CwHdD
wodQ8I8kbRBZxcBsR0lxSPkzcrQeSRQN2oTjInagoRz0Bufsy3++EoFv/HafSMCffJ77noRXav1/
f4PLIvDZVRECWuCLPKuobnYEHqMMgrOVIghD6IZ7t/H1fQzH2wjK+jxnJRKeGB6VQonl9dCnS2FE
50C3P9tCTrup4Q2a1I8hrvjdpyY8A4MOz3Eov9cNepUkmQLeX2vDqjRsPGnU72GfLVHFwRpQUEfM
Ew3twXLumW+BUo71Me4k1oSWh4+PsiCKTr2n7pihqapijPadIeKHj4c8Dm4i9CsYwSLcMjk7y658
4s+obnk/joeud8WLdsrpMQ4fxpVU97IvxN7MZryS+LqzRWIRpHWDidkkQJhoXyR8HI0gBLh9gRzL
dNu1EHW0disUyShLyyNUw6PjzNm1/6CguN8mZZWbcRTR1coJd59nlR/Z4Damp9IdN3eyNq02g7jR
ORdviDbpJRMAPjwG2zemgMlVoJQtrCh6LNK3yegUKj+OGbFAAvhBEiuTFZy36cbZ8+5zft/oGvPx
B0VjiJsWUXElT7k5Soj/tTiysXNSMwuNKBx3ufDVxMAj6cCqghnq5+kEMmO80N/a5YWyD1kXMi7V
n/y68rFi8zfy8riF12uLjRy6fmfb5rsbI8nAIoPofXDdS9pXR7swblHdl1tp5PLCrnoMGpk8whY4
F31hX2JQSI+hoZNHM2VMjAD+ZrdVszeYMDyrUoaszIvrYnR2wvKii8vU/Nb45QT5hqvFgs8F0QHh
n0wlaQcOWSCcQY+V3Zp7VfdfQHWUl24U5WYKFJBnibUgc0eCiUDR2BO7fGpE6DC0Y/FD8vTiLA8d
XCMgJvEtm2W4C0QfE/gmWGbRtqWABE6GK5KH0SSvM9UOJ2BFWkzpEev1MbepGEXfQw/2L4KbYzOp
r2PbTHdVGONd98VrkGXnWfX2YV7a1o7ZGKhYHeoNntmO+YIOgTd5gQIRsbzycKGf3HzG5xxILGg8
uFGLT9fPSZhYns5B6f/5D5nL79FrIDgfn0NyOyB1RZRdWNV8+fhiso4SRKGlsw2KxF+gTnoNbCZ6
bJcHaHz+kZuEKNnl6UTGyGNrx+PVQYvy8SnHLONoDb27s6nsTQDZe0SH0XOGeXQfZQ5Gb8sxcNHz
YKbuCYnYfDOXr4h9Ux1yvw+hrF0ZGXr3j4fe4g2dnOn7x7Oi9ecbv95mpHDE+aPrlU7i/PnjYdQh
ch9Z7ggLADCj+jHkNIg2TvY0TPOiOM1jU8MPGkAqjyStRfir2WDni1Ez6FN2QO/elLhHu+HZBigq
qui1LgtJwAzmROXiPKu8TsGor9MVkDnjproMY/hsoZ0Lm/rdbzSg8R8DI5lPWNvPhak76Czuq3C7
gPlTIY+C/K6Vahy5aazxe16pgG7tCkbdF58R751+WaimV+X1Z9qBe5LXUKnS3C7LSMP6Ey3aXneT
YqM/52F6HLkvtkbnoIQc8qObu6hiBkZzSeFeVIu0MJFtu8+cHC2LnMEroS5cBc2AuLkAnxoNqKh1
momjWSd/WCxtuwCBBCsXGMF8YJ1oLd9bi/1cMQ6L7XJTwOh5jPPiC4PWeOew+B4A9wOXUf4NFlVM
439YdaYu9maN1NKYrE/oL1BnT11zZ7D7mJjDS0iS6naIAh94NHaVQGDGBRWBDcmPrnmcECqxvJu5
MxvHuWxpPVs2GCUm7kn65sKEupu9t0mZx/65Ps25b79MXMtt99k30Y2yU90Kex7OQRJgvPPHZ7nY
X5V7plXj7uEsIAQPiO9t7bE+DQMtuo5RkJMg3oYWAWaJRcLzmSPg3Vl3CEPXTjof6M83B4GXUvMf
vEf5DDAvci4fbaUSxsw+o/9gjgN0liBBDkUQpOjadRCL4szf7+4DGz73Eaw+gPmIykPJjBlMnB/j
vMurFoGTj2QOG0wZktju+KFHoWFPuxl03GZMQMoYMWYaXLPfTKNsqVfVtkazux5KBQREI0IZkz6+
jLY497E/XDDl2KKcb0Lpc1mlxts8H6YAKd6AGuCAASk72El9m5Vf7jiQ5XvZlCh+DZDOw7SLM/2G
j41yZQxfTBv4R2a6z1mEQ07F5orL0XhFOYjVfaz2AR3dDf3c+e43j8vc+hR2SbST9Vjz45lHmL3P
xqrnsz+22RF61LIRiPzBLHzvFKBcB+G+BoAwHLOmcE+1X1CBR+ysU10Fl3ipAwpjN/Zue/LoKZ7m
DlKGCRS1+k4LZdFu1OnBVvWVNlh1M4Of8YJPCUP7M0WNe8zc9icCXmPdmCA/jT5A72PLEyHR7bb0
yAGL8nRAMQzjw3NmcS7xT10tv29QRpOoZfYjDTSF4hN9r/O16vz6PZHxq84GhHK04tcYWpKNyguA
kSAhjmBI2pOCp0dayt7vAHf6icYd0uC3QZyPj21VdhXK/I5meebdRVoADg2QhNfVEUcO3FZZwY9J
gQD5EpDHx4vHAN891iq4VlgIwCHSLMRZZ657lZjXAITYHBUC9e0LUx5alIVOjnY/svv7TGjdJH0n
IdS49mjbHX6zyWj7ByeNkYM5SXEeY4A1QaqgcFGjNkrbh8BuHvJWg5Lsdhig62NFxs1Bjz9bt6yu
Q+UPmzls/6hnH+tKxAaOMh03IErKFL2wv8xF8sq2T2xqGHv4460hsOD0iMpmURDSwGYYsFGIcCxd
26hG+BWyBKJmZlTG0Uq5mpb/Axs3vBPwZkiTAMkipyC+A7cMKqJ+a5MTASPA3Y4RoUOsK8FuyOlS
ls02JLzhkus+38ytm21QXW+5TKwNeQxJ6v2kjT3f435roRA6Mob399CiENZPProGhVkdThpIFQ99
k4cxPND5ixo2eGpp4Ndtcx6YFFax/dLiXfAj+Bujqt7Ceah3fRK8WCokd3BGiT00FVADXKusGwwG
SZ74pCbzj9aNYFtNMn1qVcGLm+yvWhszTLOi3gmjZ15kEG2X9ro+5wk/J3e5dXvAszS/05vXSWpT
u0gPRkwE1MdTpfR4YWdZ0Nf+GWa1cdMuFhVVFMfMCLa6Gbyrj80AzbSrkRN44ZUy1dpIKys+izi8
G0Oqf9qyO9J7uCLmGteWQ2OxLQi8Ig7IPQedUltTW6eRY9zHZ5Jh8M6+lYOHmm1wVcgcWq44vrb+
+C7QrK0OnJVTyBhpUTJcWgWuR5lZvcZINpw9CfEgiTkmOa3FUyP8EQiclsOA3zVxiy/ElsDPi5Lo
8vHRx4OMNXhyE8kp6iYDL6sJFz1IsXpY2jl9fAly+9PY9AaUxeAP2aMx1eZ0M9zUPnmGZ/35UKKN
AezbhPAvEZmiulpNoAcxEZlVjlczeTebdNoZ5k1wpHt0mvuYe97dIHl0qML6CX2qe2jo4KwMPdWo
i/iccscWZalmBox/i1LaENt5itunCj6r3/fN/eNZKCxxAnyWrj6eRge3jPodlzFza69Itp7v1lsu
Gfsx8yz7EX1IhSOwTdYx6lhMOn16bOwJX4Enxps59Bf6pM1zxM9g23iSwo9O1dTAN8dKsm4RT138
IPskwkFeRO8ffWeQG8essVlFsXjqM2E+oa5YOx0vMOwDZ1cx7EgSC++1QCplqeX2gfJlLcArK6ou
yFNKZJ4uhFrDeBAdRtxpxog7zPBxMP/xHJOIuZJOjUukAhHBAelsTL6/top8ol3NtMoxoidb+e1+
tkcfvybCRE1hp4ZxPn08VLmvir89j/Hyc7+N89bifWbLnMh0Ft209cTBkw0EysZ9zGuFnZmb6Exd
rlGG0IQusNbzHelZxhGGpA5UNoKWnZW4nwGPcjsgIQXDhL2uxH5QJj7T6qhAd5V/bivvW9ia0dlA
DGEGuI+KIrnoygR/O0WP5pDegjm5tVjMvN56ocI7pEKRS8JLnQSOU8ZILJEIxXp2Ad+FvZJO4xem
8tm6sdI3w3RWYjaxZaTJC6GPdAXso02NpkOP8IWeOXBbBN/d2fkqZ3kYfP0JlJRa6/kdLtm88Uip
XkcvTGUSZnJptS9HgxOgz+Bm6ICVdMMhdfpHipO3eNlhcmdAS7brTOhpdXOwRHqM8qPVxves9MJ9
H1LhWl1EXE4EiWioStaKiBb/dFxcX10DTbczv1bqiTo/3IYQQFfzSFUjWonKzQ5xtujxoB0n2+fa
EIfc455qRHJOzKpdm7766RhgBjw3+zpmBKGY0n+zKrRhJcqHkArdj9A00GoDUZdvUnpKuLtZLj8e
QC95bewdRBr87GZ+z1R1e+iMR+H35pY4r0cvGRGaErljVQKqbFkjuHLM3aDRwmUAJTd1ah1Sz3gy
7LjbVY2W2E3zb/ihKeKX9k7hr5vMfyWiwEDd6ScrJCSwS9GOrhArEsEB523F1rlONMehqhB/hIsh
fMBTNxvs24agEMA08zV7twF53msT/2zUjMVu6SCX9dz/YOF4YBli5G1bEF6NyF2VAwMTu6j+GNzR
WYepa+0EgL1X+F63oHEXDEFAB9QTJxyfKIWD2P7kBfXnFvPVKak5AjsB7ntoQOnFajrEHbV8zORS
fZXtl6Ss6jf+JGimw9e20fjxWvhnqk+Z5DTzHq1nsvZ0HuKPy8yVyxrCoT1DEy/GlZ/bNMykHd+M
PNj0idXeelgtu643XpGO3MqEU3s6aX9b12xffoijFMszGa9tGB96QLL72XwK5psCwrPvYP89JmTW
uehzAct6K8eTkkO5Z+31YvMnfeWi89risPTJFL0JLo6ocS7hjrNQw5u44FEajAR1S/agm7cNcyQk
74HbfylpHK0GlC+VNcY71r2FHWE+2LmQ95gGNSETdz89amcyvzL2ht4SSeeMWW06pLCBG2qpfab9
R3P2rjPOhHXmCnePsVKscg2oJRs0uUEvA03lg5GkekOXunmomuRZAhc35tC/8FfTyKXoJ4VEfWz9
jJZyWhXoZGbv7GTc/Uc5Zs1OaPIWP/aNyLA+BZNrHykULlUWDZus49XnTvroe0P4qUrhgNXTqwwg
MZcRk2VzAkbjx221nvHqb8SQPYIkYt3Cv3cSAOQEpBtG0DkDY2aoimsaLFzzAN7nlhlkD8Qp/54t
9MzEDEOORc1h6BprDQDQxwFAYChOAKOCtRLVow0HtGLfLGS1C+X8iQiG+rS0ruf1x4edSBCwd6FN
PFb9xWdyvhrNl6oMdgaq2IJVCMFivQgW45ozJZNbDMffYNZ9A6fgn2ZqwHKlLdc/fTwvLbIlCTU8
eotrq15soO3y8PH048ERMz7//+s/kw/7968eZNDtpiF+9i3yo+ph3WjvXWaNWndObnlbz3B2xVRm
Bw0T49AuX0BnCiU62N/GRUsbtHiiF+H9x4NOJ7GbfsScwW2GyBRrEJMQzuUGLlfvQdVMa1SiH2Gg
E26T+oRAYG/P6+LrVIxwRWxMtsXimZmth66AmcdZ199iuTZWwosHqFDp/BQ2+DIlumaYH9EjfgiS
pJ4TqT8h6bX3epHGm65bEIsTgM5rrfMk0GPv62CQzwoZOMR8/80ci+olCKfqZZY1IATk8Bq3euVl
pwEqxC2ekmbjSgNLMR7MKMiRlOn8FGLEOEQ96edDp+hkTATFI9iio90X1soYGdeizlzRXHWeIfyU
OGROQTX/4I8tWbINQAVD6a98K+03ST19RjQf3IYYbkEeeDUHxXWazOzGbVdxApycBRRMWzens6Ly
qHpw0+7qV1V5blQJtbHGtGbigNUVEdT2GIu1CZDCn7PPXlG053DxdYYJIruOedkly8ubLSrjtUZm
hWcQQHzeRxqad4A41Z377wTX7gkP2OsZVZtE8o7iICwPYRyXr1UZnheM91cV0r1DUqdvsE/zG1s0
B6VAb2uK8a9RTY9HAYqUo/Ouo/jRCxP5ExTdRiNztlhjHhZM6KILJxTSnA6N03nfCsj5HL3glMjF
UZ+r+CkYGehoRZOXA7XcVFGXHS1jsDeycDDDhcEMeY+lY7KRss5G39Gam7GbDunebMY9LY7uBHQL
f1GsPDAtUU4/sBIbw1PGRbZGtIHO7ZAYiZeu6Q4cKNEKNiSRRbDaMqHFC822U0RDgRolmM4uJ7jJ
rpDC9qHaLs9kwzhOMcy/9RaxVIDGjUPrqH7rTOVLzBkBLymn4KgtkjWouAqVPHl34ZRuFJX54xhd
EQ/Ja9oSpmsa3vcW/9/R/VKOsLJJfRDjuOgeTOuMcpk3BuXvcUhHY9fWWl6Htrj6aZlcRI5LDdgj
TAooTqyZV43l6NEqvK+4gtaxkxeb6iORweyI2Y3ZpATKosZTT6pjM+4i00eqM//oGpJywT2n0OYb
hGQqxkJiMsBtcV2nLfRQiQkehzFAtnTAl2LAWRwyiOFKTe9x3FOiD6S4fbSlAtfeMzbynoT5tcFb
v4M5yBbW+5+9mqiDuI7tU57MLl2MeqcsUhHDEdBUFs2vybTkQk/DM3+t6eiVAWegTON4sJSzkj76
C/x01j6LTLDhXGAsERAy0mA9QxQ/dBVfT/ryW7CAYzVjpGYy1Vnn/YU2p3sZxbtUxUOJTPAxnsHG
IhXqr0aB08thS2sHIqXc6X0KhhsRnOYlQunr8vaepgR91+wPZ+1559TCCgTT8i0qjequmvAiY8Ud
iKoeiysjmwx9agB1c51ZGB/nqHuYaW0jwbY2zqCS3Yzr6Nwn6mn2Mjrp7o/GHrelayE/IVxxY6fO
tO3scjmpw/VqDFixGsrTYMu957nwcob+uznA7locLZtOYznTh6pFDFlUI1TxRluLRVhujfk6ND6e
uKm1N2Zdx9uPzkFXFN4mXAzGQUR6rBzKo860WicogQ9TxtvhOM4NLoF8bz+RTFm4Yf8wWRqYmM6e
o9FKbgiKrHMGg95rHHM7TgGotLiurgiEBOl/p8CyvEXUuQPe5ZxiGnqDAsczdxz/aRXXb6z2VOEm
Shysb1/6+TglyUnZTnLzDGbNFEmw0802JJklohKSTJ7uccdyaLe9ATPN4D+1Itw9NANIDbyimcWJ
2KlsJziEbCOmEmtv5v2jsPXOMcT1s6qCTwMRsPvGasO1aEv7kwRQwMLDN9VE7cShQpxZmal1Bm//
U9u5BwInNU6lekpGX30m4Oyz6tlhZUnoIOhUqC65I/Y1SrNjpDATIasjyobRGHYxe1/B3VsPpqlv
aH7B71D4pb1zAa8tj8FYvToiJeOhs5r1VOLwyOvQXk8FNF4XLdoj+dX2JvFhwMLjJ0QpRtAXrfUo
Dwnn/3O3WKfcYPLOFTUjqGRAc9rq95xwm6trYP9CorUv3Upck9h7NQtHHVirXhlVIC0qqwZSwlJa
iJaBL1Bh+kuwkDeWD10kmAYsNNjRt+wOZFuoKKNxQtanZusFg2TNp9rJ9N5Jpoug3MCPwkNisSK3
kTqHAxVhjVxwpRhLnRKPYTOSp5ehIAEpTI1kYzRnOqnAXe1SEERi/JGHKPLwQ9YvtuPrB4MkI9d/
N93JfUGh6b3MNP37IXtPTN1fJWYDEnNCnJbC5IiYhifekZk+XfLST7V7gwPEPM/vs01I4wxIrlOc
4wiqWNliJmzgx55Hw+KAWIxXJPlYs0zH3uSup8aNFSU/PWgvOxW7zskzc/8Y9K8AB5kciDRcezIj
6tRjY6fdavHhn4plnJvbkJbFyutYMHiB46nsmAqsgk7sgEnS9JN/UnKihTNK9TQ0YXuoVUesunbH
VYWWYuUm7C+zFUYWO+IS1u76YpfmDOJ12X+yAKMeyoGATybajJg+3CgRYKaAJTnr5EPbtIj2loeP
ZSfnDkaHkh3k+MDQklq9IUsciT5jamcU3dXFcRxBQUBUFgMzRdSDzj17iJePZGL8zCoO3WU/eIch
F8xGA73Rbc7nwhIVn+4uTppD4+x8cFyju63nLD/GacFJIY6ZskpOoIH9qWxJLe3JLoNEQmzEXEbe
dejH9DAU5hUq8SnogCEE0M6O5GDqA+vevF3ivWnGFvCpqvlrDLSQE3IRPCuRXMu+Nd9Dey438eCV
W3MWd9Vx8C8KVaNBAY3akS2yhyAIfM/MvwwCol42BBDC3f9i77y2G0e2LftF6AETcK/0pChPSSm+
YKSUKXgT8MDX9wxk1clTVePeGv3eD6WiKCbogDB7rzUXfBecIUQsK3kdZATdCi91axD6M043SLXN
TZS43QqRz+cUiRpIdjlstci8iegbvY96uJkd/Ow1S9I7owqDWzGiyJM2MjsKKKeepZ7hlsYHwI0d
gSJ0D1iEFh7VP3AnNb1Nk8rOvrdMEJCy8S9J4e99PGEDa9czbPWz1ufmyTBqeS/18p4S/TZNzeo7
PB5ccd2nXRblIfCb6YL784bSwiWuoHSDy8DRptxJy5kR6NVesOTYVm1Wbsw8D44Z8us1JzdnfJO+
iFrqa49yBsJdUT8W7EynyAxWujW1a0mpjD7UtY8IxjCYN1Y042vUzMaFBri+yQr6OT17tx2VLbZ9
tDvXXdw89WQCHGVJpSIZVT5SXY6vhW//1JqZu7JM37PONF/A0fob9P/zfhmErZKuUuyxpsMN94ln
PcZxh09p6mW5mQo6m1DUtX1HPt7t3LivEQaGS6H74jayzNdUPjr0/5+d1I4vfm1QoS5iYx8lPjIB
X69PYqgqnbIAN5ffLWRNv27hA65Py684M5FZxaAcchvOIYY0H1ip787rVGEIlx9FMbwZdZptRiQY
Qsm1O7eic69n+p83U9rax2G6pdgMhkP9WPgaoMT+uKV3MbNH2VIA55JPiKAGkAEB0k8plyhvxK/b
ReyQs1xbuLNMLTsGcZCfisH44weiXcTYjryBzqAfG6v7kbZY/5N54gDDNAOOVYTL5RYGC4cx3HlL
XBs+SE/R7PTr5qhu/uKFuIxGUUMQGH1lAGAKFjurH8uvv3/YbhRvpeJRxgojuBxgOeCvQ/3nvhrY
G1i/8pCzAZvhP2UBPsfhdXlYuty3HCD9jSz52wHTCnEWYsZXSY30VDoDX4SWwOT+9bu6M4y0mVpz
jXamt5q1l2FmbACTnujdlafl1u9fgwhoURe2rJV4xO/7l4//b/f9/vX34yzaPOnq95GzEMI9/cGO
pT1f4II5+fXNLb9rWsU3ETfhiZNfp3EZi1MgajzTGPWsdWvnCDJ8mLaD51M6fF4eoIkP32zIgHPH
qrnxjfyP47pzwdnxm6Sy/GVhqhgYmbZ60n7+vmu531PAleVWAytiP7nl8ffhlvt/HZPcD9yeFfo5
QJjtiQpee0oUx3a5tfxY/gAVQAOA0Il1XD37ND/xKUdUcHuH4DeNyyqTeXNiXbQyQys7Ll9ztJxu
v7/WDIm5uqiWK2lUiNLlR69uCQfAupzjaAtObDzJqhhPJuV5inr8+vvHcl8ezewMNarmaRsQNpHl
5XZ5IyHkmdPyY3JrwmTSekQu4hUvfkKEk9ILZBheAWKh/lS6pmiElawwVlUFOJVyn69PWw/CAlGZ
KLa8CyDXekW7eQ8JCgdf7+xyKckAjV6AYT5ZKSXYYdxOtPJXlM611RwayA4mDI+ueePZbPHBtRDe
hLqA1uFLFpv3uZmQHTSlPzyf/Q6N8Ben5AnRyNNZ5JrWivLNm6xjXzRAYeFy7hvLAvhCFRQV2G0a
QvGjCvpqSuU7ScJzKAhzn1WxOQ7OQeqQoM4LXA0rtO8f1OLoldMYxcd4TKuAb4YDoiJQ0NZpi0MK
VIKEVEblLsqyHFFLinzfsW4DIeoVEWoE7pJ4gicYqvy97vo32G8Jy3Fu+lbSI+2mjd10byKrH6iY
7bvgxdBJ9Iwm77Oy30i5dtZl6x+bMP1ktN7QBOT9hIDLNA+9lpw+Z2L8NLjxJ5PGLKZzbwXM6cUc
3O+avtebPFmPbvvLkj75LtRTg35B0KQzZi86OJHJZoFpPAaqGNlA0uMOWqEW6NuOGtBtGMRAugD4
YVkh494cjyVii4TODT4yaOYBoWX0E8OJpXwBc9nFAbP2N1YmVDYJjipaMiZZAP1RtNqo9CgzWzd4
PH3mPQPxXxkWn1zDTuwUmP1RCzuYEcAwdlWEKQZq4Hvp7E2fbZaVs8Sv6mDX9MFj3N4VsM23ZZ5i
uYek57Gu2bTWumdPmzVeApM2pBHo0By0IJUhtlmNkixJATtlZZpADWrreWqBj+Mb78iTSEmxyW55
76S8TzGKYqgLO5Bc67H2DUD0ALgqp3jl6vwCtNfO1EmThgY3C/wjdBt7ZRjmIZgFPQzSBec+hufd
6R9sIBouWdOAhxWqjOAiLDfU5VfjLmirt6m1IMuW8UdcwQZCE71BIRlsZ9sFbpUbT5Nr/wgITbUH
ot2I5qxbPuOu1s1tYObESBZ5sK9HccD9AYcJ5Q54ZJnu2qgdX8ysg5akadOWVbK5J09NBwxe9gfg
XWBDo1ZcRuyg+aAXN7MPn93Lc/syF0bzSFd9N6ttw3IXuQeruhtIFygmjVkIm24j53czMO3bfG7d
o5ukIEIE5YI5NN1jaI/uResiSQed4BT6igg67eAyoi5WIdnYpfFqHMlFId/KsQ3kPoLoVN5BI6ri
URBS8oxvBZAg3AtIBqx4dE4bH40fuhb0ShZtNCoTTX8Zxym566vkhYmivyw/2vE0jo3+nJTnOOBI
ibR+SM/y2WMFw8UVNdV+hdRP5p9YooipiodYpXMSe53vLAAFjFWZfwAjoC4TLX4KI/cUCetc0pj1
eru/kbNNj6DttFXuPlmtBcrFiHdTNvcPUEefZVF/Rnru86eJWvVkFfeOaOHR6cZw9IzUYtSoEduU
xrgx8rqCbFrvS9FYdwY7u57sjBuE399Z76S7hDIidb8xZrkohrObvOZV4rH6H2rYPyNnwXBB6NGu
zJ6QKfJeWDpVLAsz/VY6niCZZxK3hYlccUTXsCNeAH5+l9hrqtgZZX+XhNnIOAtDPMoef6TmhOOW
clWzKrU3a+zh4Sm3HLqrwwyzbgO6fNzglKg2ddwqtXoO46hrf06Z+YyyInpuKc9HQZu/OATZzI3/
bEcO40oKLXgips3HQ5VoxtOiupE1Vcm4BNI94wN3ePr/XVls/N3M7XmorlzLxs2BmdJ01N//S7g9
92bix65VHVLDSw9DT9O7BRG8QjP44iFaBFXV1MoIt7OVuGN0iDH931+C+Q+3B6+BAVU3bEOnEfj3
3HU/iFpSztrqkGvInVQAkxsyAmhDFG+YyN4zk/U5goBq55d9dCf8EHBKbqy1qiRGRsJvzCkc3iix
qd4b+X2P27mluXxku6rfKRXoUo36l1etBNd/cYeoT07XcU+gwxeo3v/6weFmyKykxMGJP87ZZrbh
HUnZvTNAfAFjzsTe7r1yM/bGsYcytmfblL7P1sEQ6Uc8TOegATk+bivDiz4cU38tKeZQ/LF/IlCx
BeMXS2CqMQ9NacerPI7n07+8/n+YG3j9eKeF4/nguf/hop2aBM+M4ZQMdQVLd4GRPG4b3gSkvxRB
9RFVBhTpsOl3xPh+652Y4UFAdPJb8KGl2KLtPw/eh50m9QFY/DdfVUBkUsGoGh6Ssar2Y1UO6yaP
7H2biDvRZt0vL/D/t4Bd/iXpXRce1qD/Oen99ns9Zd+LH3+xgP36R39awDBzCdhLjjJ76UiLMRz8
toAJX7dZf9JE9dDn/ccBZmEOo8tguJ7pWQ69AC7lPyPe3f/D9WAZQGFcgT1J/3+KeDf+bnTyMZl5
uu6xXYYS5/zD7qB3SZ1H6XyoZqX66vFWdKJBHA5YiGINQS7gVNnw2WspfUye4xCcshR8NKVlIGvO
Dz/Kz6IgiMpyk3/zBf19wOLFuThuwYbyNj2uoL9e+tBbolabnemA2v+EpVasrN5Ai9MO9yyXACvm
9esk3L3IwXmhu2JVZP0bYkR9C38Zf3gRns+3gaLCEYa5UDr+a+BubZS+0o5GlMky3uuUjFeyAlM8
4dpau8GlsiGUhdZdUDs/P5KyILEQjepKe9NTXmKGVBjMy3OJVYE2IXIGcgbXqoaVtVfBvnJNjjeG
3ojooP86ER9+jZB/8bDZ9j9fuppqfIxVAHn4gv/GbqCTgxxzgnts47MI/O6td7Nqa1rWIQvwkiYj
jlgvj1EKJYp8VtsbRd93ZoqyvMtWyx6GUQHz1Gc9p72+0hM0bw6xLDzfIbWRgFhD/tIb+gV4fn2K
fUDLCNT5kKwDJpobF2HNuo3ix9bvB+A5DLGjTDF1dZBTO3NamxLDcuwRyzQfDJfAHdSFeH8sCqJT
ifaRsKp551VPprBo2QP9JIaZjUeUDMg0NHDcIQR0fUbdINZekd6OMWsRndwTnM3Z2ugnkjLNZF1P
Qb8J7QLBavVMyNKDNobVdhF8Z7nDN1M02yy1PUpGJkgU3nwWeCSfZNXVJYsTQqDcEHfAakzPVu2M
ytL2hxNsKrmxbPVJqkfXYAWd5AEQM8jvmZBSfBXtKq1qm7VkgDwpDW8q19oi4fA3UeMAtsi+Ic8n
2D3Ch59RUUAbEH4B2kiOA0CAVefZWAuC7hoO4lvpseyX6gQPTKCiWVzoRHdYMJaT6jqoHChAjOx+
PzMdgYaVEPlA5CB7Rfuef05BSNjsSk2JnBN/M8G4iLisat7FySsyXknooEYZcuKqKi0Wd0BYwJM8
SCciZaTBZ0H3Yl/4c4Y4H4ZnczUgEkfevRDaioSIad+iYwTd563tChhtCiBh1VTmT5wyHqdSwHE9
ds8BOOHlKiVI/ktLeBKPJ+FyCD37Ipkc0QEPb2xPr3YR3VUFy0A/vdY4NCxpuesg9y+dRdKNjGwl
r1BZDaTKhPph4iDEpIc3Axv7uElYZVrJGwj56/IXAPj5mnXpbmSphZG7WfldDoiVoF+2n+Y29cgF
jvp6FTrILIuheRF6M2ymRMAFSLfSCbJdX/SAvQty3VImbMlnxw6TlwKVwK3C85hkL6bwAB/YmGU6
Uo1YElAcrONd6mESNM0Gl8Y9iWT0ClwGjzrWIrps8i4wOFmLgVW/4cgNcHdLwemONNJGSmIGwzLZ
oss7IC2CJK1iehbkWa1DnzM1qW0uzB5mn/re5158DQ6t33o4W8lwGeacGFfwxMSw81pSwoQbpQ1h
WKopGz8hDIqCcTNqkXssBhz8gVPvwCrpK8+qHhoJ7twlz9y3g9s+5giTJwA/pcQPkxaOGNQNt/4M
WsyFZrImFRSZ0jC/Jz0JgaZOjNoY9fA5KASg84GVt+2mWe5N14ayLr0RxgkZAlAuE8RHJ3OwPkw4
iDR5J1IW8/Klrp01I8fPsGNrQgOW2MNheC0mu1lXGJCQiIIDZcG6TQKXd0e6yQozBNKhOH8hlyNb
x5na0xTTodbQR1Oe5yv1QEouw3ip22gdcjPFFgD4qR3KM/ZUAoYwQtNP21AFAvusBj9JDNNaI4w+
1F6F7n12NhWKTHhnBGZkd+LjJcYSc+orvBHJlYK8dvluqo7zo/SzK2X1YKN5+9JK9rIh2LPquEgG
KmgrQliodjj4PIzKuNUN8YHEIFehGObW49qBYlgzVHM5J/dQHYjMbpl+RcqlvXwjXcvAPAzRdh61
n3g9n6iTkQQFXtATvGrMXOTqHjyj6ugh8+4KLN0Ij+CvZRw9GtI9zQRKFHxH5E59ldVymjqcxy0f
SlXm9OnrzVi+zEP0Q1DZm4f0algk8y5PxCqFK3o82Z1lbiUn+z7T49fGk/dWwvSynCbMDSYRiuHT
bDbxupi5NPqGKoX/PRmiUynDb8spMuNlWGd6+NWU3jrHJIiwnOhEA+mwGz9FA6/QrYqrnxFyNxjp
l6kzAVUNk0eXjKgyUXeve8wWNrJ9IhbsLYUqlBzqC4TpwOtF/ePfB2nfE1Qylqtc3/hqrtByOgSG
+Rlauk4qQgRjjnPfCnIGAtLJeA98oJ5Ojs/cdgN2HBLvEAtivaJHzPkVTEzedLW/wLHqG9wrQL3H
lJCY5qONqWn6Zr2Rffe8nEWWz7Aiwvm7FaX3NXQjN2CW0E2+TqlO8EYlXgswj5NJ5kQnIzoDOCi8
Dn1GWXNuk8OQE9lRXk2lFRnDdFej8ir46nyTQSVXQ3RZz2yPHQP5XHEqpO3xGvgbmsUTNcdP9pz+
WiYZQXpxE5wGFHY5Q/Gc4cH0la6zVQfqKSwW8aujnnkCJUx4/H1uFdeKaZXIiGmV9MGlx/5GqAMS
qhJOKnMDQ7JuMxtWauLwycppM4iGYci8k8hkY2jzvSGKCmtC8kMEPKav5IvKSAo8dJRul1ZbCch/
1ZohofHd1aH4UovUQokB2jL23c0yYxuIbjeQt39i7NjR6oBoXVIgswnUFYH90itFRO/l12UdoI2c
96PONMl3AlLVZLwv7oBBQXJ24RlY41srmVSSFPDJ1KRfEKzfK+E+5LaGpbU9T2yAE4PRZU7Sr2K8
mGUpSaIjdm/k5JpcWPvEs/WkHm6ZapkGnX0e4szrKgYyc86PhY6UgFXLRn1mFpEcfUz/WC09tGqb
SjitmcYsRPON4K/a+8RrF/sdmkc+3XngM41NE9wk5WLIb8ynyxLEiGnJyXxDU4JCYcNp0RIpDd7Y
37rJfWUFewT1uyjiMg8H+dy386uv0NECZY64szCrxJWKGdFdFrKjzerelwfhwClriPak1ZOtOmK1
ywyZg53e1tbdJLUfbEp6rk4ulQ6T8j7zkDQJn2tQjG9hhuO2UsOqEfHe0opPpy6rqx8y2kmLf0iF
tylpvRCRuHwWDQaJTZWjxaSGn6w1dyDElfWVZfMSkvEUjW6/Xi5ZkxzMMLElgmOuZS3kYMKdfoAn
xactGEhbtiJrFmI2DRntpy9SVNAdOYFLcmSglrprvPMQ34xsRE+ivZYDyX4qttv2OX/KWMtZbHyx
39iRphFtaqbgqTC/kansTjRjdTd8pMqKQ0wHvzardfwoml3eZhfYLvPOmniTBSn1EQEZjcmoDBXU
USD/XTuJA4I2lkXwOlfkfKlI8PC+hDy/onaq45LKP7GcPJlyZpEWc5lbNB2qxH5TMbK9Nd+Z3Xuj
BvYkobXtQRwWYzftu+EVEqGzkv1XkHHpzAKIuzV2N1yCmBlJRW5Z6K2CLPry1PPnPfXT1AUfPAzb
zMkfujq7JknxUGkf2Qjk2Qz8+zJZ5tHygSxl/eB6nCJOeiW/zdsUCBiJmGlPeUK2TFJS/M2JBZ6I
DNKJq9mFBucqlTh91ZQsEdPyupx+fk8WS6Nt8hJA4yy/53O45aK8RYrFaaTWc+WYPyzLoNh8p1wC
slwNxonhXZY1yDKIJw2Tq5HojwRy8c9SpCIA0q5mGGzVV9l1zYtfI3YqQIxAqfMuVR4/gEu6Jjho
lebaxbAfvViVysNgmeGHzM65jm+cFsTnsvZ18TUQFMccbmk3ec8avBKyJItblfURF+oVr0otuLMm
fSejh0kbAffa0RGsdPEXHaIredSMl07+KAOxHpJmXYqTMdUPBKLtwA4y/wGm3yRJgwcgJQJDLVFn
NfzPMFxDSSgo8xGrDa9eja7xHvQMAXXdH2joXtOciVRMznPmp4/IQRuWANnVbXCNOvXastTeHdXo
4F0wsV9GooeBzjk3IOiuy+w4a2xcTae7y4f4JFmCs6EgFSCxH4TIrjEq4VXpIh40q42rVvFZHlzM
kLes3vs4RGc/xL6r1g34K1l/kn7tlckXq0S2Icx7tlB0e96QoaYAPy3PVD5YBMhzTRgSlgfwq7H9
3Sx+djGDxFw6NwU8r3RfaenP5dxfPKxxQON+eUQWbwRr5XXfsYopuuY5l/WtW6j5JSUZr4i/qfUC
/fYLCoeET4NzxnLSTa4+G2/Ab6mZJGGN/UfZXlNgcQQmqWE8ekwx1PBNhvOutqOH0PBQt2XngfLw
BjXuFYqUTjAPzjircvdN7Je7qvnUg5UxxWBgtORLbZE21FQY0J4JcWx+ncdqHpZCHPSJl5XjMM7T
HK4dFTzjkVBLAlITlkiT2f1kqXkVjtPRQ7J2OSGjrdUHpDBM26lW+9whIngohCDClu8Ua+PTEKVo
RtszLov4FinyDUgpFoKlt5MOYlWEWe9WbL+0Olx+379zM4B3DtdXiS8G70P2o7Bd8mE5c3f3qc4Q
I+lSKCFjGg0ov46a+mR0tUuJS7jSATnk4AXsdouxjFawqxKqUUv5frpZFpWqBmA0bNdLe+zWwgh/
bTpVeAQsMpZ5LAiNKn5N7eCbW07nzgLm4WksLUwneHGYINF+qkZLyiQ5428sc0KQpLDWpTRB/sfG
GYk5CQQBGUoS1f8hCq17GEFffeASXjFgmUntdOd/mCWBGeStsV4KA7RZekyObnFmsj7ji0rhbOL6
CaEtk3rMxY5jYRWD3OaTmb7ruLpZUgQX1+2PsoezrzuVT/8J67xUMo+F47cIQ8aMxBnStnENFTly
oxE25IZkavBbLlmAwHnr0/CAaaXU6Uii8/I1527R7v/+USkRiV6MaDcGczZWVUjg7JKVqOPJxjxo
H8q4wHUu+xdLPfXyIgKTxcph8QYsd3aBAjm7Rrw1x5ocxz6+l33o7HBL9Cc8ppjCbFhtoUWAQ7rI
SPBzFqflB6zLLRluEREkf9716yFePvjpylQRMcuftCZC9aCbMTvggCwVObIE/M+/WW79fvDvP/RK
sDKqH8t9y6/Lrd/3+cuRf9/5+zH/431/O2qMgWTVU6n54+3ly5vsbTIW6HL9+dzLy2tcN8ALS0jJ
8oflR6BnpyiZSqqGWt3cLAdP8QLm//2h+D9KQgSOVimnk0FMV2Q5WtqAkBPJ1qjJiF3Xiz6FgO7m
JlW6keV3gO2PXeXJXaAkH37QmPshIxNQpYrq0bVr3XbHZ0kwDv5Q0pKCcZ1FRHp0rsCA5nitc+J1
26flzuWHxEC3scIEkGNIyghVMGzVYI+2TUOuBpZu77TcYjh1MUjpa9QfxsE2moe2CvA3TiERrnWF
KYWCzIkE1EdzIi5Tc9hhNrX8TJl/q4ANB40VSABjx+6LZBYH7OPWQI+hZL17rlveoM5WJNcG3HJO
cSh9pH1Q2vdOkabrmH4punbxkmmO/6Obtslknep6kpsw8RpM7z1YjCrf2sgItoLsjb5kK4+XaVa6
tSBFxUscWxCoNYhGCwrjcxvd2U1AMaXQVP/TPHGtWlz0MQuIhl1nDywv7R+rHpoRQHiiejOyAmv/
LtDLrRuDUQ1PQ0ZqjxV0CQMabfnGmIOD5WnEZka3qTOcY/yzm8x1PpsgfagsgQrAI5a17We2NBnl
zhT3Z2fPrMODEOAJeMQufABl32y0sjsAiX3uSFW4GTLwsB1clp1leT9pdX56uOvXmoSh1A/5DxzF
gJZl+0nceT/245bwRrQNdrXH7/ZgJ91dQ4+KMXA8Ew7NdsVh4JX2sKk64R1pEyCSxHbRQFBAFDhu
hu5HZkz9U9OQPGDhWmF3B2oBpQJFSO/kZe6hDAzUO/aAQgl8RZ1Z5f2Yu5KhmhXgFGJvrWNj1VZG
Ct/C37fKvWh7JPF0pYtuuI6eRtL6WLSk4gbCj7eaMow/oeiIHmrINxm8Z7sl/8/Psb5EPRN0b1X0
CZD4ew1IGN9KcKoLar75dNfnGCQRzJJlJo2d7OAgiNbl+cJ3KXt/K4Cx+j7yjbK3pmOf1RuQFBBK
zWSFw+RqkM9FBYZMEv/ZjClDD6yPzaE3qNsO56q1vG1beWiHC2CMFjqo3GGTWZHRwytgv2IE/j6F
GW+nBCkhdFrJOMAmM0Qe+QR7oOin1Mc6EUZ1y8tItnmcHucwbi+Jb5YKgnPu2w1GJ1b4afmdepyO
yMDb9nprK57PBuUI7rOm+mRreAgr8yqYGvcpK7FCDuhXAmzg0BzJpah5KhLXKKdGkJKMG9iY3l1P
7ZoTKMJaqks+wnhn6v3BxvPqDgS+2Q0gg842rp6tqN6huNeHYFc0KLmNxiCgyxpenTZ6oIzw4gSA
Yi0GCyeSD6Xj3+aGewEtUK5rL2C9Gt832jDRqdc/2LhSUnGSm04r34wIthlmjIeqGallGYT0iaon
w673joUvCcFLDsbgR6t5sjrkS86d2/rJGp8gV0tNgkY4HtmpfFAa+iB2C+OKhY8YdGtc3Dl3IkrI
vgrpkxhDzGSscBHBWctKxpl4XGHkfSTZ/ruBlWDdNCGnLQYMx7jD50eMGoomCrPDvCpgynqsyw+1
dN+m0c3uUbzvVHWucOYGqar8mfv5tld73tmczmlBFSGfESf4sVwlM6TuOXAeaquqD7KzdpMZXdoq
v/UTxJsQqqg9+sb90Pe4eZBgzwzcFiZYIkNnLlT0BHaCpbwJtzNZCri153jbERzW9GKNG5z8DbvZ
B6mun4ssiW7NYTri8YmPbZ4+YDRE4EK+FHT9qL55tHphP2sxu7PE6XekCwF88Sk2hRn5npPzagv7
hYwcL2D3Ujb9VkMK3ZrD6zT5D6zkNj7WFYSb9rQqEGHEzfdgvrXz5CJLsWeouwAswDhN7a8M3lya
e2vXNt/annqvtA+tA66iL0/oAddWr+H3ZUGSliHRiZZ8BmO3qmgFBdOhjUnqo1WQBOwRc3p9UWyu
zaq/CM8hoct90AO2OCmTmGePj1kTfRJBuI2D8m7K6Rl0xFM2qwxL8Foa2SY14rX0iDiSrFVE95kA
4yB6tYTYlPvnTtofQtUyNCqMlNbplIAVSLd0ye5Q5t9WZXVpHeNa5OY9vS24gO0x6EnBpENoq1Pa
CJPdufe06NyWFtq9AP9NwCxNZkpVMlu+g3Lfjq72ALvh3hMWzpr0MmkMG35Z3uJxFb35EZksg9Gv
HQrdeB1C89F15C4E2WRbIZ5dx5YrYbAsbyKyABp5kxIn7Faoufr2pD7zvC4P8Wx+M8bqwUD+jabn
3nSoH9guhfa5NE+lQEuY5Y+unp3rkLUagbcDWJgkhcMCSpAFOWUqYDybJkPUw55r1XNdZjO2xmjc
JnX9qunWDSDtx0KIV/XVqEPFLqlZjGwelTGzvk28byIFJF96ULjq/j3wnM9RuhcyeH0MaePovmR8
Hd1YvU9cQ8M8bz3jxQ6iD7txAM6GJHHadLyQBxsZQqrZOVUYIn3ShI00g8Qphltq8CshVPwf3rmx
PWrjdZz6cmNROs08uU1JIhdj+J16ytP0NIUZe0byxjdUPPGmhTiNw300+09aToeCYalVwcZsVTFC
FfNm4IOfMka22H1svPx7McO4Kx88ijpZUx/tRJIg3M0UkzSyu6iKJVSWhAc+ZDaMhDyx7NbS7H19
247meSBulbAYvVoZMn0a7eknNbE3liobWVWfdXyDddlcF0xXa+oHx6k00i0mkzHPD2OGns1vblAd
EXJvpD07W+9xosDhDnbEDhukTi2sLWEycq3811gGdWLWSfQtq/wcEN9DdcS+cSivGSjUNS5mEiPa
xHO3RXbHuhr7otPMhDcGVznKn9XYAFiApoWr2yHEfitzDazTpB+SCnQAqizVZao2rTd+NKn8cBpm
/UJwEuqI5plTt251zo1xa1Dl9iICKkv3PDbDV9ST91kY5rqxsQYASGcbZYfvAwK0zTAbNFZZHpC+
Bki8Dze5Z89gT3F6dm7UAEqWR81NXqyJ/ZHMVU6bYHsRFdVGG9lS5XX2KvC03TgGleNEe6LC/eho
FriHjIneGanRkiCxEtNwMhL0hCySVOWFaHpBLG7AdpAokXLqoDho+k0ypmLP6PdpGMGrHWrxvq36
966wSL7JQXrVY3ctaaBGI19p/FCW87s+kpHYFszp1dSfxZDvbY0ZW4g9GVJvvck5MiT5W+dTOE0t
x96BacHJTLmNyfXWhKi2CYbufYqiXaeT1Oni61vPCB/WRay9hJngM8nki7JlOsiGc70FKeOOQLvR
ILdDh5PQ3g+OiZrVvE8D6iauDkZhKOMt3bJ4Jeb+y/epq2xsel2r0osu0vYfhtx7EdTkrPRDzKyv
Wes5LlWpKWcvnObxYzLK/UCsrzCr9767R7GKi+hDznRe+Y8IY8R/NDMHkw7csHPs/lmn+77yqmFn
oHCkx0tVTMLtylE8SUusiADbqn/mMXebf/wtJmdesLyvM8roxMxgpYcKxvjNUzgcXh0tBgMhK1xj
0fe617Ch/DqsGVWMRohF1EN8elcjgBqerrT9gzpEV9DnxJ0/uaTNcThW8upXE9aaFb/M84M6biin
lcn/1YMDnqOLoM0EhqI48apGq3idUyyN6QW1V11SmKN25iunHxNSFTmbituWRtSquq3+xn8V0TY+
Z45F5thyP4tU8vm2dULBQv8YDhiKVpYVLf+vaO+yq0COs6+RB/taSLIisbk8pDLcnbqtLkef4+Px
ua375mCVO9HcmOKecQgEG/37Vv9ST160E9GLHAH84CMYDmpz/a7lXxgJ+B5z3ec+JZyCC2dfCXul
HqGeT0V0RYDi1Gu1GySmcx5crdg/qCevakBo6g3QuLbS8UgveZSEnvNv1etSTwtPisInFjX13jkG
8RAhuy31r0EP3hNAtjVyKib8mSz4tfp41NtTH+Gfb9XnVZnQ0EPqZnJmMwFmMKaxVo4Celi/k8Cj
coUepAM2uUgCua0eU9Lv150PnW2LKClx8NAm/fXwOET8DWY44HApafCe2a4N6lhUKGTk7tRdIX8G
N4ZomfeJ8nHu2KHowEeM7FMdSkcWngMGdCi6T3X9AauFCALOKB7jl3fZfK8eoV5TUf6M4OL9elEh
d6oXHJb2UT0VT3FLgCsj9Uw0u7E8nTqcM3QHDmPVRBUlEwCPwxDlrF6SrVOU57z+ppc0scjQeRhN
Cos1iSatRVevgFtWdLXc9CadjtCKv0hQuVhcVcmgGatZc6p9hOuc6X56WBr4VZt8Md1etJHTNbex
lEX5JUxM/0bP9QOurLU54HhyEnBckHK3esGp6EXtbRIE4x45wlflN4QAKNoXXJ5dkQYrZ7BJLFJO
KZmcZfg9oaDHZGM+slv4yPsxp+Hu3i8yCCE5Ufv8jkmSYplqigh5ESXJQWYO8qZuppKNfAOKGxKg
mUdHKyyesZ9cgtlDrdNiOGSNQ7khOzVl/6j+y31ovZWSiSkpWINoyEwIcu53hgs7dmYSWQ9R9KUH
fbmL3U/NB/tf29MbwuOeTg0laj1W6WWs2GwLuYFVuy/WnLxbheutHVmvMzYMA1bHvrpOdguaj/UQ
qmeuVJNukzUxZwhShDT96I6FfZzUhFUn8PhDSdHYqVh7eqF+WcrdHnxsrpLY3YB9zPOzpvqVhurA
ULAjM03Qj4mtw4TT+eDXZYT2ldHPoig85dMDVLIM2xvJ4BkLWwySBAq0KCiaIv0UdUxuVsju0Rx4
/cXP0vu/7J3HcuTIlqZfZaz3uAbAIcd6ZhE6GBRBzeQGxkwyoLXG08/nntVtWVnXqsxm3Zt7KxUD
ATjczzm/KgFrRfYN/sRW13A9dgD3j4jqD3oOgGTGOvLyYFtDvS+knfRoYUgbVDGmSBY5CQAtndeX
a6vXH6uMmTZg2ntQ9kyva0wnJEhRoog41JIursBJaudDgVAETjGDbhNe36oLxH7B5WrlZxzDOMuv
yP3dC6csduY0nPQqs45Vo58a0p35o1isRwlm2mZ5rUb42TEvuUzFvCqhiq30aoT/N+ziqWVSGjDL
VpYFowHvLSsfQ7JseFGBIj0XdnYP47UxfHtrTUG/y+lkZnLL9kUL6FfkVUuFBe7cyyVfaa5DP24n
O7u+dmY8YmaNp9oPmA6m1I2a5x3IVh5vXKolYBUb/QpmHNrLEkw/Ym8xtjECQfXR9QT/wkm1eDuZ
BUaWVojrOfW1TUwQdAZIJJMobz9pBWVf6cJj5GWF5ib9P4viJlnicdOG+IHErItRd16yyWvWFaLT
bZ/Zu8Gnblniu6As5z35IsPahcSOLIA3sY+ehGRmjOzRSbzrJs1QTAZk2/VTXjBqjkape5mDK2GZ
CI6GY9bzbONXOyjxcWC6gbIcewQjKvbj9IOKs0SSNJt7OA2nrl1WwWS+Qd7XYW6Qx2iDrsxIM3f9
WJxFVP4A745WMG/8bWShYgxqKaRFbpBcvOzG9ymN6qyx1jOSbfUuBD1rW8unZ7gu/bpy2AMM5Pm4
y1GW6d21bxyNkDnhFMHeygt7RWoFLAsFp0pAUbGk8pLrochbt0v87ozixqDedzMoIt1IeYQWK4FC
dswZ20R+pGOHT2lkOSNQ10Chl2EU4CW4EpdE0gIaNBm4HOXHe0rBtA4kc0H+CkeMs73YDzkMQsAe
gBteYKIZbwnEfrETGrhCw7S6fE8HAk0cXGKNaacnDpjPiI1A4IIIYEy+6spdGpwndNRMRIbNssCL
KwRVmfyQESS6CIzXrCrf8bN8TCN4QJLlxdFB9QhYtmDlnMe8wLkjTcy9bBfk+pfEzxQxZxnYh/nQ
ky3gTTArvgmllIrH45I8j0MJeT80mAqzn0LmbwIPwzpJ300jP4uKtVD40Tc4+cUKsQ52dIm7y0bk
LOZEZlivb+yAA79b/P667ehA9ek1CttvkRwD2QNMnjiykblJjgwklCdDqv0LvmEz4XLYRxicJhEm
Xk4IsZJsr08IYgJQ1cBekhEZtlu8CD2cCKcZD+isEBTWmY8pqUcwg3mNR8DDAvTN6JAF4gw067F8
SFZQUEZgZloSirD1SvFYEaqIznbexGU/rRwDpkdJEt0Rgv+dKO33xDF/VH37XU/AkMVCDVBgqBIP
PALfor8IUV27P2HGmgCYKDAbSHUDNk0p9S9qQFJTPMnTkisGG+BpZfXezgWTygHn8Gl+SSd/jyUL
u7oLpu12lyLxnn6Sp8b2o6gu2ngfl8fC6k9pJnmxEvLLYuywTAPPIZZ5K2kWaeSiHzaYm1QDhJq2
gTQSFu8SscM9FwbOIl/ROb5IUNDxqpfWHB/JdWdYQ78xzKxeBsGEU1XOPevmoUB8qWsWhavEznpY
Ili/vjXj8jZObEBlAvZZ+1jsYG0VboYs2f89L1jJPH4VVPi64RjIUKBWEy4J7/zPrOrG5EWDA9sd
ggoOxYzNMqAoyK+HAw0ZivYjHnc84JYxoqUFDM38teIuJD03qdBA3SU9Su/Y+CYOdslVqmNWQ9mU
Z00yGV0izGACuUf1KzuY5HLP3rkn9RVJz3sz6pwbpEjyNLlKsp7+jYAmBlqM8WqpJPXHB0IO7H8g
RNt/pZP//NoIjQ2+u/9bnAM0rhLFUt0daNMO2K7dSnNP34U8qnE0E19/k1aXcsYf1jRse1V7hsBf
THIuyoQXgk4OVgDlSgn/DrdutmCYAFuQpQtFyEfdygJs8YlfRD00eLve5u6pU5QBG9GdmHtmHGvk
Az0OTcCLAAU50OKLLJsiuU5TyQeaBM/jJ9deEhyKglEQzoNnqqxvY0P1Ine43DFpiVCBenodH9Lo
VH3V8XLXaJn1DzdN/CWtitXCFzUFPpw+4O5vN43MltQdMHfBBE5AgKsCLLbsA0In9jKJ5U7NY2cC
iykypaJHgLoc8ShCdcffoWG5dksyPEhFeR4KrPBrc6fIMYrWtCxsHq6DSaMRZ/jPEGs5IAHFviO6
Z0z67SebzRLPgwmOu9AiSXJDOMaHJW3uu2HiUI2OTbkLI4bS8g38+5fF/euaETabBioMDybjXyQI
YV+npo/59UHXW3MXZ3h/e+HaJVSaWW4IvjXEMLfZKwjIYiboxSdF0tMEjzLOJQlcssmDObizq+Va
1C5phjYyHra6fDi2FRRLVTBM9Xw/wTQo5aESWvn77HFnSJ14KrKcDzQYt8CBYP/RTkE+ghHh8qWo
Q3YSQZmjrSDdLkRB2W6JbccuDS/TMJlgeGTTAcvPA3YCioeUjFZ9ZSNMd7wabqE826zI8Pd2bB1L
ScTyQkxujAwYSDA+imnB934D+zN91wO4R+H8nEJNWFzp5yNPV+CqioI8reGT88TRuW3gcTMAwzoC
JtY/qdgIrfmLIsMVJqIVgTBDOK7+myzE7jVRZfPYHDCsYIekWN13XoLRC964eTHeOosjVl3ncpTW
OFs5tblphujCmVz1EJuJ1X3GDgfMU/KsCqxjIuKGPIw31zJNbKPFxWtj0vwX4Fc/N6XWOOJUv2qH
Otlqhvmhj8unG4dECPa7sY2fTD+7eCkbR64huWw5UBsTDAVWWdo4+rotMQaz+vclx1MG4TfPw/lW
Sx6nFTAb0gZ8GKI52+au9hx00bLKq368891p2y3dSas7fYcT0MZrCvtUGKN9sqG7pqnIDw0wScSP
vh4QXQc+HtZ4VhvHYDQ3cV7ftczqUKhm2HhSIAQUMTpscrizm2pk3Jjp+ZatDfFG+S45+G7tMOxk
w5PMMEVnw1d7NdriU+74TUaNJIs0p8kumR/uOo+9ybaoAhWTSv25SSEnGu1eH8JLkaPlTsSqMNtP
VVCGeXV2NBDMpujDldJZSOJW4yL1DZpr2RfjOPfmJs3RL4Nndsp32ZrSRWOjJGdDUda9YUX0FujV
JrV7KL0D4YoLmlXGkNf1QsXl4yZNazyswqX8JolBVPxrzN4p0+z0Yg3TfY18ztQjR0bDEmUgqMIX
/3MuwpewyQ6KqdpFH2XYf9dQsm6WiB6CCCy3QBJBAPVEu6lth5SVspAIv9L7cquldKI41Fw3jvuU
ajB4JatLVpxt1pqSDIJ7GSN68iqOHvrsQP/Jb+tl31EMvHR63tNHNvUhhkPqMUTAm4NRD3u9FQE7
paRrEIMDf7IlLh7sCe69JeMt4fPXLWpO2QpTyW5biJG7thf3XlC+BXIXItowo02tX+LafFMveNRU
0cYupvsoGWAAEH0B3mGeK5Jyr3AdM8BVJF2bBHqvefXC8WwLvDlM+p6VjSGfTU/uaSR9+CS6QuKm
LTJc/WGqywdcT8+z1E10QMkd7bHfcvjrQTYSPB08aQzPN4FhrBtR+z/b7k5jcDIYjAIWyntD0h9L
jX+YTMcID+0+/GDSr2lq2WJBhI0OpweYUSY83L1h+CediE8NN9laKkgSRfE25sTaewjZ0hHgGmT8
uU9L49RDT7O1cj2SLXhOzPE4z954IL6VQY+bO6txGYIdgjRGFn36gMMD54nu23tric42veVRS51s
UwU6AKA3XuPGgiRzRmq8MEtOh2stQgu2IGLpEPRGNdtRk+sIA5g4xfA99SjfNC7+ZUTBMJDtYpKU
otZcj6YYtnTo3iZFWNH32d7pcKCcHNzSS3+SU9KOTtUCuOsqiD2QNIuD22LlL9lJHbKeOV4lPInt
z5wJx7sSaVXvUOhfLUvsbJpJF6sJ5ziTqfk+GohmFEVxzAkpvVr85QarhHSLBOas9QYJ2RZ+qjnp
DIu16BC63qoZHy+613A32u1lMvldW2PGUOJ7ewUlTVy5LlGI6r+ADY0U1w7N1O8XwzF30NcOlS6w
YHLEk3LYwnlrrGOH+RJUlHGu7ZwKnv/sAINwHNmXUTrBV6w1kgybE5SH6VAHi3aK3cS9apaL+kUr
f0f9F4o6QNDGgmZbEBfMOW5DAPQIj6tJvrZwuAj6heTKQrzGtZ+S+0pCE8rhDQYqNtDUrJ/ClmhK
+p9DORK74rrJIUvwB43JY+R/6vyUaYW2Loe4WjNGtE/RYJ4h0aG1lVeprgIneb6GaC9EhcCBL4sG
8kMMpOLNxjqgDV2Xo7D3uTeQEjZj95rhZdfV6TUmCf7ajvk4vYxPha53hypjcG4AHhJqAY+3hSF4
8vKXuodeZ9rhMXUb51TJIiQwSvh0ExaHiM3urbDrDqPt7V2DkUpK3QnQMr34CVFL8byZTPNTjAnG
9f1/mQpjMPqDYKp8l09lf4qqqcdPOA93pTNvU6mnJngLMIcp4Wk0LXedhMCG7MWPQei9pPEQI7LT
obMEiI5wBukLekghktM43+O5dFu0vC7EIZ1N4kM9JibwBwnxPUxE0izGlRdfLVwADngEfCY40UFy
GvatkV2F/dzt9dyhS8b2rb2yNbdlkiGIwAVEWWNKey6kvw0E++SYlDiSrlEuMCM0Uml1s0oRmeDB
lPNIzIQIGvkzQqi8hxFZxtp08bXB2/Q2hiFOscIIlGaM7CJKs6I1rhQDOG1RouBKBTNLGl20IWN1
mQUtyZFl1zEBTocLDtXMp7T6Wu1ahdRmQK/+zCLn2cqXZ1Vd5MNcbsDJ9qMJnBd27dsQwnb0gPtg
cmfv0gAzXSbSBaWewS6Vd0XHlGerqNHZNMX7CEHVbJe7sUm/z2F4UvTswsyctUshDVyH/42JaG10
yOrxxE5dpSJMyxHREuTnKSJlCyOoCD9PC/sSQJX10vvAX+2TqpOameNjDHNctqBbZYHfrLWe7owx
DSlG7doulnt5fCoOOeIXWP0Nez/fgsSI5AH/aCi3bfo+SmqwDu2cMr15Wur8XfJhJfucEOuLJ71T
e3fatEgCYkSQQYlfjJyaj8StcOpTSjv8pGqEmlNm121AddkhQhQpOFxVr9M6w+wqmlaYCgP3Qn1O
MRdaaX1Na8XvKJEMZoz66l1x+8lO6GI33uEgAE89HfdGPz4tXTwcizzF0ElEN002lju93SnNliII
Tw0yArxsByREHjSyGmUZRMqLqEI4JS1zzlzQ39bT4q1iJ78iGqu5SkqpQfXNw6TVt43uP4X2AlZp
nulu0YY445MNczfP4stSZ7yrQFC99pROTBwcB+1AM78PHgyVTq+35lyfa9c6FLOD0MQ+qAbalWzj
HkdA2BJ3Y96K3dDC4urc5ogNG9M0qQf0tWMTNGddZnTm4YwkwmG6ikGWX22WTDxmcqBZSXUN5lv+
Sq/90xj1FC3i2jbhTdHpDy3KF/4/HplVzm6BgRzod6Jj5FIHTNHM6UoEIgWQQUUVBl9DREyeWhFL
JJhFUkauErO6pYiWoR50ylNAf+IO2avrd/skbt6Qph1D8BV0xZjP6glmMwkX3R7zHrqKNVE9FSF1
kYNgQPQLhmN5/t5q2q7NtFf1AaGNQZJkKxNFjw+d3T5J0Y7F/sBuW7/K2lPNDwLy0boag1VZn7d1
85gCXSOSofbNGdqQOsM8VsObpdHwrhjdh2wWt7XW3cQuL3rQwHQm/fFJD2NIteC3DjbG2EpVCGeS
W9t0yLTi0vTexiY9i9bh9KqTArQ1XV4QvC3dVWjj3tPM/EWD6fNan91Phlvw+UcpAstxoOwc58sb
/HKrfB86KUWNpRQp0AWXZoHTqRZR40f4bnTjDeGnFt6UaM6ZVj/rIrhU2pLCm0z3JfIdEhNLavJx
OY8F14o9MT4xkdutraG8y8Bb2X2QukzZNtbC70bBPZRVKgf21pnd92Ws3w/l7H/T8/xi4KoO9hFd
OgPjZy8/DF31lQbp0ZADkJzJL7pe/ZjOzefA5FTIa5yofyu3x1vIxyGw1MigSgq6j3wpg6ulqY65
MKGLOZZOo3EYNV4dP7DsjaaNm2gQiBsJldjbEWxdMSUXNRHxYDqEWtBi0ZxHGzwQN+q3tWheBYPx
6KXehzf5t8ygtrJeigaZ3OIFkmvFHZBqvzJ8L2wLhSSpMgz1SF+k9fq5l4U86LFM3v0p/fDC6KuI
nJppdIWSui82gRsUuwkT9IhOHpI422GLbmIGDRUkv3ViX5U9DY7U3LX4jq6H2t1J0Yrsx2VLYs+0
1zD9+RACS2r4M3M50ypIfX0iPuJ0RjAoFR6qP6oiTu0wws+r7PCkHfwnJZxSCgxDLqp61p4LE2oS
cmo1gFNza1NWzW6LKKUbUd9gqACvNETyS+GXSz4VLuX47PKipgwiD/1EMDfe4D8BAKXP0dE5rgLY
X3gFQqWVXYdlemtSs0f92Dg2dS+V/WBoWGzD6fBve2zF89IsVgbck2PcYu3ZOh4ojoxomPGaLuLn
3nJ4GPYpscKjYRF7K1o32yUOUR84MWqIdMntWZyHriqCNa7MYDzdwNRb/CCaBlUcPejYYaumNRDP
6dfQkzkVL1FxsCYsuaC06rHjbvF5NTueolLE6vHMSVT4hGqhbzXatVHQ6OfY9K3VJVgJO+4Y1N8s
XJFW8uXWJuuunQpOV3akJKdZrC1U+y4DWr2lOMDXf1sH89mYDQgYqC56cgWPotIJUJ0REiHWuFIC
0TE8WHZPa9RtkHpqxZ0COFWTaw7o9gThj1oKzs70vcnLb6LTdmG53LYjL6pS3QYueKVdT/1OfO/9
6cnX2mnTWQjU4qmwjok+olt0PktkELsud6+rAgLt7DLIr0hrPJbBd4ugppWhK7fog7LpmHttvjGt
Fyzn9HU+DghL5MTHJlyMJeMV18ymr1wf7cHEFtrM46VMNfifLr7e+BAQeHxOYlhCHlVTKSWGSrOs
lCcRCVjsaE++VX9TkNs8c9Z53fxt8Y3rRF/uh3xJVlDhGYz5qWQpEPnjJ9/U2EqNnMOo/44B8d0E
b3ss3aeunl6sjKjM1Hkag+GmKYmkkP1rz6gC1hiaLenrEIRauc2lykvCzU6NWJaLVzCupuPXMGpk
tEZlysgnLiGc13j2ct6pky+pmnOLaxk00pjoyj/0TSkBdBZZIl5hQl1Kn62Qr1Im9dHv4dAF3SqT
5V2N1dpWvXK5RGQUqCGBon747hJWyQRcr/fZ/ELkFlpMFpdIzni+fxY976WmRbvBYef0c9wO5OTY
c+G66jicqwvz0vC7hsmYgjB/QtJGM66gRDkq12/RrokmeFRIr3qGUC3A6hOGzg1gflM1x94Fm2jd
J4AmThZZI5U6O1PvIZeDf32cJvISJBiv6drXYA1vXTDeMw4DcEhDbOoOscPrgbkbY11uqNbE1Va9
F2qGoAGwAPnwA5lP7mfdfZA1M6TNdKOQCwVgdfZH4HWPSkvkI21eaZAaSelucaUPZwaJywsRWFAa
gmhHDpScPXKtFkPDVZbZePdJHkXKCKrOcLTQowD1AO8Hg0RsDOQ4Y1quQ7kgq57eWdbSvcBPgR70
qDXF2fektpeN18jYfFtqpjjUYDzA9qYQmg5CnngelE+k3NlZ1mOinDY51jVSL4g3hJx9yUrLoPRU
dzmJrNeRutObGPgoqaLx7C4kpcmcQBjfGqdYugqpdoygP81WeJFYX0waMLYkt9WQ7NXPIpEJs8EK
JDVp6ica/0uhIYmeNPfK48mvlbA4l/s4uz5ju33WxiRjso4mWCdq3jyFBoRTMAmJusA/c9bYqZOV
2VckxcSXGsfgnYQwoZqBeXk8lrw5I29+a2lul9p/RvoAcMEsA0a9eZNm0Zt6h2qDJGnyIxCsuOU2
LHHN7FCYSI8aKYlzppLl74VnJaT1pABfqnld7TNjSIGKyd+jLaHMkG+mN2DOjI3MQh+sdooeQNuY
p21KoTQlprwZLwriWHJMCSrncY6e+y/i/ZzVZHH2BC5W9OV7QUu98hld4M8AvFQQ6+AW73E+nmN/
Rm4ZGgr/ttxdLeAeK/2k5nGomvgjr/K2uJ6lmUDupsWumvZEs+SlRd8gF+scU9t3cjolyxYwspjw
iG6nVIWynoulFQL5ROdOahQVbcQmhZ6QGkbGNaA29CnUmtpBkPruoAoiRCtgbJywauWLBexzRbLR
vRmCl+naPO6IQd6MlXUQYXlRhAEo9mCmRbcZBSa27w1hlzDK83O89BQoofOOFuYgbxk73ZvuzzvZ
zsRSW2u1+TlyqY4l+C13vaTqt7D9C5qjUKzGKfuUM8ixp4ZUCm7Oj5cQLx2cHFjXXoo0WEfrI+t0
3PuUTnQJ7ONI/NNafYVomBh7F8uqLrHLs6NHhWAUcm1OXvCkfC1SZNackbB/u/BQ4gmQVjo50bb5
7s+0SxnvVVwyT/fC5WHSAM5qk9utDINoQyoTvWrYag5kYDQtJLGxkWf1KjTqh5mQJjpemr+ex+JX
6GN7ezVoCIlZFqpYQQl1Lgqs373oIu+o/LRINHRkUtHRmoQ6yZk0CRAb0LNqZdvpdcEEebGLbKfG
/DqNqbEpmvyzx5taVk5LSolGbbvLkhhVccHaAVZ50Q3GMAEa0dzA0tBcXuseAa7LoMORhYRtWqQl
hctJ7Rmt1KUnCYSmFP3kCh3LCW/FHWPxLZdLoweY/lMWT2Uz9S6ts8cs18BhqSF4GQn0MhOwiTs4
v1PVYb6RzheMiYB3pMIhb7ovHcBDw8ZkbQ5sJPkF6ijD3cA99obPPIUOzJKCW7sbNnDJEjQg6QIb
Y/jhJMleLne1J6ZJzMcRu63wEEdH9U80NWJvJFqyzNQjDyq//cMrkUD0+XViRST6eUVwBaa5HmvN
IYRE2yrLAi+2d/RRt8qqwJCi+AjH+Q0GlYiNqCHV+xMJFwEHY95VnuVi2yzhtay9LBc8tAqX22lM
AyzeG1h87vNctxU07mc1TFBzDFx4Q5hA5qMyx2iyGbZt2sL2RA80pGyjnh/RQwu8MbPyXmBnOC8c
No7phbv2abE4utMUZVbu9cg1LrOFAVKqIT2tbfsxAgFfFdpymDrWQFFwsOv+YOzK9NBLmxeyoG60
niAVYMoPb/xSKvWgTqGX+NzznlmNR5NqV/F1hFLX8waOggVdlz/KHAiIAR0dEWP4ap0NvERlwBgy
Yh8SQc1xHZPTnF9FRg+OVmwk+q67TB8HedSN1Qv5qFs5WclL5jFGdajpjFwf0h/k4YtqoLulfRSi
fxlG0tRMnk+aZvFeeSwFwCUaqO3YCzJGSIVgYrlqRxoM10m/UhLy5kynBHSWleVKqq8c1MMu+zbH
+YcZsUWYOvYL46Kz10HZMl3IGRoiHQxlrQoiFxGkpzjQZyh11n0uGR/ZONzWjbmA18S3lgcHq1ng
weWSPEU+vE4qCvorNtGBoyWc8cTNFqZvNVPSje4HG0W56ByPztMOrx2KlHXtsx8Hy5dLYQs3B9VL
4WL8/BN1XfK3vEaNYTe4ADUuP29K7A1vKMSu1MGTFIg6cuDSzSHtaRuwKVlZ9jbZQrEYWmP4SDpS
0UnAWLvNuzABZG0ouWt5kktMTDnvEHjBfmjzQ/FvvGgkpKgBCo+6pip5VeYqcVrfaOXwKM/NGg46
g/v+hEMVMnLZwiegQ0TM0SeG2Y+yf1VbqNrPiuQ9JmN5JSq4lNZr5sd7Up5GSq2pXuGufkOodbqj
zX/XIntLbOp9VH8NXv9R1eDqXsIzy0xKthhWHf7KCDBFet1akpzERqOsQijGK9IR1sxf32V3V4Q+
wcjjaoCoI4hCXOnhvl6uzSGS9gAt8xr4yzur8k+aFuxzI/2uTDlyjR0ul6NpNASrRpI+wsB78jsq
sEBQgXls53L65WIKoDgd4xJdjV78BuOQ4d60UmPOCqiHTDxv7w9ufFDGUIrpNeIzHHIOKOKABP9S
BxKtF6ZfUJ6ojAJCeaw6/VLGQrbDieKXYsMJ/Non1lfSZs/SwEgem3qZINIom0+vbG8gUX4quA62
335uq9fFow7CdafC20X6NjA+k5yhoYNt2YLsRvLla7ryCYnmUQHAhgtihzHnyvL9M16AdwF0vy2i
DLbaEM57FzzKgnmaKO9LDJmAJBnmDa50sKI6zCXFr7fyGyf1zfVSaF9qOGw6Uk48DYynehYp9mal
zXM3WpjwRePBsZbmOiTCIsKuTURF/W6A/LZWixRgdCB+0lnnrVFKIP6hj2DPyrvP4obXAwCZd9U1
Y8JryVVCvXBQtZ/q3UqNOCC8nT0wzcyJbTQjLvqvBuIjxGyBQRMU3Xg/kWzZJc6rYbIlwzb9HklK
bWQ0W781gUipQ0TjPXj0tFfxUL12BhnewDtr3+lu4ZpBhJdWYrJLm6QlEno/TLDjb3LmOxCTt2WI
tezkeL1sn1oLzrVqbzrpNKZg1L43P22rKDa9/ZnZE4pCaSchOxs5HY05AYsWPwYxucgSadky/tiV
8llJBbGghiSDdzf3+k1ULlAFBP2ZZddXuHWyjRbuh3whkhxqmomuRlbRigCXtlRaLqG49V3S0FDk
8otGsgLo+jvt4JATvA0m0nA8o71X/l2ks+TApTt48x4doIl3H3Dr1oEa3pYi4l0OtB0RU/h9A1mt
qx7hpuk8yen4UrqfhdZ8SEcr2TMCfDyjaTnUWX2WniJlbF8vDD0YIlMzThboqf+IbekbKkJ0mOzk
bHfsK+d80Z+U92EmL9/XsErW9G2doiFupRsdTiL5PhDQdIkj0KsPNWUh7pcNsl1oRJvnkjk/wtMY
GmBMeg63cF7SikseHjxJ5ilL8oxMFxIMrZbIipdMV6i6olDKxlO9uYt015M9mJo9MaO4ElQvJPb8
EHJ+Ku+yVy03eeVduRVw3eL8yMcamQwUXT2/zNLzyLU+zXi6l48HS+V0FwFvMnwADHBYhzwNjSET
mE2NlXrPM7XqByR8HOjAePKPTUq0CZXGqpaVlbzNqiKW43TVX084DgMig3rIvz3jDgdbnJJZdYAd
9gooj9PTLDcKeYKjOUo7nPf6KYEkIeP7ZpLkUPCyFeJCntMP0zW8o0v+ZrdsvAQcUXDjU8OdWGSp
7cnxPV6Xdw7pT4rlufQwrpvae1AnyQDLB7sjnVIefD+pqERYot8cDAvzJb+yghDPNrao/iYt+m9y
r1Fnvx0stwLi0RaeqDXvpBVbDx2H3Ib4EuCDsbL1+GRUeBvGRfXWlY+zsJ+Ug5Qseh2xvGeFf0KB
J+0HBblDYfja3ept9K3SxGd1b+1Sq7Q3TcUDlVWFOmw0DzXoPO+gRHqBLFUloGDetpglrKxhOCbF
eEQmdQdF/6UdfWm0z0ofHyLiFqQk4qk2TQGQmLB1pe+qvtUKS1vnwSpu7eeyqcef0zhc7DOqd5SN
Zih+siD/x9H4Hx2NbUv8woHbfHQf/+ur6GIQ2Y/86//8x81H2378iPr2Cxzzz7bG6l/+YWvs+P/C
LthjxmbhROxI19z/cjUW/7LZPyFZusK0TP7Gf9saW+a/MMOmo3Y8x8ZRV/BHf9gaW8a/TOH5vg4l
VRoeY5P8f//zx/S/w6/yD6/b9rdf/+p9+7urMT7nru5DQjRsXEX/YnzrixmrjkqrDnoz3paWvgmw
lnWjSuw0r2SZecjIf7lJ/8Zt9999oqnrloCuJqA+/EaqxRG/sJaJAn3cEg9LAeBVz6aDpoNuYAyi
Pwy5//SFf/2Cv1Pg5Bfkg3yhW7ATLU86//5iShxiqAqaklYHI9thUQiR3p1fSOv6IOL45e+/2b/5
KFjCpqVjVsa3M3/zX8cy2KCSWqqDnDakWXqRnNVYEPcbfv/7T/rdrpgvxSfZnmW4rIG/PLXOQfYc
2Rx9gUYcle+xXbQRc7iUaJl/oLUarPnqVxK0/CzH8DknfRvvbUN+619vYIWNSxnxrciMQY4n9Bev
bjaE9p4QBsgwJp3gQO9oNB0i3rnegYvckiuMi2tx8/ff+neCrboS0/RNnqbhWN5v99eFHKZ1/lih
8dN2ehrcOL2USk8vhja/QNp/aC33K8Bc5O8/Vn3Dv9wB4TiMnE14vfZvd0Az7FK4RskS0lKwhe5o
ugNM5/Gh7qYH0GkoEeF1UiwviVfTbmrxR2M1IA3Y8MVWwxTSc54SJ336/7ksS+CK7rqWg0rtzw/G
acrezNAUHzqrZSSU2aTd82mdGAGBvO6TWg7BHb+R0FTJEXhXZvdkXNZYqg6Pno1xNHXy6IQff39h
//YxQQVme6I2YHv583UtfYJ3G/zxA2wDUv4GExVqP2zmmbJwtHgjAFlds/tWmWX9D3uL8TsJWS2R
Xz5b/vkvi5V8AWvQYN8fqOzvMOOh/mBGvgonlETN9DLpnN96Mh1Gx/kex8TzBd0/rJZ/twlgOP/f
3/63pzKmeYQKkCtYIjoGNM8vzpR8KAPthC3h72+1qRt/vdu+Z3ke6xLHINNUFOBfvjHB6LaXI54/
lHq1g4JxIoDkMuoS6daZzViY6CB9HTJQRrxKV3OEF3jmjQ92Iw6dP8B60OeTx7+Zs/nkB6wdoflX
0+jvqlZ/qcIYtdFwiw/5gyX6hzLBFrp8lWWVHycfjgGDtx2mlyXb+eg/q3Dfk8CMwwc/R/79XgZc
DZTCY7kn+edxntHSlkwQWu8actOpJnqYgom/ZKPYWYn+tliaesW8lLViMwEaoBHxQk3D+GBZznEw
QUqN6IAfQw47j0Gr7hc3avqvWeBK9fwxttM5JttJCwVRYCQfYRuPYgb6Z1qcO3caGdpBU8vzXsih
3zGvw8MciF2bLC9drR+s9jPtk4/M1U+pwF968He077ARx2Fr+slFtoiye5bryfRZwhjpCKrGe2G3
Pzy5Fcs7o6dozCOz3VUjM6TJ/KG5eNbpklwdxVJleoMdUbAa+V7G5BzgpDxlncxXRlbG/VSbR+dM
J1x2aPObSltPc/5h8JlWww0y2fFGmaQ1zvODEVN76/3HqPHlvKWHq0Vu6dChDndZB2Pnd2tia+iu
XR5LOeG6m5fwxNjA5O0PbGr+NN2apfZkY0YOtzu/4A658xsYDW54Y8LogiJHaHIS6adgqH6QNrCy
Jr6qRkI8oJX+MsTDbeJ/TV6FEsQbX6KRc8JcMBnw2Rcr/6qOjDsoAOMqsLiSwFvuJ4EKiUPY94YH
HyFxnkMZTAf+vd/62/tUup9i9vzh29yCIqiBwT/rQQY+Zx/yI4qFShmOKm1yv5OfR4LyewuNw9ey
DyRlJ1veKYqf26nCgifVX/B03MixVFrin5PkH4MLO0RML3UNuYzRmFeG96IkIwqo+iHBIRYKBWsq
tDuA1P4+zUt+uGjh42D6A8AQ5LSI10OB5ZnvRSfLyQg0pbxYuKJ1EXW7uopJmq4TKTSGGTnXd044
fHkxH2cKHlbj+PO+Tm/Lr5zg37PtYo3UFc4V79W1unoXZu5qMoYHee4mdYvK4EOKpbBa+BghkY6z
de3LxOcJGA+vZrHCDPpFLuVRHs5Cd24hqzY4cuWHxODZxJz2e6xPsQ4bXkSTVLu2KdtjmszPRkzQ
JURPLB6yqOd/UB8CDAdNtav1YGJ9EIAViuROLUfIQpdEvriLbFbQ07wJM7x3u4L0AZePVluJNMMc
HbiVGe9KeWC7Bc0YX0TEOYVNIfKdoMZEGb1FWP4/9s5kuXEk27b/cucoQ+uAD+6EJNirDykiNIEp
OvQ9HN3X3+XMNKtsyirtzd8gaZIyIkiRcIefc/ZeO6IHL5OPYeQc4eY1i5OcwGV56VfOhLdta9S3
+kRPM2cuoYY423kmiywbljcMmPUO9Yr5ncnGCAXFXKlmmfI+b1UOdL5uWjTKbH0DAXl+k7/6Xf5h
tO6xTYd3D9HSwhoYuVysGHWLgfjYRAIsFLcsEnvIWQ4wDdLOdw63PyDVAUwzi8wf36jscuQ9vCxA
ZLzlDk9l8SwR96FdZzj3EL6NbbBAJaFhhFzPX4HauxiXu/lidqmxw9Z/Z2LM2xA4rA6TefRIlZ87
n/6vk877iUwR8gvidO91M+4LRTTobL8hhmN1CTKI9I4pBrXQjmWl/6bKs8DwNIMlQzpuu7qNil10
t3qxd0WzwDyL3ntI8y2oXSLK7B6tSDKdHac9+QO7aN/o22SN4c5A0bUXpvGJtYVDR2gaHFWtPfR3
KGwAhyZVuY0b94VOIJLXudFRztkrKCo8lpVbhrLgjSssM8wM1lUBRB0T/vJ2E97dLsjb4UWo7Je+
HZhl8Qt3ydEweWvY4oYBeOEymD/aiGiwpMIaYD1NkbwsjGRooNdA+AOyLW4f0TLAKykPcwnKTl/8
qpwgAp8d3QMzUi6oKqs+LCtfQPXR5Onp2y4tzlqPyzqZR8IUF/VT0fsJvVpgTpHLibzhkyWdap/S
MtoUAKNpokTMU+LutVW8I3Gf7gNUFYM0/F3XWt+E6j3i/nL0TzIndXNgskGksr1D5knyS2wcEKMz
dZkZX3q2gbIBU2narJA5ZpFgaI/P/sSLRznODhMNuxEBP9T2lfy5utnZy4o9CXgDJqtl11rBgFpY
ntKqcjYJmhAG9MmWhWwzKKvvqobc22Dk2B4sP9tgAI3MvrVwz6TF9VOYNOfKljdpzIF+EGW7VcHc
7B2PJxvZzNvMoXGXjiGOJQbb+rOrC9bQuOIQdd/wdz7MM5fLUHZg3aT9AbMZcb6ZGgiQW1T9TNyS
go/d960P/uK97TKqr4AvuS6NzNuZCLz8d5l5FEkSN9RCuqXMEbc1BXqY2ktixqrUF8nkIAIcSGTU
Z9lIJdlW/ZxNHCakaNQYfTaZWz9Xg3irZpYAaeYvRD492Xov98T9anrp1sNEuo0n54tfgdO4bUGe
wqefWWWYNIgefJthUvO96b03utM/i5llS7bfqz/55m6tMgIUVpCRdSrp0RHhwYtZix1koWtLecAM
oDxTaA47x43By9DsHpSCqmp7uyGuwHE1KQT7Qe1EhvvX5b64WxfCrvSEjyQ0VjgHA8Vaxmg1e1dV
kWZZvdhDML5ULbMYmwa9vRLNXE5Plh9M37I42Ca5OMcMh97JizD9fT8Y06esdq/jSH4axXe6y6b0
S9CP5qWU2XQ1Au+Sp0V0cOrsYrfjoQWjcBe3M4B/0KvbwY7dnVsky1Zb5FEQ0IfCcn2ojNBMrTeJ
WkjQdtzac/GaciuFSIEgAnnT0hL2Kc3iYLZrG3JBp1D/q/TQl0GN7MYwdyJtl91iLyHRGqcuce6w
Cb5UkwD9836ryV0ue+R34aB8jbyzyLWYYVo4VzKB2TI9+xFpSLWzaqKhyXyDWBQcG5j3THwrUjyT
MkyX4M1Kl/oEQG7X5sO6jUv1aFrM3zyfHB27jy9u2V5aV7V7JZjfimEZyatkgoDb9YcxiXtVwf2Y
7WGfQpMhL6y8eMi2WBT5M/HMYPPfAuTfyBtYnzjFOb2aPURJJB3oqERYRlhagZ798vzvw8ztw1ST
tUfiSqZE/dA5FpArl7hOo6u3BEuaAeetcXa/uAZzsyVmJydEhYNWTGHSOgNLX7D+F+kexzJHNVon
B9/hCSU4JDymnub8cAsYbYX9jHigbeZzXS6hJzuch4vE5bCkDfo/tYu73ATBVdMzFJhJIHx5xwQx
y+Qv7TVBrgn+VHFHmvdq6ccDQa0PzNdzRj/NsqtINLSG3A97f/E4x45f+5SVtq7TCJus4xgVFLsq
SHFA2rhugsbc+T7B9Zoho6dtbT+RMBpDwZgU4F4DqBGIVER7SbTsRGPieGCChX1UhpYRfWMWw+Wk
dTKufnYxDIfBgwXpCZQMHexWORaH252ucmqKTFzjQDmxkMyxe1o7XDkxfQK2M0mKaPVst659WDHH
p0HsHJVEMcxd4YDgAhajndxJ5DmoF16LqCXYe+y/Fa0R7ZcYFS2hJ8CzBkKZiy8gx3Gk2+MeDiyH
oiGNDy5G22AQnwI/T/dUb2IfpeOdWPpXCSZtu5ANsUlSjUYAaWfanA1WFRyDOeaAWHFMt5QDRY2L
ACUgh3fLHg+jksA3AX0E0nrDSgcGaOGYbnBM9lIdu9AUH/qG+Vt3CQtEXG/zlPNPRkN4w1pHDeZ+
xuyJgha1kdCHgtxfR2btxqU2Wu7vNucsYVKZQayHcMUmmCYSIxPH1jxxwrhZNC7zczHgyYioZrJx
aPYdmqJZCgZxPvgDa+aVOnxAk4F9TMzb23uyOsEnUtof2ZM+10F8fzvqDhllJiijedMToWTDmSZW
YXi2ICrZP4eF3xs14IdsDvqkjDHorSqQ6dsMwUVljofU7KpNanz12DvYBAnnhCoQrg7mYP4jMgTi
csd0qGPoOSJ2Bb4UPRgFAA9Z8aNmIqejbNXe5mjXVRw0dGqCxYjhiGo+6LprEoQuhem+SYmPcRn+
j67i3+d0wUCUbYNkhwjneeRj1SMgCDUHH2Omiy2ley1KvwtJwIREpf5r1Gff4A2B2egMrIv5h+3y
/k9rT8VJnQZGLzu3fGKDDhUpqEgOdsWbWxeP/jjf4xh/KQNxD4rrV+Mizc2GcAza+zrSS8xb3zzu
09smbZFcNj1IgvYF7m8ZTgAsGhOiq9EWxd4KQOSRHnFxRhTrvlvuYyKESEpGr+Aix6e+9AmVwYB2
64bGAaUpYfAc93IefjtSDdUTItsNyllOYC3ChYb8Y7lyQ9VlqRjkuz0Agk/5TJH23K7QWPX5ppPr
hSjWXdBEkOdQT99etgqgp9dWvB0tqgUMnkfbMR8AoNQ7EWiBqPZb2MJ/SQupMwSQwJbjs1PKaVMm
1jF2pmdnWi5px+FY+bzxnOwp0ABuMoiUEtSjGp/zlnNPWcTnuKzvRE0EggcqF5PP2+0zUHqOC4ya
1An9GvS+WtW6ttD1sZksn11kK6pUNfywFGlfJK2N76CguVXJToHuxTfuTY+jljBpVq+sQzINuLj0
i7D7eid1aVuJ8k4fpnif0EnrYrXJ1ovyXv0M/5FRL+fKtq+iZU303vKE/vnq+8ulyIcHmzbEYq1n
Rnag4Sr+hP6ndf/Di0dIXq8u2QWNWsC5c41UTvIoaek5tjjWKnhvdGhcY81XC0IU4870w9El+hRz
JIs+39pvtxdv6XtO43K92iWNioybFFizX4OodlPN3zTykj6vVCc6z7rexTbcc8HnqbiPsNNsrBmb
nfVEei4Zsc58h8dHbQ3vwRgRHhNFpTcMxRCtIBjRZLfxZzTvqdNxkfL2GC2FTlD0BHjvOART66mA
k1X7cusmtzE7Xee9G4GgeUZe+CZ3l4u+LyO+Jcyl+tmNrGld1I81R3ZlMa2AmnB1EaIMgH23QwQD
r42DkCOGDAcqYa5gLdtwUqbTB8uE7aJX7aq7YwwcfwBX84iTpowInBa/4G2h7YP5TIjCez5TgOiN
FvJUOv7o2hGojtrrTzVZ1VHU3sdcJB+Z9R3zBikPIkcHXrHNGA8LylEygpbdmvJr6xbE2LN64nl+
9vxPuUq+Q3deK7oqnbBj7uqnSLFloGtkX46e5nX+on9NYeieMptiM4h7L6CZ6cPKvzUuVW9TTYLi
rLJXm9XRChoVE/a4EBZnQjQzswFnYPAbDehjoshBgmOtb62BO7UpnluSGtaJZLGE5Q9mn+I+qU6Y
k43tTS5pISXDLnzOTJpeY/VlEdmKJIi6Qzd8vBhVlUtXQ0y86qQ3Tox6DhaHRF9f2rcH2D80pzap
lmS1Zkre0ZIcRSHuZz2i7lsGTAwsQjHNj74olvDWWEg+FR6YBKL7+m07ceHFKQX4IEuSzLjALSSe
dsG0k5OAUpbFyYw+e07Xo4Tkc+t4OBICaqfux8Lej/ROhKdra65KG8AbYsoDmiGq9Vv7jNgK6eQw
/6K7CZnL0rOrS96czObX5Fecu+kbzcOw7UiBUaSQK4uDX2mVX4bRuruth4H0kk50VPaw9kMU0zu4
7T+8lVievF145nzYxzOhisFnR9jHYFi5xG/LDx2AE4EruJXaEToYcFxnix7jWFOzLTPmVwBGkS7v
ud+PbfxLxGzcXrGGaqIsQq116ib1XEwA7xobkC/N/81iuTF2kplAFl1I0oW9VVqxbpUVMztD1WC6
GspgF+j7IwOXza1HWhrcdVOabpUHA5ZqNUvYDUTM6a3C1T82EIKHhA/EK7gk29VmI6VzVzJFT9Lm
SHlq4LSdajqDyaFFhIj8Ap5au6QvvWghDJ0mB79LlxcGXFy0o079lMAvAwGJ1Trq7+2Mf5uM8c2Y
vQ4x7qyxZ4spPPI4utG6v9We1SqwlAXJruh5iwa/fO2G5TplKKKWSBnbYiCGmYHrh2+VnBjuY4eY
37n8devSGAa/dEdSSkuONpt4EMDyMLdewq0N58FvNzuOiqQYtly2HqWx9ACEZRnHUxxpfoLaQOqW
XBm5XDRZ8DPIKXk75F5QJEGQ6oZY0yDt7Bzeu1yi0SLUa8L39Fhnpb/XW8mNntZIZkiJVX12Z/FL
zUA4A5KharoIeC2RKj+WC7cQgsTZqeov/To8NAald1TnFFGFx4bK7Q3MMiwpXP23mhnYPS1nfW/L
BcfowRc/W0jBKHY4HOnWlO2xMEm6wW1XP9Bl2DCsJoizV7sulnu4Yxl/BNWSq8oPTWsJlj10cHV3
W8u9YVOjNuvD7TR3+0U5ei27xnPZmyny6MyWUn/ozsA/6hqHMbbTpxilch803yQDxkPR3lmL+ZVY
EfoNDAGiGJJGimvHSZyIlgNkIWROW+Fyup7aU13FwCC46uf8uc2BEhskiOy4Qg59tXzF58bhzk/v
V/k0+cjcGxLML05BHToIm0yNu557KVtphyCsKs8Zv9rZnU9m0FAUdMuPyPE/GwSs7SnPD14M5MyV
i0JEWX5pWkzTDUp2OKVavbRoQXRZIW1qvxOuKPZEhUJpPOGh+brGgQ+vlVo3GnrUhHFzqnIf2KzI
xh0AMyzhqX03m6N6WczytcxH9IUeaVtaPmnI/erNz4RoGaFP+26bmgTEEWSIdqs2ujfwkOvsnesI
3E+9OjionSKDp+deQMrt1GyrvTm292NeTBujGJt9bsNTEpib0ZAqHUVc9PvC4tiQqfmhB0x0tVGE
JiMqYBIDaCpF0XiMs+lTpxxxKlPcRRy3KY8+kLmQHxu8evi7vBKVV98Y70MtdY80zo5rQ1JnY+af
0dlh2kb0dLWAqSAaqx4J6IwtMOfms2jVsL950MteDOdcP0Cma1Gb4QuxdSiHfogsHtRXUBLWmWtB
/P7g1f55yBaO/6Y0aHTgddiPS/NUtKSA3B4ETECCZzAykc9+6uOGf76oHmCTxeEyGoSV4uRMLHj4
XUK/WGiog9XGAx1CdrsIkeFO1Jia+6L43puGfVal+bVqGCggb7fCEqLJpp6s8nx7SPPoq+wWGdpO
653nIPnjw+1nGdbnMGkJVCehZCnq5cS76Z5J2HTPt6/+8q2TKOcQewQC19B1XFfNoZCALY0qM8//
fmimuKCh2GQhEei0cNo57VEPYWePCFE2RnUEtwWUO2mnttz47AJOes1j5wU/H8ByqfazM8+hmaTX
G83i9qA0kqLr9bqi4R/++39kEU9U5HQ0LMOxzrcH2v32b18pjdNBncT/8SfdmzRtl9Wato/SMBnu
NeZzn1vmcw22Z59XtAaTSJwS5OLX3E5fHdG1V3eAPDoZaXk0SKU68yk910O8LUkefDFFd+V/z/fC
ImbByYvsJAsQI0FapVtyYgH9V53z5FmG/ZQmZhOKDCiQlEgfB8vr9y4nAm2PkDju8XNxQelvabS3
mCTj7e27efKskA6/QUgGmQBK8XLiaWmeV6dsnuE9+7TG6VPcfkZiLccPJR5d42Emo+4JtxJNMURk
6B5dsy4e0t1Maah5VMlId391c5cbEdSQXhmC9rf+0quSH9Yco3TUEJBKM0FuX436U/jDz0zR78fY
/YL1OsFSGandZPtfDZMsnFnm7QXSRHwpwZ4gIjuP+uH21TwmLzTO1k3fcAf3e3M+x6L4lTFoD3PG
hufbj24PZi5//7bpAE4SdF1gmygJfmLOYNOTPHsJNALrKR+5yu16wBhSuPfLkxyikWkTD8GyfOd2
5G6Ev0YvMDfrqXvxkAZGXb0cyQsIbb2Kfb06h0WaB1wB17bsYy4/TABGNezpuOP5tfiJHduc/z0z
HOZ7X3W55kGCge5AK6RsNbuk1efTLlwGC4yYXuL4H2DNDg2pcakJcCoFF5ip85gLwkYIahjOhd5o
6qg+pLmSBweYrwUJMUpAw2LVMakpD8Vs3ydBFjJKtI/RsG/8PNijzQYxaUE8EqOEj8E/JUwP30YZ
PKhsSOAfWus2XWdiU1cDuaKovreQgs/LwVUmL8Ht1Jl4TcW+BgSHIyFfmoFLoE0QZyGtiHlbRSlG
0tV0z7evbg8kWv/+beo19r6UAXdOdSJ2BH9b1Y7nRLg8yZT8/tXtZ178SmrDeqJ7TDhoNNMeT9IV
XzAW5I2NuTBE7O7Ceu7fMZpcvNTnFr2Mj02SfimStkcM3O2SpluOVjy82rnPJz9vkmUxMc86BY2H
Kb5GaXC24ZttCbltro30aNKJ+ORS8pDcgWuwMb9FgXvI/Eufmceknt9l27yt3vA5nzkxWgScT5xL
qXzt7LzYHOHjxXn1MizzKu0ydpLkwazoYQAuoO/hvpt2R59g7H+0HMqHrlAHhMNN+MsBMJxaYNKm
KfBOyWKL0PKRkeGhCYTf7Oocj5/0+y+ZV37rRfCNwgQqIfY4T8XfyCD9WNwO2X//XMUe2/rqMQ+Z
97GRnPQvYNrTgRTfgCUxJ7CAtc8pWzjc4nHnYGTjuQU1SZNl24zxPmVDhorF3gbz3nL8+yJht+vE
e1o4X7uVf6Qj7DqYuc1NCqRlQqvR8srPMTFmzDSCT7aMv+H1+YZBgL7XU5oL5J8xJzjPo/xeIWnj
lryuznltbYZxNvNeUXZ7b9WgiWWwr0TAfWEXusvNBO6TxXgKve3BVurRbhtM+7NajmsxbMrOcEMC
8zDWp9zgVuwFzOLGTfcEwXIKOc1211XQAWcU9Qv3wPxbl8c1FBmW8I75NRJdCBTZp9HvoJwyU3Zn
ZPLM6yI52GRbHsuoe7LMEVst5dOto5fJ+JduBQHdoaAy6bAEJVHgdkSmg0a3eNNbJ8n09EytJqcN
MUQUkM7Wo9CxDeoWN4O51/vdI66l0BH5RyrNF4fDIr1DamZS57YpkazBSF8AST6nRqQEirZQkRYf
dhsYm6PbyvN/19u4WmL2JymYNKkKkDVJpoKO5f5FX9Sva+yqnvaVZhNWC7VKY5lJaAFjn5mR+E35
jZMeCShtwe2spD+hW02SgZpC6S6TDO4Yp24aFPBsS10Z3N7KmDajS7ieM51ind7KkUe3hfv7ORNM
mT2KSxVRbyMCn8bll3C4CFTGmdD0j2ntoQin21Nnwtr37VfoAh8z+W5bY9Ktg2IPkHzhyJ/tSmVc
0caH//1NsbSg629vChpSy3c9rX/8qy4vBtUU0BI5dqX1ppATdTklq35JKcmlln9Zp2MsScaesUX/
9+e2/8NzW6aweVILARTBU38WfPXu6JW0+otjoyfeZUT9xRNZyZtHm8GwvfvaXp4FapFltt4C3z5J
oOy6CmMs+hxJcmo6pOCcIxgpDzBu5Gl2afn891cp/iYKgyRr+p4MAlM6DkPDP7/KqoNhTzIsl03A
q0wGCsSg76cN2zDFJE4bBC4WMQgCgx2G9w8tGWun/JcWc6Qpn2IJTRZFRrCvqYjRGnw4upYLCjo8
fl19YHD8AOz0i2ti79ocyuIsAQiYcrh9vEkQY1PX7bodOLTuffslW0AGzzFF4U2nQZmAK7oWO7+A
iT1SyNt50RwybrjxOl+g5PNkTkIaysgobu6KuzlzoURhNS+98ZkAo59QbB6+SlE864KNPs+H6Kbn
ouu1E+OzrZuMqWhPXsX5FmTgyuixc5aXYk6O//29tpy/iWN5sz3Lxu3gQ4f8m2C1mdPaCGh94NHP
MT6ZbohGlepX6006vZO5vVZFlc2JHs24AYeGoQBf6r01untiQGtuB3SUA5/AKaNoethq6XTsR+NQ
6Dv3MtHPWcvCx4sY0z/p5PjsRgyAG6u+rr0s96O5/ipXY2Rzg6At2gWagf5MEjoWTpxsy+Qj7g2E
cBb9apw5H3qgWKU0ybKJvZ+8EBKUSRF3Sk5dNg1RJ7OPjU/3jTZDjU9qK7iFhtnwOCUMpnJywjBt
F1/8lYqYmfZHaYN2wAS1bRZ2ni7y4Z34nAr1/08KHm7zVmX8LLKp2dNzMKwBQ241fMfgo6cMZWlz
UsAAMwHVMqsPZTOOLB3zQL4CIy9gmFU8kuvm+Ho0kkK8q8xXDnr0q+j4uLTmcru7GjS50DDwW3ty
eL712hujvnf9/JQ0xs/a1vwiAEa7OvK+WiPHvchdGYzkFFgmurI+7rcd414yn6eDUdqEN2dts2dc
koFlak7Nh+1ky3lCNrXNC+/N438yITjH9fTNnRIyMKp95Ko7cmlPjRYJEI/EJSDFEe7me6yDMfVL
bU9xnfw0pvkZ+uH4sIgCCJFG2o1qfnMiD7EGnpt8GrozhqDXf7hc/8MdxQKAZJk4ATxJ2O+ft4ZY
oTFxjT4/OvpX1ncDn59xhpM/jOFS+RlFK24vFDkpvDw9vNMDs1or6Vwto2qH4h/0u39XfEsH0I7t
sY6AGdv2X14SkWqTaFIrPRYkHjVl9sjx+aRb38WEf7VbTpFWnNXT+KalV/iqPyKz/ewE3j+8N/9h
c3ckemsbi4SLJPKv0nOVKvD5VZ0eBx1dNCtWFd7ejMRElC3DFqX4945SbVy976Jj/hIjOe91f0No
/Rh6im1PwikEq+CTqdJPtpssIZ2wCML4/A9KXPk3mbx0TfYcFPLSshz3rzpcDtguY/ApOc55Fu0g
8cAeTXfm2Gd4f2w9zKasXwswPB4fGwTDS2JH09k33S60+Ys0qK9Lnk6hSoMyRD/hb23djUpBwwaO
m+7oszpAjRHm1Uq+YdBF8GBOJcVjRTBNM8r+NOXza7lkNVQJVLF2CeIvyt2dNDz5JqmFbPPZ7l6M
vOjCW088NlLuPt16tHNnR6dPhuNEY6343HhDfizaihgdlSZ7lsV2QFn5KkqbyGJ5L5JlvZPjukkX
5haGA2vebcQ561g2DqA5XGUW6E5pfO6avgDKM9JcleaXpUCsazhH3XO8SUUremqBND4lDHAJWt8k
dvI4CjbktapewH2zazrlQnSOcZKm9wgM95dXm+ognGOUFd2RrAEa2vWckezcJVuxttdWNs1zscBQ
FDm7VbkM87FL05/DlNa/nT7+vzXqn6xRFkKGP+xzf7dGpd/Z9T+qP7mifvtLv7uiAvtfrmVL33Kl
8ALbdDhJ/26Lkua/XJNl5JHCQnHtCiTvFTTd5H//xw3+ZQWSTA4hHWHSquFV/NsWJaRnOr42xbB9
+d7/iy3K0k/yx0Mt+n3KDdfBBx9gtTZv2QB/0NW3oHcGmqfWxYisl6Fr67toHenEOh6IEflttubu
DNA44cg0mGFta6h8uyQXuTKp0N8pqw7OZSGfFmJEngiE/NLW63S5fedB3EJKkJR7kgu+u6RiQH5+
qg3DvSY0t7ar1RABSWfgbE8iVIyDL3EuPFJxKRQMrVxfvNI6Om3VPs/z+LUpcgGHjYxbCJwPNtXD
a5QxZjJmsz/bfoAKfiofeK8fUYjNz5UvUHWKiBGLNDtUh6qMCNmbjx6K9QfXZtIYmQcaM/GT5d2s
GxW+SKJVGWZMnOyG9liypPdOMprcHa3qBdhCwgAmgMmnAVyoeph7+Y77tLLx4kcXj2NkGy9l5nFy
7c2nmUbJJfUMXnT7XdTx9OKX7nRYyTjYZeQo61zz99g00Qwp9ig/88aNW4qO0y3QWzsxIKf0grwX
c3wp4+aIvkFeAwWytkjykqxLKBV8fMy5HGrzYCGS1op6mB9WllxpxzxocEFH9tjJGozxnuCNfUP4
zc/FUsDHpl6+BCugVhtg+ogjftPnmflQ25HY3ShP6YhePk778SoG8SKALx1sAno4wFvVQ1VjxIKT
fJ2HhQ0qJdG+Z5qskSPKoztf88fvwa2ORtw9MniH8WrgssiA+9nEB2z57RhSxOKRKMzoknjxUzCZ
+V3pEygSwZKCj3lYhD3cI+OeQ8NBgWBMnveE1PZArnd2lwzGe7GsWTgMsr1ES8Dcr32Ly6G+WCMA
Dpqmz1Mrp63nAyxaxjy4zCBqEPVRH41B3B8D2yJ21863ZDdYj72cpy1CLrRkhGlvFodru5n+obT+
66nDpkLEnseWwNzB8zh4/PkgFPQKoXO3dpdJcKqEVi64cY9XuOo1x7H0rjdVcvKc9GUgC/gEkPWr
S6DqLgFUx0QCaccfNqzH38rXP/oGbcvWz/iHupZX5JqWLmqxRgrJTvDnV2TQymkMVccXGSfTqchL
EpcY2WyLZuKoWLonk1YGa7LPt4ES76VlGk9R41060k9a6XSfwaKJbdRa4VCUwSPpMLQOyyh+n9zp
KijhcUNPX30+N1B+WfxJfqe9tuxckGCXkQiDrYUDcEMGtTgQyBKFWe9tFLPS7TjwN+o6uWOWvmtr
qEeD4i/Gohl3sY6ng9U4Qd7z1Mb1KRwHT60P/kLSsCqPzbL4p3ZEplg1D1bhCjjNaCNMawC90cXz
vWueBicqvxmcq3ZmZPgHQQJ4567Zp1gN18VK/IsfETkWmCPN5dxyTq4l7nLDiu845+aE3iLSJex3
uCs7FKyLAQslXp6DjtwynM65nbnXGgCMsA33ce2iQxJZCUmKE/nEctwNWWN/MrdQ6XA04PQ+WfH0
PDd2dqTaIassI4nLTeaTZfiQNqdfZeQMB3qwr1YnWNwpLEOSvsZdL5N74kVZxr5ZX5hZXUH7oIgo
v5blEIfpVJG2Vchhx8j4Q1KPExe6ikOu1GefaKkdvnHsflO7a0pZnCAuxhu/YYKQDAk5UP1KQGN5
IQGOZlSMBrHLnfGpIreRE+iJl1Qf4TB1IQNi5sc9WaPtNF9nUtBDOKIIdVSrjplvbWxr/AFWkDS5
DOUFmQZby4rd0C79ZWsaPoEnWX3haHkM/L7HIBPs+tEDLaontcwtvnIiNQ/EsgAxiYU4uEyAd8Ow
GlvPAGDaMEZE1MYa6TzjuJqofvpo+UyOAo6XJdsPo4t/kdKtRhUrSwYZNlmBjE4KiZZ/YHBPmeG6
F+YCn/idHlY/enHpjYeZi84RmiWJglg4ClCZ9zeYn+Yn+DIwObMPdBqlS0D3LfzMfhvbBZEOqwO8
a+Tv/Q5SCBOIrV3LgXBv81gHjrx6kY8sIMv32YQwIyhKH+aNxC7mpQ+dJY3NELy2DCROhVwyjsbR
hycBcMQyhuxnJQeqYQGg6sVQlNgFMa13rsYQlDJ/BiybCISSlazlQc5jg8GiI49XBSMAjzasG9ga
gzU/ByCnfIM7QNQDhVzo3FfuXJ0Ml8H13Hgvzmy5D5gnG2t1Tr2Du6u1G/KNkLfmafSJ8uANQkS5
MZzqQPs1Ddusrq8LtlkI51BL5sfCRd6y5NV9g05wF9mmDKMqfYPGgONMEJTNrTjfZRlAOD+hXdEv
GKMarDi1NnUkfak2xphWB235WUDNbYcAJldZwU4FBr1r5857IaShO6L2wXlUPHEm6cPKMikH0pbh
6DLLMOjr13hcvrmN6o6uEz9m9GQ3A1Kdg5buzEzcDi1xXXTlyUDUO0+7du+JCeyZ3HDdqu7exkq+
9sCuNlazYr6oAJ9O+n2oO+9iIpIE8UWiSrGSyxZ98tUX2iWkplqPg2lIjkAzYgQVDyhfkMvAQglJ
uzoibkmvdYI5KymIJQYI9x1cqnvvfC9Xu+bMUO4U6APXs35Nacm1iH7D65MfKXqRUOrFWEXRYyK6
IxnRKblhtDGoY7a3Pa7JYap1IIXpLjvXZh6HyzJQ687I/UsL5Ik7de/1NGVHQ2ci4ljozOG9Ket2
1wUuYjidKUgcxCFf6LHKBTBXpleu7S6MN8QaNhMetGiqmJo/e4gMSMjtga7M3v0wVT4kMf5w6aTQ
v5L63ve7c9NzoOrodR9HVEuQvpsnYo+2sbt212aBNtUC0EdZHgu0iMNPWGH9fakUsZHKOEYgpKPO
Ch4R68nHIFhQCMYT+LsJ2M3oqOuidi2vDS6UrhVbJhTkTsMgdPJnsRgXt1n6SxFzhK3T5DTIZtn6
qMc0zQ8RppCfosIRxwoxBApI/0oDAm2MDYPcyHZVXNl3kJOZMa0Jc5nEYEAWZKcywH1X5ZO3X5T/
a5pYfwnA5p0bpOZlrJyfQJyyIykwwLEsWFxCxv7em/gTnEoimBledS5i4jAdFf/IZV49tTn9cmIE
v5qRm507Rz2RP0N7hM3kvis8+5Iq0nLxbVlXqodTARv7NJhoXHsaZNAz6XKhIayre9wp2aln8OCU
BHMWdhRO7kJeoIshi5nXh7Eq+KYC44ta/fjRj+XdgibjZBaiv+phDg3mgZvRQ5XMpEWTsLFbTIxA
rXKJD0Zduq3KBSuR1dxPZtLeQXlw4RROH2qAsodkvA9HnVYKVhY5azAQEWPJfTBOGX6pHFLyCAWx
R0myK4OEG4QLMQR7Cb+bwWJ0jdY7/R9l57kbuZJu2SciwGAwaP6mt1LKldEfomzQe//0s5gNzPRR
NU5hcAFBVfd0KZVJBj+z99puXUP4jJkL5pBLLkY8PN1zOu9/GhKjWYMoi/Y8atiI84h9Sa3woEh8
OVRqiZTMiRHJ9LjiGiOiq+csF3o8knYQPDFwU6a5l54XfCZZhyyZHkF8O5qPpokIbyZ9dTsrD3Ms
O+Meu8AWZDfQwQarBYHgb1P9XrIT2hbLARstR22nwbc6szLXPrfSUXTTF5nN4cXygh7LjCAUyEJ4
GDfJBq0Ij/ga70kYPret94vww+KcWIZ4bdCFdD5VU0pJS91S/xQxHHLPFQ+lFK+8nPiQJ9GvEUwi
8wN1lEnIJzg62Z6UmremFIj+7HaZRQftfqiQR/fLxx6hzXlAA/kpGbpyw1FkMoBBH+4/tJVxXPya
tkx+RyZmmjCc9ibXKtNPNmdhiJoz4WEwix/s2dHre9WeAfnW4CbjJtzwQkcUKLy5U4xVzc2NZx5d
KIwF2k3zZnLsHuyZ2UhG4AjiFHLjSUH6ShRkfQYL9TSHVf5c1rD3WeTZ2yIj9CYtyadX/vgcmVaz
FUxbHmTKxiAxHMwCut6xU5RvmIm2PniqyC/aGw4aJEwOAZvhIjC5f+ly82cRx/znRkgDVuvpHLaE
BfbZOe58eG78C2trZpvXkl8D9TlYdA29fxjxJe3Jq2EY5CjCje4NZB258zPqqChSuJ5A9RzLaCbU
esaHHFENbtjtNgyZpL2I6MdDOAfYDTxLH/qgfUxrFIHl0BIPDqNjZZUQNbPJaQ8M2H8FgeOvoecP
/Keophwd2kfgASwgiE3wo678er8qM8wGt34IL4mpHv2yKm9htchLR1XuLDV+D+mQCL8h+gzqsIUa
hsq7tKeSjX/12aK7W0jN7HobVZK1UYh1nzv2N14ZL6+FlKWp6QkmSLJ93E/oRtMp3M2S0d1y9ENC
xHDQLQscK8FrPji0oeUmHIeA55YszkUu542bl+0+CIvlSp8PvpF9D0y/eUDv2IFDfqi942Qm1VYm
lOasWJ6lEcXIJNKzNvwfY2eZJ0JzfyHO/E6La7NUrdwDyB+BgcPbxiWb0rGOSWfCiLHzoYm9DzNA
alKi1houIQ85bmX+3tnXLY4OJ+gEOkD0PZVi5qeto+x7cek767uYqHK07a/lBM2rK3E9stiZ2U7g
mXEjTNh9aONiMKmtlAc+sgC5DMDTQkICCjOwQT/ZAy7MpumDi3pfGI8PQy6emW6fDJhnwAhzvTMB
hqSqKD6pIhrXQU429Vy7EjshroJ0K58KwIaHiZiDfYFMAyUIW3ED/oZdI2/NKsb8lB88K+TpB0gv
8yHtNcB7v3I2ucPZbnXzMYIOiZdBf60yjzyD1nppvQmpT7XQFAf3InmztjT4FnZ5DZd4kVORx8g2
3rZ/86lEp6pMxCZboGS6PtqzGHaEosqV1TTFUYXZU1fFn4KocNZWj4Q8dpa7wHeQEQoOAD+rvgek
o1xUh4Wgsd2zwGT90B56EKfXdABxCn5Ywt0xGhKErWvRBXC0BvdbMM7ukwqsDDfgstO0lHk1qbl3
SUVtre1bWwCCjpo63KqK21tmkf2JKvclnQDpWfVxzNsHaoDk4qkBc2nzOAkZIllMppvJIEe4QJrx
ush1mCOL4dqk/0+vKqvL86BIcsj88awqW11FAo7gXs3lVoCqLNbXNHDNnXLoHHCwtauW2n2bmRIC
89T4FxPr2hB74nz/MoO0RI3+GIT4f+vYQrXcFsQdF+bByWlqY2v4mVjcSTivYSJQWxHMZDwPeVec
BzaHe1K+iitpoAy+AG9RKzC88WsG4xQ8R5wU/bkubG8deEnBOeWE52iMo/P9u0pkm6CHse/bLYnv
aJPReBfVhQrNO0ghHqPIjJ+ZT+aPbMzo0DgI1jrGO2Dxd3gWum8yiJMb90pCAm5Yb2RH81hayc5F
jfJYIc26BMR8W6tejNSi5KadKfWTc47uEah0DFHfnINTDRSI6Kq28SjR4x/wsG0Ak3n2zABUHMTU
ia3VGpp1yjqqUAjbefA16FosxeFyZ+WOv7G72IMnSxvRu9W4tmvLeB2S/DOVbofAaUKVnqGW5ZJc
p6TBbaEOTI8im+vFCRUhVCKaKWH2oAELPhtkMWOqTOTahBqNMFmcvdDKHodl6GWM8qEfAZERR633
UaejV41K5ISzFn1pZIavnNLzZSr0T4BNkftiVq77Elbs+QyRo/KbVE2IbGvteYzHT8WUrCNSu85m
kdKp1JyNU7xZFHjviFlDHmYKKJrTF3ukgNat84KXno4dAZ9PthQWPTTwhXGESHu8/9IQg3eFRgE4
1dYV65a43q+VVogj3TDGcKu8lViHV/chZAk18jwzytjYgfUzcHrywoWXkpLVP87BdjLzgSQ3hiVz
0pxEPNariBgq6mU33jAMpAxuoCFWb7Nbz5eaacC1NpznACQDNFyxsgvDhOzm25fq2ra/4jkkHmXg
WIIth23bsHjw1lm8rym9NiqK3HOhghp0xLFTvr4CdIALnSUX14oxz3lgfcduJErAQ1JTan4lEZFd
6Bd8Uo3XvGJaZo8xJu2hqecHBIPYnNNguLISC9a2VUUPRoPJLEUFfpVmXG5MuAMbGBmZvYqQ9ZLZ
9kzKpndJbLs+pBzoPG1hHISz+JVnfnluhpQUqog2Ke2FsQ8g4eaxT6jX2AaMXadwNbBFPt+/2IXV
7udheFG95Z77JT6DWMXucC9ASLw7zbrONk0zor4UQGPnWRxZ92ry3810szjg91QpMosFUXzDr9LP
n0e3Og+5IeH8Ft+0ZJsXMRvfWjyhdn7rYUzUh4ahB+A86R0NxewHkI/L1d1HO1uqioXQAwa0BthE
9VaXwI/E4L/l2dVC9YsOLNYPWS7EVRkYNUfDPfDIsJD1c4JWSePdwNzH1LveU+dizfYhp1z8GVyu
F8lzVZePdaiK81g1X2QJWNLzh+t9nXx3nILRPtmqeA0yuNhLI1k0GX1jh0vEY6DTNDS3RlagjGxz
dIj8+g05NKvCKb5FzfyrwD2485vPBsjDGQzVUcroGmiz2k24RSBBj/M6jp15PxegwKe0I2CrON3N
sne4hBz7Y2mY8lIY/VObh9FV6fxLGBkDlaf/TS0tXpauYd+K1zHvsTtFJDsy1aidYAMVfz7l50YN
zBRienW7spg3BVy02QImtxlnd6xqdhw0aMk5xqFatRipI9b3LmlIe/o4a+ehi98Aot52VMpvMcI+
ZJThyimkScQTEtqmzFnnlwWgzeXzp3SbsCgRoOTY5Wejb/M9vBhaobSPdwjWqZvlJ4Ql7eOUpQ89
U9CL73p099q6zCnrBWiT9rZMG3mdcm9HXpW9J0THpqlgkFknipkJLl1ECNjQeFY+svsdEpBMvI8k
gNTmeGtybnSjLnEDOO0GmujvwXKqa8PJ1HQeQbtMOnExoNwLzUGdMsA5tpfFB2ZJREAMHIR153JU
SsLN6rzeGCrHC+JBmu0DBpVlJF+dgXZmLN18ExuQwXXnVmuQALhuwj1twoA1HjGbSuL6EE28uKlA
T+33pybIeRc0U0wqnei0lYKo4KGXX7zEnB9q23kml6tmnqc/qRC2bgoYF3AT070WITUMo+Bngv2A
fphnlpnVB8IQsW+qalwFOWOuFcN2+Nexy3PXYbzkMRn+7eaiuhipNl5ID985pBv9Z5jSBdUX1h7P
5Zj027lP+wPKNZIUF4+Sk8en7BNOR/sIFX1YyZrSynaKn7KOTtOEV7qTdBe5QXyDqlpI7SH8NsSv
yxQUuagOkKUV4jYR5I1vikxUqhm0uc28ch3GNo7NfIf5ewepgizdrhzyreG8JwMi6qbg3EEdnT9B
l97pUp2ovOwdUYH91uyzAb85o6BY2PkWfTpSuG9h2w/vfqteC06OOWcRFQdXCT8AXoze4JrAZEu0
GW2mKL961oC50M+HbQ5uatP3pAZE1mtbCv+o7TY6jx2KjWCYnRPX6ZeRcVbEFPQ+uZdc165dVQ+y
jZ4bh0bbn7Nb0dLm+oUVrsMo8D+RZvRQJzO9QwBHoK8H49wVAGbvE4lOcoa7MdWWFyMTtFJSfAf2
X3BH46hxDq4ZIwzAanXxZqgyeLKjQ2/L4ATT6+JxfDHjcsIX5DVENFQSo3tAuoAju/ClmaBKDwNR
WkqU5DctXxAHX5HitxgkKVpCa3xyi8bY+Slqc4tLB14xDnIvaPESiybmdXvVOQZpscwEsHz5TnJU
/NHwreziL19yx/jkFIW7arFerAWMloei8nddyFHdtqjLBcFKjfwN008ecrd/B6riMc2w6Z4qd94O
LcndaaPdM2PSWzDY+WkkrvPSoAMyp1Kf5th5Nw1d7YuijJkejMFTM0Sfef5/L6rWfwHIisQY/+PG
pqI8JDPxfExt0ldUAgQoxQSpxvkyPvKtfcnelOAhXmjt9vJzOLc/kobmm6pInKzY0RsbL/N+TLqB
6Kx8lXkdwV6taHiOO9nWrqdqE49F9jqb2amyvOzYGvj52rFj/xuwYgUhr94ogQ49Pprt0PcgpVMz
uMZdzXzGik78y3Ld+d782iyJXLHP2gCP2AF1k3dr4+y9Lodd6JnWa2X/bDwTrZ52zdscVxd/iNJd
ZUUZQg1ZrO2BKZic2zdH5cFO1iXDDjHIs7CKN9PjcvblzEazg9irx/lLCoR4K9UXCZeDR+pQsq7N
oKcPI2bqiQLF77N9xjLwZCK8iZlrSguaR9GyjmRLe5l9+6Yd3mrS9cbPSE5/B8lMO8jU7eL1487k
KP2Sl9azjpndJHlJutjAg4WPyNhHZdTcQNdToqgLd4e4xhHC4yBoIRnnVLVzBJI3XcgtgOKfR+1D
zO5NvUOeTZjLiLA1jsMvRjvhoEV5uBFpio6ykcapT92aYRynpN9SYTo50OkxqMqvJTpKSHczidbL
/5dnJntRc80YM784RgG8meXjupzpJ+wl6FNOj11GkxZ3xb5S0w38TH9ENW5de9SSsTMNN+7DaM+t
DvoKBwIQ0u4tCL9VxoRISQQ2gkKGJvREyO2ZsF5tNTGn9qnlO5JtVy7MgM+q+DmFOmbXVjAEJ4+P
M6IKz7oLK5792XgeQWJDb/CeaN8YwrICnOsJ82w229fcacEhBTFi9djgbnRNdzPWxJ4gS2Jlg3Ao
mmMKkqpuHocskxdT/Cbp7z9r7SSmwveT7jVoo/rFGz6jt705uOXJonJnQmC8H33aMv2OyHFEu9S+
jNg5zwxzbsY0/xy6vH3WEqex52+UXSEAn6ER9yL+jUuJVN1Kfsst89XRjo8i0k92m9FG8Dj5BqEP
etLrdpSPkIF2LXLXfRTrx1h1L7YFH5nmY4vfG1k/l7njGD8D3dib0BAJK2FaiUrRkxvNtaW35b1s
dsI4ILRzT2PD7ROa4kx/QxyXgV2kwMfm5Vmzhz9UB/2Tm8QtEgAYB1Of/RSm0Owe1ssqxRHzsBO5
N25EZr63BqU5y3dvPcYTN33Usz4w0oyZeIcsEEVuWr4bZUS2MzvynZ2s41L5K2eoLmYGpDQMHf96
/05r45LAeT5CUOiIDE5lf0Df8WXQHkYOpgRKLvD8KtSs9vly/+7+xZgb89RbxiEfa/2g8wyZWRv+
rKTER9ukVfhQBsOxKfoJgcryd93yd0MDxr+1eU6wbUVH6DgCB4pbwlmkAnu4f0HTpncdepz//F0w
T2JXt2xIXHuMH0ztxQ+U/vNR6+yGGT5++H9/f/9OmEBv5r4mXsHdQX5inNKVXnxSTnEhv5EOrah+
8SDniK3caakhk3VLTPAm7kdzx7/vrnXfIYxmILyp4AEzY0nME3bRd2uCMwSvq1qbaMt7I1lSi/Ni
Y81VvRULI5AMu3kLpxgvF1q6l4TR5IX04Y0w/WfHmTXRFFF8sDgRgpZ5H7P4W8Y7uzY4BBsvfYhy
JmQycN4HOq9VWURvQDR/50P0SSLko/M/MU9uWUpMNM8Vo5x2ksiWI8bvtX0WI6uVTLZYxdqTW2Ss
p4efef7VcfpvguVfp2txGKq9JXBfpu7nVCjWamGzq7Vz8SeGxfR2VG1OR+Z8rp8b9qiJIgBF+1W8
npmcrUj6aFwfxR8ugMnwcQyrcF0k5jcwV80qfO/Ed5d9EZ2UjUNxJJe3ItJO9BrwWpwAPCf8x+5B
LOVdCgE1Vhk6E0usxv5g28X4aNf4Rmzn6yzS0+R62PpEhqTCc59SJ2XFW9YPau53tK0oMaG0MFuz
g4x1NPmpQVCGi/mv2YaqewoYiRPoF2CRTbsH4zCi7P4sVemiW6E+iCka8Ysxx2vTCxld9aJh+Jrj
OjGnvOHYrQjWxn0TzQqCDf+mmS5dYXNIDGLI8uJ72isgXwpeSD+TBmUEDqSjLa9DbaRIxpU7wab5
noxklKPmXQppcrJ84Yj14CeMbXZsraiHM5D8VkeKO/s8mhz5cx4C2An2EtquXvwS+/Uc/ST20XGX
+6I2wzVoHBLlS/fHDFUUO0WS7kMPaXsJtjELntgdV6ieiTEyk7HaOXVwtiTovk7728b2pjXymwk/
uXr1WBP5bsuIB0Mq2Qvql5+AGnXZmjYEy0WNxM7SIRoFP3fItJw2Msj3BDm262loiq3ZtSf+65eh
x7oFW/dsxQTXNnlT03fZLyE24yVk0tyWcc8IFKTSqOrPVpHsRzVEa54dv5RrHijbd1ZCpuPQJkdO
eIbx4Q7RLJ8AudTbbK4Qiapql81q5yFa3UvDffLdgY2CxmXVg/7UvS639JkYGuWtq5k+2kG+kRAv
t6ZqEV5Fv9wFCtNAnWJZCeZzjDed3+hNG5iY2N16b6n8EXfkWjqjw5Y+83ZtYr6zlPzK+xqVj3I0
uMCRPq8LCGhbs2VB3xlbttY8YwrGKGVDII7GK1MYfD4BkohtFxBlYCXNMWybAz0nMfZasYQpGdon
vQUpjxR7A0PMMMW3BrQozz8l1iWxORsmaDxwrIVbK5v6xbEom5t+l8c2AJ6oYG9oN5u8gb04ZwiT
AH3Wg65Z0BOPUY48KrRbXcBbgQ6AXIcLmygSzBGVIzZo6rYR8qZt7JVrENJPhRfb6wCKw3o28G9E
rHWmzrA5CAnzdHLmW76QD6xDsfKJGScNauzV4Jvf25QoZjK0CdWuUxbCeNGM8ieCX7nOSob2M7x4
wgHeCt86pBmzlBoQ5YaF+ws+pHwFLqewf2Q6ZbsyfUPZ9C3hRFu5RNavQgQ1IBWc3RCY79XEyIcJ
xqoa5Sf4ZeHKfc06ge0BQT38poPrttciY1UbOAziQMNiVio2aqk37UG1x8jpcZJSxJvekOz78r1G
8rIeWkhL1dy8TENEiE+OkrIA1qgiPlTHdHZ2kxxp7D7HcfJdhIAkFIdxXk9bPxrCven5r9N4JsXu
q8VJtIFpMoJpsZ9NxvWhx3DZ9uh8o+QL7pIQhpX1oyz0p4XSGPtYruJkpFAv5vfMz365fVOSSAvM
1jvqsv6aOaTGg3xi1TBfihpYDcMhhhH1uOmyVu16o7+JBqhKbAQRWBfzexbE7SYl34jmo4DW5/xE
HfCui344Oq33u5/9X3AOxLZKjd1Qe+ZfLEV37fs/xWmuK/m/u+1J4iz6pzitKjJJxkRJ0FiCCXPy
PpdOiQ2CvNt1OBACYcHaYCxhESzTBdskxYaXGNeERn+DTTja2kAiEEs64V5THf27dk58YPxbRB24
SqHrdRD5urb/AYJtB3PohuwSTnjU5LFexl+OH5EcGNpbRvTM81P/6kuigplowXggeHk3R+vMYTFr
COqyYQ5oUTJxIWHE3FvT819e4OLT+/juOS4vD3cBR6H5QdrXg+rrGl8HJ5s2T2OqoZrIEbrPEYBO
XjhAm2FcArkR+S0Z4alDlpAsHv79ZfyhMeZtck0TeyhiY9DkHz5DgZXQ0EgPT6hpWFLMCXBJAuMy
9V44FJ3p8mGWMDCDIk3/Im9c/ul/vgFY0Tw+GU+aArH0B7VlpX23RB0MaWFZSTesC+Mo8rZqwMMz
L7+xJlEFhQzstH//na3ls//wk4Xi/OTKNR1bffTCCa+ICzJcFCuoqHpE9nVqB2PjB404tDraTwPw
FNGMr/ns/YaVWxO+fMPMT7WXYR9crHvZmJJShv3gUucjeP25O6dx3V+VKr5lDkU8Woe/yVM/usq4
pHmnPNNzLWlzyXyUp04ZIx+fyhiebM18xZhPw6IgKFg6bBJp9zcp1mwK6gMCPRtSxzqw5hQuLCv0
oOqnHarEeLCKC3THs2tAIK27Zjpgk3oq27I9d4AMuhr9niuNPXtjROTzz2zw4AE3MQsHVhOrDMHF
BQM7WjnXWTOKjlFPkBTKapo8NUu8/vsn9efV6SmHhswzXddiyfjBtFjkdmXyTjunjrnxquEGXpmy
2lZ996WRVIJRzQBYuPHn2knM3b//7D+lt/xsVyifnkRZSIL/ebqlgTWgfm+ck4C9lM9js0OkiRvF
DTbuMjb995/253HlKdcXnlIOdqM/PFhOK60KtaRziizj11CUbzWOq/t0PxEZrKzg17//PGs5Xj7c
A1BDpYknisuKmcA/f72kyiomH4U6JUHgbiMjBllb70Vj54SiLcOOZUUQEXO51sZzWdY5Mi/J07bw
GAIu69EKgvRR6vL5LhrNSj9e55KuasB6VCjCiDiw5larR91UJ2po/y/Hh/XnAeo5iuOLN8yWfPfh
AwKGFkxkGtqnMDZciPGM7+OmvonO06fR9ceDEMYXySLM8Xm5CKo60pxHZmyLHHHwUIiUYHyCLlql
9uSzznCuYLc/WVGpX+f8LVDVvP/3N/1/XM6+RXCI4G3nef/xPfctWBFzqawTowYG/Ipth/JIwUIB
eBRBQcrpklHBKFxn5vnff7T4H2ceV7LrSAbQZHV8fB66DG/52Zl1uiNLq3yeVsJDudNDuxCSbX5Q
99NVtB5xnnHLrmvR1NajOa7Q+PV/udo/+rWXowyDjO2RHaQwHcrl1f6XtaU3I9CBviNOJMhyXi3q
oXnR/Ny4/sL9XL7RlXPDUR8arlH85c6+G+H+ee37uHQUgjqXhc2fx8pCyjTz0DyVpvmVmWCJckRO
X5S3z2T6PEesoKUi4SoLlhWOGYMcThfHf+i8uxGkjtQQ32vhHuauUI+9PDG5hxNSl5t6XiAfUJd2
EYvLx9EWN9DxBHwG9kn7nTjDM+lPSuGlt3pz36rcWWEsnGn8W/GgI72VzFlWGEbULoP3hubWgZ9e
pP4mtrPnXraHrvLzM0uJxUeqJgLQA04wsu5RzULLw38Wgo1LG8p0vxY8y0T+Hpv6GWxzs4OIYB8H
ERz0Qhq0xSZy9XjRseXsh8VgqksDulM/vY+DPBhgfAcjS57rBTNKUXtp+mFmL+az7GzoqOLOJIrU
6z1i6dOXVie3rgkF3Vku/nK5/I8HNh5pWlZydywaiPth9l+XSw4HLZqMQJ30YHvnOVF7lAbf47Dx
nvrWPHsaGUYyoRmA546XXbULaP21G8lKNuea5TJDVl2hK7a6dA/lljkBWkaWJUsOe6XeQFrA6ehm
6y8vXP15xxOSxSmLndX3pPfRkqnTHtkKNeDpLhNVaExmY/rdaa2+Z1n97hnTiSR195rMc4D1KWUn
nXe31ifBlu5BvCKhAZTJIg/lwyUA/sz0WaIerEf45IY8JhrjpRN/0myrtj1bvj1mZyxHJbuGhrWW
8L/IGMrRShiZDZmMTb6DTP0kxvJ2r6xa+v4LCce5zcHoj9Y2tSJmyOyWwVTLp9FgF5LWP2r8o+fN
mJIlAey1O1RM8OphAtn27skSU0pGBiE6LH4/qnvJO/yYBSOEZ9xgh6JF56Ws4etfjrQPflcOEWAL
CnccByo38d27+19XhVk14dx7PMJS7+Az7Hlo3LbaImfDX+QvbvcW36ZYVKNJYRfQusjqHUNEEYlP
Skyd/OV0F388Usn4Ws5XLEScbfbH11NFDYvLeprBoavh6DZIKlx3OxZm/RDZTBLap6TNi7VbonsE
M7ULZ5TqucviDTpzc+kiEf6l0v3z1Ocl4WqSOLt9npYfCyhvttBkMzw8WWEkkZnCMmReERBbAFFB
MJ6xkNe5jjldmfdPRyfFY2/21hnQhvxLKpH4o95fXgtaY2HKpXhVH878DHcOAF9zOiktFhaPyo9N
W+0j1oAAavjQAstC+srec9M6hti4Ha/NGMpHnaSQzKrsxl4/4H/T2ZuKbpdmMorP8zi//+W6+vPp
5FBQLE0J5iYahI+tGeTcaHRKdzgZNWRKvJPmMdPmBXUsnErWjgcGsAAV0fw/BoF/MPx9VXBr+1EW
XozoWc7ANQZXvYW6ro9gDDvS3b3skk7DNdyNCH2fy2rMFvP4A+Df8oUTIjuzscRwNJRbq+MYLpKm
3Ex2Um/nwv8a5KSJz8g/CTAKdobZZuisytzfhDmCcBXbDBcXYXVYBbAfPIWy0Gn2EqW+3bjqqCoJ
CHnK3G1rVQ3RG7o4q5DRNsq0HfBbd981sFd74eYkmXKsdFSpu7nIow0BA9Mj93TOVHI4MRsNkDcS
v1EA2TuPkrXw/UvZTu2unwp7f29AChZ6qF9le5lxS+IOyZ3HGUDhpt9mnWu9iYlyPk70G5iIr2lD
i6ujdGvYrTji4Pxdm+hBejkTG5/XVx3ClHW6zn+8H6IxQ8Oz6fUvU9V9NYsZb4SxHVBaXSJhPDcW
WH49oqVwbX3V5WcW/jGeA9K/HShT9046CurfY46CPfbJdip5EqzzWYsHkUY847Lg0Nhq/EvN8efF
rwSdPn5jX0k4LEu38V9nVZTjkEHN1ZyiRNKtgZ5bauhy2Hp4gHcQ0dmLTP//d78S3Pa2S7IjN+zH
erPVptX2Y1ifvARgCLHf17Tr/XNs5Cn0QyfazJ7cty2QkUWVlWHm+Y9eQXWOd/n3m8r60OBAI6DU
sngSYgZT5h/3VI71Q1S1sllNG6+V6+UXbiIewYqBLbLfPfYN++iEwdWwu2mz+DVmbPpH+Iv+pzgx
dmE9sCrzhmsU5d8pRBgcW4QeIHQcjYzayWeVP4dPkvXfpkCZTQAYqKqk2RbjaP3tpCfA8Z/tk83v
4kjHkfwuIBeoYP/5edopm0ob0fYpHKto4xmhOM2ZMk8ZBLJsdf8zlkVxun+X5Om6KafoOLjBfIrJ
P2D0vXzrBUieVqmXpbtJGp+AU8+n+5eIKh6J+0jhWSuoRfy9IhOL7VNBZVC188kiobmq2hYMFFL0
zqzkJkkwUDx2E6CMmWVK7MhTpGKALWE5/t9vTZQpBggwUiEKeYpDb9oqp/md+ZMBAXIeeb433Zrs
LbLYM7IeCCXokS2lMjvYKjnEJFKf+tgOTily7cAr+bVHEP7t8u2EWYiFxClfvty/80Gzg87MTb7i
TqZYleZTrlrMMnX8ArYYt3RA+hm9aHoYHXtveSYymzF8qToeWpxiKOaq16zNEBqT4svKat674VuY
abV3K+xs7BLQixtOtLLq8PXuzPyP/Qq9IJY7Qg7UiB+om1jLlKld3UCZCzgqgcxgKNqg+NqahCOJ
TQu0RaEBiYFFHdGSWCw3nmPRi9c87DYNWpbtGCSsClIWrGKy67OPJ4gAaf44ZZ53cTMiYgYFxd8G
xbOco9NQ3uwYTlupIfuldhseWoxi91fJDvyas3s/gqCL1qabq5cWOuXGT7gaaF/YzCMR2jik1lwM
WXSXGPETzUWJ5N4CUlO3zJravL8FQWW+xtr09xrtcG37wQue/3VScQ+ZRiV5LjWlsQnB76D2s68a
pu1jFSOYLeAgryGtOMe7XYfHlrHSA6sro+4RUxADhkkPuzxurQPXoAYwFiJelUa+D8eafqGhnfaV
LnZN8wPv7AH2s3gdbAjhSaUNPKCM5KdCZURTikXtpC4qQXkGvS/cg4qM9zi3iNxo6Z/8CpZYEjiv
CMasbYy6Zl9k+CETYPitFxnsf/QnZkSPWK0YQwn74KWhOFqZfdA0+2jUZ2sLqPo0RcOa1UeSV+JL
nqlPdp598RqNsLQL8ZXiij9aXb0zSF47SC2w8oFtdUws/mWIq6/urc8IZ6md89TeDrVN6H24Hfih
cVePN17mqnWwx/9nQmkmyA69GtIoKnWMZM93Y+q0yHLHyn+10HexhGGWqSj9LvnYPRYCKFJukBHh
DcirSEX8jBK22vcel9HdXRygsL3Z8LfXRuREP+rwm6lnZ+83It0PIfq+yUwhroPGxtZKu47LgOt1
tp5mlDGvAxpxQPlpiDiJP6ZVd8XIIzhtTQfdCNMFtwNsPIPNv0U1Vb/sIXaRCxEfmsq8+MrID7LH
9wyPCs0ehr+tTRgALuxAPqMX4MfPNbzN1N2YADNj8hrWtuOlq5gn79pLWHkWR3tyyhfIDHpd1lXH
8sRO13Jmw5qni/4I6y2pK6ShYTlFQJAebF34iIb08uidNGJbEwlkHV4YloRwHjmFGpMbgnx6Y1fL
pNm0wBA2PQusq2PBC4YbePYh/l65FHpegEShh7PgPOyn5BeBSPqMtq+8mFG0KFMwnKQIKy8+gYli
aC+MetMtA0h/Xbmx3JFI5q5To9BHr2+oMh1dvVLXrgsvt5+omLCs+M01bzvx4EsjxhPxjHEnW2GG
4oxpGqjIfeszULHH4czvH4LHAbJleuMtVvl0Q0EVcgXAhR7caqfs0LsZuhGPJTdTRTu71ogxTxE+
+GWAO5z6yrjEMAcDzZKsM78U5fh/2Duz3caRbku/S9+zwHkAuvtC82RZHtI53BDOifMUQTIYfPr+
qKw6WfXj4AzAuWxUQbBkWXLKUkTsvdf6Fj25Wr0WdhSzU2q96dvkEQFx+FIU39gYmLBKJwT5S9VD
JdklNrZNxLzuvsdkMcYjQqhbNFmSzBjP2pmdhhue1uVpKpNzNZ2AAAVYS/p3GDZin1VOsk7aAkY3
sqRz04TPsF0hAEfv6ZAcI3wypyJCBKcRv+8yxtorv7RAIopxYU1/GKSznnBbnTPU5IdxbE9MGfOz
4bHFiciL8YC06BoDl2Nly5LybBTJroUaTuBt9Nj0hEpNwhT7uMif3JpWX9/ywW/a2t0YJp60AYX5
Ee69eUx09YEtn4UKjSqv9hKLFMkBQxL6tjVn4ggL0jRuSobB+2QgSQ1O132amreoiNxQnluk09kK
YKvRkeZL9+oa5c7PIvE32iHOBV0ALmlv8rYZqqk6Yd6NcLY564rjchdv/Nr9EnfaXkFDsHd96HFu
LotHVPf8GXISiSSkBybACueXsU9KjAK4xeYrI0kabTCTNqSKRrsU2/IWV0y1j+cOr0QEO1WYD/Zg
OlfKFrRq8GkelXBw8iNrRZsEeZ/cy2Y/9WJDIEN4QUA3bBuvSXdIt0xS4njp+5Lkgq6Yjp7T4Tlf
HpqhcLa2FloL0h1QacH0cie6BSyhIWvQS2cnOci4YUI8cXM9x3vpWCorgmhus27qvRp7tZ6Fj+Fk
LLD4xENIpKJpbXklIdsGHl5KIg2wjGQXIHao8mbIgmb05hdXwn6Czz68DQmsEr9W467ySY0vqNTW
d+1vU2SMWVLvvQp8VIV5mR4jo992seE+VLWrt2IUN0rK73bWHUIgl0fL3LgcpSiMpu/IOXAfVvIJ
rhfBD43lHdwBTGqRXG163I+21ITRtPGmTMqLLc3oYIvKXM8OUltYlQS8Jcrac0TbDtnsHyTmiVVA
65JeHFVHSuCTr2kz9HIEqGf6x6roAMl17st9LDP0TnH0DUFuWl5/cUwUHP3oX4gTPLuL2HpKHGA2
xaXJXXG0i4FxcpxgtB57F2Gemg4Oz2JVrTpD19pnSWpdvNE/z2H5vevz6BojC3Jo8Oz7Wdy6ySn4
Z8SavNp5OGVWvEnnc62j9oq+DEmx2xpHJs9AXkwBr4+XIwPSQCsIgoDOnxvCQx887BOWtsJLJ/xN
SLIR3D71fneWE0m/Crsq3YpZXojxC0lIhSAT9eQoL8OQvnWM1TAWm66zrM2EtHU7geXlwBHZW+b5
aFpNRcRnm27Cynpq6Y7kwzfT23WIEVwRkx+IpmSVxjAHPRPDvVtjvfdbrO9qsTDiEMUnLBwGdelX
pMXToe2dG4rWeqNz0SICGOITRR46eazRa6sLBdjgod1ntveexY7z4M1yMSrlR9ssP8WTcnfMQ61V
WmGVCPD6ZGbdn0Xgv0Rluy7c3DjFS6qo31CBFq16qR1pngc32TBE1eteuzXNYnmwsP3aHM2f6e29
Vto2z+WMXkXFxREKrMd4exy3EMrSK3KSnZqxNwMoCS7W0GM8UWN2ov9okcXH6ktbsKJg9m6+kb2x
jIuTonn0SGgwH0C/OTphygLSF9dh9qJHWid+hoAyYyKIwJKxXyfHL3T/2if/6Q44SYpgut3PoYim
d2XkpBfO+w7LOJJuo+vF1uCTDyhuBlkdJGgKB96cM+l7bj8cEXnITeKE45MRqaM5JeZDPxgSJbwH
ZcjzSeRLg8fcdMXeqEiEimeEdzALEKrI7GswFvNxUgOO1ah6FlbBhlYZLyaQtn3uyIjlHpjk7CnM
4Fl8jKaufa5J7HMs8hfZOZND3PJc01h8HB350lWEWFsqfqZbhB6qLezHEZM17SEAMzqXiPmKsDrI
gqoFbxPWvHE+Z9KcH+0B8AC5YcYX7ZSPOJEG3wh+xil0ZLRV79TDxkbY/SUTTEe7mS5oX1hHUdSc
b1zeG+ViqsIBJlucR6Mv1cXBH3rwu/ArdAAb59i565mSzbGuTkXTtVvXixyMG9CdfomAJXACxKOM
UzEXrWBxqhMcnw+dZ2/TqCXjCl76MUvDiVHA8BQ6VfCu+IBFM7agoZT1KUEc+dwuAYSsJscsCbEf
T0OOQT1e9gxKralKT7n7ye8MzoO1RJLcytba9EjWTrLtsmNa6VvSzc3Odef4k5+itpn8lWry8ZaM
5Ih4uXSuwcyuLJB+6yy1b7HjPkYeWDtLOeWFnHaoHWX0CoP1nCHvexg6l/6FFk+ebOXTOKKIHNsZ
Hjr1w/19q9CEr5WA4SIHlL9D4EzPkxLWNR+c6I3dJ9p6Gj08Rp+dbgESjOhjNyIYxCZS+jgb1HlU
2G9upNyzUZkYLE273vOX+UgIo8eMbsF25gD/I9ShtaiSpwUp00K6XelicgE0OdNL1QMtUMVI6A/G
btqG4UsZfo5nDwCKFb0o8Cu/uCJ8rMVazkQE3ccFg43tiXcb5sUmZoxYA26R7oIoLcSKxhmaq3o6
VmbPPilcEDUj2Ool07YZOA+UHZlVYVnM+2gB5JL26l7YajR8CBsBUlv/pJURbZmqALQVFeFV9kRQ
g4UrIp48Z5cj0nsgv2WHmKc4Vwybjn3QX+wp7U4TQ5bQEzceDvFvrpEwF0W77yOkGpPZG3uhdb9v
YvOlZgZw1jSk7+2tWabf6pEZboTzdVUNcX7BYs3SbPuvjOBfVa2vwsDV5XKC07XMcTzCdTZkikJd
4PW09kQlSBJvYCLI3AMLjAenk6XcxourCau+fGy7Ue7rJMJnZYWkSfTjHn91uLNpfm2yQb7b/eCA
JBtnpgkod1ZjsqxhtTY+mMiXE4/KwNfmpgztK8Oy6XPpYUHRu6osfY62ZFPECnl70pIU5tbyqvq+
OMFdPlV92ZxDYi+SvgOTm0w4OlymYI3DPOyOSOrRz26RbRGLVpByQgvqChNnV3tSPDk5B8k4F191
GmmO2uiySJ2FcFnh/bSZu/jZRJQyA4bzmPTOqco8GmaNB2m/CbOLV5HaNScPU5eqHSaAaCUYlSAB
B3PiM2T1Ul7DGnj0mr4FdrNJHYdA+Icsnq4JgsvDZNs/A6G9h8oMLzrEFyFdPCmdztUhRZa5MQ3n
i4vieOtTUVA0jfN65PU7BOJNhSwNtsO2Pij1fAdBcTYy+eBHKwsy2x0zgdTcusY6W41dKh4Mb3gl
ZAtQTy8gfYY+8VUdMVhjYpUkSu1i1UwX5U2nkBri1IIAG1DWbVH8FlC1fHEOcvvRUqF8pj7n7bkY
ZKvsOobVKSwi9xFf7rkZygnRrZvc6N8vYb7dNkgSc9MHyCq1kXYX0bVEkoru0SJQ7uOwQ1O+as1E
PEqE6IBS18E4S/IYvHMypvzlwUPsYq/5ogR3vFsPPQVbdRrqxwKr0MZKUF92uCpWRdi/dYPzOmJD
xmakgZ246yCPwYTBIFqz8n+tjBQPWml3D4rnhMntvRlN9IWzyqpzw3KPrZZjLk2NfSlqDDRl/tBJ
+OlLlSlq/atRWra+c6wBL0uL0evssXeZS9eSaNBrZ6cceIfyJXZ+WMC4sIeTPhvO3oFEOvtjGL9D
UfyaTHhm3EDF29Qma6u0KPsn2wm32CytTSz7ZIez7ZDgjilmR27dEXZMGqUPOAe/Q5jGukFjYOVb
nUfGGo4gBNO41ezXwqElZlmD/30mw/KLMTvJQ5PWVDuh9RqRWS4T/7MzeuOjnZVHYQblOe+q50RQ
eLmOC/clnp7IdjdQYBkk4hJssZZZGx6z3j7LIdFbqRzvfbQyb2to7+gXtfNILXrhLd/4cjqiRrE3
BnE/q/sJrmF1tTKmFxmqY/5JEYI2IIzBWKMp6ZP9bAY/U4t+FK5MjN4DsgCl+ayS3LROA+rXRrHs
RNL5JHmvr9JE90dnHiecVUa9jUy9ZZnIdlmvzrZmBDpa3fUXCHIRkAF/mjZ5bDoYHOhKTLlbbgKP
zntMkuE4DuiM6wY7C0k0ZpW/RERkQtZBOIjadx92pAyjf2vXjhETy57FPoaZ/AHXGGF68VyD3sEi
NM/Tj8AHzjebeURHcEoXr+CyoMvvbZ6JAywRrOfj/NXYw+XB8RNdlT2ok69stZ6cdNzc8V1QBWAn
Tcj2E7tvT8qmWXsXTTIoLk4+zctV4QF08ZJp7waCLixlXVi3cu8qjt1RSTnFFuSP6HlrjOWrfiy2
dtLUp7Ev3ofezx44yncr4TvsXZybjmnTP6k+co6ODNhStHlvmtLJW24zhb5YlZVsHK8ed4kaPytX
9DvVlzVhY6QNwnEX2yhUFHrTYlHpFUKbVJqH+44/9JAkmmbcCaqtzsEXxnsSGypQu6ms1Cdf2sfM
xfUcmFdMtKY3EV5FJB9LBHgxrBrATacbEs9gFQgmpabYToNNUiGLLJGe8jyb5tMcFtZVCQAh5Bfi
2FaKzw6FaLgUO2UffxUKakIoBt7NHZCN0JPNyoxUfnJBf63n0N+XyzDRxJtHGaWQ0zfdnvmJc2yx
B61miBmHeMZYZcXdF76H+cUetn2WWRepuqutJv9oaAzg9NJv0al5XENs8ekWkZCqcLoc88KUG2m1
JF768qUtbflcitw9Vm5PK9GobuLqK8998orkIsLmmxmW4bYd3W4fIk6gUREOOzq+1mvHVnWsmXo0
ormVHiw3leHmi9kQMJgfkTTr56wEb0Eq3KLfyB7y57IjsMkfSmvD8nELfA0uQHXJ2s5ZoudU+xdO
oqN+pIe8cQQMjxza6ROaVYZ0na8JOlSST2OhHx1cbhiHSe/DB+k8GSGLrWvL8BADmSEXFEcjtbLH
KGJ553ZQYbD6DnvgpwC6vDphEC7ddcOWiw9bkfg02QFRxgP7mmHTro4y/7PS38MUd5ZBMNg1J+b7
agKoj6P6y+DRNNHlq6xs+4M9zrhN0T+C9WjPtjd+p+ZPN5imKmYWc/rIbrVxiWG7SEAlOwfX9oq2
NkyFxH0WnredWThfGhYjnYYnj0MTgUDu15awwDf0Bp9CqyXcJRI/PPqdSfEhrEPnMgxm+uCyIFto
yi72wPggpN1y8Or5B3DnFGsDEXaouN23OP5MRfRa0TF6bhLo1llaPPZDaTLJyPRuTlMMpiojIyAB
z1rTTjfyWL+I1uTj02sPj3c3EJmpiFCb6UmlfiKf8Hi92RyBHpz2YtiZubdIACGVJy0GpkHdW+EN
kthx0X0OFytCrNrpsesa80lZ9Sf8dO1NN/JnPUAjs1Ve7gtlBB9nbS+Eutm4NhrvR6Fmd2dTeh3k
EOUcoAx5TabbAAWp2QdlvHGCfEmpKXC1q5i1igSmAmNSV1wE6ulTnM00AMmbmrHI4OdBJkuOnkuj
KyJUObXrF5VPH+PGmHYpCN0LgY1nZ2mN+HocOW1TzFWN0Fd0dPpqs5RtjGmiqzvoD8WQuLdR88Ar
l1+t6xSn3bJnCD1040uKZfPgjyYfjuWqbuPhxYyOrl+ajyWp5U3QWB+SVG0D26w+C6Yr+xJMxU40
Vv8h6KojB//N6ON2X21jvMq8HyHUgIo03q1Wf1ZAT97SCBt4GIVbkma9si8u1YyMLKq8Y9BDn6KK
D/3+TKYv8GGeGwcIsQ+MpHP8DuDrBn+7f+a/Hz9u44oUvnXBf+zXW7SWe7hVZwKBbuFr+dH/TjfY
blckdCgCzmpILoyNNj0niGyTrYGxe9uIVRg6gD6ANxYXFT5m6gUdewurWGxQze7dzXZ73V4/X3GW
rd6JFFiTYrWdtvbOO3XH7Jbdxrfwk/MT7A2n3tYHLEg7Z41HlKv5c9dvB4/Rx7aoduHXiXHVwTyW
Z31TN/tVfgbtzjCywBNFjodY07iOyXtvSADdDWpPLx/3KkoQHCTmNdWVJmswfU2HdicBouGWYlA5
tGF7AIQ47uN8cLHii4hEB20cQ1Vfsd0113BIP6ummvig+lvm1s7XgoPAiuOsARq0CA5J3VzKYlTv
TQsMYJiM5kEjubsNynybk3on1Vh+5IscZVKTcMbMyo90kteeQIJQeGmHt9x1PzqjT8cs57iZ12cH
w0fNL/HyEUr9Co+N3t16tcGReboVgKvil1vwhK+ya5W/8aTuTveLzm27Uwfu89fVIM3pI7a4fnI7
F6cAatsp7qQ43a/evyokb42hqi4W47QTk6+LkV4qOre7zp6aU9T6DfNyvvqXq4LpyGH2xk1OuOCp
qQJIHmnScWkxL9tNZfh8/84c+9468wQdYquqT3HuXAIGhLv7N+NmrE/dmDQkDlYXpWzjb7e3dUAT
Dg9OrYgevF8keVzx4ebi9233r8DaLMs+e3aJa9lanlPW7NfxHHfz+v6re1lLXclMd51YLTacoT3F
Mmn2uief5Wy29rBvwLvNnvfno0uZ1b+e519uyzsATpYoxZo56Ye57tKdCGyMTDLN+g0bGkQoo6tP
VD414XclnJl83qNjtFl67BSHEINquzT/fnG/LQlESUuvORvLq36/YB5L7zSLCi4nfwJ3YyCRcExW
fYKuoWyJvjkVyxMpxvu/tIP/n+z/n5L9Kfv/Ji75d8j+df1DNj2ZIj/IvQGQ/v3//C+bICx+6i+0
f/QHonZUsp6L3BoFF3Kbv9D+wR+UT/g+Qt8E84QN5DfaP/rDCeH0gNu2F312gIjnL7S/84cbRUCf
kG6H9O/+e2h/nuaf8hEzslDcQ71nqAg3xb4r0P4mB3LSIqp6lwSO2jSatCMmJ6C7fW5c+BlbLXGx
nvFSOT/wtM4QYggXC0lsxvYfvHa5XSU/A8tR3nfeiY3xwY3pRr6pVvTyZ6LdsnmfA2c0vo8QuwUB
viw5szODM5nakdlNF4aUiyu2P/ipTeuX8kV4gSYDGunHW2YT+g7Otk0HaIts6suqbDW7CCpO/M1L
hylZk1SU2Oc2HcvHwgiddhMrA/vU2Bjk7romgMDLAFuAzmjNCXllhqlGxTfgrd6TbOPZRMSh3Wcg
Zifkkwxl/YXEMyxgfUDEwEaQLdysyWyI3BUIB5dTDhoI64etJ2bNEhzyhIwzqdpV2k39QrrBxESD
ZpD+BTBRMaaPQ43sDFVYX0ZS8my5NrFkJh6W6Covvcx6D1JRJEcwQPki+yhNCM+qKMiHTivFqDF1
n12FwSR35o56tgmsfuERtoyfm7j4CtucAATDjcr0oU/GClBBGcSMtk3XLUFVzCncLGRDUfwZuz9c
ATOWM5u551QATTNLnxjwOPlm5OCwuJ8DHd0GDGvqg6PCznnhjlH73U+n9EMSqfKbicpR7mXRAW/J
hWgBFXjM4tbac/ovPoe/eOuAIrxWEYujbcfOa21h084sjtyAnzHb0fmEeAivcLJPhWu7TzV5UFgA
6EV069ZqiI6XXRx8GAJs/Lt6bPvpKRrgO7Lm5Xm+sW0w/Cch+KcyhHaQGm0sadMPdefeb2/YY7xs
m/ma7V50sl3GpTbx0GAlGs7VQzpLvcqMsb6BxjLCn16gHLkyolmB3Jzox8EzaXBnrIJMBJz9xyzJ
jDPwJyzIpC5RsrttO4fQsv2RqCWMvIrQHXx/4T4PFb2PtgTTvI1NWQEnoJ1kH0DULFExlFvmtW1H
6wUvuZ3TCvZU91Cie04ejCmZgrfagxhzgP4ThqeYFcVxGfz5w1xsM7Plr6JWtFkU5RnJuLZmqOlj
rT0Vc2J8at1Kv4yB4zxb0Fu2GDPZ+oA738xAJxc+AUxKes+jwWXSspr6Mvteku39agjipFQNgQlZ
dPa1G0HdTYbtnWn/tXRH3ZiCuqr3djv12wAN9pYStWlXs1mLbVr2ztkVVveQoWlHVUPjxShmDGyZ
Mb2Wwrf3KgubcxV0wWVKzWJPwFq1SSzCNePOrY7CS9SL3yXxhopSr0Gg5YdkcOyjGSfem6m7OF2l
UebhyXN+uJXS78hDxdU1RveJ0Kf4SY2kowIyq5/aekx4PWRK23+UT2GTDF/H0mqPg5k5LylFL0qc
IUgfwnLijoBe9qQxWp+qWmZkh+RMSDUfFXBixc6JMhA5YV5J2DY1UpAsKdDWchYDepdckoYc0BVC
SepZVshHvBb1l3py8203RMnN9wUyVpHH28AjqBZueLid9SRg1dmSuS+DlggFAJaHXjw4vBX3I7S6
nYuZ4Da6sfFuZ4DOu6Fp3+A39LdwyKm4a0PDL8uh9aHiOvq5WbI2kPvkeZl7w2huQ2dL3epa4CfY
pHlu/qzMvH4RQyWvFunMQDiwwPjINir7SOib8RFpK7CQMShpDGiNSdlMC3CxTonDfaT1ChU92dgM
gZi9RchlR+YneYPgi24I/T+HwAMoCnzMMUNPz7PfDTs/xvjnU4phcIDVfYgTO1zbzB32RUUKdyg9
0OgVjYMV83ZMHTQUvg2WnfMOwcQsCLV4YdLvX8XkSQBJabON+fscMEJ5R3By09FuewOqSG7sSJh3
Tl1mLdnhymOWa08PRm6X7FYaeloPjjmuomBTx17wTSiX+Ou5yy6ms7TwRYuowXbavQpJ1nCyqIPE
6YtrKHomh7pNP8Sy1A/pgCbRtk0CleZp2vdgvrcRXuOTtyRu5rTe4bX59gYdnr0fUhdqVKXDN5QM
ORy43DvjqKHBUWCwQT4zPcUVAnxeg4Aluc5zat6m2UfmMscHykxfA+FYRG7MXgt6So09tzt6gNmm
Fm66MxKrPnZ2g5HAj/troFs8W6UeTmS8LEl20F961s3tlAQ06ZvROsz+GAP+S0YknTia2BBC6Aou
tvRkjvdd29IRdAlT6SFIfqfXBN8ilwyxAugSddhUe+RB2botcuQtFTjFMFTT0SggzeXzwAQrxwDp
BAN/ca3HY8oE9FBXA0gkx6F8MAO06kjAPgYI3T4UIrQfjTgg6ipNgr2KcjLkexyksYFlm483i2iv
Y1pk7BZorfSuc53wZ+qaydnKzGJnzIZ4hhJHX9sDE5or2DcoIlEOVDOC0zkkYlT7TJPg0Z2GGats
Pg7qEW5wuzWGarxarBz7GYzptgz8eD1PY7LPXZJ9a6JTwbaSYOAZUF1pM2QTrRBnXGd1kp8wx8uH
JXEOD4szLFDIcjNFsbNxGlJlogHbGlFmaj4njc+xfU5h+iEDBKE3Lkwxfz4OOU11fybtIACruGHG
T+fQ4pNRubUmTVnIzVRHvIczIXZ9ngPdqRXgptwc9qmqlg1EIexhv2OwYHog9CzepVWebMopRi+V
z7hRIQ3k23w02UOFWV4yPQzPhgGU36vm+jBbjX/sNa5zwyOumWoI7adgmZFOZBxo3HtbZBTTNqv9
YT8X/khwoS7keyNaWF7m6O7rZnKATEyDwuHYtekTMY7tsQzDFBdHKMVHUP7zzlFze3VJUix3oDXt
YJMnlHM7WUgZP0wZsvqNSVrwsEstP/QOBEep+RLyIjEw7Eije53cuaWOigfRb1wacw9s6mWzdqyl
Te27mpYgcIoh2+VuZHX2CiG+9uJ2JZLB0OZlIBHrazKPrs045n60/5+ugvY/mut79UP+7+WBvzWt
Fghi+v/7z6vy1/XkR7PUFP+4sr0XEk/DD6Gff1AV8qM80J/3/K9+889y5D+tb5CM/8f1DSdC/m/b
7J8Vzv3n/qpwwj8IyrAsbHqB5ZM2hvPsrwrH+sN3Of1ZNlXHn6lljvcHcxMHs6zHo2BCRc/+Z2nj
mH/Qxgws/CV48f3AC/87qWU2FJJ/1ja4HLyIAMIQC41DIuG/+nyyIOu8ogWkUY7kJkaq/zK4/pV6
B4lnPcWnkM9RhD5jX01YafKsPiYTlF6vT82DsG3CUVsO5dB0CkBf2GLmxyjukega7Xs5NUigreHH
VMUs1QnD6qIiAEkl6ufYLK1eCg32a0xWSTHvmJEBmgKpmui9DsSwTY3x6uSfTN3sCrjbG46tBBiL
YBHWuktS109BK2E3ecnZVRVM/RuDLhAirfxSdQhk6CsGO41+AenOKh2+JamTrvvQffHraVyLDP0C
6arFJp4hvJjxfKjAX01DyxFsCTljVGwc/EXVmBeoBWajrnc5yOTIiMtrYXjFjR14WLszM/QM/RQr
HHYpq0q+GcKKmMv3zmvfO9mBLedz6uTZNWrG9BrElFG9xYYWTLG+cNxXCONGE1BYdcTFB7W5lq0N
/9owtjLCb4aW2iT8gghE2Pn8cjjptp6THkKAU6tMl/2DjaFfR3BzvWJ80CzihwaNQRVn6lam8wtp
5wvMqSheQvPrNDZHXJ/jD4FmbpYxA6IBRVGEmcCwYrr/iF82ndp0CAZ2qiGJBEVAtSl8+60m9nxj
W/rVamu9j6TggZqO5A8doGQb4w2pa+dQqek2B/xBWyfV+2YqmuOiXfRmo7ywHuHJ4oGd0HCwyop3
J23AIHBv3adXr5mj85Q9V3F5DmO3o7FjhCuTB8yrzmNABGxcYfMH5pA3K6c1ooMWxSmObLHHNk8M
rmOddEkrMwgTQmb77NtIHBJnDC7MVP15QfMJU9K/Xb1/936/+23/3tX7N2I3N0EjuZf7NQOn9Loa
2SlEPiyy938+x/3x2vt37l/OFZ28LvGffz/v/ddw87AnI2b42Dmyguvxj1/0/piE0RPG0mMZ+Y9/
vfvP3n8CST9xbCau9ftP/P7G/WqSJ0x971/+7ff7dU9jfvN8/HtJUpAA/vuOf/vyfsf708yAKbH5
kmNkV80aWrp5uV9Iy4Z0M4f4wBT7jSIpAsENM+RRF/2JTFuqhwReR3VBJFD87cLAnAHeGpklfK9m
nZTu0tvmNgSA1s6J90GnPt9/5n7rEGKLJ18cL23injxAQOzqzbazbZrATt7Jgx4vqUHlNTU1MzPe
SpZZGZcYfsjl/pUDR2pLRp7Aazz1Z5TGJxWp+ciQSm2JNVrVRVOtTOsANNG5UHI6F2O5iLzMvjCv
TTgfb9igPsLJwrmxfMvubVirBP3FgaHPteHxUtOA2Y2tci9J4ruX+1fMY2P84vp5UcBLavvY4I01
Q1y7JLUxrmPMYLBL/rotgGfrDLSkp+UeWsTfRJQyKC+cA6on/9xWNbFsikmflRboxpbXfZ5S6Gd5
i7gyJfolyndIZkiykB76tzI0L/d73S9MJOC/rqJazPetKj5hqGpYPMt3FXfV3iENaxVHuj7NAdTu
MPLOkgJYEmVzqEhO6a2E6bxbf4NPARCry6tdbVotLLfijSgLciQ6VZE1T+dAN5UNmgzZgDOjWwn8
YLpolI77qGpeq1pPl2a5mHIbt5/FRBjux3SxxY061jkT+lidlJde01umXB+uG1xLc2y8Iyne4ORr
VJPLxTjl8H4JtzInBJslGuNQOmRuBDzgmHEc9bOieXDqLzhLywtHfVPhrhDM4ommNuaLoa35YhIv
eJF5VRxnuEnpzE3328GRdivTDck0WO6WL+/8+1dfO3AvUUhyV3lUBpg0an7WqUXfWkdq6JnDEgTk
mtC3+8pfm1C8rQw98khc2yWO+E2S2cgPDCFwXb0QebkqWDcuegKHrit1cIm5aDdELjjbGjUfAGeM
Va3jvd3fWMJhSOenBEUgCywfOrepHmaJaRKbhqBW4CrB0XKncZ2vRlNXDwBqmo0KCBKnx7H2ZZys
wGk+gU+4CY5d2yYAstgUI6HnCfx4CMPlcSiQAQJbWyiDifUYePhccYV8zJj3HIhAeASfbh3spc8+
4Wdj1OEVzWkiV/lEcVWfdAyeJhFq3M1oebZd7+C4ypf7KEmD/v7Vrxt/X7//YG426Z/3/Je736/a
/Hl2IKIe708d2H0AUDuD+rc89O8f+NtD//qyZjAhYzslKO3ffpP7892ffq7An2Gej9t14meQVX//
En+7v6iltbaxaq0Tk1jEldHRxb1fhMsc6fdVRhQCl+E/brt/dxjddO+6jFjDPfQcQt1jAGd1Elyd
oUOyU05b1JN84PyvdFm/Ij7vNiaJIf4cfGEcNT4MOXixggALhpefPDBjE/+aYzlBpPBcsAQL2GqD
kmaP+3SEZ1oEm3by+QkbpWbvlttpzhj2laU+Vq31kU7O0adfAm0eOhFsOzu1EvI/2+fRrw9prZ97
C+AV3nT+zUb6aDB+H4iOLgjcJD3DAlM5IgoACrX1k8paY4UkNdCayfoq8ZVlcX8gbFUGcbOxrFOU
S5wdNFOPCDtQ8jLekz0P3yAa9gNUul5if1I1QdVUn8EOa3SF9v8hsDtcQL18xRsPyOxjOg7Tin25
P0CRx5bqdhMdjfCaYy4tihRCbmV8qdpqxEGLsC+ZwkOXFjY2D6vaANLGGor9+zLgDITEw+5pwnG2
Gmvkz35Eazus6lFGjMdHuYZ0m629Jj4WQOo4otBQjbvpiHEfpUaWQo3sqKAdcB0cJJ1j6o2aZrs5
ba1OGiuIc8C4ZT+tOsTUm0wqaJ+cwOJFI1I4wZPB30FkMj9APc9WVZGYfEYkWt005UVQ5Xs7ymOh
vf2QYG0pnO/ZYh6pzBffAp2IbvtBGw4tlUp+QomA1SV2x22mC/RCmKvjshJHwqJI2jaMJTKpeG1t
LFvTzIC9n/0vlIcJ1Cghd4q3J2cx/6aJPbkgp/1S/z/qzqO5cazN0n9lYvboAHBhF7MBATqR8n6D
kFJKeHPhgV8/D5j1dWZVfNEdHTGbWRQLlCgmDXDN+57znGe7J0Z0ySkNKVWLmQK+04VYPtmfo43k
RyeWIsOouastqjguvQw6xKOvjwqLignwMtlFvPv6nbJR7Ltn2xlva0rZQdgTnKmRmUSleY+Wtt7k
KVpAp3uBuPEd9+4e5aD0bXb0OCKsg7sIMufpdTdlNHnqlQZs/txxOnaJqyJvd9k0UMpk71F5OWlN
RqU2TwBVY5e6eFf9tCnMQkvr1Ss8c+NYflRApPxWrfYNQSO0wbuTm1onCsvxmSCKHeVNZjdr2mC2
BNkCIHRAyXklkgGpIrpOqYn3aZnnO4t6eRNnzTkZOZdQbFI/IF7P7DhBnVq9aZThoeiP+HY0LJkW
y+fFBOcbYhGzjHVMdp/cWOkDSS4dNOcQkLrIdwlqFSF4oGo6lRenhbIm6kV+Fk2nbLQFbGl3F5v8
3yXgQI+eNGk/G2nDJRVG+6FRxb4f9X3cWwn8WcoepX2O5lL6rnpEVZ8HlVYR+8prNJGTlGYEdIiY
uyJK+30vxr0GMlOErLIJo/SFuh+QwDy7ZveENu1jsuCGgP+KqOroYgfUVQrD8pSOYcXER0+5LI6g
jpD6gE3VDohzfJpagV28Jf2kzsmVamS2Q9FmpXy2SwkEVx93ZilwKxCRt6UHYFyl2Y1Fvq0n49jB
pUd8Xk2e6oQBk80RETpu9Bqi2jmM7fQ60i3Bt9ldx8iHTxB735yO9B6gbeTrksmqQYzfW5OrfExx
k29LXDMhdHq/mHndKXaAjSmLJCgIPi5gQ2/NKHs2c7KG9bhKNnodk+Ho8vn08xzMIlVQjzc0j9S4
9hMn0gNyzM7rEoey4cYy83wHeafzYPrDDUNUV0XRKgGfF4SHyhkZVhIy7GfKsNW6CjvuGN2jQXSQ
5g7EVticjwqqTko5wNQ1u8LPhhWRlXw52dlm+nCisvSAPbh7kzGEMi+JmCWpEkSqzV6pI1gIG/fg
qD9JZgr3iV0glIgijN6Z5L336Y2G44xNOB+tru3KNqe6bSPcVvg2UnOMNiKpvyLzlHafjoDebuC6
9stkemfHSicIfDf6RcYqJ0aaydIu3C+1i/YlrDiDxXBubIJbaRf4imHxrK0qzlpfeATHD6RILghP
s/E+Xuw3LAbIIAwHft064rWr5qGT6atWNl2Qh2h2WD8tkczWBMF45VAUDOz5hszXNS8YrDRayq+o
PzpLGD6gbSAD67YgPplk68jx5sj4SRTjRejT79Hn0QyxjoxUY+y5b2JlgOSk9dHHedeVJj3O+H3Q
kTE0y7emZFIyuu5nnWBVL/igcb8Muh+v29FYBxiioAtd8uSRTCN2FkVxK9akxkQtfoQaM6CLwFZr
yNSSJrkgI5D3ikC2Vb8XQUgW6M4M0F8o8Hq/WkHkRIGVm6LFv6CVNMZyUsgcctkT557q5zlS76Ox
P6toM6G1KvhEooaMy5zhRDXeIj1/xt9OiVtLPXeigJ4T/rEMhENbIw0V4gLZeUqTeL3SrCsfsj4c
OUhRuGEAooRpMJfWu1H03WZVe6RauypFf+gk0/q9MXaYwJOr0JblRm1d4i6qjcwEYhHrliy3Ta+Q
itKkjk2RVKu3t7VT0dyQ1kPpqHdZuUYix/EI3r/9ystoj/sEv+tk/rAoDt8byrdTDPse3NH9JM3E
W9gNWYQJCqnta3N4bVIWFg7aJj1i5V9EHyX+9I2SycEr4ogl8gIGeI0HxDhWYQ2YdeKFljr5HqXx
ZnXUTRhEJqxJYUYgBQ8Pw6t8TZ/KI50vkbAf10G2xsRY+tbAsFuv9v3CmTZwQEEjp/GbneC1xw3l
iYnCli7Kx7ikaBM91cXyFS91FmTG3G+Bc7wuYAD2Vbxmry43VcX3SiI5sS6Vitxneu9QstFEm/F0
I4eJp/tEdhstKn9Y5eI3KYrmmmdV9gRQvWOXyHyzW2OPBhJ90gYZf5ogMseiUWQGjXFjXq6HsIG9
mFXvsJ6Rn2b384io3MT9lnSAaoa52dHQMKnERU+08MiNXpdcOqYsz2iYoLWU3Wm+7n0X0yU8z3WO
tox2YC5QGJlnWl10+SWoN9ccttKy5NaNkq2bAQEmmm9DBlUSNO3yQj527Q0WW6AJKwrhiO7N7MzA
XE1xNdiIKenx4SR3Q0827rKbiMEB3RDSdp5u5vGnKbpmOxVKCQk4M7bOQjuXqNmXHmEhlW/joezV
5zluxM6J2cKn/RnrjriKxBHd+Hh4z7IFYZ9FbHTSYPACRqZPIyAcHf/3bMhX12ZSLUz7W+mq74jo
xxVP7Hp1nNBIb6s0iAu9Ih7muiJKlFghSh2KG2J2Ndh9xk5yMJyDUTvO3olwMYfkrgBLGLtTc5e2
i+onCXFVuVMtqAUMAkIJ2bUlSX8VURFXtAee9kKt3msriJZcHJQxvU2MCDQ9cXqbAvV06aLqIqzd
wP6z2hzbLmR9He5ppEc3o6CjUw+btmish6Q3fuqgoLwpiUwUjMDVGIoH2O1qe2JdV2XaZ8yiqYdW
ABOzMbeptB0vZ1O6JZxpWs49nm7J1X9E8kvdgbc+p9Nu7O2XLETZkenF4PfYnoNMnDRoqgVszGO1
NFNQFmNygItzVpXoqawkov3FabwGtYVvW8WbYs4P3UAD2Zokalq3eaMYbh1ADqXgjDL9R09lxjf1
JTl0Qn8eZ3nVoEL1tUY4hMve5GiJyHAsmXX7KzftmRSVCB1HTaDqgOsEhpdHlJYRiFqSEosSNw0r
Mtpcf56sCNfcTA8QL6s3yNtBj+9V1yh8B1Xfppy6RzU6WVo5wHgE9NBOS1Do9KAKXTHxmZK5EBUQ
so1p5ciCraBU+tKGRKl2cDMzkx0OEvJru6USCAPnxipQpiz0irPIvEXsdGUW3VmLeTksqs58TsQD
hTd6DADK6pyXGRmGP1Xtc+2O91ltPEvRs+Lt3MEvlew+14iLiOvZDPJASwCBxe85fXu8UPngZykx
NihWKG3s5mkE6xk6+1qJz6oj7aulTy3fQ++QHlsHqoK+VUVb4mLSx60AJOlZjXmQ2kAAWl9e5y1O
rXW0qGvCNSIRin1LlT/ejoP+Ciog3aBIiINa6NdTCWJyiDPBUjpyAlfRv2ocmldsggD9U/yvkeW5
i1nBFz80E09nx/UV7UsHUguSVfxUzwO16xcr7urjJJwFKaKHJ6T8EvlDLzMY9lHk7Donu0904oHm
hgwvVKCGX0ffJAyPJxn1tF57Wqv15Ks2yTNO7bD5wsMVoJsu+RbLYgsNaz8VTIpE2bIqWktY3d6h
Th6w67E2GWtioyCBWVqkD/dTtQ9bigsWQwfw3WwzxDrZv+FNZBvnLHWGLWcy7fVpfNQxYTZO62zC
GQpr7iqPthu14MhpkmftoUIO4y49q6PuMKbFHr3+lVOBwEe1UDC1rllklo1Nz+jJzW1Qp466yTKf
EilOUXvHtvJAWNrPUB3yfYKtlZEcuXcJ/gBOFYuPxT3KfsFxhXR6NzAX0l7Npo10MUD2VfeYtq1+
bGM2PUTwaFfF0OCyB7BkqOjHIuxOwA62ONUeNUsAkJLd/WRDsoyGld7cW9TicLF7K5gMy53fhkzv
vX0c+rbc2snMInjNYMg5oTQyjuEfStInTOw8iVEEAHSYAusUjyOgCAz+SHyZLSVBPx6cqW9b1RNc
qNFbku4dZERMdkaK3sh8xw7I+EHmg5aFGDlt+2OO6nzj5D3rYPJXehTmLvXmTYQ/dzOj1FENqDl8
YmxthOXNy7gfJuuxCWHaaj20zbojutdk6EfM8xZh3LoKS+c5Cpuez7ikWrOmyYiezbNaIrIikBfq
QnxXawsOD4ypk0qbeJHvgpK11j43OfZylGvVeUmUma/oNZtjdrON8tlQpNDUSZxaTcJMWUAGRlun
kPa9kkMkpfp+7Mqppgw4h5QhjG93iZ7nlmizIoYRxDUEDUmskui2WFkSz4u8BnOKcS0uq1uAFHK7
sDYPyua5JG+M+YRCjq3k284ASJLDOyb1BnV0kTq+XNRwN4zFo4jCPpg6lqW6Wr60ghrwAi9yyRYi
cVDu6mpQ0jSq5/wu5hujxp0yz9+KkSV0p1KDmCbCOlzrzpDpT+y5N0MxPOI2swPbouWhdYREcVWm
bLiGQHy04COBcFg4phEE+Iuwmo0xJ485O7MDqLV7aJ3H0p52iaOfGzVMd/T/SE/G4pUm+CBEsaU5
+UxVFOSL0d1360VKPdKf2S+i0zeOI6zvK2Rk2SfhMeupZmCYG2fadCJ0twluvLRXEM7FBtqsZe8g
aENaTIKM23FmurRUd6o9bsfUeB6tiNBqs2VXFi8/F7RtQaegspA4huSPMBp2Ih4f1jiVPpq+zKWf
djG8rcaRoAjQzGCSgfcu1jik0P0JIm/a1tJ8X0Su7Zk2kdDn7byheXLDadEFxYydAuU37J8C32G7
zo7OrCBIAjvjyk8iyzAR1Y8CWMU2CUGL9FCjmja7U1XjccynNZW+LajZ2y9Sz2hCIonwCi2wScPZ
JMunZsCjm2RzFTcurjiTrWLUGLpH3EOQG1Z6QmIPnmVipzNWN0Q0h1zXLtScEbBTLfLXRog6iGtN
4Gg0Wk/TqdpSY1E2snTdfdGDhlBhhEX2fBCNzdJaRbNgfCHSeWzy/iZHCwedavooCUPytNmRgSUw
cHbtmfKkDy4n3yvFw9B+pjhuCWQQ7/i8QY7Qe9WSHmiZ2qoHa/pijZk+2BbdRrMfYGdUB5QjVAFr
l035GAxxGmSmyaYtQVATUQXz8My3a1f0exnW/D8DQ4bNily2LZWX8hbkjuvFEJF8gHS8NEbsGgQu
JKBK25spbz9XxVcWIchBpP7VQdHeo++FGY4zzJ/7kMYVy0vPZvD0JgWycs6A5iudQl0yKiEIV2So
YSVWrbkhI5L1IT7bXe1EOy4gT0vH/ogqJjnAN9o6CXSqLMfjmsr5ae5Ai9GvhyVHmneXSNxtQ0oK
tEEPqnLkLu55xZW5mN5QasnJUM4tpGKW18WNkbanuaR42NgZJh9Kx0cUxJyO4qXCgRSQwEv/Aa1W
wvLVhBJk9LgLO2UEp6bZe64YqgZdhmQ0Zc4cmwYvcgc0rVC2MtVWR6mLJV1zb7tcfbNMddho4KuG
oXJPwnrKE/wmebtuj1IwCKXa+4xPu0ItP9hZnRf1oC+KczNK93rC1eO7k/Le1dTCBioFu9lBVCvy
9qzANdhMoBaC2SSruiJ8yzPL66H8SvA1eeZ4QKjY8Z4IRhxAnA+u8SOx+sKPqweR3479jBkeZVRQ
h1EX1ArwVqU0wo00Z1JOqDIoyr0j9mig2IcibGIRWPgUgaibq7cO1dJdSfwnJ9TIoj4X58SwHvFG
7kyn63fNnDd+PSw2IH3seaBM2UGf1vz6DfbTyhe1dlc685WZIrap8cUeknw66+DB/RoOLvG9FdbY
mmo0Jql2SgKRlHdLpn/Qm9I9m9yYeUJih5VHyxKq0CP8lET9bGI3umdsJp8kpIji0uhfg6a3ORul
gAjrBGn5bVKAuMCLDygLSFkfkf2pFAdtyZq9LoZbOv8tXRzE02mqsWrA1bWdcwrVg8y4Fkuyxabh
hcT7Lli6jA846/FHdaTqyC5+ZiUifJ2TGj/hJpZ5clhaSqqz8h6C+A5bY3i1Z2unqMN4m7SAwgwL
teGskhGNWAwWMUSIXeXEpB0QC7+hPdDvmMVX+dT0YXMm0JDYd2o8cH606B2MPNpY+skERedFc/XU
r32iiyWkXz0lZkEa0y+LyOX+5TfN6hj5/ZjLnziR4mTe5TGX+78f/ftnCV1sbN+JyqXAM5QIg5dN
saCyUxz94Y+n+fWv/tundHJCl9S51f1fD7o8O7PhmlW+vuA/nmX1JgGPTFmlwbmIw3A/ZE7Egnd9
i79f36/nKXETkRLjwmZe3/Hl103Tkx+sJvBe//7Ml/u/Hnh5J61jfsSYSoPLU8eUnniG//xXfv9T
lw/ucjcuypggdwhEl7u/P1HV1MpdIrSrpFGeQkKS6DZSq0zS+h0YHKQm1SJLEB0kxbsh9oZcYecy
MGNOus5OMmPS1WEKFQObYtbMd9dwOVXfmXT3kArCClU45lFHJQxEyVPOCJeiJjW06AdbfjAnVSpx
z/YjyXozw3yRE2NE+x5mphL2qT/NKJStsnxye7mfBXoWE33xgIgZj625IDg1++xaVdeWyQxBcVZs
IrKiE77Lq0GmP9YWRjMTIJP29bkWywcJcER+SvM06sbORUsC6ZN8oy2Bc9eiwMeYL4QZCRR6Ptl4
6ZrT641FeKsKBtTURiEgSOpmfwTEbKltbE0sAN0bqN3UXIcVawp5LXWPcOWKIBFGt0msXU8v3isx
I0zJMmwsCwk1qP+rsSs+QXNVfkWLS9R2EKmwUVzRPnUlGOwoo11jc9J6Ip8OTGx7pXZ2FNLAIlnz
h6CWN4/KKzodZRPp0wlpzoZYaPa9DsFSZtLsaoTxQRyLLf63N2Q57By6LbpEEp8A4xlTGwbJ2NAy
N+rnIre+qlFM/iDnr9Eu4L5mBgO3qAYvjZgDQSIVwbC8xpH+WOUsb2tGMsz5NXGYL71KFXQiDJs8
I7TByQaXprkfV+dDqUE8dBoa6Gmy1OiOnJ1U8bHCTAvDRPObmcqAIWCw9h2j6ZCz3ehtTTt0o+F6
i9K/ypHsNNvIHseQdYVVpxuaPW8LSGQKaTbtKLggftTnnzOTGmTBNSoMlI+WWCN+Ot1PDKholDgl
0YiQTujKo/68ZhgDYIR4wewUBd2yyYuXLmEB4R0cbJMeGWbJqbWeRxJTYahaQAFzue3mLb+lzUQO
FKbX6qZb3GfcI0cQkh/FlIBdo2tpxMCPJ+ykppYbaHls0otWzZNV2633h/rw9lcuwv8qe7J/k7Jr
sVKhTvwzKoQ+rqXDQjDwRrFUQtfH7/8wK8UhAtCkpzhFNoXwikFxj3ZGZyHR8ttcRd2RGOGjiR88
UIqSPPMuDrcg+a1d0VfaRhEHJPiEueMlgXDVX2mF4t4Z0+xNsV3cZJwIld0+MBRE/80Lv7io/sh5
uLxwS+V0IOREWNT9//7Cl6RsrJka7YFGcHZQLBO5BuU8b4IsSFYAWbBt6tDTz+MbM40JixbkBP7X
H94/Cezra6D+wX+rFNJhlff315DIJLWmuID923fzDcb/Q6al8YGVn7ZxQRzvK/CgAFceHFCt56RX
j6CyISL+N7D8f4YHXV4HIGgXm5yKtNdaVZt/fIlZNc9Gk9kRntsQRw7MosPqAm9VBsGxTV+HBTtm
lVuPmhPJMzwF1NgUW4YaV3LYKufB7eSJBb13gTBHCGaYr3JmdA1DtRExTKMI1c4hYc2hYQKOGdFv
K62OsJ1+OBkS0i+xhwYV5ivLGYb9BGEhcyv7dLlJ1qMuX17/64//35y7q8XO0ED8rclJ9npu//G2
e7VzSNyOo4Ol6UDZQW0FqUsaohbZ2xrDdmwsEDTkyN4SnoCp1wcy1unv5wvL9ulUFhFR4+po7DWz
GA7wiiHoRNg6mjocdrDB9H2vjw99CKrp8sr/XwufzwBgq7b62f1d6nyRL//WQf//JI/WSRv740te
pdp/CatXhff/+d/X35/NR5v93f3564/+0ka75n8IzUACvZ70qmn8oY1GM/0fqslVKMCQQ0TXuQz+
kkgbAok0Ga/qmuKwjnX86l/uT/V/IomGRcIb+HMEVR3DZJnDJgfRnrXmzvz9LMzh1qpzGA+ncjC6
aY4hZDbni3f63/mp/+c/u1izXQctr/fbm/3vngZLi7JFu0Bipq+JAgHf6ucG14/44PKX+E9Tb6D2
NtcYxcL8LsxxQeQUIDeUenfoztgljM1jPD5XTqUfYK+SgSr4c1I63gpFx1Np1bR38/4IvP+lOBpM
TWktO8/46HtQPRU+VDOxED30Axwc+gqgJ7Cm1I+hE7+CEMm8hv4RDamnrges2cr+1qxX+2uF22Rs
qvkYlsM5T2EXlM0hx/B2xtuheZ2bmsd6ZCskGnjxobLm6aqBxpaO9TXkqah4Rkj/MY50FIxwCv3e
Kjf1bNlHUwUqlukKIYwslVGqawfUCURiii+tw90yDkwcBAxjkstY1tA+UqPqjPyz2hAtQpPfsfsb
FcHytkvoO9NxZDzBUUKH0/TbrZ06/SbNoMR1dfmsp9Ge+n5/wFD3czRiw4/G8iFTU0REvUvyeEaj
nAgbiIClRzHlOeKLCmwguwZBbxUO0f2ER9fX9oAqalMx6aCV1+WQU/uh7E4DHV3A/BXGo0sWBDOa
kRr5djGjE9r/Z5f+Ay1HKipD81ha1lcXuQDVVLU7zwllurHKb5tYxjtWcktBSnEj3Jch1R4WqzK3
hlHvWru4W2rnbQB6vTFwHtI1X6M9+2Eic8iO2aG2hylTzk4KUUhSlBWu+DEkcg5IGeqIDzXeGYNR
ydPhwEv8rLIAoryOTc5QG1j29kg7065YUqe+YkelV4Iua9RTm9M1gb1aeFntLhvAdxnGoYkKsVTd
jwGdEhrGWIfpVDE+09rS1B/VMJSIyImRQqSTqwVCCsv1WJZLkuHzAiAOX5+WNUQg5BnfXlXf1IVr
+aWTKpzSscTUCl5zKq0jWIYrWxRYiDsBtH1kHYyRLYDM+VxWds1EUMvtSknZwtw8WIUIWgmxX9Lt
0BfzfoKs6kUsofU8Nljk46kSU3OsZVNsLJtO3oz6EeZ7KDeFpaaBqsfXRbTGdOXKXrNQFfBSkZhI
+zNvik+KSn5l0J0eDPs+7fJvVVUgMJmHvqT/Z5lzfVSMj9Jecs9uYXQN+nwCcnZoyUtPhwnDcHdn
DEJH11H5ExCDOw2Uhx7l71mcBao2fS758IaTrtmb2VJ5dVd+OKBiNy0oH0WIJ6deWZsj35WiSzNI
uyvF/Zy0+mEdXylHGiBqG6hrQ3l25Tjtu55o85DNhjIa6g4jSH3VhclPkgPvGR6h8ZA8X/VRxY4B
/RiSO1QUeuWxuADkRmn3ESZnuFdwYmUr9OLXjc2isTBekoIc7DTRb9MG9mmnEJcVElpvtqCTtN5h
TaXvUnIbb+1s2LHqX1OK1aslcUk6QOg9VVwTdjpBnywdk1bQORXZY1f0P1KuLkPBtcAeydTuFXSt
oi/o5mnGlVQCkl5ezKUbvKVDkpbKMacFk1/lBbWe5BgtOu42fPqemo74MpZxx3v5WiBuntkKXk9J
yKmhy30vSd7tpluZR4lnR629twsB1CV7mhWSeck8hh7kmtDNnU92iOOpMfeTk6V7bOWEJ1vOfZU4
+TbKdaww0g5IsqLcJVB1TI6XDtYS0IedA8UEXGbgxL4jQL68CfE/kI5XqzRkLD19M9zhWNSioA46
z5RnW3bSs8kKiWJD4dCId9h+act3XZhQdkC8tBMWPt0w3utw2rT9GaduKhtBvSqr/RpkHiIa85aq
eq81Ng1zjfLkSMWTyOPiWjTJvWb1Gzk7YuP0pFw0i/LZGw7SDJx2G52MPHgiSeLrA5vD2nFvy9AP
ByU65nSJ8ergqCb/nRLsbAXxVABEpEvjoarSlxg0cs/mck7D7Xppkc85nsAKzEGWftHWPoQEkTSL
Hm80C8VMXynfchxeGZD4KTVRotpOVVx91dV4w2RwaqIVcB8z6GITukNV3QVRhZBvRiM2/kx0nYDw
ovmO4dqRhEGytt79nENcoujFH6la1/sB2nKlRcu2s7qf6dShp3IcvyOq75SY9WuJpDyz4aV2CoHV
FomUjG0odBXScJauoHMfo63Ihoj4o2HPXtIrFEm7AtsAA5d5A3XQIrOOcPV5iqtzbGifOP3vgVqd
OgQ9h3iYS0Bx2y6KWs9FxqN1hnYsMzHsutJlqE3mWycsn6TKvjaE1bgxqZuYi6Vv57CA51SjbxjD
c4f4fCXyOeHoi8xEQtwR+R4W325Stn4mFdYOOsSkxbhyySYLSmd668ZM3YWN+AhluDF6njuy+58w
k2xPN5CUddZyWtrkbi6eocRrRyYg21hJRGoeBdls/TTzyd6yufBg6Qx+iLJu05n2PU8JeC9j0BtV
hA4E+tFniJAtwssf+hiqDN4AmNXu3sioBFWYhTMAmJaUNFC7+7FmlVGRXI7Dmj1+TuqsyvXkyZ6N
elIN10SGtH6tad9ygNBk6DUkt/oV1xBI2LT86bKBa0cVTBxLOoqAkoJuhyaybWfq3sOIdZRYj8am
ydcM0Gr0xtloCrYnchx8RyJoshjYoiK5Sghx2yYZ0EIkvzovGFT9cMs6svXMKSYRpKQvKBiOgzYZ
950zfYRdiOoTJ9V2EON3dFS0ykZembl+tShvegpud2rt/oq1AvkmOfyAoSFhnO1b58vJqDa0AD+1
fF3iOd0+VKwM53BxVWGrnztghAvuDOLjVVpzBHH1GI18AzXNHBXkzdCXmzsy1Fu+LG/IWnpPhMSp
M4IIkrOYv82YKF9HfvfAEzzqO45vJ7bpM5bRZJq1+Fqa0MIHKWk+E6Cw6+yiOndx7UEUsOEzq5xA
U0opUJCSTU3uNIEWSru9OiZfJd+kXPSZ9VVBxtqc9Nsxd4GTr863EULg1jGj2jMVnctI0YNZomge
F2bWOrIpfYMByvl3seRgtplbibiyRK49lrlPV4/uyKTeKa0gBFPG3baxtGY3pPF9ibT5ZALv3QJn
YClr9WfOAdYg+YEGKYnrEdV1YAhfdpt9Lan62Tb2QwhNcFMbE0vmvn+X8eIEc++YxyYtO29mfg9M
c35SanrXVllM5wZuB0SM2q+qmUx4mhfh8GVMLkSteG1gLS3VUW6aGWE/YaKBlVRXZGL80NeYVdde
haWi21m18lgUTn0HpzshAdGRGiKssim3keucZZVg4dGYyBfYVL5wqHPCBu1PLU1HAAdyI1sbfJiE
v5HPJOnlY3Fjliq6WZug+RlAyqZZWNPjKxkelcm8qZrmOsvjaK8JoyJhi6JaybymhtU2julddkQl
IZi3DGqXOiKYNRbJUopho9YaF28F/SaLWdkIKxabtKQTqlkJYR20O7dDJr+x6El4w0JeXY7Yb98I
U9UOujKxbAQkQj0H+OSITHkTVeOLMhcKmI/5ZJi9eR3bXNhm0u3ndO4PI9Omlzo5UbHqoAQs0q+n
IhMH21mX7bZLt1mwlNPpHW2UKDzPWg83FFHEdjRTLzXmkM7KcGpWEHAOTnffhsvdnA7hfsqICx9V
m+jZjvgbfNXHbrApJSN4dSljH8JUqs/wGG5TKoWTNndBpkdxoKd2MONhHGZVXPX1BGY2dM4FA0mv
Vae2WtTbScZYsWegOsJ66xJE1KpB7T+bqkdJ7/eqqOWD6dY+dBB7rxf3reost4tKwrpcCgkatAAn
4pLVkOgW7hU1tLejs+DXtwCyoyHahOwsYL4gGshV7WUlcbNyA5ZYjABKy+qmHE9ROLZwMlmcVqVk
nbDeLGiHft3842dOlv+AajjDY7GHI/1RpsWoD1emY5ONx8tP1doG88d4VsPRPlpTOB7VHAGB9/s+
XJ0Ey8i6f9BViK7FjBiijH6m6sJ2jcJtC2KQm6qIZiIOiC2E8PyRdKLHym/0f5lmXBetm6eobvPL
NUMd6yOiUh9YK7hNyxR8EwZz7T6hpNWs9LbLLy43iZC+QsNp3xtTPABdGUyavDBJp2JcVmVndSyM
EDrY5XAoEDD1Wvty8SddHD+/b8YWK9Ll7qwod9LAFtaThkhJFI+PtYTkU65Pd7lRGdjZgIAn/M8f
/foHGolsl6R2/7f5KVRUeuuXJ/79Q5e+cKWr8w6VXHlUV6oaay16M5fDxo2WQ6TBr865GuIV6+Z2
+r8Ow5UUR7DVtJ1j5aZbtdJsPJQF3N5k7SbqB1lrdUe3DwlLiomxqcUAnFCj/ceOX2W/IaO6O1Yh
ZH67Jzkr1vjoLzfK+nasUybNWMdGw4oxpD91cTBhQW6Ol6OpEItGILUnmLUxEUC/gwzDwmw9qlUT
0Kkx2a89I3ggVo6btRLdoIwu1X5G/RXhetszL8hjTKb2kew1vuDLfUrM8sj6ZNkL1K5kvzSowE0c
kOsRxdF+b0LK6LWxObbrzeUoJ14hwMv5NqwPDeFXd8D2E038dfJdjhIn4X0PE1xoLc0zQPW85Yi1
jhZc3jhfUnN0XYJcU5u+a7J6trr1VOtdeLd7rOa7mNbqLsrgu19uzMFAX78CBcc2PI5qVO4uP1oW
u/JRmbIHLp9M1MSc+OWqe1nPILRq9fFytwQDjV+r/zIdtdu6c3f3y5r2y7r223F2uT/H0E4Akmle
v3Yx3Uvjs10PL/cvN5e7cDexlDSlW+JoYhuerBsxEB4YbotwezlxFLYMQRwWrzFoMmxu6zu4vKHL
e5nu6QhkR1A09OFoXGPY0m0CgRgmarCIZbmzeusoSZ4Al2i3x4aAi2bvGClDiX5vGqNGb21GP5VW
Xcc+gJuMC4VEC2LEQArRgl1vuKb/OppRReJQ+s/7l1+rlx+6QzYGSGE/fv+dpWbqgleep+h6vWhe
//FsSyuKQ6t+T/XEewMTjuDwcmiANmUU71mbrD9MB/AcRQPW+I9HDm0Ou3+9uRxdHjhMzMNUb8Ai
qpwSekq+vGmB+17v0bzlJFqPXNG8SkDK9O+412SU2gI1UksP7ofprwGWflph8RQsZ3/9hbke/eMu
qtSdazGqjA6bVFi7/3p6IUCuZgbRK5fP9vKxug4f/+Xu5Qb4b/fH3X88JMZrtB9KRvQLSZEyE6dh
pYUqSYNQ7m0KnmyzjeKmihk8J41yuxpFqCMvTgwbO/pfhyQnnRM7JbBpuq1mczg4K6MyvAxOF4Kl
czmkjCv9RTIndNWdcvk2L03nPw4v1EinYSedxMPOvQySTOEMlZVbGnsCXjZZz3chrAHOsqK+MPXR
Yltf+eXlX+5Cb5fHy9HlJq7l/2XvvNYkRbIu+yrzAtQgDAPm0rUILTIj44YvJVprnn4WFlXlUTHZ
3dP3/0WSaMc9ADM75+y1v8xDZ23N5X2kCJE9ryzu4b+XfWTSe7fT9uqbKbimmkMAvB17MzoQJq43
pg3jV61XE2jI44pyFiwNgokR3kTsb3m/8ABhG6BmRxwA18S023W6vHzBLvEMLHNqcQxqRqBZFHen
NiVvb/RHlL4d720mFq0+76ZldjC0GxSYH2/C5Z6U4PlO6p60ib/tjEHcvbu/1SwoRtzQBhRDahEW
Q7LHR+38bj91Z+tYmRu2Zu3e3fxqn8tnVADR1nlWYle+fG4UBjxPqI5AyAlUkuoC1SGNxPcEdzun
XLn6MG/iJiShGi+VCNHyUIfL3IdFtcFKCufNwPh/MjL/CVhjGRZps//9HonzISMz/K/rn2P0vfgH
r+btsD9zMpg+k14REnAhRoMS5tnfvBpD98jJWOQmyZMIhz7o3zkZy1kO0oXDUQ6wgyVd8xe2xvjD
Mj1DumRWqfI1xH+FrXG9jykaD4d5w3bBJkKH8myh/zNFUxEjR4Sfx1dNhcs6SlskJvQp9kk6IsdH
sbPiJUI/xvRg7kkAC4SoSW5rCwUsarDkCO3vIguJCdpXxVCPVEzL4W2yyNlOPnbm5Men18ygV2KV
dEW8vOI9rGZzl3DCVs3C7ebVvWxXk8Shz60lCFrUu6JQvSCruquybnjj9SqYrwEXcxnZ0CATzsjx
w/uh3p3qrakmztKvuywiSQ5osrRwpVJA6n2pMkCF4f6VRmpngZ1Q5mAwqHoDfxcAXRbVnGcghPan
mS40ynjsC+myLcL8y8TuEKN3wj4nSxdwXPrCahIti4NmazuMd67UKsLKI8QelyrvfqKD0KtuglRd
nb4oEDFAc/d76jlAgNBJept1GBYek/HBLmuQFdbStX/DMS8dELUYU8GG6kH7VWtuN5wDiiFWc+P0
m8nW4hG8S7FJQ4xXbN9H19X/aLFM0sgCbSSExVXjwTYIu9s61oPd1PR7l77WCmeMJfERtft07J8w
ldobJCoOhps9dSTGqdGqbwYjsaEPVVu9jIM73nhVW59nZM9nscxhUVvse8P46ifJ1rE0ZE6D6HcQ
NvE/gNWwLQaqxy0g0mlTHFWiT/2ZYlk9pzMgoPk6N8Un9fcL5jmidy4A6t2JAja1odpGLEGhhYkJ
8L4uf7ZFDm0fc7QT93N3UnN0Bf6cu6yzygEk0mVZ7XNZvByn1umw2egSEaOqJ/xsLvv9h9N83KxO
G5jh4v62XOPbdtwPZ3o+l8+01cVdli+f99+vw6GKaGuOsEsdqyYZVMS3j/uwDuUeNGnbI/AAd5EL
vPwsbz/BZfnDZrU45vGw0jv0yWqRprrc13TwgTTQoqlmbZnkfy8mqsG7LKt96jwm66aOUVvedlKb
1LKIiNW1TrgOzbaC57S0lv887Yd1l4/HwYUG9sNmtXjZ53I1eUs+T6Mzsrmc/3f7Xc6nBZ23qxMP
VN5fV3U59LLu8t0u65LGvK2lnLjDl04AKLNnbKmCXah43Vgbn8qmqHVG4AwUYfV3FEZ+mDXdpeM2
BbdxZxg7U1aNTqoL5SQCsGCtLee4nO3DojpXAnieh2LZ0eNhI92wfDgAEnFoyXeofX53nFr3drDa
R13I2xkuy5ejP6yDf0/ZUK0Xx2EJuZT+K87EGWO9VjJuYow06m/LUSqxolOb3s3a0xJdSJfR1sdN
ZXcg07RvlyEPZFTGSlNO+g2Pdfw6lne+CiDUqkl4t1Ogdr0EFy67qgBDJ4ErTYmN0xtdy3SZuEvP
Wk0aA69vsjZ1t5snkLHLBrWfmrObZWh1WVYHXxYvpxmWEb5aDJE9rLyc0KIKSH0ITdmF168rd0b0
fIlZtaTlo4Q0cWcwruEN/X7yu3VtQpAEwwM1FlZxFjWnwDBqLpmX50ZtCSidKkVv7BeuMUXYUmDQ
gYHwzsijm487vx2n1mK0xinaGb00KWKSPPQf1ARYNldfBv1axQzehaeWOIJaVBveYlll8Vmvx/6o
a2FzUhPT0RE25DHOczY0g3H5qayGGoWysTTGi9WwHV2ybcKAGkW6rCXWzOsPm5/3E7UuLOxvej4i
YI9MrOoXD/t+meQ23xeIybFZYj8qQKTmYiwKe1GURxX4HpbotzG2kxrmh8Qe8YzozXoXiPmh9rF/
pbQRy8XlhlF/XxW2Sf2ZG0at7NS9Yy8Rq/Q8ky3leMskuZLLcg2EixSK+iVUgMUX7kGQUcBDVxfE
qzwEOctcaNd/zk2yK7YYJlDbCyZqXqs4kzkLgir0AIuTvrgygGaAJCD0eONOAMDMsdnY8DKHRxXR
I5NhU2wAVte2a4KKHnrtbYTAeJWEertF4UHCjETzKc1IckeuhtOTC1bOzEGYjNoC6iPAJlTvTaW0
1bKKur2tVMuXjDe1wPTzShMHcKsY/dXb8mW7mntbqU6ilmFjy51pttdvp0QG0288P24ofrUeXQOO
1qi187xWYRgVP1KTETqRXw7WwcgOEmu+o4rVqAkGN/wyS9SmUbEctawOuuzTklL6M75z2f2yTy0r
sTKRDoFuxxxCTWZcJGj4l2XuMgIE5dLd/e32SQKwwXwPOv4/91F7/3+sU7u8fYo6BLThj8ALcPz4
+3LU3OXa+5FUPnknb62+pPq1Ll/3w6L6oom2t+f7dmmFLhNjaYQui8HSgvhLi2Jgt2HVBFl91bRQ
9kdrdtlRzY1OSrt2Oeay+e20EWqCw4eV1H/wq374WLXPv1wn6cOjqbF2oNcR/C0+F2rSBjWn+jir
lnOSkG87fdzc2DZ/yn+9/d1JP+76bvlt9t25R3PkqdPQsapT/z/b1a5zVBTHxqDK6XcX/m7t7z/p
ctHJZDxhpxzv3l2Bmr3s8u4UasvHZbXy3eFv299dA+wA0WC3QpjKfDdJ/17MIAgI4JgHtcdl/eUA
R+j+tpzT18sqX7TmybRTVFJqVm3pUtd4+4hiYlyYIaOi53pSk3Eieo1gnoB8vKRR1KxaqTYDXWA0
fNlTzYUprqRTing3vmyWJPv1tdr+7nQmlggncygJAalZtf3tk9RyXM9PgF4gx1AOZ2wvh6u5d+e8
XJI6u9rMn/tBM/J2Z2QYQPS1+Uk9K5cnQi2KgGDo4e25kH0MNO6yFzViaKQjeiEqbDz0SOKIxy2D
4mFJpFwmLlIJzFRhnTpjJWiKPOPPyLQKT1PfT1ROzWZQ5vW1mvV+1p0dnUbCzzRqyzNDUpHR8NKd
uyxmI7btAM/dfD8tKa7GDV/p7BBBmCwNonv3c+rED5+GPKWMGuVFsLGNxwDfrBNwnxeK8DLsjydj
11JsF1KLhdCAZzjhNIV39iieAapP904N3y8TJfGZozqkoptmRuty+KYd5dtJQAd3EenDcCyPsnXW
SRXXjA47yqkQ8PFdQNecyY0vtKL+xL1j1Fm6danwmTUb04rk9jJ2VaEINYrNRnvYVhJQojf0xul/
SqgVp/o/BeyEaRG++tcBu9sw+meo7u2Av9DS+h82AmpdN9H/U0FkGX+H6lzxB2XTBNtwX3GRVSxq
h7/Kp40/gIeY0rPwkeA/27qE6tw/lspnyF6WCUfKcP+rUJ3gRO+LqQU2uYZr2jYWN6CiqdT+Z6QO
rxnsYHPbPhIY2kAen259b6Q0wsY3AnvdbxYuU7H7ze2Nh9IDiJN6YJn7xn3B4SPfUZ1NP3oI/G2N
kLwChFvWbPeseN7hsnmXFpm9NgY41YXjzIfcrdCr1aj4Yc6UvUs9IWx43L5NUM9ZtQ2i0DvO8U3R
mjhhEpvCvv5Lkujh1snhTTVPebGnjAJjQGqTgCObSP87c/vur/c7hc5vfhJT5zfnVzEtqsM+qBy8
zq1x0fPEYprtHQIzohIi1W5S7G/3habtZY6WLmzg4Y2zdaMH4cGck1fNkDyZJWnciW8KSgdzXy/n
22BdUiLRbdBVmUkhd+4iBQ48+TI5sjz++2s3+PN9+IO6EOZcg9iw1B1XiqXw/r1Gww9NfHS7qDpi
ukd9FVQZqhDvs1FCsG49TMJmgxKEzzgGtOsJF8FV5VTDUdTu5yLWhr1RQ5oZA+T9w5BSNlaYWzlM
h65NtnIkLxhTe2Q2mBICt+xLXu6WqVUgFAN4aZSfN3Z6tlLlDDTvDXO+j+Ap0qWof2Y25qml354R
rabbshjPUx98BnJ/nRCiW4Wj+2L2wbNTtkTWIuOoA9GHTXQ0kjg6S/eOYl971ZRdB+4oeZ6vMFCa
D1pvHjMNKlHkznKtNVt60gEVDuMmiRDKzQLJ7lwhwOu/TyRgK1esM46jvAVXBaPeNoFWU72KVYBs
f5ghiuclie/CzTsGadBgI5wdkOh/rgbqjgyK59HRx/BKPlGCj1eSqX2HVaURvG7t23CR0ZoOZQEY
EVGno8o09CvkcCZYyJ4CQN05gq57yjFDX9djVq5bTqIVQbUGEHQvsvx7QNRzZUL/Qpyarr3J+JpM
T2OfQPgZxVc3PCILIsZctXdYZp+FXorVXOOOmGTNGXsSilbjL/MsceBIIS/UgriDoPw0yhpws7O1
00Ny3fZs7p08/zovpqbSzqj+mKtN19cvpV3zt8QCdV11FL/jrAwphcLKOjwDIEeM2+b5xo5luo6w
0Lo1fXy+4c9bvnEVTFV3n2iPruUmh7TGBAQxWDajg0778ZQ57TefanQ7xOScQPgujPKvmsxA+cAP
2UBTyXdzMd8HLg6PuK58yfrnuqcmHXDap3ISr7hxfXPSaksX6sVxKcTt2/xHE0f3JngMtIPRbZ3g
mRh1/WdZlV9mBIECU6zWmVKaTEp23W5jC/8MXQH/V128OFG0HQvzutLnel3E5j6asPhMFt1caYDA
LI2M+6dL1oyKMNcS+MmHgD5C3IPb/hYA3J5w4FVYQOqCWuDiQd4k9XfHvAe+RSFC9twYfrpIRL9q
BgCZrjslVrydFbcekl1BKfpICIlqCVCbk0O3wklBrnVHm74LQzE0D7r47CbOU5pEJ6qmr+ISW45w
jFHYxwDncyHXXTbd9lHxEEtsLszmS5j2exGkO5sniSLX7rV1D1be8HGOXPxQDo0B+ZX0h7FacDMO
fCInl0/AAAFKpN8a1/3lcy11Op1yYX0lhlKuzZYXutNQqj56d1Fvv1DvfkJ0d5v40Zl+y76tq+dx
yRD0wZ1j2999my+Qi69igpTnGCgTcv/Bjcvr2NNQ3QcwTzT7AXb4lhpBKnBMIIiBj4h5xrkyC4yf
OU8emMLRI9iRPlNmyrhp6ftJ0BG2HhGsnIuacn9/FYECBVJbPGBKsjNAyK5n3El4a0xUPqXWbZHL
TdFpK858PznuXTQm9yiX4Utoh9KBYVVSiTyRMd/CbOJ17ZEfaG6mhYYpg0IQFDCPjd8d4xoOTep/
A0x2peXhIyUg9RqvpecS87bN7IP89Af97u1zk3be+LLYETE4BHP8NQXluzzfU4PBZ82jVKNf9FM0
AzF6GszZZxFQD1NMq7kff6YZ0tsKeByygJLx6p0PymDZEHvOC2ayK4CY38zWfwhkSqUl8AuQJGvL
dV9dEDeBe/aTo9N4wQ5O0st8nFBKgT31Kl69CBJn7FEQqCB3aFaDpsOVKSWoFwp1HYlyIgptRBcy
fIJSYWAm0R1NEm3rsJXeujGCnQFmjWKcI2r4z5a9BV2abhLHuZFO8Tnw6nMS2S9tyivMnUW1kV91
4LgYFYxXiEeRVHv1Fh7COoQmjlK6QVHUuWJFKcZTU/eUmRoYX00giAfPlRQsO/DFisin/fpkRSE8
YoPQWr4gsoR1m5b1J0pC76TTO+sgdz4ZDQjepPkRRhQJeygDIGoB8ySxlTNT+xE+aNCW1KbJqx5K
4QH9dmkDXRTGofVqUgxLbAyBSx1AjMTOBUYFAaYMSfU0QyTHFQwxUv+LSqB7GXnUPGXfpD7qp7GO
h0MkJZIQxvNBNNa7wuoxBZ7s26AVcjtl2bFIuyf8VPE4Rz61x+SbAQXfOTG+Z1WNIALSMnoKd+VY
9hfMJCxEF+bXUvM/12F3bfkddaBWke/GQN9bAjd6X4feHhFOMG3Kf1HNAy5Ajk4NznVpJvthch9j
e9xorvMCuxAaeOaFm9e4jL5OGTAEcstfbToicYtVjYaA3xcAaMoI8EtSOzfCRf0wd9yK0OHvZpcv
qFuBXHslbxbgv9iD1ogRJAoBXAqdyB9Wbmm1tyE4o7WbeeW1zCP9jDHcj9nVn6oR/gvfAYEBNzyQ
83rtUO7c6cWGeHO6wdX7J/5w9So1iA9OEH+yKd4HhndsA5IiaIT8rWs/wRgKKLw/OmPao2tz7nQx
8McWw485stpVZU57czKfw7rJ94LkCC+XCjyW8zRIWtDAPZltfzPiERhS6FbYFlR/rpb3lj+3X1Mp
Z3C2VPXu7DS+Hvzu8+xCbCyKDEyueTW04hHYz8aByvFl+elafxFM8fdgEPsSVN2PGbN5biX9ZXAG
iqbzYSWF8zkwssfMkeCaWmPbFMYLIvdy56DkaEX6o897fVPS26YUtViNXnX2Uu0OYceroEFcz8Ja
DUgJJMz9dZ/WAEGr4hOYis1gpTehrI7dJB80qnjjEoV7lDzR/Txp3Uj+NLJXtuh4Nc3e0fBQGgTz
ag7sZ/XtaB6p+i5WWUrV9fKxlsSnOvEe3Vj+bGLQCtPofCqd6L7nG0rRbIdEYGlyg9/5LfRxLlwM
mxAHcB+pXFu70W70vPSu6wFAZchskq4hGYdVi7S2EiEh+qHhSBrYOcIysdZAsO6tJU7Hqx6i9LbK
y+ehnb7MldOdusE4jJoYCZpN5sq0p4K6rshZw6xGXoSaQURg+DWKMNHIFbtSihr6ZLQVZdaeCw9X
Fcc0t1oBW67KTXQHpsUIOiQbnKWE4/vyKhHpk9ECjotNRjCgE767bWycB0wTpwpp0RxlzyS96Cto
eGWFwn2KE4xqcwrGuxbiqp/oj0a3zvMo3/p2vEdtxuNvDEf6Jd3By72fUVBDU5gxW3RjfvgEbdfV
ZMIGo8Yfl+cS79vMr2/GqdMf8nykIQyi+yojyJl4uHeWOQLHPsOLswQPm6IBDHDX0YAXNkg1UPBI
YzOaxmKnE/NHHPRj5VBjLuwWfih1pLB3NzL1s2snqx7D0EGNNaeAnMPw3KUmJVU2j4dWwVqXaBHX
qR+mh5ZIP+l+XLqgrdv0ngYi9v0y0VWU9e9FtcGY5LmWQ7RXGwcNwRucwAog3N8HWHdpPY/0jKgG
u5xCzU36DLWv1+6qjuB3MejwICudtt3ah8EskfQ7BiKkiBLOsIQnp5nB9JZTVNk/lfJTJ1KL5Wje
4UYH7HTJvY0qyqRmE91nfLG4A7jul3GJOOWh5a9zeyjB+prasTSNY1ZTuIHdU7WPxlwc8aAQaEu9
4ETz8QjME7rB5D8JGy2BOv1yGjWnPiJQ0Sx17nSJArnCGAF48WIi6lNlB4AZaIsynb9XNVxFTeAc
e4c4TRbUqzLGEM+rdf3se9Q7pqE736AXYsRk2eUer/gDVKr5zC0T3mKxHd6ObmjstMkBJFs14MPK
CtKW0cQ3oR/gETCYYJECD/2dPz8OI43CSL3fgwPKGlJtF+7owdCbS6t+GwyTvRGyKDeGJux72zSi
k5kl4F9EZa4nshFrB7c4ymsJfxWTdl34bkW/fYDgmMT6bUJ1juyLV/ojxVEEXnQVhfWnNtNGeomI
SGEQTkZWXeutNd9pGZ0HN8PlheDiTjOQACQGn9/YY3A19PYX4gvf53pOjmgtDjQPPtWyu7TBni0C
67oSWikeQiM+eXjCERyboyvZ8H7IywUOl5X0AkM7fZ1pkNDJQk4t+/pcLe9Z4fbWtgrq+0yI+myi
ndtSjfwI2GG8HmYGU3o2Nbu2y42zJNQRyjq4NcaIsXqOvLP0xbHp/fi+9SjXg7exoquRf+vbqzkB
3FEIGrAGTsc5B4e6iqugeQ5wqFuFGgIhw9F4UeDr++I4wX3h4w9oJvG4A3gcPA1z/suqeH9DUVjj
ENEesZy1TlM/fKmSbNw7gzMjXKjdjWu2AHZBAR+k2dPHdNzzsDA9e7wJwOtMsLs2DLlfiMIw3Cu9
6VbI/g77XRwru+CbXeD5XBbiG7qv8Jz4+BGPEkh/2UbxjVKTaNYA9CQY601nytM0V9OTtiiVElTQ
GzulVNjz3KdAg1Cq9eg1CxPwfNXIu3GqURsm5YxuNl5I57FrXpXLpNfF3TQsjH4PKD2iTvM5cuRd
Ug7ZIerG6wb50p3n+TdDbKTAANvmHIzDc+qkxYl+OSkb587d5GDPH2rDor4hlQe40SvUatPDtAD7
4to2TkMpXiKJlFzPkh5RieUeIWu2KwiC4N09WlUdJiC9kQ2NGOQUO/aO+KhtBe6ZNzABKXrKAnGU
6biObOsuQFt30BqId6SaMcBoTLkanoyGwMMs5LUswuDWNJ1mhTa0gIYcQOPFdCzM/B9tn5QPxgh4
L++d/RQKDBXxCz5qxvwFRh4o5XavjdQcdHlyhiRYnG3u3LqRO023nrOoP4Uobo7OMCJwD/PP/mwk
D06OL7CPpfuA1qvSM4SbDjcEPjsa3bngHBCVWczokxG0jj/c2CPxEleO99FkUFNj43cJL8w+6Ehn
V4ZNdXPbmNbK1EINrMi57RGVdHUJU7brfsYg92+70f3iZ9an3qMnM84wiYapvq+5cwGSIXsIIOl0
s3U00H+XfQhjfZrpHCGlJw4RvVoo/R6qAO/eNjnVWR7cx1N541sZ3hZ5mzMAAQU/pxsr186li8p4
oSZgevxp1lNv58WY9EZxSqTeJPTSOiMBhVVQTC3+cUl3XoHcqe/tKLuL6NIYa9zOxr1EdobiFR/U
EPjtOdSmW/rT8Y5iFvfoaxhBdt4tqLeetjrVtjASb/wE2GWdIlDTM9PbR60nb2w58JapsU1DtngS
sAzQAwwvLWKM6/pzBR/pqRu7TUKU485HlmeOdBgz3X7QA4vML1ZY21wYeFuNq8Shd97WBdQ+OUBi
thpzO9roO5rR/RFk2bSn7Lk6j+m8cex5Z+JpvCFWuisDl9CaFM8T7n6H3u4ZHhGBG9PYO5R6hyNe
m1/VyXNtxtdO78OEhXJ8mqCstuU5K6jMA218NotGvydmiX8HN+eqnAaAaF6FqYizTNRcFF2VQJ1Q
8Cz8rXqZHesrhsA+rWNIEUMP+37qs0PslYvsiFiSVo/UdaUaYN/J6gjb4Px2SsPqFwm7advoGik2
4sWAVr1uSzGIj3NAV1int9moHC0iClV6yqqjm2PmhwtQiu+fS3U2xpkt8cV4N4zJfMIFPF61WZxt
U9uZTiEWqaHTgej3B3etVqnJ1HifRirddwkINwR5SwEFYhSIz2o2KaroqAMK1rEEP0EG109qDoY4
Sou+Hf5cbmExbfQYdAGa/RzZypLWWeZyxuH08AXFl3IMLMY7+Vpt6JBirYsxllQq0nGplpohM5Ye
drXQydQ6X3VdLpvBThvboEleec1LLAA9592x6gRqcjngw6KuLwKPoY6xn0AnuLocUjn0ZwNkQh9P
CL6HQ9SOb7NGScjWxud9czn63U5qpavJHsV9hVXDh2+gNn+4Ps81cJYLwnqtNoQVcniUPRAZl5/k
d0f8bt3lpMbIkxu1+q5ceou8CIOVEGO69YvImkEYoCNuUDxs1WZVzm4OHl8yrh+iAJ9eWVDArybO
UklI8JSqfrXsLlugpxG68/GfoyiPwZvMIKYjvKcVnbTHNHefJAZn67eE8uB/9wj5bO1ignmictKk
NSg7UHlvv0Yq6ZrpI0znU+aP1V5DPj+d06YmKEBigRAANRex0F/HHLO6fvgRZsWwQyAvUUF2Znmi
DHgRafiLiY0NKtKxkAtyT0ET3tR2/4wjVLSqk/IxipxfIRgNz8Yl2PLuUL1/lUUCl7JPsDqWv2q4
oH10V42djqFmhGuUjI4Mu1/6CJU5qYK1kVnfZKNBR9f0dqXX2tcO4Q/k12AdzxSXVuP3JEMUP5fj
uMHUBsoE9cKrup2urUL75at8ovGYD+I5ToansJrKbWe6dyqDgB8PEd50+A6YYQMJB09Bs/xci5/g
VmC1uf0t2HtklMdeJwKk10O8CcP2p8AUJrSoEw6Tc6YFe9MIXoF/Q78gXYGxi2m4Z4fKJDqIIZ82
bFr6f3E37sYOuxJsUR6pFT4Po7duQYgklbPKbXFr2t0nTDKskGB6Wn3qJ/sB6Q4iFYF3RaT9aFyh
b7wmujWrkUqd+Tkp+vFgCLTutVdctXUDor0+pfTdksRPTlBPgkPmTQ9lIHtMG345SInR5ScRKnkG
yH6Dd5u0rqvAwqmJ6mB+CWthyIPXF6i1wZ2fXC99Hi0XLdMw79xzTWdrXSauB3ZV5708A+LlnbQW
Md3/QKse2up5SvBWgCoak0ij4uh10oZdNfpHo/MRew8Hr/eu2xzxYmst3fMb3Y2fhOEB3Su8RweF
7XRd2Qiy2/66grcvo2njta89pFXCm9r3wauukt5I9kUgPpXxp9KMP49wAAjCdjg1lPGZHDlI5mEA
LB9GD65p+htXlt8KK+OSGwz6eJHsrdhy1jB9ot1QSXvH3TOsBrMCE4oP4cYnmbSkvNZdSRIiswr4
86U9Hiz8nBLXNXaioCMfLAMZWRT+psp+QK9G+W/iU9IcrEX3HGpowrOk8VdzzA9YDkD9vImxICP1
k9t7a9wZNYrWytn94XTpLcC2dm3CCMQbOuNm9O/NGlvlLE8gHdGDhcUHCN32n6PC2ed684lB2ZGx
BEiinr+d0D18CYR9R324vylHJMr4C54xtftZUAgeJo9F6v1yBx3YT1GePFDBcATI1WNv+opdDjSQ
ZtzMCRgeQUQVMk2Oc6qkhkMX48Yhfm9+LlLYOEXmEAgCArixG9mt9LHC+xkv3kNS4g1I/mkUHSC9
uYKnze/mBckL1RjHbsTI3CZqOvMT4KqEN0H+mtLI7czlWStlxqDlVNrGzfLPj6cIeRNPy1Ra26Sl
fdXs+okbnjeNhOzs1ZBWks5F7kfIrkqJMtQzjSNkfjpCY7gedex44e2ti3CGC5MWGyg98ENnjFlq
M7jJSBXQmjkQK3BpWABP0sshF8AJSANabuihBIq/NIR7zk2RhLvZpSKSKsARy8LGI31LvZ6bvFDj
N2+trKaMsq4e/dTJ17VIb5MGSrivvWSjQ4Jq4LmSDgE7+WoWeHxUyw9pxD35L/AnjFbIavmPvZhe
G9v7XhMP4a9hvLr7oAar7qMriefxZ0sesk6wLvCKrTPkmATI4HlJSJPtqlZNG7Z7V6b7eqiircyg
czjJ1K+HCl8Z36dLbyQzVkpYA62nIT5iQYevfZYJUBXL128dDOoqeuq1ZRPJQ3Bc+YyYBePB0ZJ8
IJL6xtbvAFgCy5bVd7MKm31sTgHIJcqqqAxJ4asHpiDnJ371UBbhY5ztXrsdl4B9uzyReXeEuhhs
zA7vxNwPV7hzfDfD+CpJi+/1Ek83ewyfS0KF52vXC9Z2j9qlRAqxd+TBG9vy6JvT94onqCbsrBnG
pz4idIOx+hd//DVqE04mubWhXA6xBeldjdB3wk2nEzrV5a+EkMGuLEkdEJFZY5N6CG3M2Rk51euM
wQzFeW4xrecwg+1FDHaFld8XqNbkxpPvVmqmWzudiQjG0Fi9YLifa/d7wju01OxnJ8EQYeZpMA3z
VsO7l+pz8bVtsKDg+a7XbcM1pQU/ugbQx88lzs/ZIk/H7NKlbJ6nnV9fInahBxFDJuFPIZ5IrFHO
6tUZL6qJG8LX613mAZ/msVxlZWus277ntve9/WhhYNxqh1T7iaFAStyAzE5nayONaMAzMFafkvQ2
Lbx5M82DiWP7GjS7ed11UDBGkLBJt9Btq23ZTVtYEteeDgFfxHSSqpnOgZkGB5Xw/x8Z3X+oyqHj
Iqik+ddVOZ+/Ys+cgyrO38vo/jzsLxmdIf/wDMvGCdr1LNsW+Lj/aftOKcwfjiUhGBrmxfhdoK3T
KZKh6uav2pu/FHTC/gO1G7EIyngcITC9+a8ohwvI9AJbFS7UZtfwDJR9BvbDix7vH1UchP6rjkgE
/C3d5n6vkwlWUUA2RB8YrRNIy6zFMIlIDESlZC/BCua6DsFjoOKxKYnUeTWeYGmnX2tp8uvdL/mf
K2TU1VE2RBUSZjzUx9gfKmQCSrZTJ2zFPfbrAGQKcY3RCjw+V7MBrRv3hfAfbKMgXl7E3WYqIDo7
0jAOXdDQu8ywg0kIWpKYqOHy2fGVP5Pe0icK7SyD0ozOj3bUkJMkZ0BiFf63/3D5y4/34cf1EE7q
uutKR/L3/+ePWwdtAvnQEPezN5ZfMAmIb6oZV5TEKUt6E8LcBEbo3YU6iMLhC7DD9q41zHMmnfCK
zmV0BdjtVLVufuMUmKDAuG/d1nj2yvoYFRpxqwx/lsis8F/vmwfTMZuzD92n8LMYMr3uXGVaev8f
vtPyk//zOzkm1rC667l8N+PjdzKtCHR8nFr33Og5iRfdWRMFD3b6AKTWxNHOCQ37KuH+YICFJZZf
VNqJjOt0NQp/wPejenbJ4p9hpRGIqQwygE9mhDENvvTiQS6ZpwAXk9GDS//vL52Ctd9cOs8OXFmD
irZFHvu+Yikvc78L8JC4Jx2/1qVGTNPYD0RxVmlG+tehQO2czxCh8Ee97rt0fC2bdesOOxtkA1lq
g7R93QJpCuZxZ3W4omFVGO2puVlXfIUzXovXcEcigto0FGadL8U/1pbAAfEiAZbKcRY/kCjBeLVw
0h33Bg5MIpxXIE8tbklstVoiRdsqmhG6Y/G6Q88Q7bWhLA6OdWsHS10chkuH2Z+xqEHyWPm423Ua
5MtqCm6iUEJJXyYJRRe9zPa2JHZWJ/r1NBKosCNtKbFt4GjqAtO3Ynr1GLPiyhp97qHkXccaBsC8
KsZ9g50OIW4DHjgN8q2ag2R2l8QUaOkkDB4s0yxu9Mo/YhCBNZ25oSNPGFMmT3IWDNbHxNhqBtil
Ka6r49jo9WbQyh8TcfxjFjUvZh4Mq3l0xX1olAc7a+q3Juv7+H+Cn8Xv3h6/u1UB/9gLCBsl80dx
sDu4RJCc0LwHK3XVO/R1U/oiex/5LhQBcXQd84b+nnsspuaZLCbd18ydF5NYav5M37hmQLzvPG0N
aZI6sM64H7RNkCD7tzzcOmlorz3yuJ///W1qLprlj08Yg3ePADuvZP7/520qNR2ooV1TjWFrFOfI
8CFI5K3lYFthSmqvyDTG/OED+iKOm18LBEORljw23lfgEOZZ6tEvFzbKYaCy89jQWdcE0HmrwkQQ
A5ho/+8v9wMqe3lHO6CyLSj+usdr4eM7uve8nJHqaNxn5G3usERYu1PyGg3pVdgV/5ew89xtnNm2
7RMRYA5/JSpHp05/CHdiKIYii/np76B6Y/s7fc/eBw0Ili23bYosrlprzjG7NWLomma1f/RL+2zg
oD0bcfaWCr/9PySJ1qIg/eu44SrXPZu0IJDdj8v/H9Bodgkttybepa7sX2ph2OfmMxoR90xjB/mA
1n0q+q+iKu2XdCYz01w29Wjmbo9DOal2m05Dfm3K1g7nqVvjLNQz8yAZGK8aZWA9y7Qzb86wSspy
348FyNq0f+6FXV3LejoOEb1wgGJq3Xg1OfBaOR21LP/CPFf7wzT4z2f2/3KKWBbOd+iVHh78v1cy
09YqNPqR/qTw99vdkJ0GX19a45YXkpT8PCnx2638J00jKRHOI8YCSl9j6t0NKtN5K7O2I4Flbg6J
Z57MdokMnLVxNwfEZtVa+X8x3d3/KXV9nCQexQX3DP4hOP5L/WvITE81WE9PjWp9ckXSfscivZu9
7odkP3PD4U/uYJ4iXvCEs+k8BhdFkzEUs8ywE87dSMAL2dX4g1aPfzYSQLRkH3+zdUK5uQEPLKGW
OCRmdmPYhlHL7a2Db39229jfI0bEFFGBqiv5CaSJWscEmHRYSIUmRbeYfxteARxnKoh45uKOq5Nn
js9CN/1zK+AI+pCK99ro0QIiemf2+2vt9wfuCv4tG+c2hEZ3L1Xs/NYAvpYpSirGykeLXssRxs2L
EcTMXsZFAmpW9tFRUAoWdFzk4uQrkmbD8NA/m43Vb//7xWkva8Vf14SHIJzDYDuouf2/+AgkvUYd
ohzjCYxRTiLZ3D9PyVydZq9p9q7mjs9a0A9ECVb5eSKKY5UMEx3Oid6LVjQw1EGMdco+zr6xo5dG
TKBFtoY91gDJ4v6Q1UkYsw07EUza9Qpbnx+QgdXJ0LXYTEUttWE52S9x6UI1zrKb0JAB+j5uwdI8
zVZnXvyKVCkS0YaLSbTnjORH+lX+0i8dKyK7tkVCKNPIfXA1ZJ7coO4NSM1putV/P1IGxfb/d6Qs
G1065ArPdvS/jpQ2ml1POLrxNMrys12DdPW75IvIORFVbdg0pggtj4YGc11aFCeHgULSFcNK2KM8
QU1VICGmS2mBXfjvv9mD8f/P99AFfU7KMYWkQSa18fdvVrSxmZHdrJ4GaVWnbBDqHjgOwxbxFtWa
f2487YyIhYxDmTbAA8DkRTVxUbTStPXj9JWQKffOEvTampp1aXzyhlCw6ucpCi6ziXkTXSQuJlNq
W7sVC41gZn/aJcvmch93tv48WJ/RTrEmDjPRYghh9sJr37UyHw4GfkZtTndF7tSbygaMNhIJj7qF
zlqNB9RWZLKo5eS3IHfrvbTWRSpDWoE0edIg2RJi3axLBojrJA7klu7fGNLDCC3DmK5CvGdi6s4p
kKWcpZnaA49bZX4SBWbw3reaVS8lsXFk0TAFtuO1ik2FoM+m2ZPSwEAamP9f629g/0/1u43qRde5
oCxWNdMmX+OvBW32ma7URC08IUeproWGyMTWCFx2yoTUZe3sOPXPNBrbrTdPxHplKTioMnltZ605
DI4Asut998eG3jqWIHop3jyHQC8oGw394DF9RaLYTi1Z4zYBqe53wuHY24As3EzBoF9RhWwZyoq7
bnxt29p4FtH41vaufumqO5juG5zEOOSA6SDKmh9pR6wHcmTwo7j6nofedF+KVkMqjNLAzMyeoSKk
I+hxPpf0yqrS7lJO/Em9bVCrEpfUBaDYueNkpy7LYoKmn+He5uGcUCX1RDm5CPMzH0GOTGgsuv5U
7vRG6mEx2uaa7O2BxDAxnv98ZHZPY2EfvWi0sGJE0dlIFbkyo7g5uJqLStQrS2u8nYdIUsaIA+lm
kRPnj8Y+FuYztM3oaVqDoj+TYB2FbZ19Ngav2WdgSUY67MQbIlFo5okzDfTmLsEnkNdeeosTP1jV
mVx078pDm0TuYKwyhZYISDsner0Cj5sxY5vIH6Lovdb5l6khdaYjhIVOoh7jTjCPPW4+3BYGfiy1
UQH1QBMN41PkM+M2AKBfJx8N7hgF7sYaix/Iu6d92ST8nY59pet61hx+m3xddHFzQ3Nar3WhjLAn
dhEspluuCr0lZcbwyRbvf2XmkJ90BMNFnyOR86MxbJCQuGAUn+yBs4e3N9/JwvtpZFq0axJENPMA
DBi5+zXrA+tOZNE3RcxR6ZcJ7f7cfZqIDuSeYRx6373bTUR3NJnvKdMju2L+3xicEJmtbTXoDPta
uGi9K/XTzk3zMHozLVzShF6ZYh4YA88n3rYUNPLC/JuMveVY+BuUuKYaQbqZpNmri1wCJnXvkktl
P8qgvciQ/U+0A5N79qvul29UPr0ElV1yY5q5gVuKNAClrvA61TVvgnAuuoaAYb84mQFRILqLaj/i
fsuoGUmzGopLJNWF0RQphbY/PhHH26HI09Z9yZ/lpgS5+LlZQ8VO5DZNSeKrnAoazFA0q2Hq3LCP
2IUBWcQUJej//a5yLrAxx5tj6PU14HeOKLmqWI2XyYrisCPEIkxBbTYruKuCBRnRhGa5p5Z5325o
UKHyqeZGW1vdABVBrrFMDmui56cml/GmckDwJrbLqaaPn1DTcGLQ1qM1oPmfxyUNgXQTqYJ2JWZb
v+dtq9+neRru2cEpkbQDzVRblRG22BWwZtCfMDxO0vgqmbC3le2ci8R97yJSuB28Qikd8puR9/Uu
r5AqR4QQIFcjfImGt9yYTfADPck6761vY+RrEHQRl4Vji5fU48zfjMvY3Jpj1loma16bjddgefAk
VofapynE3s47RfAQdv2Y/5xoZd7ndmgPmhndKz9aa/VsvwKyuTRNFF9S4ndWXdAQ9oqgq6iF+YKc
ZlFWzNdUR9HvuMCETQyNnLbf03n+OUWat6vmggY54chniOMIJVkpDaMZT9J5SyR7ITEnYl2QFQ37
2Ls/apk4S28KgeU18pprnETJPpZFBLcRVQKtDOq7fmG5qwwkuepBGwEGgCXl3btq/FYvvLZ6TF5s
YSPBdPH+WPMXJ5nqLdmuwcroyNOre696HeybzNDxitq4sU4lYUfQujIhvxJjANJcAO5lHLxuXcIM
jH6EEtdrv5LWIJiAsHMLMwbEos5+MwzzTSOnFcADQKspdSAkwNjH6PvxIbt3nu9GEx/wg4nXL2iN
BwXv8dR8IDkeH/pZcGNVnrf2QrxzSqi5m3lkrf7zXEdvGqUkGQeLp71efPmPh2TULoiQPDADHFbC
0WBr/vuhIRIrlc7BeyBb0Zgosi7Mn5BBgXJa1EWYKNpQLNKKdHnwyEQ4RpLEY8Rl+9qAE7Uwnhhv
9juTsW0WaxNa7P79z6eT9Jy4qMvJL+iO6FG6Y2FFsAzTwqRj4mSQjrEjQ3HFSkglm47jhMFi8dw+
Hh70PQRPCrJe8sMthmbr5rhgokBNG7PSpy3o6LfYjt8at2t2fg8QKihxvj5QXCiVuQElSRDCSE1P
OAhKtla9zqhsejETFurCLFDtD8eyG51Dv3h0Hwytx8NfT+chK8NZq50V0YfZZrAJg+xV+cnUBpKU
F/7n42FeqAwfT5HZ2/seM0yQIUzVlocHNuvx9PFRjN4GutnylQyZQGNoDKS98taMxkuW2/FBa7kl
e7kHVZnFPjSTadXAQQs7/AVEhlevhk0fFEyuCnsx3fU0axDxt6emrrSNZ/zCsXFhEJSRyuq47GkB
pwsfd09bL7rouI7C0XYhHdSDHubDsPaHrLrmwWuLeHobe5HYaGb+PgQKGdJDIe4SaNsLdwkQ2Xou
8S6JjMjpRf+rJiAiDCpBY9ZA8j36Fceh0X9rgfYeYNlMNY/LM2GHK9r8gAli08BsH5UghKUfNh4l
ztkXU3kgzRNwNvf+3DZqYrPfS42xsY+8rZ1VQRkRd2h7+7M5IgNjr56viel4cZ2UiIAI3VgTo10r
DIJzsQacaA3tH9Sk/JHF+GAaiQWAxO3rAHNC4eXiWbaIcR+ve3z0+NzHa/9873/88sf/4CQ0B9te
S9Z//8zigZj5+DFyyYJEdkJixUDwzePl/6Ir1X2+A55y/AcQ6vF9cqmKCNf41aglovLxUyuWp3kt
+pZ3ZGav9/gpH7/9x8/788fE0qTmj0MjnrTQQeS7ysvF784VUvlYHAAkT9Dt259ZFiFBtBjhz7Af
id4FMfbgZj0eZhPyS5fpFlkFLQs+bndz6tt1afho0AIyJHxHsL10PP2ku8IHcduz47Bxn6yl+SPJ
UveQ6olzLEH7HgV0UJJmnEDfglt/GXyfK/nx5cdDxz7o6HtYZM1a2rj+Leiuj69wF3SOU5admgw0
2ON1j089Hh5PCwfiqOagHV7+k8fnnRwSzuMjmet0DfQsCD++gUo+507M5KGQk79HiQfZT2sPBUat
o9Nw8wQoTLRaPms4V2CvZl/iIXpxCgfC/LKGRLGDYfPxYVloal4r6ePzeXzi8TC4OtCDbKHvVZIi
rKstNKwLIfDxEDywq/9++kBEe8RtidXHa/x/f/njc4/ve7z6r/8GK0C+CaAYAPbB4xp2nkkT4YFP
wsng4wkQ4yvqwHRrPpTwQTECpf73Q1kvAVUfz6dFz/4fnz6+8KBVfbwknhJ/Wn88/+t/eHyBcqAn
1VrUYdLR6/jz6qKogn99OFsjv8XHd6pUtDuHWw6eFVZ5M9pHjwiux3/28bKPH6otYVsfT/+31z2m
YR/f+48//PGVv74FYQzJOdYlsOSdgAcajn8O0tjRaZUkknOYZDSr9uXB5YoKZFP7x5GRoi+L/ax7
K1V4zv7xnn28o4+nf5jgfyDh/+CDf7z0441GREsM7Z8X9T2JLOvSK2YEN+m+103q/mEO5EZ1BL2y
Ee+WZa5BbD1vHmfAOJuZ+vJgZ5FPjLHTbdgdGfXAxge9klOWxeGBlCrRsBKyy0OjULOtPp5HTqyt
MX86WGFdfBKzww4DUeTjP33g2HELxPQlolOuIdpytGab6v6wfhzVx/vSUPhuzbp6lezqDtFSwZjL
Gzy35FMTVvrvU+7j3Xl87h9vkXycpn+O+seHkZCcNikREH4X//C0lCkWac6nqUKaMXe+RFTllQg6
otMYaUOYz874XAkhEBCx49L9ra8pf0tgrrdzo6hDsMcM0xYDvEgA6xvZtmrXB12J7IXNZmbOzYUR
xGWszfqzc9fcyDr75VNkOPFBBNjE9dgjigF1AIzK77Oh7Gtd6a/O0KcHs7126CJOhIY/1X5j7mm0
fCdDHm/N1fZEvrFZgrnnMSVSdbOpzNolszJ5nRvNo0SwX7MBf61b+98rFiuiaTJ9lQ59stFS7vWY
FL7VDWleVYe7arSt6ID4hiAFSWvM1b8Fie9uezMDRuAbXx2BymYiXwoUt4ZXv5U3MdfbpiuHdaRH
I7FnbOg1e3pP5/FbqfXVKV3wYbrO5okJk0ltELjbRhERYwnPRNJSjYfAGH/MDIC3Q6EFuyhW8V1H
uu2FqrSbpyyePjluheu99H6WUTFtddUF+8gZhpWnB891GafPnprrneyzt76w2w3D4Tw0JhmH1lT5
m6wYnHezp2FmGXO8U3F6GLgYbnFFtyrF7rytU6LjMv2zM9kOt9gI3F4xxiGH/VpOfkdQUvlDK/Xy
0ks8VnmZ7emD3lmQ6pM9u8kBGME1y9z+kLviCY4HrNE+tjDO2d9Hc9I/Nflet5zqVBFgvgVaW+HH
mHYdoGtqlz47RH68gefNrTAjjlZZ9Ax4P37MnnXtA+mcUlzlZTSKLdOh3xBlmDLrhbvWVWmsnRqN
8bFgDnQuOr/85Av2YtbrqBr/HRwb2nezM/dGFec7r17LduzOwqWN4xiqvptqwgmjjF2ujOBcV/7K
b7WROjuaMe73t34ig9kzxukZX84e3txKgw3+ZLYonUZrWiR3vjjFLYJJL8/Y6HGjwyx6ne0oPpQZ
Q8yshOWY5LuufWo7xIhdb/tgF+SnuPeMg12lh7qP8m030UPUHYmSLBIFdsrJOY2D9q3b5wLX8wie
Mk8KdG4FoQ+p8V1D/kRcL+OESQEMsec2QIdVOwfLdXbBHRbDbPoay4W8BjSxEQD76mcRxCnOKOMT
8xsqWHboWwM7MFd3dR1rTqxpKNaIyMoTDp+XRFrmuXifGTl/arFLS0wjaRk9Gan9zart8R6PkXMk
xPXCCK+4Oh5GQWqV/tBUI4ilSn1qxsZ5MWtxIVUbirE+/igbelRxl7iXSSuGsIMzD660DWeG66++
lm8GPSMyrxDNvlTVp8Hy5YH96QFRhE5iN4HP2C1PXtofJHMTtyqbU2/MwcY0M347DjAeZRvp0TS/
Zai3XjF14AAe78Laxm4M2rEgprlyjyQ157SKmYoauUeJBLsum6dxByBf3zG0GSH95kR1a7F+9okN
wHTB/KAup/gULJIxxxppayJVF/gOLKQnp3YOPoNTz8+2gvHQm90cAt/QQyx6WDUimySVesZrVZjZ
3qit9YB0KzJwAiCE+zLBw112+xpRBu0XrSKf2+zz6IKz4NfUll8SST5Kl5VbRJWc3XonT/XYdc9I
D0gpNukn8BTDDyJFm6qMWfz3gFDvayn9a5cIdZg8jWxm/DotjqXVlJCBa7kpKv25ODN2/WHq1SvE
GrzBE/wL6e3xvVyyQn6ptObqOs240wkF14Lxq97ibkOlT7Ba0EThMn40rF86fnMyNd6NL2ZUzhe8
MZumOUivM17T6VvqWdah6u1vg9m5+y7rn1sn++2IrNljzLgJoqURbSZhz172VTGhxkc4NYdievbT
Wt/0IxkxtltixuvpMFpLLLXlqp3HrjV3M+3NMPW9553NPDNfE8sPR8YBZ6fGr8PkgSAtDQXd5Pf6
aYr1Q5U0296ZPmOuVxsZq/bq9GW2qaqaSC3vRYcxeY7LlkZ/MoZj1vs7LWIHOBH7uMvoR8EOAAuR
DudSz7WL04V228kXU/m0tCx5S7qhCP3U6M7F/L1ajD8+7bqORF5KOXczMD0Y82H6Yilxsaz8DKww
eQliN9kZSQb/QTUS4+KQvGlW1D95SATTOUD+M7vdUz/9SE27+a4pF+tZTaJeKzhp6UaWbKOR0nne
OK2bPh7oAQn5NIEFWfs53rhuGfRxQTT7bn7qW/Cfj89EVtycrLH8hc8t30MFxYpUuTsi2c/kx2r7
WVFDmXOaYMXkgsFCukslP8fOenmJs5GkK2fguugKQWtYZG8TBr8mhrsx+UV2a6Ou4bQumHgECFaH
sbyNhZOToZE3gKURcrrmqVPcGID4YDBup5+u016nykAAPaXvIJS9A15Blu2CXjSONa5vikpKrybY
5u1I635C9NC1+5ka6u657e5o6ZVzGH3N2+h93XLrtXEmCCyNtv27nLrhk3Syo9CxF9lRnj6rHJqg
SuOdXmXzPQnEu5VM1UX1pb5SzKmP7ZOGYv3k1vY2Y6HfMXZhK297u3oqY/rdBfcwuqKme+grd3ij
tcLpC7ty1aBUrazYPvquu9RKwzvNeX2XZ2zh/XoILnYWIB6aTTJSxXhthqdYfuVHzoeBo4Dvk9x5
l9CjSQcgIkgwZXJvTQDzaJkiv/SQL3tvbSUoLxAlh0VD2hP4js9xTs6o75oEZQ2m2pI3TmtOZ7Yr
o6Rc6Qq+B5XqFxssSD/YFK+0WANoOOGUDi71wPgqnJIwnNgWWxyTt7Gh+5m5/BKZhlqdWMf9YKEB
pS1McwVUqO6+M7wzrrrX7TiQVlEMXwGmGBvXiX/FDZO5ijnT0zhqlJVtcvaC+0gWe2iW+QuO7zrs
U78PlcHyTwnDWTHNN2O28KmyVx5aT91wAQIIj8dPKbtmOshz+hqRdxbH5H3WzjTvMMQSAGjvrSz4
mdakzeo9lyvGTLnJPHXVRNuE42RtMgVLQLd/U9Xle/LKvLB0sKiOnfzFMOfZ6Uz9JypfGsmB+5m7
l9yIyQuBj5lPMvfekrmY35PYjTAzk+OprJqasRdAhISLD9mstV3gAVnXnCGAO4vp2tI/EWb53ZNy
E6SKoKnUmFeTPWu02aLuPBPcfUZ0fjNcj7oe9cgmzTsyvAQ7jYZa+sxWvAuE96SppfKK8n0XdWIn
DP9prstm3y7tEnK1mLIZstrmeS2xgLlhEtsdbWGACQlI2x6oBxtlkblfA+JU/QS/h5O79ZlcjnDA
JXTSWzS2Qgz6vhV1sB5i605Il393ymEXeXQw8oFUwAknRw3nW9jz1xqnzwkuEyzZoQ6NjjZcZRk0
RuI2Otad9ZyhmcFs5rb7WlNUy67IDwyr+G54okVOsZ/k1rjWA/OMKIF+sY2ZI3uTnhatWr3NN62n
I0QK/Lscg4kkJv3rWOQyzA1uKB5D1XIkvXqp6RU3vr30xp+1Y9zGaSuxru6ywotORP3eUYHeTINm
i1GXBzF7AruLCnFEe/c6q75KQ5zSTmo73TDVSpvh42RM33Zq4NehrMrQRLT9ITGK52zS+kPgdyIc
Nf83BY910kClr7C6z4cRboHLve1musGhwaiy62Cz0cId313FAMbWuvTN0cWtsNVxJBvwErtq3qZN
LXAWeHSXLIeLHvdFm7tXDPaLi+GbIyfvV6mid7v6mlr6+OziGs8762uFtPTmBfJzGQjj2Jp2sTEl
OY9ZOcCqyRxnrxndqRJY9JMUqV9SGsXFrdkBc2NBbtkXV7RYBFLxfxZOm69NYgAC47XP5d7SooJJ
2+yTCAUDytf9Z8H6m0+dcyJnp1lnE9o5xIXFDk+ouTPs0d+gtv1Nb/w5SUoOVuXx9ikoX9Kd9nNs
fK2I6qQ8UkcMJLvFrXDVUZ+nzXjvxdmLi681UUp3MwkAUdW1DJ2qmm8j78RKWjAgsNWtIgtymNFa
u2hq71PrdwfhwMSzX9w6ty9G2zpY6YzqYib9U44PDE5cegHiNa0lqqltbshjHIDH8Xw/2T3kmXGa
mxtbS3BAaohkE1Mx5HAapkHY5aukl2AmKcaFNl6/9xbzmw5YyUNeUpCa7Ou6dx0m9cMgdNtmQH3u
fQgvvpoPHX6cNUdhYgQM59taIjOXcxyZbCjiQh6GdPiNDHGXGDXfK4CT9wxrVqPJuDqFj4JA6lR3
+S8izIiYGWed4qgSRxf1qBsVxjO0p0+Jr52Z0lTXePymSYSaPk3IO4LoLIxr7vePB4HY9VIX0+dB
eN2eyq84z6TlFj6J48zzC0xTKJFyYnwSOMJ7tjevyq8oLL6oBmewCvAaRa6M8CHUbNIG9iCPsVNl
9scMs/0li+pP/2oN5Jp1iIV2qvjkKM68rt9OyE1nR4IJYj+yytg4h4KbzV4E/s8lpJDFoDvVSjzV
QhinOAOgguvmNFkeb7juaBebYEy8SKYbGqP2bA/TL/bXaq9NzncsO3mYwZLaD0llrNgTnXIoMgz4
/IMvElzJvv6zmiXpt3OpbXXbUaeuw3jMdbOXfSWYiGmkXGtdFOomtqfM7jYWQWUQZujB200erGHj
iFUeYLmlBUyUfMvTRI7EZVeTfoRtmHJ3E9VGlVW/hoUx7NgRN2Thoh2mbZOfyorkbGhBdzcvtHAR
2nQNs5syxRljBERpok9AfbVRfbdnEGF9dqqf4NQ23lQN55bd2IE6/DPnjDop67mlq/EkRHDVJF2a
VteLbZfo430CMNG2CTg9C3VPHNv2kxNoJ/oLwOuy8pK31raMC2vv6lHGGu3jJFoSy5MIFoFJ5/Vo
Zhp53rminkfWtY3Log2VnX5W9BQvJKxFaydu26XBlW7yxAt2yaSLNTrMYafBWVhLVL9Eh6wnO+IS
m+pp7yoXtVtjRgu1dVjnrfop0z66jDK+m3EPEjQKPo2tgUS51I0T990WpIuvVim7RR1hIG5n8DAF
JvN9gFBwY3k5Ojmn2zD1ra+YqUi6BQi3xm5TbDQrwxM1rVwNVgcpmr+qgRlrrMpxJwj+OweFCPYO
gzI8fcZvDa/ZxcOhN3dNfRuGQYVumh5nztL12PjdvgTqwWSa4XYS5cZVK/ZCVclZMvJiuKJjkYZa
BZATTk5CcKVLf0ZLhtug3DcptYsLAGZre0YbdrjOEHdMlzYLIKIUcXfx4vym1Q2hPcuGJK6d7FrM
gJJAi3jEd/0ceg9uKJHgkd2ZbwNLYtC66WvftAx+e+9aK7P+FhT9FovXD9MMYvbj5kvtaOkec66+
MwOcsAWp4E+dS0UCQ20baZA2sdwoKnPiTBGf3JFfWocIniDWnmRDMbaka7vZxqP3sEatk4VoKZct
w9ClDSNPBa9z8PqLOdaIokBaepEb7RvoHvSyGJwPDQD5Vp/YrS9FSWZAGoklewTGl0zaZbOvE8SX
c4rYUVrDq+WAJYoY8zMwiHD3Z3gxIB5EI1gEM/JD2+yiHakYHRMMLAyqtVPmd/p7QAXlABO4uEJ+
6QmlOXaOmT0bFsMQufHtBuPUYknwQTWtdTsHryXjEnhF/N12BCDg7BkMpnHFGfm7mMy1Y7El98WI
lCcJis3UI7hUXcm6P+f6umGrt2aOom37nPz0TBG1WQ7Z2Z9u2pSU7Bthw7mJMe989aZlZbARfgoR
p4gs1EyzB+DKbHFzMbNXhe0dRTtRponO3LZVajBwsrdc0SVCSS5UfMhtpN3McmR01dibONO7ky5I
AIIK6uf3uB2Tg1yW2WGy7TV5KnJX9fWLyD0fETiEM8fdo/MuGPjaMOiW/pqunrOAirpZoCYg2LR1
o+XZdi6jz5Ns5CY2sYXauVQ3a7hzN0rPmvK+PFowuTfYa4Ixjb34alW5wQwXQVC1brncZntkiAh2
S8Wi22EJTBsnp51KSlvZ9z+dwoXBFQ0bleko9fOBlN3ReXEUnuW6cpBN1BPVQRU89YExHYRs2LNC
I6RLKn/zZz9ZdfoG+4IgZFqma8tp2ElKh+Kop4syLBKOJNK/tUZGCEIsdGS3bQEmAvKHmeBpMzud
gBl7C34j3UlE3Etm0rzVkqjem15F+8+jssZ3lj+bRv7m9+lzMEIxiQHPbeyeAsTV+2KLm9Xegt+9
jsrrTpIhgn61q2g6OtL61SGxOBsFFlIja8MgQD2R6g2nW+AO6wyGD/wu7nAplUo4p97IPtkQa7w6
FBg9GkclnUsi+uKUieg2lPrW9yrnfZAX0uL9s1UsrNAM94mTzT+Fhk2u0DvOp2aGV5amETV39esh
ho9G/3spXfUZ4COByInjRzudP3IDgE/dIM+GjvnmjOPweyazb2LHhDjO7ve98Z2CK721s0nfrxnz
i+VX9x4s3zmvIO1nFfJUwdW8ptu8LoauuVSDf3Zio3ymb2uujdT1Qqqptzar0x3jZtQDqeOfERx9
taWEHhTjkejAtG2aPCIwShFTP9UKxYM/Mvpo3LMbuesJ8gwQm+oUAbNjso3h0gvi5HViJIFUF31I
WRnrDIc0TEir2yvdOM+5tC8RsugRp4o9vUx5Ig9O0sRb2krO+tF6zOJ6Xmnt3RQjXXptwkzZZl9q
NsPnDPxsHzF/8dF8nmIhbypdxIuBFpoW01NQ4PFxCJ6ll3mnx0MOyHCXqOI59yIL5ab9K2GPinAY
9dxq0Mp3gpupkqtzKdzxswC0Bod2UxoJ9gZi0F9BJb7kXAinGPO3qzClwy2kGTfmtLhE0t5Qwqmb
Kf1dACyENX6j+7RdNUw25EX/roOe7HM5cyNT8mKJAi5gq9rDNEPMSKqkPTpo/slbOdfkkrylYyae
mu+mqndlWok37s7GuZwSkAQ1VD8ze9FR1m8KY2JkY9jTJTCaNS5VtRtVDhhWNfPu0VswIEM0tbbX
B5kCdENhmDD/0P2G4MifRO8mp7pntReW9lK2PDM7YtVbI7hMhThoFSyFWmsIczTMb2nd+RujaLii
fIz3g0+XNx3h+lLUenY57vE40MNKTGstQA7SsEmJyIYn4SRGtAdKjFxoKugtFb6/7l0oumxG3FCL
6hddWeNuMJJtm1jec+lNO6tFq1f5xhXn+rd2XhQ0vVTPJayfchgqZKdddpKV4x+ycgH7pBVQZS3Z
VaOp35Ky+sQhkFB1KMEny7hbCX9+yYRyjbi92NY+lu6u9OzQoiLeodFtMNNvZTJWSPZc8zzl2ndt
6N1d6ct56wHS2cr0UxsX4z6JBqhwJTAEtBmXqAS4GufAsHIfNlM0dsW1Ed/JxgbHbBbvoJDgWiJf
wfETX6Roh01pWtnWMTJWI+LWQ2fExKENhvXF6WkOi/azqHLyu5T2aslWXkm9mdaebUS7ujFCiLDz
E2E85R2jcslQftMn7C5o+Ux3N4my2wibGeTol0aX5FhjGUOapyOjSecejWzZXrpSEsftsH8w/ZUB
d+yC6ci5uMH/Y+/MutvU2mz9i/gGLPpboV6Wu7iJc8OwkxgWfb+AX18PZFd5f3ucc+rUfV2EgSTH
VoNW875zPjP9CXY1O4H61e5o9n/zM1oflOvg8wG21CEQUAz6xpzjgwfM3QtIn7AlhkPDpXkc/Efq
3uk3TfvMpq7E0T0PgbVsdVSV3oxURq6ZnqHEiSRXWyJjEn7Nu8QqyzvfcPPbrH3+c0MMXBdIsgNN
IthzrMK9kFSK0xr2xk5aFm8ym7MnKRQXiRENN2Znd1A0pwo6zOweV8OFUAtLpGVHSauoPJBYTGvK
8W7qgSlVRFp5o6bktQf55emGfl/SsGrj3tllY60FYI8bKlHiuO4UeQmofhONbIeOzzdhvPfsDoGt
4x6EnHsYrVPIHp3i3ZiM93bEjjMKH5rYGO94BqzQvWmfKTzfaViOOzS/h5IPK2BNY2xRh7pXZ67f
5xxu37iEGdWR4eytJn2LlvHEdQlqqjvtIWqHBH36NB7RMWpblpHuETb0jk31Q1aY6krfQDvUaoxp
c9B2rFqmfQXw0reqDU0sVqwFy2IkMfjieyYHil3eRlugqEVH2vfQlhedTB81Mg/XRosmyy12Sdhe
arv3d22FbG4Y8JvxmtAkdsQV9hTkohHrfMm2rFY/KWCmx8ma4n2ocpArVeMCIkLOb4rOvKmUcan0
Obljn1yxFZB24MU2vYiiKjGLQodsOtt4oqA/UOmmxkp0tpqerMRKHiKGrAiE96C7EyFJNj+hSw9d
mREM1bI8k8YunMUNxQWMRolGi6ScvG3Y9OhysNBMRiyeACegk06uuSWw15iUeZVX/XbM1DpprItv
C1UFFOK2qSadHyYeRRfGg9ubHQNT712MZfDMXb0/AjGsNfCATTVBLkPdAVVQNkdBfl+W5ZcBNR8u
2thGI73YJ8H539DEOoM4T+7hEGQB0fSIJLqkO1fILehpOreV18ntzIbrpnHEK4CHMXK6Fz6sZ6k8
qNUSXKZt9qgLnJF9px5DD7fE82CWH5ao1W3oHUTut+yf2QBVoc/6w8kf5xhD8tgcCruv3oSrEekm
v+VCFTsybrr7ucxPVp0EJWE6wdqZI5pUoXdQ3rEzJj49ISMmHGHcCiu5uNNTbyFAn0CAMEBmE+HL
AAdCR73ZHny6xA+3ojSPGjulm8z60JDjHqI+2tKUqJk2e3dLBzMi08CJL12pM3IYafiSx93Oi3GP
FEZHmxjw6E42kmpIhII5gwu9bSfIZmT77vxOXXrogPdPEWKli21BZUxeWDrVQGKahAl5CetzFmaG
SatEc8wT+S9kiaTjxbdGdZnoFI2tbZ57ldbXBsHKwffmD9eMiosuzPyynpV2BVcnNV6iuqn2oVnO
JK9zWM+IO8AZqk3UkrL26oLbdxb+Z2ejE2iMcAqEQDbmyQjldF8+KuxDdJL5mAsivGlIgagp3QK/
QjobT1MTQUWAdgzUCmrFWMQjCfZ+sNrLCtqr3+bkJ0Ksu9oKnbeW/QoswbdqdPtHM5PVxVU15ncF
RNoBhmimi6lAUgxsy/kqIHw9mMkPZIn2NyBeB2sit07qhMvkl7JqAc+VQgRp91lKwtVZ+R9oP1DV
Rb3OpDy7e9a2REInrL9yeZbR+N3Sc4a52Bu3vmeyicyT91UfMUYT5Wkl6+tsqQhsOAQ4XxUUMj2v
Onjx8BT7ibjRYkZKylDvPU8kQau3QU3xaXQ2sQA2X+NGdxa9SncZLOslN8ZH5Hn+Flb6z0TOOUGo
2nYSEA/t2b5aIemqLdj1k2/120RObAy94dLQLrr4YX5T9VG6VRU2XiA77sYEbrmtfLgctvkc4Xs/
s0xyth1dbqqnzA6dCzh4iZkl4OdWVpO5X6O6C82raAdmpGT3ORhafHQ79N3evs2pnkhlagGh8/SS
qyfyjwjv8BglCj3EeE53KkiKqQtSMIWbdqRg3vgGZUXVhdjS02TX5gDt+rS0H6R0MvSp9im5ooEM
n822phnPaB/4DooU6WbURovpHWl4fdTtc6RpzpVSFst+QQZcq4tnL3N/Q2s5KubNQ07nBWxujerd
k7guqenOts08MJVHhFXqqJAgFDGF53o4mkqH+Jh/YHQhN7aUdzEF2Q3OkhYIqbNrHXVI+8T9qY7w
UHZqVv1jKZo7L1bNtrE1wNU99U/AEqC70sHcxqlvsNIWxl09dNfEwracl99zSmob7EQu40sF3aRy
u70K2eW5iCYmH17I0c86fC+OC+EqIr2id/PsOhb9zzExqEvCdDcn97k2aJHULlDE0SJvzupytesq
wGj0LbAIlmLreL5xZYPyQIJJAwuoeYtM/RYmYH7f2WJvShVdW8+4n/p4plCbEc5b5rB6Igz1egEU
D8MKtDlt0TyqW82Cq9bM7ePqJ+gs4wmBZ3nqOtZFlpV8S5pyOM6F89JZbsbW2p1wqWi/bMVMkcdp
Tb6S72O3Udj06DoFTmaYN0XXvUdN3V3kMC0CUvuP8fl/iSj/DREF+oOPvff/TkS5S0mrL/P3v/NQ
/vpPf/FQfOtflmlgXRYYtomR8XHP/ScPRV8Sxx3HtfGtLjwSHvorq8hcYsUdl6AiTD4elzpm1/+M
FTf/5Ri2bdOytcTyf/9HWUVY6v7d3gctgGKpL2CP8DQMkz/37x78hoZlgWAP6b106edQhVMT+nw3
RfAbxi+sgoNqRMdbURPb9tq31DPoZBMAyzczZ9BmEgWlhQgDoEIwTmkHxgMXVGJZJz/UtLNuYVWw
6CwzOZm7XpxiVcgLWLRKt9PAHCgYqqb7GGudamALzD+XBF16eAQn4+jTgt9bju+dZzNHC+ZFwzaJ
acWJ0kH67dj071EbNGygNw0LzvPQji4jP2dfB80KRkHC+aTLre362nF9SEQGZof1tFYlpbg8avel
lr74ANJRlUd/HSKG0HPYABvF4rF46LiJSjVD3IzC+euH1wfWg1x+ZD1bf8t6NhUIRUEo7IwxSujO
f8YtjQzNy+Ev6Czz1oNu9PmlmUPnaCdkBE1CnP0WDOifs67c5iwEA6p2A4BqtzuFJC0m85xdvNwn
tcP3tYe+lu6+DG8YJjHZtQ5Kh2U18nVIjEEGiJW9YErDJKfkOtjbAZsTTHhRXaQjb4jKoLJ3mzuU
eSguJ+x0SSBNmvxeKO+nU8Fnw7Osdo6efUcyBMtdVj88b6CTMLkPoWJ7itGGtlHiFWDKikUEshSG
tLfei7FcDtl+qDU0Iv44H0snvzE9W7LdYkWH3Vpco04Y15Ga5oQJghwN9DD6PmkS3O0TVQTP3Lii
jUY2HkZ8o02fZmGgRfThPPJsrqotjtSYULub/U049bukEx+RYv8oR8phcBPEtcbEGhgNygh0iICy
GpvK0KA8YJHDtwl+Nwq76cYZ2ao0bB6hCNoxK6CGq7OboZlkfntUlnlsqyK/tWIf5k7eDAdTRYOF
6mIgladhQ2mhABgthO6ezv5A5KiE3NBiLd1tSkXB1BtL+0bPpHNwvfllfcyvmAZ1Td9RBB8gcPED
DlvNk2i0g8FLv07eBN5gedZdG78Mmpj2jcRYvDyGl868OjK/Y13jbmN9fnaihDQdq6OtRYD4TaN4
WcqRvB92dvDJWnLnLtrPE+wyZczJAWH/FZsQ3/l2gXMmAAn3rdP+232qeWtiHI8dBfUsjfOLJnz9
iGJxD+eEZZdfdueWP56xQOF0vfPrgGl4pyH72TAA4q9fbFqGxV9Ouumy3hII01DkYNocZ9fbOkDq
N+ifd3XzMNvR8ygh53FtiMtiO6WLSqWLL0ttOvcUGJiAe2xYFMX3aTTcmqk/0g+Yl5ZJY21FLRFl
O/SR6MHcp6QNnRe09m7w8h+rVlzhzziWPkzETiAK/aNoX08rijuNkZZHPVzoAj8zLxvOVj+qs1gO
Knu3bD45zyczY1V9563De4HjpGUXdFzv8hvqXIZhEUFvEpTFkICHQlOsc+A+bxUJthu9jDDa1iyy
Ece0oBxEAjzTSX6m4zDsYlNggVoOa+7werbeN3rDAa+rfUA2g/cnhHo8G84xp09EZ9Ofd1bV1kA0
/XezWXIrIzKQ16c059G7IRtj9+edXEoYpTfiI13e2MICwWmO6jhhAN8KGzs801izY3VFrAYXNshA
tIP4d7PAjEoRuEhQ+WAXf5dZLOnfeu2cHJrFC0q4XRZDXWLmR5ZMe92OKO1iz+xxxecaoelD0j2b
8+ScWeWPe1EWT9gSra1EtkX/VLWBHhqIXCfs0UyVfIwdq3kFqnwjJpMeVjuH4JRu2qGO9zZk0sIc
/BNlAbQoqB+WQJclaACDHFPFerqq/Ndg8PUMJCFkDamVm1LTUQQs3o71Aljl8utZS3Znh9xyv5pH
pGfy+2zJdPXHjtIvk1dG6MwaXUw+1wRIpVNnrUnV2cI9uDEzhG9RZ05nMYifwnX1nd2H1t6c2wd3
YUXXqjWPUDyn9s1uf0cGrWFCDShXzovhzw2EzTe18FGtUA0w6R44nxJix279yay0zC2G4/LPT+Nk
BhoalkDBkh4VeFIdPSXk0Ta7fTOdkK96JAEoqLkMhzsPhO9Wm61XkbHLHIfTP177enOQOjJX+qDX
qY29P29Dmwy0jAmOW9+U9YDvrOBr6dxkYvqgnkvEJlAWbH1msbNho0Ih82kx51S5kjoOMp2rI10u
0EX7OU+0yRrh9zvQDrQvtME/z7eja5ZQPIx9uzgkvaK5UXaZHojdgKPiwDTu/cTAIESFQqJcXKLQ
XVKLzgl+2bMOAXkk03TyWQXoQ/wNPZG270ksJ1JNIdViB8w+aNjW9cwbvhwwjTKAlQXwKNfO4p0f
OJC7T/FAsXYJxM6TGRWVDI+Zw1xAFRP7NW7Sf0Qzr/e1c/+gRw2Ag9WTuhzWHO+vm4sWl4RbDXpr
5DbbuMR6z2V2XL/9kW4wGqyn68GDp0TMibsk0XQ3SUQmXKUbBULUUJ3XQ2eQEyPa8LyOQfSSr07c
xZuiQJ3QiuFOq5x511n6j/XvruPt+lz+cXMOde1QOPke1B8LQtoJYQf/fTWLDPUEJtTLXlsbGscK
/14PrZZZ2zbnHSn1CAiSW9cH0dmfOeuv3dofAOiznYtqPIriSQudVEcEzZUZW3jEBWXlYP1u/rHZ
WA4BWpSy0G0u5hYFA+RUse8cCOwQKnrLEEsl/EdIa2rfro6t2kwvPYDiw2qsWd07+Txh2VlPvyw3
Xw+THd7Cejl9Pbb+6PoDiDOrkzv8MLOVn53YR0XBbb1F2C1ATGjy56+bf86gP5xMxdBeO5GxW+8r
EUYyYi3/pcK9MVySuqRX5NoHk1dc0OE9W0mm3ySDO99QID0NlQZW080nilfFb5kTPWtopnGuq3Le
G75P8hkuumyxx61nq1GOsh4euvV0vfPrZ/5P97ntSP1Pi0gFXX7X1yEv4EsY9bD9uusf/399wFkM
vetZP1LmpjMFnWH56tH+kOpuPa0bJEok+YllwQ7idWRA77Hw1vS0jqhRGBb/awr9urmeDTPW2M36
8Hp7nWa/buZmvc0HjNbd2MhNYegjUh2mnDXuvBmoJ8Id4jb7ZohrBC4OeasyqlGYttcDGAJgLV7X
e8ehVoEyq/5mPYyuW24nZuQgcyQyZAMXcyhcUu18hujzNPXDOSTerz3KIQ0PE5GWuELWjGSnihbu
9BqX/I/45L899LdT2ScK2sASrbz+r2JHfFd1ml1Gnx1NR7iTy6S1nq2HPtfbvx6pUmduLuu97FoI
xVlPqcuQKYFHAe/ccjqtlsCv3yKgfweII4fsgjA73ZY1ewEc+kuG9J9f/vd7vn5luDgD19+43je2
wjv1eBaWu//xU/HqZFwf+XO6/vU/T2T90fW2rF0cjOvtP3/x61fpSVEHwne64uK6EwPE8kasf/sf
z+LP0/56+Ou3/3/cV9Jpd2u9QZSWhqc5nKaW/aiMrABxWU2Lwpxpc05PxBfB0JZK0Nivb60EFWqn
Cga9uXhJFqly6VcvaWUOLGZne19QM6S26N636Vh9Zyv8yRL9HW1GvZthdm3rWYPGIfhxo4Tgk5Me
FMg2fh5tqrhYgsKz48+kqfXEnoWQgaiZTbtM+h0Kke4JXA0zjdf2S/eMnIdheJqp6G/7Wn914ABt
OpoY7uBeIoKxtRilTiIKH38ULxOJxgZrSbvPNCY+x913mKx2iO3YtndJw3eha7dJW8SUEysgK0X3
mwhJuQRxhkGsD2/4nGA4O9+9BIGqWyXpjkijwGqa/TQaP0wNlMCwH0q8J6IGGDw7KFPc3oHnP5fo
pdIzGpuC3C3rUpZA2Uwp32KvK27j+JeaPjIffY9JlXdItAHBWfzaAbgnuy+mq8CGtCjHc2SatHKr
O6OKOj6qWtu0Uf/LCbNtpfv2QWCWItOy2EcNO7e+6V411/lla9sGgAyugYm5lf+6gVHzmI7h3kz3
dkNgG+0o8IMZSIzM/EAz9eBTmngZ8g8iQnY9S647/M7vecNat25IBpL6fT25E+EpNIg4awLA3Ow4
rJ5QLOcHImV9axV+eypTQvX0BVGQoEUJ2GUfxgaGcu5o0NQp8DVA2ekZdO/63MbbsYleiARNLiko
fsRKfbet2D4iGxgOGqLyDX6J3YjMay+ruAiIn6YhrIxzwkwdEBs9E0Yrn+bReA7dhbcugOM4LEAB
v54L2zEOI2JspSO7QrNoHlVkfPNUYx3MrDzFeW09Ssv75lXZraKyzESCSrwzoru+TQ5dPartTHXY
p5xBkybMDtLx4XXWaIZy6EQyCX/hSrjhXw2Gk1oySZqUpyUDXGuBCpxjhknJ2mpTl9sEe8XBtsil
mfU7Xzb6KY265qy7SP2GabrzJw1St5aRKEQfo+V6NYwQaSzRmkONvrzM2p2lwLF7/WzuR4EmvUd7
h2QTXoNVn9uu+xDLSsvT3fGkqlcN9iXgCVLZzKrZUkUObGKKWBN19tWbSwIXhrjeCD9NLpYYzAOU
k0e6+8mE2z6jWV7YKVIR+8Nu7UeojPp3YEGvFUNUMA2pjoODPohCXnQQsxquun6VrUWffWQXacFw
46cQriDpDUm6uKWbbzl9F9AUenDKvr2fik9U+9+Ac8J1p4+ujzFj35N7U+t++thUJTngo0UBS/s1
QxcvZLjP4vjoV+S8OonXBjn9vUOaLW6utJU0h9pfpM8hkEFmYrt1e6xpMLXWwaJDDs6bNDTZj4RC
a9kSqBjydbPPM1UtlnneDnYp+XdDeNOSyURUYv+bRW6ysUZTbUMGpzIfSAjLcP/0cOTz1ke/E5PB
hXCxDo0Oa0b6o0x1zCmU3WnpNwvEjA4obo9NR90Hi0kD/D98zUO60I2TpIGdHWOlf6tQ+5+zLt3H
ru3vutq6pLpbP2g4cTeJoVLAMu0v1QHaCBmjAn3KScbp2ONaI7vorr0tEnUfDaaD2u2gSu9J9egX
fKfosJjqvyQGI3syRSCUfJ9VFlhejJpJRMBouL72hT9cQ9G8mI0Ne16fij2SZba4L8OQfVaSzDnP
b3DDDWAYNC7f6p0yBa8JOsLGMtI3PxyPJP89GTS7N/D5f/UliSDlHGeHxBqh6FkmuZXYf3ziMDzD
6AlVxPKVO4e2zB6p3RckxTnWTkWL36GS5d6fyCVMqm6HpLBCCv7eR+rHCD4C4MRzBzKZ+hWJxy3B
KXJ4JsQu3eSCNLI2vkzaeFcI54MY6I4QMMCHWGgGkiNrkg1KV2GM0z9VjCkR28enZxTHNB50inLu
wn3k8pMgbChlzrcEw7N78OJ0n0X5BskIGN3UCkHe5oRRpBWtMLMAisv6aDv28qNSOw817i7ph4NK
eyRfddNivJVHj6kqO2R+f81M3duBn5SbSlowwQrjFwYqtAUSK1JNInZpaZuyHT76Fpq87ld8L1Jw
xTFagnaA1f9jcGmah1XqHqlDVcitYWBZt1Erl+wEQpGnyduQpuB0SOX8HKPQrMVvln2d8/B2BLC2
jRXAYSvs3ywzRdqC1bFR9qV3HOfWKOIrPqeCTHlr2BNSRL+Hjy3JO1R8EZEMPeVh2MnVAyEPR2bh
mmYyjjBXmjvc4a+E6lSbGv0smQSi2MYsGjeKhAus5ik5t4SftdTYzXh8Rz2wBJylm7bNXjBZjJtM
E79FeR9Byw2scgJLZU0MhS9OKi7texUnz/iF3jtf1ucRR11gzEN6Yrt6S9g2coUovgPlAyrXKA52
dZcXxr03N90WknW9H7RxN/tdGURdZJwwHrUbJJD7fjCfuzou8dszL1NAeLQ089kNGSBTWekPiEv6
Q1NgxjIjRPclEZl5T5T0AAOu7zDRxiVx8+hVNggI9cPctfcLOljAzeOCmG+knt+PpU6xmo8sdxFH
I7/AukbCl+EiyCmi+FSWlb1o7NH7B6ga0jtWfl0Que5zlTaXvojvXVm3F3yjH0u4DHIQvB5SBrDO
UAujYh/jxNs5eA9BgOgFOsvwp4F7rZ95H7WkXghqALeZx5Zkmjbf+jUr2EE8GvTv7Si5nWnZgowE
pBC7ABhb0H9EciONKT6yUpV7RMaKnOUB+X+LBsv23lHvAKcRLAFNv73TpwbuIB76wXQPiUcapF1G
v9lzUMW3ot5/bbTi0a+iYWNYcqIkXAEiOquiPGC/zxDcywWzoqMYFua+6tUju1wmar51AI8Y4WyP
sif6qNGK9EAY0xObvW8klKc3Cr2KIjkl14qR0dy/xss2ZM4foWgTJq0PWwMkFiC3Crc20nqNlJKK
uLg26YBzNVUf6C7sMRLrqwd/aKg1e8ZujkjVmVFsB1CSaPBvSaPCcd+47Pm07xrhEWhOxgbzF0my
ZepBnZqK+0j67h1a97Er/R8MR4hqWczvSYTwd1k/Grd0qumq62dybdHHGtHITFsQSpFJOjDwjSYb
b7CYHitrGu9dU893umY0W2rgMuhlBT6EyuTRcpJkb/RHEVH6KnCeLRRgkt9AMTAnbfW++Fkm1i+J
rHiTucReRiytNirTxzs1ql2qngqWhAdRVs7OyfpTpfQ4KAtjPpoMDQyIvv6guvGGhqu4mz37RBru
1suUv2OZpAX2kKKzCJn77PY2tWABFPzaTTlQoPRdhInAb+RhQIOTSKvBC90kB9Np6Odm6AaJE3LI
NAo6IR3UxCg4LOOjd/JqP2eMyhLz8NZuw5sERhoLrfhTttekMPY58yvLyBCAePVoOt9c3zCeQkR8
KlLtHhZxhfJ+a9f1WztQOO878WIJFvegPR/yyH4l1xPdnv5geA5htHXRoSia4Vu2CG30cqYLj+tp
zEEK67zjU0zSphFGmPAqsAPjZehT4AiY8HbW+Ng7SgcvhbnZHc8wPsjnycV9R6OTpjfk4sKbttif
iMvBQxloISY+vZlfoHizL0DeD9FrcdwiQFVa+6OP6MwZFXRhAHssYeiLEYGV9yTmFBOzjeqypylv
0E/J/JdZuOiKSX9mP+a1W0MiBChrQdnut4jzbl/bQCO7tEfw7R/LBpVwAxVpk0I4PxohSWywdatd
5ic7djmEXvao3838mgET32RodQLYZcwN5p3eM2mNVroj5y3ZphInJ/HtP3rG/gDk73yIU+et6ZKe
Ac8DqYAWwWj6d2fsnghIfLBqqur1TI3BaOIAggRkbdKNpvF9wvbPNO2/DjmQBB2I41zVzqafCetO
4innylY7CmkX1yNMlRYTJX0KQLmH1bnRllcpNpGd3IXVwR30g2rz4Yw0WsoPm0TQzQAae2OLF5Wo
z2ZmVrJHe+9Ew28L2mCeLh+gU534zNi2WUWQ5Q2MOL989qCtb6bcf0VKdKjc4Xefj88ijk6EWh1Y
1r+HaQycxWexXPjOI7iNa6xhD05wPGRad+7s/lCU9rRFWW9D5CCqjC9kOVpyO5jjtYzUuQxDICvu
u5ghRlUq8ndzRd6GRBv9QoxjS6B4adz0ugDU6NTjpbNuaQ1FqPVhXWG3fdZTzLYzHCw+MnM7IRpj
70IlyNbIRd91jMI+5Rq9619mot1v2aUI4lmxhPKWVZCXNwV64ynuftK3/Yz7eXmIwiNQkI3tWM+M
Er9qmmf7KjcPxhDVfDFisel8Ru3Q9rbMz4SlawOTaORtEzrr6ERoLfhoCEnreHEifdjjQYu8R749
yq5SdilhA26Ahl4mcXIh4XNz+62cFl8zgWJp6259+eE2NkU/rsnWxSgw0q7eyMGlPjLLrWZQTGyb
8jOeawwD8URy4vRhFJ0I6oWWAtxyA2ijOMKW7DcNXMxa+95HIzJm171ljfBqdua3hqBbs9AePEPe
+QmfUp5ElFJzYub8+VB3zE9s5OseDy7A0GeodsamKv29GaXeOZ467BlazA45ju59UaLIyWPWfVh4
gp64gN3gEy4iMeXgnncwrgoERh6VUnilhmD13o8Fb0jIFGkB+FB4PnBn0ruJp1ps9Il0CEk6zU1K
hUHaAEYxm7ybdfvmobnMZ3h6uFbjTaaSl8l4x4PyFuXw+roWZ2YxMTt3wM4Go701PAxMoH7E6FwF
gQmXSjIrW6SaI6dAFKpfqD7ByKohHGQtrNOBoFqr75/lZIfXRp3RcTEPC/FR9lazSfuh32ts4zlT
jxPgDQOX3Q6f0aff0J/Wav0cukW0h1ITAenJWGuaikiuCWJh3hlUEnGMZ1pZ7nv7cSy15159+jFV
b8d4VnbdB5nn/VhymlyHWc4ccGCW7jHM2C3SJyKjiRHAjfj7TZaQtqHjpq3cW7vS64WQtIj4IYL1
rFTrxGLlQIzeWFYyMAgCI5oQ2oXX3scaTcE6tRgekns/rqD/6h9GFDYHEFcIRg1GPp4zrIxyV9Mz
N1iONr5+XfaoBMqEGyM0ar6QvKRRH1/7vtE2jm7sEw3BXxTZLL8d9N+Vdy87Xe40lW1hKFc7UCzP
sBk+u7z8XDQldi7vANQaG3YqIZ8xqrSXmBS5rZBekMqM1bn2fRG4bvrWnq4uvP8sv7fhx52IeiLy
jnXnMBN4JmrzqrfaczsZdIkX6f8Q6hvjJV/YU2wFGIznYmt08c8lo2Rfp8eR3T1G7+qJSfNqVvOD
G3F5EhWxfE4GvItADSavMeMNHGrRsI7matHjhfAjxS4CqD/o/qOpjLcyWXJ1kb+YzqlKnITQReg4
FKBhSlxTG4lBFhboG+N76nHIbFV675I0KZBZ1K16cqbkSQ7z4zjKh0hOJ4kmv2vzfdPc2ql4K3kJ
4YDjpf6JfWATKe2+JdG2NQGfS9InC4SUy8Z07hFC+zML2si4w3D3LkLzmUxig/w8LHJJ/ZnEboNg
uj4Peeftbe3Z86djZevEvfjGBkksAV3gciEmOT+seXgQfFqQaXYjy8HY+ubN8xNYH/A0bzQVSBlL
uSBXLne+J0QB54hVYHoGNQHrZnE6/Zhd9wcJb5QQjKtu5J996/8w+/6jKD5Ui0S5oMGR6+EzbaQH
FM9B7hSfgiebzXi8iALM7PKpADgbULEk6raAWsP1fGjT/q1ggY1VkCEpqad0Y3blO3ylUwOXqJC0
iKyMQsF4sibE/qL6ZtvADlv91TXab8rN9zEhZFuovA8ezp8AHcdn6qUPfvSiwCKIVruJu+TU69nP
imifNyDzMNiAmcyDG+gR2uhmqHO47mReC6N+1eR9Ncu3tGt/59Gt2TZImSr4vFHnXUukqmUf34UG
ggX48+5gf9oGUs/IWopVAoLVIMqAHhpVJFbaJHEScXcOu1fTaonj/t6MkXbKu+lBC9kKumTCQyWB
OL+q1P5X0PffCvqocv4/BX3N7+jf482Etf6Xv8WbWTCLiZ70HDR91t/kfML6l+2QwOPqhsPwt8RF
/SXns5x/CYfHEAAK4dqmz3P4S85nGf+i2GO5ruk5lotL2P8fZZz5zkLj/4pQsHXbInwLuaGNwNz2
9DVy52/RMGnbz6nqfXlfhD88vcZavrSznQyfZKum45Th/i37l9iswzOF6o76fUpMlfwV6TF5NgRc
B/4Czvw6eCtrMzFvRgeDRTaa918E4IZ2a1eX1LdcVP9LYCRYelSre9z51yzqBT1KDqUL0QpTikAi
jX5kaOqTYxjlDn+WAkvtOAdnnL1NHsXIjVI4t1Wbp8feHC6haf1MMi28B39AC8T0XwovQQ4B6WWh
VhMS3URquu/rWj6kXn4KWTIao0fESJuDY0qbE0PKh3TiBTOpXSILuU298Ihrw6NYtnaVmgX3uJ71
q0REjC+VosZUl5j1hqI62Jl9mw56SkclKWhQU1wdw596bDrnMSPwvaywkMrcoZ2Jt5tKj4QiHPb7
wqCghP/BvvjDaNIoflc5iCVSePRtQzJ6EPFqtORsL9nG5nKgtFX+ubmeGUXxNKbUQ8PlMygiRzt2
OEcH8uAvKdRMkuMxKhWDsf1qePkUsI6sLYE2LJbn9cXp/LWNxn5nN6hO7igLPCkzuVnx7NMkljw5
T2xEk7pnokDsLSvwO3auW0Oz9umioICYyTItEtkWdi6JqoM+tHQNnZagK8jmi1pIds4pCr2WUnkB
xNvoqBnYvQPVULnNJZxJt3FJT+JD9vYij1w8qYNxMv2/v/X/+CS+Pp1SQiTXmv7TtEhbYCV/pJGL
mMobq93KzF4PaJKanVfav7G7opnpVXuOHARwK8vbWb4MX1Tv9WzFfYsMNr812XuTP39eD+sL+sdN
ej31GXGmFTTCWJJ0UVEgxkcA8Od0HsW9ythvS0O8WUvv4Qs8/nWTvHIecBvr6CEhXT945oy/PvP1
5tfFsJ7BoaPfYVNyWr+R65cRfgU72njRH613rleHSuzvZk4Bcm2vrm/d1+HrPjNGgJ4mZ7XwnKPF
opCt+ghzoZEay2F9JCN4YutVcIfkIjJI/+swLmKB9Xuer3KDFgo/ZYFY7gSezHNjLsHqxiIB+9vt
LN07U/dg/Qd7Z7LkNrJt2V+5VnNcQ9+UVdWAJNgGGb1C0gSmUIO+bx1fX8tdmRn3ptl7r2r+BoKB
iCBFBgG4+zl7r90jeg192TNOaOWzJC6+4dYez8NUo/TSfMJDcwjClm+AEZYb9VBtzEDK8+NG27B8
yhBtULCHcVnlwM0Ga4dSEgGsiUl/ozTIoNLZReNUHaoF0vccvfn45cba1HdeOmqAZ6wXYqEAFSh9
n3pTdjikaXHW5cWmDhjyTqg21l976mHQswQKOv0ANaE6C/kE8onNAwv6KwMEzPbKOOUD6UpuSStN
07UYJAWmn0Q6f3TgIeeAIIn9ai+f0xLCfKolydleX/nL5gazBZQGwKSn85QE41lwwe+jxKHpNMSX
zrNf/Mwq9+ottvKWlZAjw0QYmsoim/7qB1Oale1nmKDtSRAnbdyMOXsRYli5onFw5utjH7RkE88A
Tgg0umXr8g5PBHyDBktUn+7SGJe9HOnwIEU/0sAoTlQIjX0LCsSMuufC11NCSsZPut0eA38mYrwK
vpUN+WHrXD4GewIPinNa6nf4xIp91fIbbTpQrq9XWI8ZbkIBRc73qoO/LF8WCNrGglHRroOTBesH
HRFej6VZmdPJU2FZ7q2Ovqgx6l8iwQSrNkqWmeN4S8063teZnyM2HWkETWl/iPl0TI4bO+yEG+8q
dE95Ut0VRHRwi5jSO5ukFJRmpROXJMk4W4oO64W1J9pfOz2Jwbwa7fLsw8BnIR8hayxJQJhB1oRi
ZHxz/OXYOvNlzWYkLzIDhYDn/hLk4tPS0ZwVmUbJMKl+4K2H5OOP3zUUUWeCHLzQ8jFVLz3Y63Yi
SUWDtxFMrynL+0OTQZLI/OEUi3napwtm6KYQ85bF971FPvjF653yVJEpt8kQoxcrJbKydEOHJAoW
wxn9fntApFJftC6wELC16BKWvj30o7T39NEQOulIAMx8X8foZh0bKp5loyfsyIVkfpxtJyelwWGx
8C4y3+AeXlvbzrasvWWNks6R/wRGpx/iQGBSEvdF584vhW2ZIWlkiBQsL1xq+DI60SYCbMIuMEwq
tVmEz6bhRUVfPAwrwAO++OViVrl2W0TCk+MfCV6+m1/gAWqjhmJSVL4uIFrD3ANBg1zia501MfNy
7VxZa7tJ3CF+EKStWIOv71f6PJrWEdyFqIyFE13RsZyczeTkyzOa9B5P0Sh2MT0rzx+Nq984DQD8
PmYU0dv3AlnOZjV4X6k1FmAjZvDsPlFQ/jaBnBWQlgYOBl4kvmc9/ZHHRDrNKBs2iadd6SNsDSA3
5K/4DNELF9BUJV8ozDVwP+HKTU1rnPAcC1ZS8ElzF5LRKH54kGkoNhhaiKeit9cfRmU9eGX0WDXe
NS/4m7p6/ZV+5xcUbrjBg+tcl2fb47rFE4+SKYuJdUz8o1l4FMW5VPFkDLskSagAApTrS8N5hWGm
7UVNBQQG9cmtmtdcsNxxIKWQoLB3QZHtCj3bm1nW7uYEUdhoJ59qN/hemBnDiY6s2tcd7bYO4Yh3
+eAJl2vSgN1Gz5bw6QRs2yjGh0DqA6YAzo4xzd9j5MObnNgaaIwIa4ZT4hpvM96yXaPZX1i1n2d8
KcgWX4e0WGGo2b/yznMeq+6lE6B1gngJPWJlT13uIqS1KwBA9cTbzaIjXEQi15y8DBv/2Gnmgqkw
eOaNPqQpuQc9soRrJqPWRXzqS/dnJqzPaxNLqJl+Z+mRH9r61G1jq9mliX0bDeaWdOoCgDyjtulK
XbuW0dwDWUkvhOb9amr6+N2kJ/u6cOFWGVq1sajMUFZsQ1ah74sT3Wda0O4Xvb2m0QpBdErc7ZIb
d8O43CxBU36s8kcosU+dXuTbfhpecBpafXJP1767JG656bySeqIDA3rOCQLIDaRerIBxc/ozbP4B
yx+5k0bYNpTRpqUH4rUS+3MP0UHI8kwCShDPjNsXBysftSvmxG+O8xX2UHTporaCGzMzFHHVDy3l
95LIn9ljKqPbqGkMZt5V/06VvyCrQ/u2VoQSjcBm45SZ+EoRt0BwbHjBW+Ij/x5T9KVwjSkBzuNx
bPSLtuSUMu2AxG6t/VHRZjzxhyA7JLuH1LIJGq17WGHRFBqBYJlDwR0fygoOAYc0WSk5cd9zvYid
VcTBeVow3FuNvzEZsS8CLDG3p/HGWBqDb3vo0FvQnAA5aVYmf1ixbmcXchR1ifropRnLHH0Kc5SG
kUwNoZpPmceR8xP1WO3FOT9RD2fCR3qZQuLL5YvaMDdFO/LXQ4bEao+x5NOiMk1KfL9TWTkbXSae
ZHISpTaznBv97WEtc1PiBbk98z1LJqq0RKtYVqcjdIK12c19evFGGjZNSwdQSaebKSaMQCa10NPu
DgnhLbDNXq2aNBdN5rq0VMs2LT3Q/UjoixJ/p1IrrlTiapOpmBhfJsZUfEulzJAhCzDbmb1srUjr
QyVjZgq5MWhoHVKCaDqboBpKit9ymVFjkRyQytQadbgjyCb2SLQpdRfcGTGgrgy6YY2B4UJ3hp0j
s3A0mYrjE48jZE4OQaj0CY2U9JxJP4/GTK7OX5tBJuyYcYkQzQqwrbD8URslmi4b6nMB2bGbmEDE
34LpwXaEDseOx8CExD4vZZommtpSyWvVrpLbKlmuemhkzDUxIMiZ/Qxfhc6p3OXehfBDZ2I4zodi
qdeb6PVLlNrGs2PVn2g/T0dGESqVix5f40k6kUv7xY6jbWb5D1pZc3LXhnZPx//HmFj5QVrI6EKO
9d5vUK1FMi3Kl5uIAKm1IFSscMgG0uZSD42O9dGaIFgiUsP4jS5KK6ZPhvs9jQWcETE1OK89h+AQ
TpEkBW0GjNu9NyZxjCrmC5UMu5KpV+DCz0VCDlYlE7EmmY2Va2Rz4CInL6szvy0suby5r59oZpbN
swZgsNS6N2PI4hfX1yAINamzYzWubWzgp68TmuyzS/8Bn8ovgZvhOhgDWE8Z4pXLOC9dBnvZDh4n
4KYkfslct9l1mH/qNSqBDFK5KGhjJtwy3dSouCoJHd+l4F+hXuJIJ9LsccHsToDBjS+CJl3hZA+2
8ZNSWn6zWxAsmOJRprg7q8pkYFmBmGJFiF72Xr3vA9Fu2iYV99mazHvDxf6cG+Our5flsRwJYwFJ
dp3mkvU/JwwFWFoxDVED29FbQl1fMSzFcPTguu0i2Ba3QKauEX/Vw2SZGM+XFNu0i71Bn7ufDvj/
OIijg7cd2nXAdIUsdBH2Q5/69cUqZgSHMvqt7HnrMgzOlrFwNMnOLvN7HN5ExnFXOPUyRE7IODlH
Bsu5JMy1JlayzMRTpM3RXpsSO6xb0JAinbjKDfEwB95nz7cfEhrnkH0WsC6O85gthGUDKPvWQXoj
edd6GEQLb8JutpVXwaDWLaLmRrrfWNUONSGgaML08dHS6ewIZ6F3Gq0Hpg+3yagAEpK6J0jfq2QM
n5CBfLM1Q/3LuVNlXFzb0TLaeyAkLjF+SPHvsIjZt8zULjoyyqNN5t9gWS50swKzhp9lN9OnC1KR
Kf6Yt3F1nBikZzasmsWdt5hnnRlFOFUyZBDkxqkjdlDGD4LHbDcFZq5dMhJOOMqYwkQFFvKJyOfu
PU4u4gwTGWwI6DK9T5nBV9xmDv0KqYDWIJ8UyxltEJIxKDocR9ISaxmbuObDHehQLY8eUU88tVRp
joMMWmxj/PA+2Yu2DGGsyDPb8L2FhgxoNElqTGRkIymE0NtKUhyN/pE683zXyZRHtccSBeiBluk7
1+2qQ8GKGhpe1rDuIRhwpgXNqg8CelzQrXwiFxZVSUS05BRQA9Jq4iYZjAy4+ehzZRQlKh3ELa43
7zMRRtk8hXpLB9x0g7Ndtu5zno/JE7KJzVubg/YfaulE0w+5XONocXY/BvfLMOsU4KfXZIn0J736
Mg5cXySu7dup1G+TW0chd9d8W3XvBrpTYOqYU6pAx1tqlvCmZZC2OYGsX2ajuO8Rfd37DY6/on+f
9Viqha3ulAxe/NKs8RnZr39qO16iyOofs0Gcge9u0e/SfOoG9HPwEW46nvQMgdsmkTb1Gr868Ebr
LpAW9mDEmpcZDt8qQRshtY7xCP7ix9hgfh+lDV7HD593GOMdHPKjtMob0jQPJ+BF3Wj7tX+KkSac
NGmxN6TZ3hdYQLxoPQ9Vt9WlId9W1nxp0ie748GWtn1IgXtLGvkTHP2MRl96afGv8Pp70vSf4v5P
JAZglEAAR6IBhIQEoJXXNqJYyPbyglduNMXJAAbKEvg7eIDiKiRuYHABD0QSQXAiahoxnAQT1LN5
Nv1k3Bd+3zBb8SH7c4/kjPmcS7ABfkGEo6AOUgk9yCT+gKqxi+IS55Pm5qiWElyGDbyEZZ3HJ1lN
XY6FxCkMcBUG+ApcUzgTJHIBeZs8h+tDXL3bM1CGEToDon/jvBjvTDHmYy4BDlhrwJ5IpIML3KGS
mAcAeVsyBJcDRj8wCt7PjGn7q83sfpSQCPqJLhZUeNbgIwhc+5ZJoAQIbi4eCZmwaewxrACeyK+l
pFBIHMUkwRRMryfc3sAqUomt0HQAWb4Z/OpXSLqVOwxMdVGce64DL02L/E1EgEs4GtVLawHtX4UG
5WdGLrqYPl0opJJLSthGbzKBXV1m88pi086dBX/SvKmpGF3QFb0mVA58QZ8GyelIJLEjAN3Rcp+2
JcvDkVQPSKQzVD5IHwxld3QO4ztnXi65pIHA3twNA3VrR5JC3BUdoWSHmEBEckkTicfi+9KJADrN
9OQhvSlcc7hYmn0JsnE4JyqNc+02HnjNk+9k0cuoj1KD+M2e1+QyFwhAGiETvnP8u9PawIIM7GtQ
Cib1KIInkJA73SBZywsulV53V5rdQGs9Jr7RtHf8STzHCM/yPpuPlKIggCPkDOs+Qp2XFsmtcJh7
e/aa7wOWr22qbzqDtPaxKX91Oi4ypK3zN6drntK8KUOnJWkqdSOUnkv0soqcaBhDy4iAzpJrQLM6
JNvjDhFMFOqelpxWpj/oBgJWreYzK6lf06ovd16PIJkVY7+ta/NXMJiUTUxolWsVEquT7oBb2YwZ
NS6pgULHaJLA0djpApZXIyAVyRa8guoVvdhyP1rRvWt/G7JsfLOB5RCOWXSbwe+/+3mRGBvukjdy
0ahEVY5zqXqxt3R7emw7dMgaeiTuMHZ0AOkD7arpKHL2xlPFQBe3ZXAXT8mbKALmiK10omtsvAjK
UKmjDJ5sCFCMM7JzmjMeLkUdJuhiaPQV2l3sSJ560JMqZ8zHxkCcX8kT1urMXW6TXuI2C9TiXjvk
VfNZJ7Porp6z5OLx7heyBLYov0zcSY1xLNboWxk3zavgQkwn+oOJEyxPWjsf1kaLn7OoOoKr4hyr
6H8YGYKkFTrzwfExPQbDuJvL2d4VLG3DUo+d7cBAEyYIzmlZ2PEmp8V9nINquiRwrOUwr+0iEFdk
MfG/0MbEHA9on7slk3mfNnsORYzqumO8WLSzd+7SA1yjWcPyoUVelT3VLoDTiv9060+9iSyFGWre
1jefJISicy5d3gFvb4viNOTFo6Hh+w1mvgAvICdljhFu0YtmAGCJvQUTN57IsyAYOyGMZTEOsw2q
gWY8YNG5GvZ2P8EdSJaMVhBZOYNbf8eSvFBr8IdDpDnRzQ0oSRStERPETrVqjvmLrOiB09WndGxO
ECFrGOxZ3XUwWgDYebMGX6bSqoP6QxukqVoyiFsDaetakX7xGubBLM+Q4oBIBeGbtf5xgFgQpV73
aOgmwS0Nt9vZodT1VbMll8mvX/SChCgntrRzFiOTFeZwrUlBmAhh4S6L5jlaSJtA4Laae+bKFEj7
/LPdLlgiytW6i6D9HlpRvg8k3yAlCbwjuMeCemRF58Sq7lKXyUVEeRVeQpddpDrV0BqN0jcdy1OO
iO5Eo/AS1Nk9Y3J88YeouLqljUYpr2+DPuwtPtmhWVIWhk78BMDYu1ZIN9L5cwrhloRJ4HTEcrUE
yAzumVxgFmm19uRk8C/Vxu+mjJfroMhZdnnvNA2cjhk6ox8zhSQHqTuks+dd0ThWVz62P6bavU3i
gONgb4zko8HLviycDxcW9RMFfO4Fs+W+lZ5W3bBT1IgdzSccdd0lSwdiKlmzhl6+hI0p5qdKbpYA
DH01PgUTK9VqyTrAVp8aLxgvtoMqjMUDlCgP1cIKZJZaVNZe1tTITnWQz7uqMADMa8szoizOdYHG
L4XGdTBsAzcIX9w26RvvpI2ZD+bK3jcODctJAmRTn7lrwL1r244R6SHleo9FxTjW9fIOLDY9mnyp
typut1op0msQj/4WPbbBq47f58WxHwFj7Mg215+nqCH3QL9p6N5urHlPq+6xqEOtjpuHyXlBJpTT
wzT0i33XoBSs+vGeAmF7mRGPUN+284tbMW10KNwWAmG93+0QHjAYsDTdFE2+q3KH7J2Sm3CJSu8a
QEjNqDg9+MCnwa90OdPMu7Gr2qtH6TB1MLoVjfUyO+al6VrybjISwmIfwZ7ZDjRPWiLXczHdr148
nQvKgX0egMUKyK7CZ0SdBov0bKNdzeiv9gY+YRqYAbzNkSIzHKXNgNQ5NOrKCqUVlvtHwHU9YWTP
up965raHoPLfE+Gd555YgnrAVjZn/Yjgth1Dp1tvnUWkzIrOaptQnN409IcPYlmGg0160yZj2bSf
S0sW3GA7pRrIsBbJaGLGI3Su7k6B3CyPfvMqvOYgSmSZsCSTi1MMT7o/NtupHnivC9P0xh9fFP+O
Au5LbDCWIO6h15uiZ3ZH7+RJk0LbnFypW1bktnRk9SaQQpYOtV1jbTvGNexlQ+s/4p+DqOXgYwBO
b+OvJS+5GhEsQkj8acUL0LrWC2PdqY9pVoWWpIb0Y/8GffwLGrlhG4n520jgx+IvWag+x+i3mIhX
721OKk7gNCaOxRhfE38aQ0IJACsM92v0yV3sGPV/u3ILdCkQQyemDQamtB7slya/GLYOj81h3Jk7
u9xrzvi7x6e6far599H3+zgWR+NL0lbVnmouxd5S1pJUjPHY11DZaY3WpGyvPl5amk/VTgvGgjsB
ZhkFijAqvdzCqkaDoB5nfb+laUVUmsQDCJBvG8uF0WLMCdN3217OCNYLqJ0pZBQ9foxRmW2GJEt3
qm8/yDY+c6j5iOAWDXiKNEEvv5WWD3Rc145Bdw9dqzjE0gM8S56CXgTeJoohoPeuMZ9jswJWaUmV
UYZrTm2SIrtFA0E/GqWacy+Ad9gLJzeESQDFecdK2TEfuVi6zeS2n5x1NlmzpOjFVGhgVhjxlqZ/
udMDnzKGC6zsIrhCvCQXp8IaF4rQK/xZyfnwSDg6B0rgtmKzog76Ssp9s4kzlLEB2JxNJJkgaYJH
lSUIuAv5SdQmkE9VQdEfxzTLzPa5qF//1oeOCNQ75qxGHEkMUJ9c7dUNNvSPh2rPa0S26yw6SSwP
mQVLkoXa8//aUw8T+QeD//eyDu0taUvAgc0CPyGeilA4Ca5DuQmqiiW+pQEcAm5+VhuH0eu04szw
pbt6BYaFUV7uNtiEfm/Uw9VkMppldbCxS4Lf/FxciKPSmQfwx5DvDXctZx9JLsgwiAhGpJBzd6aq
TtOYbgUT3szqWPf5yaFv9M+GsDRcVRRNVXh2ruqlzEH6c+A5n6BJJPuOzvK5NBc4LnIvl3tJVTgw
KLJ7dYhG4nJKvE+D/Dh1mv2xGRTPZcLuN8mKsJLLxK5/LmtRUX2DeLu67fvkUzSrEGZvCjws2N7+
3IDhvBtNoztMSY5qxJlS1lWyIkxz0AgDK8uPGuFhhqxkpov9YPu5sf9vgVhFdUr8VwIxxzX/U+Lb
w8+KtUMxfavSf6e+/X7iHzIxz/6nG5hYbdAsY2T7V+qbr//TIXTF4McUbRzLMD9kYiYyscDFPfon
LO4vmZgV/NPjRuJ6BnQ1RF+w4v7P//q+/M/4Z/3wW/3V/+3xP6qxfKhTymj/+3+QeOf9u0zM9j2b
lq3HFNX2DMPl9f7R/ItMrCgtNPGNLojca+iOIsuIyuzZpnG8JbCj6V1CwzXjHs3mujd1F2Kzaff7
0te3PVfAMWi94qmhkdBLLf4A7DNYhy50U2gcpRuPG29BIuoW03JXe/3jHJh9WGoDYK1kkW1xpvl3
5eT6BDTibihH/llxHML8f1pm2jaB8VZFgNKidGWERTvJa+WUPS3tZhbJcCYRtnCih/o96wiF7XIs
mQ5r3nUOkiP3RzfEzZ1scyLidn2bNzs7H/2DACu+7fP4LbAKJmNykBsDfFPd7GYEzw2vWfLEJIQp
QUCZcciolpjeFzJRuoPBjI9ozV8Eehx6C+0BunXmWwTZ2DUIZG4N2kYrCrQ0Ca5fF4JrOREX0boW
VXiQVRu9itpNnNKtKjJb30SjIXYrBhLS2pb85JndO226X9Cd211taa+uh6VwzVhajgIE6FT4p5IC
MVV08+pFRbQJMj87pXZ/za3rvODHzzGZVwlsN6sKiJ9112VH7cw/LblJAEswtqfV1GmjBXl6E5BT
WbMG59qdrhAPhovhvvdJn99Zk321yHVDxFKU24VpV9gxtT90BVUX3W1ZqS5evrd6gpKoO2xJdhm2
gohwAFt4eSfd9je2NMdaWfpmm9T0kgVmKVIDlqhN0u/qtcRW5vUvtP4uUzevmJj9YzJtcrLQN7o2
fI+M+lsHrQf8l0s5k2Rax8YP4rkI6cm6nLZDP1zXotBORR3fEwzl0fFLzFtgIrOo7S+eUQ73DOp3
kJCaC8lW0phqHLnLgxZd/YNVa+IlGhmh+yXbZvkcXMTqeJsZrWAR+zAtxuiVdUm5JWaXIB4wJKHg
Vr6vBkIAtZwequmCj/PjFhWNS3BC6ZvLcSzIePK92Tm0yY+uqHc0LCnxlf2ERqjcO5X2Ewl+T9wZ
EX8MHswgYusJZXYya94pYzXamRk++j6G1zRTW4QbatzxFLy+A+cJlgCCizRW+a4dP4zEWYfzYo6n
tZnws0/e1wGr4FFfGhxvjRuHfUto5TronxekaFsMDaxB6Itgp/4BSpenLP1z4Nb+Lu6jr/C1kGaD
B04Mzrgqvdo+3s+ZdnSV526IylTfGZP1GUHPc7+iHgLKhoanR4IdaXxU8kIOtXCvNUnHLmDtZak2
wnwWqV4e42p+DDS6KUZ7RA5IhIco40ORRi+I238CuK02+TJjFHTEychMwkvzZ+GCyygBzWNOIJaF
TIO1x+KfrJHF+YLWX/f2vhF3dw78iI3foZ4gFQ00YtUDXtatR/7K72QsYutNDbj48RgWpvdOOtYB
w117bwXBS2d0dz26lh1q2mxH7WC4DPlrkHd3cGQPdoM2aHDX8jH/aizTjxxWBqBmiAwwcKmo6dpm
bgYwIfR3pYdsxT65Zp+j1nC2seNvIR9Ua7MfKSYj8IggPtiXyJ9qTCEoRBey9Xaitd8thLlnA2IZ
6XXtAW44p180FHvHDF4q+Ioo6VKYIjndeZ2SNcoa4BUt11JrQAuRWoeVwGYqNo+dBe+uWZLyaDrc
jAzbO8xreuxpJ8TigBk3qF4Lsw9OdUk2dHDJx/aQYNLVdO4PTnCwfdM8dua6S5k0hQSCfXZ8YpDm
wmoPdQW0Qbfe6gKZ+yDGFMewIGbLWmVwskOjZck/TYQ57WhmUzrBhR9OxMy2FYGIg9N/Wm1udPPw
Mjiu2GZEFxxxLWdYVJPL1BrR1rUks9B+9MjEnutZ4uwxn9eZeG0KFMKpN/hPn9fC8jc5zMtw9U9i
AjNf0iFd9BwPIj4GQZAHrtqzJUFKVQAdyzrPc46xVwyYxpB0XnM3BdLsfG/l7ToYrV1ALMUuKL3v
WuAApCqjg2ZScZ063QxJGII4nWvVlgklGeW71SOznQQCHaDChqklobYsK113FRAt0vd1sGA+pdXb
gIrQ3GiZV+1QpGQ7WH/k+MBwjI4exht9SttwsJIDsDXwQtQN4hpYdxCNJ/Jouo2Trdxhhp0VW79a
t/qUO9ww6Gvh7OgwT9K43Rs+a5TR0XFvB8U1WvMnsxacCoMZbKPOerbMlN4nK3bRtuNRq7iOmYgc
Jt0F0VTFu6YHSI90eO8IfPKWdINS72kAqZJfRCzmcBumiNIpjXMELlsr4CSCvEHI4JcWnEO49FD5
EUARo2BOpwFKzjkxAT841Abnwn/WyeXD523iAyQ/m8bwdFrRBOytxmMoLgiWldpS/Kop2oRNTKBy
yzpl60bxY2esp8pMQjtpaBKvJ1ppxkbQTST5IP060ay4UjcELZDzURwi5TvYBpuWokYcWLcyqI5a
TyQlZTy46gHL82DwZ+jh83d/gk3fAbbPom8x5OdABAD/WgzETrmcdaw0eSu+55of7wZS0/h65oMR
2Lshzr9TUjhRp3WJF31Lhf/dSUpjN3afel+DcDA8GPb8FkOj2mVtj3zvjptCJLUyl8HFpskbHKoM
Qst41WwpxHata0tK9ikF8A+tZwgr7gXbMQIl0Q8iHKK2gQDITbKJToRbO11LTLYERfqif8dnVKZU
EHI07Ti174ymZTrC8n40s/iuHKz7epo+5aKkgL/4wFQ5uejQXusoIQYTmtEWBdApruu3bqRC03F3
23q1d0iN/pV0jgiLav6DFrq/XzTrvqmm15VlM5ondKkBleF58cxLPIgDJzek/VijGd/wvY/MV1pA
PEXxVGEgrNoWHoyLSKOC7x656AWJ/y38FztwQHKU3iHSRegmKIythLPPzjvkjtC8aU5aCE9LB1bQ
6KL1x2Z/1mkDxL4+W0dGdgybkgilNvPglJuxKOn6wooltINkyBGX7ymK5+XcySXtx0YdU4g8dYwT
gCmnO+XcwKlVEJTzx0ZJRzqdS1aL9+IvUU+qPA7qMRdnccLgTSMaYU0kV98rSQ3h2AC4jdJanLKG
iOfR3k4pbjnF2lTUTbXJe9igHxBOp5ndnfoghNWhmoiU/0JqihWUlMjvkyToHNRxX/5Q7amN+o1+
bL9DDO7Dj0NqL5Cv8fs11a76ZaOJGCUbkTenrH1XYMZ6eo5TPTi5YAAOdMlvCTwYlvAIYs7qF7xV
ELjuRyfPsVGeK5GSr0Tov/8L+f9EY4b7jjFrm0thOrnT9bkjdVUK59hVBz82fzumXvFvxyLoa2VP
8sLfjn889KO02mYZLey65kaeJNq6aaSESQmWlMCrcWcPE4Q8aLOuLxoRhEqm9fG1KrhdgdEXdp7S
wy+Sf6t+7i7zpxINY1ipY7oX18feDn6T8dQvq1/72wt2UhLvSkm8QtB9bJSqTBHq1LEUKS/m9EKA
WkKyoF4qV+eYesHfu3HkvqERcUMFJBxljUvt5Uq1XwylHEzGH7+piTTC0F7PXK0uqUdbIcXgbl2c
YqPPnA0JtRBs1NcWx9Ac/thXf/vM5W5O4wcUQLXwl1CQS6XEUnsf6qx5uNIg1E/makvWq7Qz/N5V
uixSiw4ObGc+1vCmLiO18cjNwiUqryg6sYIIBBY1RhM4lHG5dKyKi0gIilnqodqj7dFBDM2IG1OP
gynLWYkOYVR57tFq6i8a2buXOp3izcIRuEfdA4cRfzbdC63ZiviM0BzE176N0Eesy5PR39miy4mR
dw5OF33uIvTpnjanYctUWkabdfvGi2hOD3A57OalkiG8uIoeKwvSiQNT7ZDUguFyRPHF/ZLFnJti
/1nlzMPE0WqTKLlJMCNtWr/Ijv3qfjcJPjxOJP5aMLGoB3vQRjLUBmNhYPy2/C3h5dnJWJhFxLl2
8vsxpRrZ55dZWn+NKSpvplkzQrqIqNBcjCTgotCKPJyvTtzc6yh6XEc3L+MyfZlM2aRqCiq8MRG9
WWFauzYWCLrm6hdX+Atq7+bUBazLNC1NjqOuF/sSosGumGmEwW0ZelqekevGBFgK+s9+tMW/hk87
ntKbaTEjRL1Gi1QRBnNzaAnIYanZSBdCKe/KSJSgDiqeoNr9OPi331E/DaQX5OP36h6iQofoiJLj
Vf2Mvjh8QrW7ThRyCeR6iGoUgKuPw8aQG/Xw94ZlCUT2nHF+ROuJPsygIbgCIU70A31YLKzBGOzI
j2zO2hQ8LPo67dUL9bO05chX63JQn3m3Lid3Qa/KEfWziNLlbtLyGeopx1q5xNcFtC75xFFuPl7i
42HVI0AzRVruUF0ylOVAuY6SGAlSiFp1UcZSIs3ux6ZA6XSY3fmUFchskeSB9JWXAic710hBAZUl
qPH72McP1J7auF0w4xaHpXQgkYx7Bc9VmzgX30zyF7mR/Hmo6Rt7azDPA6XO30v9XbLGI60zsjHO
S9av7dp3BPn5e09+U+p7QCbCD9T3Gpd1IIgC5Hs35bikW86bYYEQAKtvntVGYB84m0kSQxVcCWoL
vGg3kiyy6ZzYPM9ZYyK7FTvldWJe/ocTijysP/Y+jtkmMjVzNoNiVyNpVYXuSg6/waw+Mpig1nPT
jOymx7pM05O2oqlAW36axdVUcFCpAFZ7U1mKQ6HJlElcXfAwxMGZzCML1zjsuDQ2LHKQ2P52YKkb
onJpqTfTzbYpycDJTv3vC72ffd1YN+UXoxfVn/zpq5C2kHkUWIN186AMWih9ur3t+48fTr8uA3t3
UY8XKUPd9hEMiGwhibrfgnnB+o+61oYaTYLxT9XgUBv6IKTgjtLCpaPm7ElKFvUh0IuzMm+pTT+A
PutI/NopV5d6nvrB6GQSsKDGj0xtsUmKXVJybv3Lb8kX//gf1f+lnv4fHvP7hDHl4xXUnnrex7GP
hx8v8/H2Po5lLRdrFFMz673sE7lwf76y+mVPQbx/v/eP5ySFnxxXA3W7HCTV5vevaKZH1UQpgBqL
RoEkuKJ/cvdNh8pPon1r4aXhyNDLEp9LGWsfCkInSOrjh3OvXpfXmVBlRACZe1xnPPpSH17Hdbqz
Abpv6DhxyqgzV50nH5vF829dlJr7bs0aPZwfMyL8yKely5H6DP/zCnJ2rUpE6lWNymaQ43CDqor1
v3w/6k3o3fQ8m8AtfRyncQpHnZAmRN1YRchWAA3g08g88xHqbhjOVtmmp8TuMm+LujQ7qTZGKowH
rA5BumXI3gwGWR3qNRjFMcvNqzMcOqPgvpRMhxRyaYeeZvPfjYX/p8YCGS7U2P/jKJmnpP7x8x+n
vvhW/fi3OJnfT/yzsWD8k2I+QnCLRoHpk6vyV5yMZ/zTD2xbD1hXur7n/GtbgWeQL+P6hmvrrsmP
Ptznhu3ohupDOP8/LQVMjH/vKPjYoXTb4j3wviyPvsa/dhTaLh67MghQM3vkGoAM/EpVwEX07A/m
QY/+L3tntty4kXbbVzkvgA7Mwy3nQaQoikXJdYOg5BLmGchM4OnPQnV3/Ha1f3ec++MIV9uuLlEi
gcQ37L12dYHIQNyr1QpcUiTEyECBvypTyhHDwMfgndPlEBUXvxE3v8KKZzrviEnIC0me/G5mRJKZ
nGWPIsxOXqVvpEbcYnqKC8TV1dlykhfGTeTGBvUS1d5WYAcJAlTqTeX7W5SgV+I//INRv7Ct2KD/
z9AASdDHYbSLCuKydLIaer9Ca2vRlTcZU5h80O/DdPJan8m7gvDZaDZZuTmKshRcvW5hwzGcLyJx
j6UG8jIG2RDrdy11z0HZT4jWCYOYlW1pAnJRMKQqzfQrHRXrlM471zmtp6mMS5bnO/KefheMuNtg
btw73GduZ+8CqzjN4saMkEFMKNumHW49+kqyc1eMxn/IcUQf1oIWjn6MzspDR4cvigC0QcK/1149
9ufQq8WJtEgy83g3PaWtylK84Nw6ke12qkp7R6Auf4TRTIOEVo6XpPXOWqIfE8TrON8uRNDeY83Z
WaSCIsJYsONuC+PeanjqshbD8QgMFtFWn3wZ0M8CLXkLu/GaIJ4wY+d9yFgKHbqwW3uVf/bIZi1U
dnKz9GE403GU/JhZeZKGuMZ6uDejfZAh90qGDfiyE0+Mi52OxxR9a9BmBxkkhzYlzWFKTwnrKMdI
TrUBvRc4KKye3kbDwkrAzOXWIT8cROVZgiCrPPe9GbuNp40XfSLtbHzTc8aXgR1/4VuhMnSro3Li
fegax7Cxd7KM1iNihIUGsIhgCGMHVOGAnpLFvDJWYFsAzFjvmcDC7ORPkVwHyIrr2NnVfXxImZiC
zTzobXaaP2EjlPehw5sxZR/0TV9OFH81vbrOb2OtTffG56K2p5vRbClAP0d9oPYnYkhX23HOz/EB
L5TZvsmGZWTJa1C2OIcq3KduzQDNRKVoBch65YWlCXVBcigs/GPOuZqcsxnzDtbqaMT2LorGYxLn
X36EHlYH9ZIonJp2drIc6Gxck1Pj7HRdX9rEJYSO+vRr8+T7a5WpmxuPV1nb79hdDpM0lladndom
ffx8jXHIMF5blw4PE3P9fDk00VfY+e4iL9U2UvnD0xX5q916TnWPmY1mYolo5FT140XMM149eXeG
9KvNOg6JflOAK9XxB8M9xg9OzuaY7MIKYHmLwRaKS0H0qkqnSzJlp0yCfUu5VrX2NUOklapt24ir
nQ+3VivwgnAc+B8qnu7BNFwRfVaRupp8JK2bPzrxWzBCL5PT3Wum+/wJDvp41PIMiGbxmN+Y+Xo0
Inn1Eolmf7p347ASoIeExL/Ij0RqKsbrdmF59g4lSLlAaHPB6njpTbnFmmyqYh9ZLV+vxSGXHTJM
cuzvFlI6753q1nDDd6CXPwIDSjJnAmLj10GLV/O1PYdNzt9bHnGWSVyDiaEIfTK3aVqe0oSjAEn7
0XUIFQ/nOXcxYJPJv5RNvG3yLiH1Gom6MZ3dzBcToTIbQnDuYQ9CtbhjUNpawntXNfwmyHB33d53
WvAa1d2mddKDlrabyqLrKqeL16pL7KhboTurvlzXhbpow3j3Urn1S/haYZU8/Eh7w9nw8tQp52y3
+mcMpTcJo5UwIzaTunu2PPUZOOG3EsIug8CvvhyPUItIgZfYcpJ1P1JRAWBd4/S/hLJ6siqxcqWx
QUS5a6Zs5nNhtAF73ugXcJCNmv/RIdRkOlofoIRf9Co99K21a8z8VDQ/O0aMkTGXBO+0y1K2/c5Q
6XkYpmNQ9zdc2HAXCSIJ1ZGRBkav7KQlyaYiEM3i8lKA0p3IODbO8NmF6qLm9BR7uDUoMRepXW/D
GI6BB7uUwyrpuK0mEmdQ5uUHKAi3+cBGpLmK0GIGPNn6dLpjUHj0TfPNDO8g9m4IjgDb2urTjH90
SYBZ0MUvkZ3mM0EPvDPams18E3Um95hhwDwVkf8+DHUDJIknTWC/N4Oz45kYL4TeX12be56DapGJ
C1vsR89r5CWnG+rAmFHJrLLkViNMOpDcH/FTG5/n1ypM7/zzjjMUyF/c1KFmf+81DRpuOGM442dm
mWDgUvrLeJxpUyxpI+JcDkoDVUYKD5hIHHJ4Ad/8tHlAbsSxkRqfacQ4ocHK5zGhfcJErmjj3EPK
EfsEUhBF14ivD8ablXkujsD+W55M4y4VzP/ipoMhmb3j/r8E+FyPI9z+3ui+oyKyF1bo9wx+ceOG
eKtLnrO9tiyJPkfuyyIh129KxuJgzM3Yz0CKn//087+NUzJuZdHvB899SeLU3PycdP7PzPPnv2p2
+68RKGoKvm32+HPDOffiP9vowIveiLpVK2H1T3Aww4NO6B3agjxc0k4k1jJoJ7wG8y9yTtkqUrvf
hBNtMqJtOpHwEPro56r8LU4Y4JI6KQ8+lFjW/RlkPUHmpp7cDc+I9yP+Ez+eOEIGfdf0LmsgbT2V
YiWmbF3axPEO3YJnwKLS3v3uy20ZvhOMM5bOMh37FSpDUpxGj//SI4vFt4tpjRk7cdvzOJjA85+/
DKZCDuA3E3nV3dljRbihKKIngcwfQ3bNtfhSVna1pv66+4sgdx6TE+xingLrJvYfbWn4UOSEf0jK
4TsbiGWppfGazJIFNhUAra7iaZzbd4KnwdvXclZEuUBuHQhuND5kOHFhT6n5mWvZQZTO2bdr0Nmg
qbPW31X1+D7Us/Wa2zxtOTy4BcpxuBbBdI3akSU3yVohhQ5qxt9yHS0AIngEqhDt8aNy/CkTdfeY
Ya3T3LNTyJvZjrfMrs65y76P5OPJSR6JjSmvPdpM2v5Q1P9LivMn6c1/lsmBCUTdZZ/KYtkzKOD/
WCYnKREpqcT0x/Llq8mAw+Y33GS30FdnOKGTNh4b6ijlNev/8spApv5IhmKyEJiwFpjB4PkD8jp/
Z3+Q/AS2HEpEFCUrFOMCDJgVfe7u85ULNJVJ1CJBIqyQlmiBe55Lpf/y8r+AqeaXtyBSeXwHOt4T
/ZeXRwyuLCAQ1c7sKeI5a8q432hNzdjimhny6lrJoyMJVb0kDimINqcahW2cjv9kn/1JDPWnT2AO
tPwDIeuf34hvei5FWzD/75/fhwiBTOx3eCnmD99R4upQmeTa0Ye2NtYUBsiAPQDuKGuXg9Guy3y4
sqBblwZPn5yCNbCJLrPXtff292/R3KP953cWMK31EHsZnv1LFGedEVOYjn65CwZaKL08WrH1onUQ
7iBKUIQ66Jqy4ePn5Y2z9Jjk4yeVGCnnF+D7Dz1Qn1bMAfCzPPSd6RJtTVd7I7Du3vPoIs1g6Y6U
IdR2LvMvr1HbuQRxAyJ5yTaKuQHmKl0Hpern6lrE6cEv9MtkObuWz0JG/graKghScU2Hdm3Y75gX
SM91dqEProNpV+t312aUu7x3IENDjkReFQvI+m670Zl7Nhbb4yK6axGr1kl/c5WN/9ZaekgzfWO4
htiRmmDgy6ePFkYxz7AlCjYYl1w1i1wnfSmn/ysqxkODFDecXOU/JxT/6/XxV5eHjS7OMVxDd8xf
AWomWStFZdrlLjY7PJn6BY3Yocg/flbW6m707f7vP3bD+qvPHaHg3LX74Nt+jWANJBwrfrPcRS6q
1jx9TQndSq17Wslrx4Nv49vZY1QcatMMUh7EjXb30NjFwaKuz4WzN6bXuCv3ZQXeXlyDgE2cWT6j
/+Ni0ClIczFeLBnSSJjPRJ0nPWZDt0TSMvDokOXTxHkIRuE4f11y7DdAoB3h7mwK0LkryLkSgphg
IZPkc8jPGJnvgq4KOf0apexyLL67cHI03PT091uyrE4lLuak+8CuR5mSDavAZfevSLc3vXqXjCYL
LQlYG9/nbMgiYhNBlAmJqM0xkfvhKfQxXtLrfxr9MEcK3kySRoohei4zdZdeeEuSYSlowajArXcz
pzpuq3XuWL+1tKNVnjzmorWv5TZ18nMxdqy7x09hUo6VCS17fG3afQK6aoj2jH3h7aenTC9OsW+/
mxVBX+JQ2OOT0tIvzax3ZuSs/GjYoHV7GHl48EDZWRdVW7t4dAi/HI+i999dgaeEdo+K5TiuNW5X
jIw/+6TK3ZnDxLEbH5ryRZk8tPg52OmfA3dmuFTIBYaVZ4ij9PXP0LfPnsGY4O+vtF+ifn+efGj+
kLvhLDWhA/755Js8rWog+5dMLw3YJAq2nPdu3L2wfpt/ZKxqu/K/nLZ/deo7OiWn72OGdcz59//w
0GlZfng5XM6dk9GQdTSm1X9/pP7FLeu5YISxwhomkK9fXiSJ58BMHei/7Qv8607HECefbq2Cy4CP
B0zBAt92c50magO/g3sOBjjOvuYquw2mY0pQQ2IF68Ax5knLLtDMc0bbI0z73eMg9Mr8ACuPLNt2
2aXph+/yMo3ITtBYmM7nxMZynBXqPkRkhaQc1W2bEfg6reuxgCUQsKEcrhaf/xBmD/gHx77HBV3y
bdKXedZ0jwP7nNU2mWiU5IC1He86SbVzaHTmb9KhDmERdh4t91YxtEDfJ/z6W82EATP8lBBmaqWn
QA43w3Peo0IdfTc9la11wvWy1rrxOLdNfZyc9Mkjx7h94vI4TtGzHzL66JgXmC1DBKZ7CyWqN2NA
4RTGpJGBX1roZvLl8LjQRnqSJDsJBWcLVk7OJ+nnFthpyCm8nN5y0AgodKU73IquXWeN907oJ6rQ
/hooSDB8L2EILIoT3KZf+/uL29D/osDhEgtsn65It23nlwlkacKKYj0LCDvn8VkWYlk18COSnr4J
aJrL5kw/VpiglkbMZ6SpZCs7Mh2V9opwKl9BwT23tHlY34+D7Z4H2ydI6O6wl2no0OfWTYhLV6hr
rEVPnW8+NX76WzBLp0oWoWx1WbC/jX72SE2+vmfylspy2NvE9VQM/koHK7nJmdcwAhDc+VSjc1EB
huk6hM55PlWbSXySLYcsrzsmofz0OPkhhz88qzrZNa80+gfNdig+1NZguMD0LtTUNfDF1RiG1eCo
TVF9n5tUD8hfq6mtM/WbmuFIZ82eJKod5i/sQu9NrF9o8BTuTTAW27kaCzOximjmgBCdcVxGxnCw
2+5aQHMaB9zgFEFON48sUIIS9uFa/B1626GSd7KiMVhH3BJW+FIzouv9j8whLKTu+9Xff9B/cYpR
uM1/IYVnsv3LxywjtOe9hHcucdF1gVjYtcdcU0Jy4SK3enWx3UNYR//l+sJs/J/lmU/5zBPaMEx0
C78cn41tkR1kD+Wuj5170ean+TmHtVTkw1rqfBh5cQplDx+MXiUVK9ilu5aCpx4ZvDDhNLlRrM4B
YG/is2dkRZGdMdZs4XbNtRgibJdBil21i7le8hmUeuygmW7Ae3sXQbeRTcqitd/I5DRo2rYT7hYN
kgcCjFQSqrBi/EQvco5Z+9sM99KxRZyVn5xCv8/nbspFl5aMEEsJ5MrBzb/u0uKEbXCFnecaUfRQ
T1TNRDQtD6OSTzO1n1zMAagtTyX5EcSeXlU+HguPc2O+hyMre8w/szXp98nQ7yk26QZDfZd9aF5+
Gm3aPv5slhBh5LVr0+X0RXUxFzpYBI49l31H5zqRC9nk5x5vgBO+Mw+cVUP++zyhiISOySvmcWuf
gfd9zeMQX5BtRGX+e9UEW1GoE7RRbGJfQNJJtStOrk3VMU7TJ7QdK+QkyrSlWy5BGgAx466cy7rJ
KR8TiB+ouM9RHLqcfhjO4sZYTAC+O9pdEpUPI/iU2NdPdc4kNvXOKF0fw+id56k1Ng/M0ulhhM6I
WGI9D+HovT7nHxq71s3MjEujJQfdY5qWDtf5CZ9wb0jhnKNwvMz/jpkVkAqQzfzQDsmpZJwsQNej
xUdjgbs5yRA3hZgK+tzezafvPFkjvelm9+IZLNbPJnYcbv4oP40qfZ0YzgBIfNUO86k7MCTXw/Rk
sjog3vthg7YxyoFmM37Y+DlazeGEZvpaCNRCYYraJTo6jvM+T9oKCGAtd2+pO+88wo9pzuOD6rKO
X9PGxfjO18rHO3rO9zSK1xWxHvAJPkXMo45qQpQFIov0EAfMEQPCwcGlRh4Lz2gzz9r6Pme82MCi
3VHdHup6PP684Fl6zGUkTvCdkryfnF42UwG7LHEc0IBBvw/QtzBDBFYi9/PDp7R7OkjnLDqxKqNP
XWOuP19w8/Q15aFaK3qHDlwe3ldWEIwXOk/c84kNT0z6g2g4/CdBsBxTZ47jeU441eGPvz+1DOs/
LDf+3G06gBEcl0NE/6W7y0eL+CPbIW7WGz/Ljjdyknsr/Maci4HHYIMYoRn1h4LEd2y73KMZN9I8
e54vrA7P5gIzNhpRyGBgO/NrDgFmPrZ/fgHP/GhSCtw2+UKT8Zn6Gisddebh/RpkwQrpVbTAxNE+
MQ+Sazg2SHcXekVeQIJUwxY8c0ron2s9B+ykhnFnNTXAyGG4FB5NemQiundqSmZ/OpVVgn+OKZI7
cZsot2g3htk86jaIVxEb7oXHUKOtmIX2FbNN3arl4lzSoy9dqInKJPKIZKWAKTep7/cAkqMQX3pr
1WSlFV/z+RJPxAClKfZ6nYQE9+za/XFtcjjNZ84rCuCz3rRsuuOHDvXTF/IO3uiqUnvX15BxjYOA
jDI/w/Ok5xzuNrPrtZGUevNzd8hPaJo28/3XecGrYb0K9hp5ql/mrzaXSZE5t8bJIXuGC7Su2AnM
V0Xm4TviiwTM+1vGy/NkQGOdgP3nMHcaIApuRuZCrxk/x4JvgLl9MYLaC4zNrq2pgqrhqj8lDYRY
Y5RbgVLZLQlQbLqvvB9uFpKj+YbuvX+X/v+f+P5fDH2Wa8432v++d3/70fX/5560eK/+7Oj715/8
9+Ld+wclMbiRQPfdADv0/yzeffMfrmPZaMED+987+X+D3/V/uJZu6J7PTh7C+7wU/9fq3fL+wfTJ
1XUPmrxtgrL7f1m/M534j+PFmt2BNJT4+ezA+nWwGI22zEsO4j34knTjm9WPQjA8J+rwufP69igt
K1/n5HIz8R0e/QAsfdSeMmkMZyJwY9vdy0GAAImIdQQmUJZZyNOsIGJVRpva9R4kfD4PCmhWhYSa
4FU6q6ypw22ewk+QUXhKXEbIqBRH/WBaY7BsowDAjDkTBuT0Jh90ifV6GhpvNUw7fPZy5UX1TurA
U1vIWzieAgoNazU1zb4F6Ly3bWJSxUhBapby4UVx8WT7kLFcUmcMniGYYqcniXJy8jjiorh5JhIa
7wsYjpwgmBijvYQdvA/iLoYmW560ymhWNmfA2jBfh7hIUGXi1wcUc8p1tj3KrbR1McIVajq8Ovh8
24UxZsGy7utgTYpEy745LjDLsDCvZiNCnpCKhU72NRscUjaSVSsImBvLBo3N8GhHEqZsbKnPaUDE
FR4kzBcp4jJCyNyxJm+GlB5y6rWV22TER2kqhenbN6uoaQSfU0KlRz5VHNeAG0HfxtDAb5bwrwV0
WzIjq70CS7Uyne6ELnxh7IravNW9kE96rN0M02DW390R2b84drsU0t00rrFw25GzHqNh8jbNQUMB
QEldO8o6eHaBlcFk+aZ79cOes3hrkgszq930GeG5Wu/v598F0cmGKwZWWnbfUVxUS6eMIvJVKMZ1
wz6Dl4Ag7fYQ9XIgeUoZ0IN4nmmxscvgiUiSRBYjUqyocvKjr4uTKfT3hNj2p2k0yYNRRrWJLXdR
NjggE1MLmTvSiQaZDRVLAEeyfB6JoUHoaUoZA2sVQSLR9mscSkSiOARu6Iwlj0OSN+8gbaDDH3vP
a7ngomrV+EQQ1cYklyzxltVo4rQo2E/66hMmxk03iWIzcHSDqGF738bpItSta22YT1novJh58IzU
I1o28rsd5d66NdL3po7b5xYbJF5PudPYS/HwxnXD/mM9FEhxtS7YJK1BhC/yzafOEcDOkngjS2Ob
6UTNRCWhtaKeFrYMttaIIrfB4IEhlsptiEImX8ObiV0ExH4F+oFFMicBt5kiBRXBzaJuw6ew1V6E
SdaM18BltOQp7HCudkKil7QcIGLMxwrPZyEcv2adzRhvCmY7JfAkqqreLkCAMLUTfS+/xTdMl9ek
vfqFqUERnGGn9fR72hPzVFbm7zCHziEMzqDUuRftrtgOOQF3YFMHCu9Wriu/j9+lcwlzt98FFBms
qToLb4uH23PJbfOeptfGYT48yHolPBO1PDWc1xJTCW1o2Y5vpaF+jJrwtjEFc+OqPdN4c+ORRVQ5
PkCejHilWInLSCziaqgc+Je+yexl0FYs/JgCBM32p6cI0V6ghy+deA5NmLqUKXyF/OyRVsYB4ELe
rE20lrbXLMWEnjqqrAKvy4B7NdF3evcIxhm41D2UGki8073VGOkPZCR8QBEEbkZTGy8cSGOLOcrS
Ltppfgl3O2o/B1MnM6Gw7W3eTvuG6dVTLgUBUVZ4VU0QfouL/NDkryw6icNIysc4YPOtSJM6dADR
mGnGP5CQsj+T1nMioVXnlvdsRaE4qFjePQRCh9i+hy4GWxfigpD+Psli/0XQnGc1eVJKTCTkBG20
IjqR4Ls4dtay7p8K3/nhpl+J5lIKz04W9rUrIoh+sCbC+qmTgOuOJFw5+s3Dxopr4hPVoURpVeET
Y9wGk6zaWKaLjt378DFZLovRp6yzOLB6okJTn26u5mRqqmmrKnT6A0nYLy5+2KE99dpYLOuk5tNt
k2Ibkkjm9sTECi2ARAqmOfMk7lPrqOrBOcZoFtvY/oZlffYL1c2qS0Fi5ohUKK/8KjfXFvZyYBjk
AySGvmHuxXvsDaemiL41+q7zm2cp5FbVtY96CxOc4CkZtqH5QgIjuwrWYRS88DAcjbxMZ00XtEIK
YeLeVOtIojaBI15D3i10KB7uyh/L1zZn4ZgHUbqdsuC7C3BtV3zRnbyntDRLL29eiHlVe2OnppB9
UgYsXT/jTHc54The+npYxTbm0La3AKbqUGH1qN1aLoV3iOduleQRuoNQZ54crFPH4tohMatOm2WY
6dnW0yICNWNrL1oea7JoLlbW+ZfKsFmpgoC1vfJdmXZ8dGOagclL9kNfwsJo+wqEVH3qdqXlQmXq
I2IHXXH2ZoNaJfQjIsPXpNOsQ4XiHZWHzi+QTvcI23YxvCsn9daM5V8nr/mGIeiWhVwoUfYWVyVc
e1++MblhWaCajayHcV8x3Jit8Nsi0qaVtIJ9k9TTDoco5yoLbq07wL5/9lnVk+FyrEGuW43XngM5
IrSe/Bo2CP+/dgrIYw5eJksbX8KBfo5Aw9+HEZJWMtvVuNW+1628Dv2o7buI6x/BBRwSLkxqDrlL
QhNK4GjhVVyY1dCvuX6fHemsqgpCwMBWED4jIza7/lGBit80qvrRDKMLNHz0VwY5ci3Ekg2EJGNT
SUaD2VgeRBf/Vijr1g5+thG2fY0oQJKcmNiBLcw6DkeMppW/1LHMhGOP47igq+JxhC2MiEyMIzwU
BDlR74mJwGlS/qogtBTA185RRfGstz4QUjP63nhMERJDw+MtsGMSKv1NVKHD6sX8jjUSs2/AA57s
3KBTb26b1WuzKehGvDdnAERJ/I97qKQe7qzaiNdNX5o7F2bchojXblcZhtio5OFgenxv9egTSmTJ
GibbWqZ1hIjacQPxjukaOmfLDL6JkvlQ4rtPpmubmyCSGGE9mDWRY94LSA3wh/NHCmkMtgnYQTCr
C4c4HQD94lqM/T0fxITrNI5WFVJnbyKjIgr6J3RikJE98a0J4D3iLJlT5LXsVBF3ATpxqk/ESXaL
ARpF/aGHDaL7kk0VKseVSlSKtLvfY458SYzaOWa186iRrKyNdnoBA4VfNII4Hr2DbeBEbL67rUZ6
ZY+yMg4Zu+HBAsymdbvRi0+dneGuzaeXHJfporFSh6AG46soQDLZLvm5BibklvJp2Uov3RNOuMa5
oVZV+IZ5JNhg5mewj3OPaiV/8tFsOQi1YaKFLfqsJiKrUtZrH9r7MsnEyCwQC2vbniLcopvJ+0gz
emYl83rLQCfPzA9Nw6cpzFoyRtc/usj8Tq68i1orec55ih6NAq9qMTHc0J7hQ0J3lSSGa2N5DZvm
2fC6ilVXek2nc1PFL6ENO793E0rK3CZBKCCX1ZjAytdVcfMkbMPOfhlLGIY6EdMj5u9N2+nXSomS
NQLS95gSPfB5jsmauYU5H+6p3WynuWsY2KjPC6aqffEs58kv+lOYITgHlkOSrDYjhsNmhkDBewJc
hsFFCW3HiYSFtJva3wq7eaPkpbbrxLC0RIWFv+4u7CdRDRtaQERivK9tq7llfe8Tf5QOTKLIs+ss
jaxKk/fbYyIMme8CiVVtbTF8U6zWKMvZUCQQLTdTX7Cx00BHoetZZMqK9v2kiLdPzeGQa1+cMTAB
mqH47oi9x5YHid+91bsNtm6KVNs8o8GyljY/M7p5ElFhseNJt8RKBQQ0ddjLGNZEDEIIrkPg6W+6
0bcwR3jZcxrqE4X10HxvauUs8JYNu4nIgIWlMUZzC6zAAm2inXjbyStPo0fQZQV89j2s00+BbDBM
M/XcxQS0Wp21TG3Qv03hXNBu2U8OlLU2SVcs2XE3I2bdR/Nvcf1Vod3tXZl8dMRq6T7XaMYNsIJM
+hHnTxp+29OoVQk8iuZtdMYfZpNdsQvVc8WKE1eZT93J1pg4NeWpNGy+p66zV04KnKHTSN3U4w/C
YFgrp813tj973wUuM13aNDl0Q/2gi3qBDnuXGkoArZxWpnks8gaBmewh1BowDaaAVQP+wRBYZYzk
R0/t1RTlYjld3Tq4Oip6+LizVdCuW9SWuamDnogeIeDIoDWWjm1sItobz5Ynco9NfLSsnQUWjdwH
9eXtkwJfpsnM3LGhWXbujnBlNJff1ARSgO5NqPq3miwAww2+2R4JBCgzVXALx+CT6vM3T3CG2KQ+
a/VvpnFCyLlCPwrmTu58Pac3KC8Ml+9YXi+kRx7LuL4nRMXW2uwZ6y72HCLb594Vgz9ZClNHq1SC
zE5hTgMi8Xv6zUgc5i+V5sVLjZBZuNbBKLJxVYQm+D1NPTsuyRiyvSAAfS/bapdKuXQELP+QE1oL
2X9XR72MzkADERAjdVpwLijeTS5Hl3SKyHypdOOO7X2X2wYZo5nzwdInrBAOaL6+SJrsFtjWKa3b
59HTLmaYr/HkDXW1Bh35BAZw6XXaqm5tRqR18vTeJiU8Aku/xSWA4ZRT2dgD7XU5vO1n1drfm6q+
6Z15wnB6Rmxgatps/V9HKvvuBA71XuN8DCBYqX8BacfKB10xfKqGEFlKHAxzIEAIMcfhvwSZ7KMS
bCjt3LQ8e+aAgi1GTqpe8lAxEUDApJvexQHxa9UChQAJuQVDg/mjKbEKOwEM+XYX4Gqp5qwCs3kF
j5mxOYCRr4j3MX25rLXioCrz0Afs9hlJ+o755k+DXKac7ZIn0vyea9JnwAn1KIpvYY3CuEbfvAXv
My5CAQWhcrzVNAaXwZT3CJh/3REQHKbY+sFJ2M43yoo704ucMoruGe7DJXPFJkqTcmEL23m91m7c
YiowhjXD6xpZb3bJQDLvLUk9xcTlxC6TSaLTbYnu7va94NCoYyqAiT6qIu3Y52PKdSLZRIAbuKtp
lMnctHyx5dk/HCIL0nSkP6uBCQAPrnTR1exNpPYK9XqjxUm700L7giW0XdEB1osqn4N4xvBYRmqW
i3DuBkDdq+ZH5fINhKNYomzZTMoDGd54b9gYxK6ii4jZHy3UwE5+SoMBBct0zomMhl+HIqKmfdXj
R0tZlwgSbvIKpanhP1nYF5lcUcZF1tmJ02HjnV0fuTllQRqbNPPxidrxwyPcT5P7rqWMA5Y+LN0+
SJdcPedxtBg106ItVJ7sprr6gO4PRcmuxZIBn1wahdzEQXepoyZe9lr15kKBUlC6F2Gnf7T4IG56
8tz4YQSbg6jTsHcIgPBPPPouwsKB4OoeUTjazRXa82DJu9kxgqk6plV6HWy0xHz2nJznYjV9h4rb
LCwrtjc9wejkL+64Ljdmq5O+WwAxlKzaEt33zwlK4yw0IV3V8bqdkvigkcciQrjDVSMZN3HdOUY3
bOPa/G5VFUV0/WkLWNqqdSHb5s7e0hGXmxYiy6x6VGGNsatf5ZP3lJHbfNajpL+VSbafjYZx3PbH
nInnytHjQzRtdRn7i0S4hFR3Fhy+LFrlVn0sjTDYqsimbzfk76BEa7CNZAojRt11NccGuDN/XWTy
yZKC1HMAEaZDy1Gp15S8JMqtcFmU/XfDNxGSUtjIvF1JWxv3Dn4ReDn9cYwZsPVD+B6xp29aLVnK
TAdK33WrCXMdSEd5rhJInZrDcDKZqpqO4qsQ3KCIFegkHfHu9hn9gnyFDUVeQUsYdlIRsN7BE+UV
PeuIDNfdmLX2MuRmSUa8mQFypvErHG/LyjzbEXRGd8eun2eqB6wC+IkQHV0CxVmQ8rCV0GT3mYPi
R7mHFhYKqFtvbdshgM+O8UZhgP9Ww++VJRUwHDa5VS+ZVgH8QE2wNyJdsvfo1pWJVrcGZNjXDCrB
J2Fcai+eqrYGo9iFVEKtG42kNsAOIaNAcoZ/n5Cig48CkUwl+umFzo/CM4ilyREcD75HpkCtv7ZB
t9O1ulvZQ3TpgWRaiXYGPMRVjV9oaZOxUNPlUAuyHyb4yiVyPb3Uuf2ZdEG68v8ve2eyGzmyZulX
KdSeF0Yz0kguauOkj5JCs0KhDSHFwHme+fT10fPeykI1Go3e1yIJhZQRLsk5mJ3/nO+k9L5VEcTe
8JDJdrtEwcO0DugUSi4Nf4uol/IlhOC9jg7/MDlV6j5ITyFflmn/mFfqZTAqxIHF+CgNBtGFIy79
6ECQbECyRVQrhYqViQGaFaCYr4F5doI8vV1g8aXjIezfqi5Cj4XiVnuwiCw8gJZUnV8WKKMlqeGB
Yoap9X7BLnoF0cRWN40yzGjjekRQPYVjcQod9h0Gvpyd084UHULwrKO0YkEGMKF0WPzOUHnj0fNX
eW7C29zsduDdfzICk6DwsmnbMj3SEi8vznaIulqC4wD+qM3uQc29CaIVx1uWsraoNLDauPvnR23U
wubC3M59wzAADKCh0+BCnIPx3eV6KOJcX+C643ZfGk7A6yfJZS6+VFzqHffMyxCRgFIIVmc4yM0l
GsxvCDJEjbfIc73Fj5FmyJ9svTnWdgCg9y9ww3KNLKvIS3aoMGw2UvNkLZvhPRmaS72OJ1oLlqPa
QtEg3zhsH4F2wFwDlhScCz1X8XmoHguzIVHdka0Orynr66vHG3e0JoOty4o0Npq86/+Nibh+9D/Q
EdfPsQolskPgG+6tvIxbCBywDtCoLRguY3QfZGhavoCE/XUAoTX7TFa+qy1cPm9kAeJ+JM6vHzrX
HPq1//BaeJj0PH9KCT75mlzvLPtmhMl55MqrLz0mMQoLRiypCVQWc7PxXw8DV81+kuLz70/hnKM1
l97XRgJ7J2Txr/+3XsCF/v3HFHRwsJDkwJXzry9MFQMM1bCYw6l+RgGkncSiH+rvgwepK99d/5ww
pG5a+qBTb0PadhR9FHIwjg79lIDgyCNGMgvconl28rC4qyLWwyOMk3lCwG6KEBtGKc6uBehZjOve
HEwzEHQABW3fkpoo3CDOzhufcCgGbAQlm5XUM4yN9GSA70keYfOQQloG8ZSH7Te8CeBUeJYyosWi
wjonuXXSaN0VKyKvlhmcoVH/XqXRn+ACndkT2LeEzY6YfSh5QZWCpi0jiIAFq1tUSL2LLPdl4jKk
SRZVERDC65J2DEoX4omclDeppX4y6h95R1Eg6KV7McO8Jp2QIdA78Z579GWJ5u0hADbdJv2Pz2B4
sHIP0NtKrKBaYHZAIF5dXP0VDvMThR08VZ3osgLShNY/VP46DhIZhgKcIhOnUixwWsPxR2MUr2Lu
5D5FDyLxPUzFI/tEBVYa8HcOkEtPrQNTTCvmQYCwBw4AqQi3frH3zR9qw0wOOsw9hjbQpq0paMv6
VyOr+058iyx52uzOrYI04KB7FvZbZvaQDlv1m8jDc8umOm/qmzxf8rNaKqRPKyTImN4pJV+zxqO7
iGqOzD0TGYAaFSeUYY3zSwcaO81eYH2gt6jpPhysJ6+tz5OXfhPJEtRN9YYYz36/pIxjDMvXBV8f
lOHVH4fxIy68h+1la9dkVAJZ2NG1COIk/cVYfzei4DOIWyDZiX0BKhgnWvFsW853i/pCvkwqNhbv
ALkWNKj219Sq956f0E4RRnrKvtQgux/xgoZdyee2B4WVYLyLTGdn4cHdfjrfQm6AxabXI9DQT2eM
Hjwoa3Zl813G3Ia2IMj4LY1cdm4WLSk2CO7NGsDlkdd5eQxr8dr0ZPok+do4GX51U8/yin0uCjjP
SnmuhWVQu/Qi0znc24RAuJ+5Z9nAbpcY0CGuU/NTUC2VFL8zy8qZmIxVUALiSbB4wk7haQmcdwnb
dafM5aWW3k8dEVbtajQocyC0koHruTcWyKjeRB1j1dvs7uMWxeFoD8j0rgGcTmXueKLTST+UqJiV
vRY7wSwjr3CzUI4z+OW6RYSZ7G2/OgZF6hMS2n5Uxse3omKXKqH875zBfjf0FES9fjaH9MiU0iIV
TNxpJO4USjTvcGskDJu7lhTFbns/WtCwhzZuAb1U3Z25uN+B2n1CaVFBWakf2CMAdYb8zE0Lf3jE
vtrSJG3k+4jk17GfcpDuYfuirQwBYdEsbNQ9yZz6ME1QctBrgKCn9i08m/GkiZ6BL06/FjrbTNk9
Jrr742QIoStOnKUAzhrZxuQnHnWAGYMIwbsYqBn4eaw+1pou08pz/cbybleveQoH9WsqxpYsAppr
hZUTpni+s/hg+1KSYE7Nsu6X7MQOct6bJq7sh8nI5Vi9tY557y3jRDCZGvHWMo55g2ff83zm/a4f
5ZAIralNz14YwYLdWngK+4WJusVJivjrkVMJVuzvDgEcSMv0H3cjS+ckCZofYlibwCYixnnCW+K2
N7ZTfRcGWcekyANkhDRev3djc5bWdN+b0SHpNa+MY9nPEvh+k22eRh2/pLHdHFzdbstUhneuYR1J
5rI2NhpunOm2dme35cnj0mmEEYkr0D2hZr8bsaIJ2OVhfpM55m3b6o+GJVgHJoZnaRaEtfvUePrL
BQ9kcNqUavgtq/Wxbh4cSb+XhQw4h5yL2xcAWDEIbkI6HttdS4xxSLy9AUdWWcZl7qi0pYnrMaPW
0VjSTwrJTwBDD3xroD81WhxJgIclRIlhsSADe5lf46puQaoaT0Czbuvxy4gAGrpjf15tAQ4ytXzd
RmpnmQwPbXevoPqvGPBx9rhA/BwPq45xou7zGzrVo3b0g8r7x5JKzrLUQZWr++vrLj1VYyLLYnZ7
1CI41VPciYokPQ/3lSW3JYjbJ9oJdyyQQFllW41U/urE5AKLHL6qLJffhtcfKT2PefJse0RKLXi8
UNM0PHUUUBCkpJrFbcs7rwyfNLEFtUztsbA+PXTcnbbtnxBEHoj0Xbq2eU0bahDa+AbK6zflQfWI
uSvO3gPcAsR+hKKoj7mDWeqzyykBXJyP3nX/uPmXqDYMV6mBfXp4MVPoWw7Nn9Acd604cXPFqNmi
sM4Cz377gYzLZtHF5EjnScmN1iibzzQqnjBT3IN18vPaWk/AG3MaZZx1zxrkNhbE0D3rxRbW95ri
BF3wA7C2PCdkASFgOh9LhJthQXmvsVLUjGF2BvIpa/I901f6LPWeceAndW/Ffshr/GrzZUzAYPY/
RcQaR1LuOnXHnOuEB+0xx5i4FReYMSMbaznXFTKxuaJLurUJWMFk2t4abOMXZmI1wNdWrEjMFTnz
JNnjt8R8KLbpVXhThbgPcScMzpKzS2SWImycsvWPdBi/d1lPm2OS3CtCxrs+TR6nvvzluihImTW8
uznm1r77ahbro2jKN7xaNAAmr40ef1hOllHQOz+y1igP7B8dHgDJTF9b9hlTXewxnSCEzaChbL9s
3k/CeZKLgYoouorc3MxO7kLDhtE/ppW4redAiqaBgzyr+zwkt8+TpgzYt62+zaVUqSBxeEfrYaYP
aALHW4F0ZE5ZvyPoBxiTBAOvnrmkmREMxhEQ8qBgLKYOum/u8FwuPDwxotpJSsR3Yn4rox+doQ9i
aW6wnjO8cHlSYiG5QXl9sA2SwE58TmfrcxoBZabLi7uYn4hmOUUM49Hw8DSoovy5Xd9hRVFJ18O2
nAtaJ2W/+rOlXyzhnMd45O6jmcJNarm1AU/D2qWoVkvgclE+nCKnt+9plmYDKo2fUES1bxtvJXdN
0cGJ0AXrFru1vmMNOFl4mvdCm8uZ+qHddbnv9L+kRp/qIwNYh0HWbo7vyzFkodJwywRABKLmp0Gn
ChKz+dWRSV6NKVg90or0Y2iMPL5sKURyItrW+Xsn49KYyWtGDfghqjKbjdWDyNLkZmBSooptbLYy
kakYkFbhi5fod7ERj6Nwvluy8K0X443u3GxvNt0NiOiOV6l/g7HlliHXxzJdj04Cxa0rMkp3CJVO
NB06PUleR6W4mpxP1cH6BtwXOHNqIiSle53Np7Iw9xYTfp+mG+3HyCA7pgcYxg37e7Mm07nZKvdS
k/mkk3ynF/J+YBF5DHGj02mfPbIEwqOwOO8Yb07t2nr0gsatD0CTn0gx4x6WvSkomcuHbwvi6jhQ
pjsL/UHENt+TlE0D3lzrQHPoU9NEzd4MqYOe0oOGoF3F3btcU3M/zWoNDIxJHXUP0nWio6lAGTA9
uXgRSCGmN77DxJVh0E3dsauoOvubGeLPUO78yqmAbb15kPY0nbH9PBpO+gpkBBSMwaM2KXmQNbSP
p/NUBdjDmoDFmsmqmZ+cW9S5xDsUUgrmd13OpcK1Ar02Y5HnAERatDccaBBpTiSj8e2SO99oY41i
PD8xLjV7a0In0A/egjGkspO7HN3qyMxZAILJnuxafdVRlt4KG7gIBTJZ/TiY680cR+rMyKwXMHaj
Hh/rzAOL2iu4xpG7nqFAT7ta2Lu1TvFKoebVQ8E6MqY9zZtfe2ShSZbU8E0UsUpNT1D71ndVESj7
3at/6t7pAvKbZPZk8lQk61OpkOlaZpbgXaenMHt0qWda0UQcA1msQr3XQz4d8tX405JWOi/JBMNs
nT2/koBg7eGP9Aod0H5LyE68WsZHnunfwqL/uJTkRUucM4py+9WED+5F0mb5rqh1Kr9RNvpm2ZzW
FMUywcBPsGLnp/qSXsFYH4Y6OkGdpBN0FoG1SMTBnkBIbCZ79Gh6mLMGxLUCOTwsZRArniG8a6xt
0nM3gLyPEVFpi/XXyjsS6iSoXTpHd35DnkEjhDJ1cPvxq5SMZYo6fAYi+06Y8A054nWA97vDC9Me
jUJ/m0tAlN3yy2xRZMnRBWHL1Cba2qILwK7cJkCei+GYuSBuzCmyA56hnKZ590C0Ot7FVVsGTjYe
+tIGOoBWH7np50r3ihyKd+jEnPzDB25qeO4tc/k6bFhQTXcMxO+WmcmBaCL9yGzWUeVvXY6unxFF
9IeBYtKJ7We0YuBenXs3cfGcraMJdBy8vF7lvR1ZLLSQOm11iLvkCB4k29Wz+QWaAIQPwMciSk88
+6JjZb4OINx8xsSYT/KiPCgjpoi0eEhtCLKlGh+9Uj6Pzi8CGgDs3dhntf5V98O7Tv2wbos7SnNZ
2/DfimWJLt48P4bhSrs5nTKF7LBzS+vCuPuUJXrfeytaeidO7PoMdL/9xEasnfe6Kl6TZNjFhdrQ
qS1IbAHOsY+h4Jd/mhKaijdE9L8n+gvMQb11wun9mJhPsSX68zzBjOsW/T58uZWMT1nDNAmJcSCB
uLOXHLmnZ8tV1oc4ZEubTa+u3ZBJ08nRBQ3TryXkv+Y1CbvmSHnbswaieUm4flnw5SkG/ppcyByT
Q8gHuG4KejPBuTIm4qX6iYxr87xGoeRivbdblHUqwT+1K5PzKMf7jho/v52HMcjnIoXZTrn4Sg8p
DXjOk2FvleniNjXURDKFM7erSn+o2g2JY2FXzE8Mc8J9tUxALIyTrMfhMYv4zmQ64tAbmeFG9R7X
+a+r+/h/jdr/L6O2EhuY7P9u1H6heeV31/0md/G73Kpczr/+49/VX3/rnyZt18SJ7eC/kyaGRtvC
U/1v0++u/49/NzzxD+yDymGTZzrK5fhffDSl/6FdkwCEJeEiCNPG2v0vk7b1D89VmoIIj7yXos7l
/8ukLeT/kV2TnqdxigvS3oLL9n9kQJyl5Tqf7PIcm47hX2GDV8LfZKkekPrb0Nh0cilJ7GEVDCOp
6879bvvk9SvXg0HFKFf+tUd9+8psxN1/+/L1C9fPlQMMkXkA6eA4PYtHNGI2cdVFXIXi65//+tBV
7RlbK1sKHWoGw+Gu3JCeaOXl5frR9TBcZdVhSJeD0aj71IXybHYdSsD1wymsPDbA22eb7VWoCqWO
0VQ1Mxmbob9ukuEST8a5YbjiyznK9hQXvdkb0rShLWq37cP6FZ96BiKgHS6mcFBz1nDa9MjS3Dsa
19SKUQD/zBIkxEZSywPbG0ef5gz3jNvTK00QExs+gP73yhI/UC7ibzzMwCLOTFOsNTzFBkXZxYBr
uK7ze1Z8D5MVZ/t8mSp/4dHAursNEtat+RChBI6RIJOeHgUAoxMm6ksSzQnhJYcmy2GDJcfvdatu
ljlKD5arTKJlAOMiDDmGGraa82NiwUKwjnOz0qQzvWbxGB8Km5HuNFubfeYgC+s7ZR8vqFjrXoce
7XK5ZF42O8woi8elSzK/c5idWEZtH1zv2Y3QSnEAsHk23feSpUtdcy+3w1ThvfdulxFzplm4xonS
OGjGHfO6aiCDMrUbz6zhxoq3phLrK+vBqU9/5HO5L5MV83FO0UMozCBTo3kAloVF37N8VA1sLq5B
6YAz3RKFf2byZJ1E0rJOTO7pZMD/auaE+Enb5KRvA9CFyFOxe2d19XyyLPOPURo6KBPp4XatMSq2
zaPMLvZIvGbZIrmLZlcqHOvgFlNLZQXAu9I0B8bx65PjdS1P1BI7E8D9JPfgz7O7nzGO7qAJ/ZAJ
eOaM8eBhNinQKUP9RRVqu9PLXZbO71TvIFgnGISUu35gA0xA56z+9UJZnztmzsEi5wdRMonBI2Yh
hk54e2LrJ4oblC/lZEHucNowwD/jI0CWKdpjR8Gd3zPCMS36cYrco84YMpugU2Nuwi2rucks0YJH
QR3muPcCnbnZKRrVnjlQexFjcrDb6bxqPAetnm8Twy2C8JEF/5k636B0RybVrf0sk/ErH/AjLWv1
2PeixKlFbwcPRIvbGhBTyZaKpbuZYRMOkeGVgS3NSbqnsiVBt8yJDy4DARlHawqyT/PbKDV7Gqj3
DGsrSB11Y0Lfyl6QpMt9Ypho66fGokJesmkussI+afa5Zo/miG+c1dpW8uiq6ouzo9xFAwhtkWi1
Q0nYqLgoWQZmCjIgO87iIEna9xGZ58bKj1e0qlnUu5ByphsTfwB2zemAm9Tc0Z+5g1qCKopplTMr
23cGaZTVO+WomuiY7RG8vHfgBHoEA8fUZXnvJm+reFMSbYtvrAFN5A+K0QlExI5p/0th6o8MwsHB
xLkpArTaDzY4OMrIgDOgYzBKVzSKu/N7sJ3+pF1iipjpaYSXFvairGPzmhQnR42dD56FOxRKrVGK
m5Aq7n1XJLvauyMvxNuDIjb2LMXs8piKqj7GeDEDQ84p4EJcfM5k/moW5NT2PYsG/OQ10wpuIMfc
4tKI42LXxOW93l6EKdtxHSfjGG/WxlBQ585IW82t/TAI61duc08FRjEQ/J/HpP+G82uBr9xG5857
DmcveuscG6rzkswQcctzyzkm8JxAOkPljSWz+SWhFmZMnd2KJ872yM9Mo/gpM/5EefBnZGAjsyIo
EQkr8NJ3ixybUPy0RKFxlDF3zlFopu5OErDF3KajeyumM7ihb5qY1JuaBddBgpI2R1tlvFvKIMLg
DEOj8I3SiQ5O6VT7dWrOukeYxcVLEqWZwhvcuWM5kZ2YkJ2xs/8myWwdRr1AzgaM5dfnYRmzj1yX
5xrbZum2xbtt/TEK5k6mYRNoyBMsSEnExPqPW5XykoXjyWhN5Iopf5mLMMXS1rbHEnZjkOaxfrBj
XD1lR2jZCM+ryX1z+FU30YofV72hkOHqyxDZs24qg6r0JHUAzoh9gxWgBakuX86O85SyRm+NcPBd
0+x8Wj7Z+bp4U8qFYWBhFqhj6ddaIy1nqrdvwtQvtPwYx+ZDtemmiQ5d0AyKRpYsprYkLb8oofqc
l0NdAAAaMH8VmAYDJTxYFOgTyrsXDiOcpcxyCsTCHy1um/NWLi+nGBNWER9teBy+1dPCk6s1Pxn5
EtLkRXEPKWXfYyfzQGuwi6hmkXCRhEycqjvHi8aW3m9p2ZvO5JJUM+U3pGAelzkd/e6txaRH3plf
Xr0yzkIaOs7YLMFFMgfpYIGptGD82fjZCmevjJnnkJd5aQqeRaucCIwJ8jkZQth+yiBhjsxCJpXT
uLA4fioGee5gqtV0Hi939UCflbssR73m311h2X7dDFRcOxubu/xTetrAQtoSBY8bNyDU9Bh1y/2S
Af/QXY/DMV1uR5g5LBsaFvUKfzY72tRYsQeDTeQ+/S3RjF9s1by1oJuPC4xCIz2MHXlvoxP39MHh
DhqbFVcV10RXsq/Tln4yDErwaEnfwjCHbfkCQ5p5eFTcpKYgWWI/c+W8C+jOF+pRgA9mMcWSAJ+v
h4yFRNal7t6h4dh2AyCXDBbiieXDyGauiauOKhm2yg3lmAWlCBemX+KiYvlR8EgPsArdzUPp7G28
KMFKuXaMYuK7sfcxxgWzWPhic2SrYxgJwlcMfrH1MOcQI8A3POk/hEt980STheHGNsKvKNjZuuVn
vXVYDmSfLmNm4ADqi+IJAY2AIEp2lMLxS2r71DCxAVnNxtn7FS4dVAiT+HDimaSJJxc/ywycwTC+
uOd3B89o7qN+tA9Rw4xVG5aiUIkEDtVpPLNwWOzaxq1wpoCqJiGMH20B2dM9YlIKwsKgOxwpHGuH
L7b7dzpV9a7dOPGyBI7XdO2TouDsMmUbXx/PWU/9iqNIGcDNztSTTu0oMDT2k3brABFxiNTEa3aA
SS4Fwg0uEa68I/yK+0RQiks14OlaUyLK8kWlpva5/99NXjJfHCXH49yl0Ati+zChVc6qmjYfR+sT
hwaMReHCqWpqv48dqPL0yRxk7j6VXb+eVfK8xG8RdtgAgFPlX78dHPjbHTY+O14BWm9E3zCbmVBT
CKyhlTSXbVaIJUb7MEzWhJ7MD8RcXlIv46ddWEkfhtm4W73MPhd4DbnvYbPe1u7RVkQjqLfa0xP/
u7ENOIkFlg4apXw4gJu52QzpqIXK2CdjE4ikcwKqDnEobhaReLOcFOGH1ZFPp6fq0FlFhK/hTSjC
hz2lLFMs3gj/dAdczsSeKtqac6zfC1WOxKT7U4p1cR1JXvWthuPciUsH5o7mYWvctXm0Xioh9N5x
i48iwSSx5uVlNcAqOqyjejw6tG18NONzkbq/mdJ2fkwheJmaZNFkfvEa9TrToZdhV00aQ+J9JE04
dCrbqVR/egkmifXaOOvyzoslbIIE05O1dc2aUf62eoPJN275UeG9sw4kHyZpbSp1cshAS+dy/D1m
4UZXvIRRNvmLiP/0c35jDpW61OKldqU6R8xZL5Rt3PdWZRxi3TF+cZl/DRVeSP4Zxy89BiucRqRJ
on0pWIOJGlp7OWePRmM3m+Vpb7uioZwQQw3mx85n0YdblArSc+E9tQvGono7TNFPipKXMz7x4iAZ
ZyhFxGYnVtM7xll0SgwIUtjHW3INdndE279YU6wOTl7/YEVBG1rBzcaxgr6ngKqpUS/aYqX8by5f
G262B62CuF7GmyRpnscpzo/V4Iw3hjsTEnTN8zKcnDU3Ll3Sf7J6eKObIuGy6m5sb/Y9rP+HIjvg
HlwuUntil3kktIbYti7DYh+TJp/x/AwMPxzEvbrIJbbGivbs6jvxsxnXMr7X60VtYcGQjSx9jNdY
q7ezULbU3GqrovU6Z6oZRpV5cMYPJ2043eutaVgYrR8N+W0+99w6tOFxWyHLAQaJq9tNUVt7fkUh
OIidtyTuqfWigMrR5MjO6g7ITnJZHgo7H/yp559zVPRSLbQD9Gkf3wzFqokGbEu+VFyI2RUHL3be
IkeZfuys3PC2ngS7oYV9TUF7+WWe8NoDaNp+WFLimg6whs57axIoVJGJT+h6mi8xMy5uPNne0z+c
hAxPhhNyXOrbVJo3Wqlhr9r1Jo+YYTA13hGYorMRqe/SCpbUjj23uxrVOcvHc8yEC6ckJpZiDBr3
D1lR43I94K3dfAG2epyKlXN027taFBb8dcjr4W2suvlAYvyfn2q0KDBhjChb2yHUDqJ+Hg23Qsjr
In2/KpN4zWZ3aiJqBrLB3Bt98wl/F+hJkmh/JqjCiUlTGIUSjEIxr2y1qAx4M037OZKELmCgxjmh
sNxoEGq/J9yMLuEqrEtCkOGvj7JJ4zZsuFvzHIIDaAOUikpKZUuDznc1xwbuqGmg4NDa95gBweE1
Dx769xFXoXNaG81Mj4rTcfva34fr5/KUYWdkEOfztv+lqYrwoomjliaw33mBlKOSR2kV9CyU4fLT
Qnbxl8G1L2mV8QCttPet2VTcWAuezJuFrW8w6JctUxKrBZeN4+t9YnbFs8HDYFXFmU8B9e/6VIfq
Rz2gFWDricHytTEns+s+XgvIrlVJ10O4PSXNmNVu2vTr5XoQBJ9P5SAD1emC2wbj+Rms/eV6MNbH
RhkMubbH2t+fZqBUM9W+LIUtLmI7rEP9UvaWt0c/hwabWJ8hjbgHM5TAxB1OKjJXNM9yjkLFp5h7
zaabUm9Jz6Fk5EapN3NOnZP7Hc+RsblPvAP3AMHTBbuXigvr4XooDPElhurZZgTi94QsSHThOtfh
PsGTsmwzuaqlum2UfX1sO3mZWZQeuzQn1disd/B4HN8yI2wimWndihSXRJ7SaqeiH3P5xEgIgJLe
Vl9REDtm8smUSuy6fBtwrOFjXLbOc12zNBCuX8c1l3oZkkXGYXnGe/mrb41j6G2MWuZMfmOtFdOo
dGFYl1XE2MfxZYgV5o4In7rFxgBkSXTTyo9VFBSxeMOPsiPhh6+lqlP1vWOKDXAY6/CskuomEw2/
LAypE1Y3f3DFfLYt+zcOn5dYFN7JHsRymBXB14ntWRhX89NKW81alp+UIZs/y4Z2Iz19X2Shntqc
dI+dlhaVqzKGzTju2DzN3+qk+UWlPHWdK1vLqrfo+WhS6IGVd7Z76dyB/6FGuVjmXeFO3m1Sf5l0
ed7U93NeWE/sQGTQEoI4tIkXWDF3xGpZaYST7HyjbU6/RsNIupn1xKJLeP+TMxzZ3QZtwxQuC9ut
JnUObyMrfbIn4JRx9iGtmUkaLL2UQCT9FZ/u9zwyvW88FSMsibb5EtvEc3tPnuea2G4dl8ttn6/d
YaV/Ey99Rwyk2ubVXW/6LT5GL6IncIxn8EC2GYx1BrRU/WnxhZ61DXh8ZTnCBgQOct6FLxXwgH0E
zIFMjjXfNfQS7FWvxyB2p6/cSLp7u+wIqTJavjpYr7V9gxc5Aaol68DtIYwBp70sDHlPEWkvUl8m
UVzSAt52+wfatl7cFnQXLS0v10+xFlouD83WVX89LAvlMumk6LmXKxWtm0pLxKW99NvBoG/X62wu
PmBealkJUpucgLkpqkNqRa/ZducmDLH1EsWHazHbtWBvke0Du/rpr08x3EF0raVmAAl66loodz2A
yawvW86n6pvcT7YnThOD5KeO8Pr1q9W3Y3tGzwzef56c4AO07Fhc663LJicC+ddBYrlcQk5fIUZG
foRRCsw0w4KRmp837DhcP8rNND9kpfl23elUbGucIjaPEB/K08yJok3zl9m48bFOCpDW2jsZRLlu
ZLRV9o0Ihh6ySmjixocRmTLd5c0b51yzyvWGEz8eoshw5ILBEBISUdDGAwxRhauxp+kOvWBnzfr3
uMzmzWK5N66bmsh/RC63PsocY1AEgArLw4V/fYDxntE7rVI2L6jHiSxwQYR4e+qquU8bXmtsLJOD
/RBJmAtjqGlhWqbwjrOV3PRScYusZBCThUr2rbvG9+DHIViPx0o1N5GbYxlCZEc+wuWP/Zew6MOg
nId0tLI9LRhB3kh5pgvvCdP9H0St7Mj7nc3zoY5Fu8/Je2AiGV+ztABqRUh0cTfku41m0PIW7IgM
Z8DSS7l3O3OBKfaaJ+o3A9mSzVGGmzqChyShtETzMfOIDcVdCK2eRIxEXOT2SMi34RHtdJtV6oio
oWBdkqhHXRz3yg7nnQWa5AJFmns5CfegTvhlE8+FetBlGDXU5km3gVS4txmMHEAuzleZeefey2/J
LVPtzbUKUvO7PW0m1X0j5+y+8XI0Om3aATHZBuhUUCPyBrwyi5tM87eH7R62Ql1cTGLtw/o8m/ii
WLxShpWgXnfEfvJG1bcyK5A2jdS8rxbGqdLgBHWTWyxAhPKtLWUuJ8B5rLQyr7nTaKW5kf6eBZru
5DW3M/MAX7XFRzJthb/F5ijKMe716zezM24Wghq7pjeeEfqf903I/KU238cO2XdbxsKgEeyuMZiK
7qlYk/eIVdFTV/Njd9RP7CxCpXcZy0Fy+8+bEU5RM0LOLIK30a01BbAhT7zVtomzFi9aRncOa+Kx
6+O7eXujsSo1GK4JzkaakLH86TTuenD6t9LL6dEonFdGP2+21Zl7jDvWEXPHHXZFOqd0mLHwq781
BPQYLEDNgbufsp9zzl1sylMZmnd5ytOsNDJm2eLgtvP3IU2cs4G71XXzg6kXL6i5Z/FUazEz2DTM
DdMpI+mAmG/SZG3Gfmyk4Sm39RNuGK6f0Qv3guKT1dR3Gimu6wRjk6JuL0UHu6HIw8cspMDFIPUl
W3MvmJqIcBqp0LbKYCGOpsFP7w2smr6gMdiKGPUUnvLwh2z+vF9Kxt9kSdQnMipSkfJHFD/E0FAI
ixOllO6GeMjMHcIJApbtIB5TL81r35qFkvA6wOMVeEVYSDf8sgQ3lfDiGu0HlqQ/88+SKeEOks2d
sQj7toji72X6k51qjHjXZ1jPObv7HHKaZMtWPywJSeHVQ7WyjMNcdPVLZ3GCOOtzYwuX/RLMRQiK
MGc+gAtwpU0aO4R+T008COaiDn230BiRRW0wkP6oM6wGdbUcCO2TQiZvz6NLmUGIzII5zLWLFMbY
O96dMUgz9Wr18ivBdkFXJbXg8Vq9lQVSuTlsXkczvmmHtjr0W/F6hppYLubLihzeLoco5Jqj3+8l
TLyWXMx4CwoS4D0pCC9dy0DjfNaFRxF9usTcKMrPyKSzvLY1ihRFqIrJCSWBTw7CyMSqp+vVdNBl
XgEtfM1gYvlJfVpLajpcx3gS4j/ZO6/l5pEuyz4ROuATuKU3ImUof4OQhUcCSPinnwVWTX9/V1RE
x9zPjYKkJMoQzDx5zt5rB80FqMWLHP23Ii0Hum6Rv21Y0nG1nM0g/g0TO1mOPTpQryzmA1rCzKhg
N4qooJJQYY7wyEASGbUHQdMHlTFTWJs4j9qevrE/olVyLch1GjI6DOH459jYkkUWa59KU/iHCU8z
FJjBuETGMRj22qvxSIhuS/3xxZt9FdU6L2MxIMbSCSEMI20pzFsrP3YG77Qqeao4n8FJKsmL1xlW
qBBKcoaHiDPzHiDFDfm4YF2B+wiyWVcQO5EITw1e/Q01DYRtbw0bhMxzCw2ZW59ImyIHxUgvVWn9
mjXZCoxMuHb6t140AtSu3+7zKjtFjwgTWQ2PrkOuQ1EBGhDAq2iwlNUpwEistOwd5etsbWpeGCI4
SzRQtwnNwX0iNWAhgFzsCdGKhdcjy5rbIYrwFc8ImDSXYgOR2IklSg8TGy7a2Tpyl40orPWAgFir
KrnpMv+rCUA1RFPpnsIEvdz8hlL0iAINoaVfg3MoOQ7A8sKd4S6US6u3YL9EPxsaCzVwBh1xaNkp
RkTP9VZ9EbRrjuVchSgsMvFOd/OrkgVhiDHu8n4vDF9/JLSJcVAmOENQJIbYQsbmSCr4nDRbrSYS
dFydGRGBG2vvW2xx4UAGLISYg9ZpGUHryomSjnT9NjOTDyZsYISaZlzQvXdWtpZcQIy5oCLSh27k
EtMHBnYFb+lVM40FXLQCZmQBp9xVw6Mt5CHPayhq1YBlKWICGeGRyBUStzSJWFSFJzdEe8JRX07M
jQ7IuDeZQDtGwOwh0CnXEdztqH5fK3Q61IJuAjDaOMUMOMG0fdhfUMmts1l2b1pLnmrtSHvvoKGa
euGukSS4i6hQcu2gSMLcp35ZY8Sy0gVxGkN3JJOcwcrM6CAgFk7F1K693P+UtKjExCg46Wu6Pd6Z
WS4xIXPrUHY2FogtPuFoG8w17p8PYk6vTkwSCf/x2J+7GrHzGKFCuGuIIaF5zTnJBTHpoFfmm/E1
PZkuQgUVC6/GmM/JpuxsuNLmeNP/+HqIO8y/8+ypvH779Wv+4+ZfTzc/p5ybCa7J2+Oa+ehZ7a0x
GRNTvPkHzh+u3/vn7l+/xJ+f9x9P/Y8v/+vnjcAl16FBBOwQJP3y+o3XhMtwfvLeSSiyrz/acOGW
4YGCRx+aT/pkxVsR6sXGDpsvmmLjrgU6uSVnTu4Kqut1mbhf7pjuuu4lriS7oRUvozGSZwhkh6wq
3pKpH9+jjGU6EuLGM1tnp5kE0HNYYuxy9dn98+Y1arTyOOA0bfsezEcV6qe/PySeiyLkeh/VgW+s
rzcj068Y88xfpXSRHHKHfm9n7wnQ+efnr88nCjrWfz1LNnsMr190/eCayf99pr8etCdqS5c0rpI9
+M/X/fm1/nquP/f/7Wv+7TF7RswJta3mBrqjkNf3cwyusEdrdb0bzdep+u/PXm9dH7t+9nr3+uH6
BH/u/tv3/ttT5bCsqdt4Lep5OMKgjb4Sc4OQv5Ye4Hz/Xx+0ypozx5/Py/mb4j/fdL1//bRbcfpp
vT3I/x7kL5c082puBlKMf9+8fur6AZ4gLTJt/+fb//Ejrnctvbf+Sgr4/yq0/1WFZtj/iwpt+FD/
U4F2/Y6/FWi+9V8Ue56Hjt0xgfzOES9/K9BQmAEDNU2he4aJ8stE+/U3JhQFmu27NgGBuvD/pwLN
dP7Lm6Vsns1BhugG3f1/UaDRV/oHJN8wTMdGfSNMpG6uZV8Vav8RyKAT6NVVkm3VTmqsW6q7VB2m
kiakzCEk8eT6VrAwg/Ihn707/jTeFERmx6Q7dSNfYuLOtIIJ4iMVo+MxfXPyj1ohDNF0sSvltIn0
DoSIwSTGj+4Zbl76BqMSpD0cRs4yAA+9KCb7KdVcuQR9qG4cq/4o9JYhKEIwdOED5AQXv6AVGwcj
YYLSlsGuploRrXoBMMTxMypu0nIm4VQOfU91dmpypmTRc7YBNUghY4FMAzVeKBzhgLmcoSFljsy7
cJoY0n8lvh9u3NQUCwyeixzJgSkMc9VjgMwyI19PYl/HVIACkNTaS6dta7TPOc3nySAB3PKLLRnR
j8rnNNkL7PotvoypgoBPR4+wU1LI0YlvvEC9Vx7ZprV90wqB88qM9q7g/7G0etEdDKR+nRg5LlY5
fgKNX8AEo4mxyDzl+agfRUL3cr5nD5V5ut4ycPiRa6afPGEb54nzMj3Q2N/KNEQMb9oKibvB4F6z
4LAOk7FiHgMQypHhXWBN4Z2stG0h+wnQJjtVDdQDlHal34WTM1FDtPKvu60MqrvRXqR67MP4G6N1
7MT2o+jo1ErRYUXJu+gEgOwlDArtVvdDToghBwWhecHt9QN6XO22NOWlsz5h0AjEFKKBS5K50zkP
ZXsscnNb2jmP6XW11gJe5STW8IhZMNsWU6okMnqJ342JSHQsC0EngssbVkfq3fSUfjf16Cwi2vhH
pxvEjd/LmuUywFGTddHdUIv4HPcZVMI288CVtu2y1s1hm/XFne/qGgmkY3sh/CLajmGssG84zaWo
HfueCX7nM1Yx6iddk3zQ30NrCi7XO6ZD4drL7o58NwToifvU5R5GEY1xfyayo4UVm+G2Sl7RqZcI
8vBPgY54HaQaHwOree5IA/9MwPWBJ7Ht+84NjANRRwOwOB1Nc6u3NCKIXtNC7adyNS7goTx3lWET
NODJta6HxcEvWufRdC3SY5Lm7Op9jPjBvAyaHL+9Ckoo4D0gXhBcDeT9b7LnLZ75qBAY4y4IG3qI
+jR5N7CNcoCS3mVMKOeR30Ub1RNXAr2S9LykCXcVr/M99MIOTJnnvHtTuC8ZjX7St5/t3rf+0PRP
SshpF80SS09Z6jWdAI0GLoL4ALytjottO2hOgNesD5/T1LORtEgOZbNOKU8tb905oc65js/6vbk1
WuCJCTk2u7RsxxehjJcx1eSdsukCDbVK914Ayc1RqvvOPzSjDB5S0KJojKpjlnf+WQ2oskIoTtts
iL0bGiDxki5++Ri5LUZlfnSmDG1Ny6Z79IJaHdzOfPJN+8QwN/zItbha1KE93UlDH09AhJulmaPV
xEKVHjnAicPgTTQ6Mn+4SK0fLoVp7lrHz5a9KhBmzo+DMpzAeY7G+voVQtX+ru7gvCPPWHYiH+/T
Wgz3jt30JCXFhz8P8Vqm21CPjzHydE5TRfmilxZyMA808fXuiFiR3vnMv8+ZSvRd9uIY6S3hqOoe
9Vz6NEoAgmn/7tI+OvWIyh5VkZ1jiAK313tD2JP+GeElot/MAHPwHlmBqFHzMbyh962/oABbebXj
PBJV3N7hsHp2EIUKVKoP0jCz+0YW26JXiIsgUqz1hOALux4Ia6WTgyGJg1NoMp3BDxcfAxOUrNVT
z3tiI8GWXErbrfEbBtUPnYGWqcVNV5Gn5GolNI6MoIyCA8otrx/nwK6LGAwQ1qb78jkEGXfRCiMn
nkXnPBbE5UaAodqVLu5kBJXY/4xbL9O1r4GGFeF2IhxfNOC1B0K8OC/Od1eyg7Bat5W5r5UtXrO5
txgZ6YtN4gjHJxRkHF+8196fwElxeS2QDlioj0P52q7Z8utXfUKnlsVIioyy+e003k+ma9yWuJaf
Xc3SNnps5Pu6C5wNEkBId6EW3BeGQzSyYk4fgCJeeV1l39WjAlqr8xauCo+psZ8Xq64Fu4KTpXwW
khclF018HOLiHEj4zP2EfC4KoRvwKydPAIYoxLPx1Qxmnr0dxpdcl+291+UkiurRpeoxNjsBwU6O
pIVmJs1NWnndnZ2WKDS9pH2pHY1GiSxQ5uCOHFTdL+GGKlxRcfxk1hUNZ52/6PpZZjYi1agI8mkf
hjquZObD053jtvf4jdrjX4/Nd2HySSJi9ecAjdjJmz9cb/UFv0/fOZAdhrQDt2RymJ1vpUSHIhgr
aepGwbC2QnbfoWB50mvlYj+JiUg1MUsmKQ3Y3Id1CopoJ1L1a+i6sfW7FiaRbQFRCHEC225G/GTA
XBPd4mLin8D14+0s5B6ARjh4+dWb5Rr9Po3DHTQAui+Q70a4sFs82lQ5tQhuSuyORtEkZ5NmXX2X
I0u511hl55gbA9fUjzFRENlsCttcxzmbmqo6dmmZwbTRL30QQ5JLAmM3geFbCa/2sU6Xe8uq3kI/
3xphZ66HLu13Tl9/sghP6Hk0/xaOOy0j2b5UIk1OnT182ORT2C3yLuGwP7Qpk9FyvMRdRqZGFxCC
iiWmS5EdC9tmIi++BBiNCYyyPzKDhLm9UPVwT9R2yI3qN4g5ZrS1vmLW39DNM+5oizJRN7tvawD+
Ug9qgbw73jSaA8LJTqqdxzxtSd/5FeflQk/QrtZ6Zm6EOxNeYxKooyiB8lR+hSpFlhQUz1rj4Cey
SNTCQjiG+dqPfahz5peRa6dG6GdNh9jW2m9wrrbE3923skLvkfU/osV7zCwGH07sPoWtesZOuVUY
EwC5pDp/+k9aKjo5GWz5ZnhxgvKrk2639KfwSKkhLFik+qivGobZfRTdh5MEPrrR4cyvgy54l76G
N+p7xlKIFAQD6Ay1DduAHnRtbBtQzmNPI9Rhlrzs4nCWxGJnzZ37kvlHlX2hCHzFRrSaso5EJCBT
yJNuMP0eqr6cu/vGi2z0C7KPBzT3/iaHNyD0X2x8fT8+B6O1LmG6lCFpPaZ2CLvmNpiY+ZH8ztW0
nqj/pu5uUB7m8xwcUKQ9QIP4SHt1r4f6XtGhSjQXRKncpazEgFCHR8RIiF2BPi3SVqLva2H/oWIm
5HqBxPVhThc14ylfIeSJVlYCAZ++7IJwgi9s9qDGTN6SEBEqMPILCz8ashne2ZaLusRahXb1JLGP
ND57vcXAvLqt5ildHakb6ie4TRzPZ8ztYAw063sfdWavVnW3jAJkynC3K4TQ4lb5JY14a1mIIjia
FbfmsjvWWWDy8NVpg+Kc+d2byKujnIqvotHLrdJgsPF+XDU1ZFtbWLvcBPiPx27hVLwRfYKTOIjN
QivSdEaEphAbimVDqtmi5OWpo/Yypvkx13H3F56OzXyOPQ1qY8OlHtFYcyMIk/qzLq0z7Up6ar4V
rysneZsqSzAw4+9WXrj0YSBNPiBoiKTPKrfe1Pw8huG8oWk+Wy2TImK/YmKmf6BYoKDRqq+ujOnX
tugm3SeR++/CMz4T75sd4I7pOb9qCc+FAWahIAHk4ycDnxuzUc2SiGEYJHF7lyoHCHfmrmJt/Ogs
73k07J/O7X/GuLqBUqzQ4mNkJhShiPaO4iV3sugrcuL7pqePLJ3yw4BrcyOike0L4bfOXtTF5bub
cC2zD2w9Z9jJKDpRML8yJZ07yg/Kdc9e6d9n5ngnJXPxMR/edK89yUod7Eo7UhohP6+j78hgzD1f
gAQloiWUatO1SY1X1r2tU/fYTuhnnIVLSkIIaUDCwAwKNHB9XXCRTGB1LQZ1vdbfaUZyl5T2u6PH
5DDietAKjM3DRDdatTchkUBVZ0VrRfQ1Ovukzu+6Lii3DB+RKYAGgal8G7qkJSA3JHkPfkELWbjq
I/pT73aKkgzzzU/r9WpRp9VRIfHNMbgmAWHVXezhoHTTnTUHZWRms3WN7s7Dri+z+j2gMS9xMm/s
ziBUQhHYNsSntgLP1jSGsYWguzJs+OJj5eBWALhH+N3eZuiwKGYuCOd92oRlTb0B3tImXoEtif+B
Pw0R8WEEEfsquhN1QP+7/oUpYy3aDiumlW0C2/a+wofk4rXWxfWL+DGV1ksA3GyB3F5baSRFd47K
N1RZau/4XFKF36L3J/jTrpoXI7Kzm742sVXHY7pJ+/VQryqOcox8+xMDS/1Byx5jLDEL08FnmYEn
XLbdLSc/exWOrCZhh2Oy8mM429hlDRcbbNUlzlYbkLq3iPyjJqZF7RW3AnLTpvNRsOuBOKa8akeN
v5TJ5p6Yh3Bd6tmtpvXmqnK82773FOqKOeLUhx1q1wwedYYyHkv/0tIGuMyi3XNO3GOFDdaT5+W7
2knf4gQqZ51zii+U/m00NQq4TGO+4Eu4xRZDJTMfN5nRVK8KJzfu3vXIwf/CyHi2kbkfpmXhBpas
fe+OhjLei2ZYhse52eXFX1QWqkgZi/toDJiawbKpau/BnSeIYW0966bLdlljYNZqwFaNdwt15X4M
WOBFpp9UC+u1SAKP5uqxZ3ulId8gFrE5oJej9qSCkSmFT0CIH786WcbwxelPfaH/kqUOPQr2/65M
8xD2gM3BOiSCbOaW1S6SDkwKCNb+3L8+CN3qJTUnsb4+3kP1OLhqpnj84+uudxM9PnAaq7bXb8VN
yx9KM+IfX3r9pB5QEdqDfnN9yutDfYUDohJoamk0LwMrLI46ap0FOn+W5X6rLGff1/KcjDSSiv4n
yilmm1F/peFxAuJJmCEUgGYvQSbZ5Od6tH2YnSBlat1XB3tTWk4/Ihl/KguLCET3FQgCUKf9zwQA
Fl9QNEdkH/NoWfnNgECLWgFrg74AxPwzjkvOlNGqLo2THGNElN/TxKgry9gFOse4qUp3ZcdoJBjR
Qhhs0J4rUCSsnMj10vlDNyLVu96aMpI7ur4SpLeIdtf2OvkzfPL6AUd8vpl65wkugbbuzPjjyvHT
m2zX9TaqqFIgfUfPM5gNOAcJIEK3Q6KeZoBcZc4sOc9D4ny9f0XGQX4mufReOoaO9m0mEyoJBZVu
0uhH0SF1s2KWZUjm5/lLZk8RaPDZX4mnh9lB8j55cJI7KzSPemfh2po/mP99y6X/RykV8iYeIFZ4
Hc4yhh4Yw5NLNtP3lHWGUvVtuvTg9Etjhs9ZHx5Vmq+a2Djhq/hCQPIkUKlhwXfM4Qx6oE/zm97S
16aGxNhAE5ZMJ8voJcAW8ybUqrXN+M5s9VUsuy1cfs4z0I459HBtcEjBdmIeA8kgabYMkYtBTkJ8
f5Vvjy1EcrFufO0dSAw7gyjO8eB/lyORFgpdAyWC41DO1hDj/QyAg3MUxaysuh/CFo1OddYAmvvg
Fgxde28Q4dD7o8RHTI5Ur2qjd2PST1bFKEtNYUePDv2CXjc0G/Q7r/CrVfRQpCaI/LY/+3hOgV9Q
SMFjV/ax23iujBapVt5g9trmA4qotsL9T6KyGSS3aThUyyFp3UVd9NuOAzUz2pQ/U3AFF1X2KFsa
lzI7OHNgRfY4joysEQ2+GFq3DbSE88Vw8M1bW9T9hhC2z8Bj/lQngUNmYHZnJoBdG/whVvmbluPS
R4ztkWV7NJv24Lh0BLyCw8/gy3PJwr8YqFrQiO7NYhihpnXlXjn5evBAwjftDezAJ1m6+kq3U5RP
oI5keTvahbet7bcxCC5aFqHBVtFBJnetg1K1UaWAixc51I0GKtJmmwNnXGBi2fQyfwlaj1RdCwV8
HNFhjeLH0t62uZglVZwCKDi49BVcj5qEQoinnt+QlOKiAVD2+IRQnHWkgwymVW8RbQdvWgecmBZ5
rb5sKQ4glEAzxclXIoEa0rilMzn2K7M/2Wn2PgRtfbAUF2cR1mu7L3fE5EUkP2BkJjvxe0YBn2Ob
6tFi3pyyjWWe/5IQgwtQrH1MyLwRbjvRI+oZ18bLpMl+ele9GDZychING1TCSKRSRr6mYGUIejw5
l8yEju/rLbKeYVw6uvbkzSlUdiQP0diaxNA4Rz3eZln8AAL1FrnxomjG+y4stb3RvNq22mnNSyti
bD3lum+rvZ7ZD0kxyqUujDO5XPEyq+LZEuD81pp10gxwBFVyKwGeUKGfskCRVWmNFj2UM9quH1Ay
b8BcLaN6QTtRIlrJc6pJF4Ojy4rmOA1ik+jG74JwJnp/GW66t5R2M9jtbRA+e7wRrY4qxLMAKHrB
vYEIfxVSioA8vVRKf7Gd5OgMxSU085XKMJtl6XFCaahqgVGj3tuN/EgrUsX1OMDOaaFJb9L2LbJ9
BICT/RkkwIOwMUzL3JGPUZReCCz4jVgozKn6LREEoR65J+X9iZCzm0EFghbmJ/HGnwGLgmHkv55v
nJq2PIwCbFVSvrfTnNpcr5QNobmU9P47Q+YbtNdLAHQoY+A1vNX2kOz8aXpUnnFBv2wH9pp31xN+
ufvM897LIAU7M/uDe4an/ILTyRuGnT8+tXnjbcKRWfdcqgZl8dtoDV5whAhWYD3VbAHQMW5tn4Eh
aueFMRYbOYnNGHMUTKbwxNa3odt2nyGp0Zwvky2sxCLIFfxmGeeW6s0di7MkCLIZwnsU3g+uTVE2
0SluaXs4UHL69A7fSs+fot0OTU5ADQJG3z7FBg7L2BKXKgEJUgPisgh6KgKP7rTx1uv+AxkKcIZi
cy2oDfUQbVdfYVoUGX+uzCb+22lCP2Skgs7WbkjBM8nhfv4Xt3n56GeAYlxWBHKoNmYTfWmcy1Zj
KSlz+BMiptgGPWUFSHk0MFQl/pM5GKfe5U5hkLI01aye+eTsHbAmXvzVKWc82XGEGcXRXrM4e7Ni
bz5a+StvSp/rEEtT/9QXkoSyPL69vpGajEu//KX4eMpj/KIEhKyIFeGM5t1VbgX0bvTptmumuRS6
wfmjBq2jDy+wAjKmWNTs2sRh0W3ZJtPpZBqci9z0hvEYzwX40OKKYUevluhX6m3U6p9BVOKkju7i
3vjEcsMi71d3odHwvkdPNsqSd6XJP7BO6GDPx23cPkgaQ+PGLcF5G6l/5tXfY7QjUCykHaIN+JJD
m7bR7NkKvZkdDfgPul29CpwnpwLT5FR0d4ynIKLB0fW/1LgQPC8OPrFNTPZM0LvE286vUwD/Hbkf
CRwq9rQVbJSQOhJFbm2zKKTYKXtXRyLmbdJhfAhLfj5RK+0G/Rcbqml+5siDSfQ7JKMTnJy2feoz
cDFKr84TMs1dgyUGb9yR+PRpkbkctH2kmTkuHlqu1KWK5pNOsl5nMHSblihwCWrLTEaHRQgq0TTe
JuMDIc7zyAgGdimKUn9eIStQdUP34VpAcwDMkXLRGTdeRh2aebmJB5lfb5BOwzpKlEvA3toNMHNM
E3IpppeR/Qf5izCWjL02bgsHvEYUPycvG2sa3ESQJZjnywbtcYzoVmgRie5jM7deU49ETw/VDWC9
JI6e6tYaWLFqsm39l0kft1bffLXwxhaDPY2858Jbkfn3yqRL2liXphpeSssn74NZRlZpr3RsHb2A
LU/a0Q5bHiD4KGafZUOL4/EzjsYdaUbQ7tL6dyIgldQgzqzM+ZbjAGu/EWwEoFrRpDn+Pog/adsL
3kLT7NRdFpb5puZuCtvG9+DpYMMEL1yUpuQtLDswqg8LV6EuxHH3HNntWjb8Al2kiwUkBXpIZA4Z
uQxvNFylSNu7hSHn6WYXVqsqt7YV/tJNY/hflDdP4cQpV03aKmwn8MPZ+DtEzVdeQ6mPBbWrH88Z
GmjQgmBDSrA849J/NnzOT626JUqXl/coQvpJo+xvNRlZq7abCQEgS7M6fRITIqVoRbHU2mfhVsOx
0026tBi4bpDRcnxAmvisl8Q5VH3or5mw4aBXH/YEFjyEOiaC7lQMNupIb+IfF0HbwivA8gw0iNAQ
pjYcsBS8DG141NMS7AZrnk8YCxF7WLJ9IgxNxklRuG/ygSZW9+OVhDS4nJuMxFxgk3waeuCQcYVO
uIuSjePCd0h1uInGeB6l+imw6W1mDp9Nn98on42GubQbC5p5cfxZHgeVk9jR6WAN0BYmt24OgT4d
vZ9WkQ7UMdcraFdrM48vzG1G0P2aX40Qihk+23U59PUCzWMZYmsy/Rd34D9eh91HAVV5ASzNN2b3
sdUCBJX6Wilxz4H2MQr6DzP1xGJsYGgWoCAb3XqrczFug6YNl91Qv8OZZDpJeCRmUsTnOM3YnAzi
ruIVgWLlMvJY+SyilbQy3hBZCWeXazJlmrI2A7Z0SvaSoGKfIU7tUoJm3q6c1GFsicfLu5ki4X73
tn4oWwFrhCAaKAWkoiUI/lcIpoEg5wNMsuRRkP+3MOkELGviLBboymt+sslEYAVbJV4Nmnp3gijG
O0NhrBMi7QP2XpLZ9Iy/KGDtMfVl7yGXdAtvXAFx/moFDzm5eee1EcEpA2bXPl/RGOPR4aFx2mkt
ImQGkTwSmr6b9eiLwPXAAxg1lAbU9KWpoWmV0wOWk2A1GhOxnFXRrE3PzVd9rM+iAopJ5yUQ1r09
ADAIYrqEnoF9QxRvkrBIv31uE/KZI3jkO5y7xtEibLEQ1cY2W2rbR1GiG+5YYA75lJ1ZHjYxY333
HGS8k5k8WbtEaPDZQlvHZ9JZOHnZZEq3BmOVGj8xh79lBHIv8p1NLVEIAdXoc9IHRpievep3eTYR
6GqT2+qzxSVFvaeWvpctw56kJyAEyN0+zgbiAH1mdJm+DzMD5alHGeLaNoJXQI++CrYakDUnseJN
oSgR7HogXh1oNlZPJOwuB/JJaa+yJrq7ClKoOStVyaMeIu3VQxoqVu1BNxwTiO5Zh/s6nViLJP6W
sRk/gXhMoPw7nPESKXX+AD5nWlaaOAVtOjCk5Y0BYUfKJL0pgvgStD2FB3AW2rN07WbyHKPaXRyl
m4Tp5KKp2wfOsZtW132czUxqu0Jkh66Q24mcIbO4cwoGCyXn7IXmZQ99F/ovQXOghyNLR/umO7ee
GnebkTlrjGwztq8IhQS3ggMi3vLzPvA9smp2LSt1zjjeRutqdcWnTmK1VEkIWESwxmpWsx7piNhh
cnZgTLCFPpTC3XeiQHzftDBSbCnJbaDeDAAGLPkumm3iC/1PsXPIc2FVBwBgsEe5Ega5NIm6cej4
9MwjQ2F8Flqojm2p3VbA99EJPnmjzsw9yMikTpZOnW1K/qRdKIn85Vhy1AhiZ35AOwRpxD6tzCWS
owmgQn43tnDhBBR2hjsLvVF3eZ0y6iAhz8AXxO5AWq3oGnLyUk5MNeDYKY0ulldYyyosQLrGpX5P
EAqjRM16qnz50EUNthw4BaxiFvy2ajPZMN9tho77bs70qH18AfT8N7rKIZgU012mnVH3FVuuu5OV
amdEBSg/hhoyYUdfgjMc4p0Y1d+kfVRR8uS90tA/Ztpzb497Cw4bcawOvE+frUf/sfoOs5nKnhHt
XntBTBxa7BkQBkoUQsgb7rsOVICf8kpO1kDl6uXu2nY1xoNW/9KZHuO3wtrgeqsQt0y7ZCzvuzGE
8xr6xSrNIblY0vXoI3nn2bW+gTEM0qOITnmdibMGbDVM5sxfC4xR0L7FqIe2Y+kNXOYBjYqTrkVv
dAc5iTSAS13SjczWW3CiKJZ2Ha2ZfNjnjMiavl2yXbg7Ujax+DNc1rCxdGrVmHSy2W6PCFmNZam6
T1fapN3ZFa7I7pW1vWQ+ib9KedUyESSd5JZODIvfnvKtF3Srvo52gQboZ0ipfwk63vqZrKgO12Mb
c6SiKV9ZcFmYWWL6M5mNErAbrI2UFdtBClp3NL4dF319RdQrUXuos4ENH4dyZvW3SEKRmuxsoX5D
I6HNlf4ihPdWs5TaI7pq7VbxAb03uohiIyL7E5jlre9oB9NI1sGIL9qLu6dGJpfEpm0Z9QnO3/5p
5K8xu+Z9jD8apyGwFB3KGpn+KnIFmlvAgED5dC71DhoLOMKHxsrdbY7+B1wUFk9/VfCqcdzPL6k9
NNAzcbN3UpBPLNNvM2LKo7vyMQiGHbKJt5bx+0KlLER+pT6mJIKtvdDFJFBvd8y7pfxlUPWMSpil
nJ9P1xYPevssjOFEpluwCUbadX2HHL2QcFri7MMdcZ8krnn0Tf07cAsqWmp/6lvvkfCxqLPcjUx6
Ymurs+83LsSFaIewpiV3pCiXvTTV1oNvnhJLxeGTCjjTRXXfVvYxFo6/zpt0UwktOGSGeWmaHYT/
lEGhnrBpBy8MpuoNzQpemyai4WQmq1RhRsrZPG06GuANISB5olnLeVvyooF1H6QM+zji/GRb5p1a
a+yYzsB5snQRrstc/TCKIx3RQngVElrW0acrRj8jb9U6uAOT7Z5hF6olAN8dFxxPzcqQKHtbH11R
0emw/YsWZWRtduobaReHKOwUC9Mdm+1oke3C+GrOEQTvEFNsGsbzpGvfdTjYB1XKfa376YN34z0a
Q1QcVYjpUyYu/c7w4lo/bpaoO5lM92ELAwgwQTBEw3mYFrxFOHGptEZv50CidyfoOhgpprw7yQac
lGcB2ou9kEx0twGMoeQLPAb9FZbDQ205n9JJX8PcCICtjvqGVa0TD4QdWlsLAMcRaRQ80omCUxaN
cyKzk7aU7S1pM9UrXQD5CB0Pq+tLqqYBVgH4E92pPiVeikNeWss2aO+a0gINalJiypaGT1lrJEY0
5SoMnW3UIJEcVRmuq8peFFp2BpCb7o1uHG8NkdxkIZSeIK71vTvptzQO6GGDKK7lKqnmeLmorXaN
DYwojnt9NsmzqeMdAWOlKLB7dUM6SvAd5YzYhqrEouFvNdIsgMaocqWb2rqt5kjENN4OTnDWAITN
sB/JmzshXossAhlYDzYh5H5f2+RDGZeYWdSOiPiQ0jQ4SMc1tgUoio7B/sHw/JMGp2gFkebJoEPo
2N20SQNdm1lABlnW3keCJXg51na2wbHO8BDHhjRILLMh4xEL1/B+x0OCvis9kqf+bEwqWgVeA1Xd
hoPBSlO4eN/Gmg5ZEDXb/0PYee02Dmzb9osIMBTTq7IsOWe/EE7NTFaRxfj1d9CNe7zR2AfnxbBl
JctkcdVac46Je61dW4QOH9kI9+RhhO0RHQhpF95bgaRiXQ6VsWP23pBEzBiI7yBtp+ZNq0rgM4OF
uaN4711lXVu4oYfyIzLd/KmIitu0cD7cArCqLCEQFdhPmmhLZseuS4a7gkMBRa0mMf1n92tsIt/D
dK6fDUWSb+pVu8iH91XUtrtXXJdN2XzBDqIwDbHLCy2vB21zpewvhlrO2x4MAusUu6kqeR4yg9XX
QdpXhtF+XHacX2mgqyuRpq+y5rpc0q6GvAVeoM0vSg7qgxOICxNl0tFR1NZDPXYbDCIO5dMUz28O
m2GAVmtP4tg0a6YYqX6J7Cbdhrl+be0mWke08LB+6O+hkcU+b6tkHWrdbiCtYPmoKJC7AW+q7+9K
g+N1HroW0S2efbPhzdpVuI6hwPH+M8YQ/kmy2Pi1IAZTmc8m1f3Gx3NP+LFeqaVNLGr8tl2tH8o0
1BjnvImek4sFIOkmHFE8Lsuji8mtAAK1ySOhP+XarsGVSdvp181sVDsTeT+SzkSRoT69N7r8o/NR
IpTyb+rGFHsvnN1dIbk7wpWnPKUEHObqiWgPIvicjohGv77qTUWP1yaFKJDDg9lDYFCbJfSncLgF
epSbrxlRHfHPj/yhRC2H5VhylpNU9PMd/RTEmv/3bTa793z1e8dpeYbfp5GUQmtPJeQGW1Cw1z93
/LmPVB5Cu5+f6eMH0/r3FaNc8qufn9Mp4Vc/D/iPb3+f/+9vgFzgXDv+r+/i75v8+4pc70hS/89b
YhFlG1/hITl5jcPxsfzVP6/+9438vJqNJaI8/L6wNHJKiJ+7qtybm7+f398n/7n191l+vjP9kXCt
noP0GPZv8cIWCcq2PlblaB+1BRbKCqBB/XyHia3++93vbcE8p6i6/uc+GSIrumr/c8+f7+Jlpf69
rYXziENIHH5u//sMP7/9++Df1/p93D9P4wILgdUZW2vLo4++TQlqom6Ir3/fiLINJhA/z/Uf39Yk
yJnb32cjvxa//+g+5iVpH7Q0IUkEHZQyQ2GyWr5kC44mWb78c9vvjz/fVdo/+3kV7v65/efxP7f9
PMnvjzNVKHufStNu+f+v83u/f277+bGgkUUHfrn3P8/1c9t/e0ioCdOyWjdZ0wHZ/7743z/392+r
OpnN63+e5u+d/tvT/rx8PocXIUm0e6/2NDAqyjJLGD27L370I+C07vLlnx/NUYNB++fXgwl+Ndhl
4dJxMYGl/Tzo98s/t5k1sWPOCLzu9xX+eZnfx/7zUv/tflYY8Z5+nwt9obpoLuafm38eIOTADPCf
J/2P3//zIj8//vtrIyzlYcq67X/9CP7b+/qvT/Nzx9/3+nOfn9sSFGTbwYdfsASyofNFRmgxQltV
g2b0gYW70TexHtLd3+VicJ4MF8YYcBhbPv6sBvVCOkuyuj4KJ/dhli3dhxKrcE6U3MCWzXOM5SIG
fMGy3jWugz3T3+Y0IUM6uct3dOsawRbbk1tyAmCDl/LKzmmdmUH5YEZksBCVsc/H/kF1KS3HJQrZ
JytvNbao/zov3skI0rhVX7rwW5Z8omHTltPNJPsvgQ85T9ATOJlm78Eclh6gWuS6EwA/ArAr24z2
pWV+hcX4YMkw3yUKUUQ51oiLGncFjjjd2iVVUpxfliQIrho8jrhnZHL2UEFdxsscpnZapiDlVWmh
BWCI7W5CgC0nk1KYKbrEh6sjsPTdcTQnHwjpbN6KwLPJk+GdeWxXR/+Z0oStjc4tJOwUOnaAezqF
ydtAdzX6kq0+nylR7eherOxa2FDxmPkY2wi7HuUgUlC8L+YwPzqiOJISdYlKF8NzK17VoC7qegIw
0PXp1uXaToVyJnCItmdC240de71pq+OUdGe6EuwxMtqAhgkAMc4s/P1MASIt0t2g+Oxc7RyiIEke
YmaIs7Tx30dBu5FszNtgus778U/r88EEffjKTJ3xaB+eY2hD67TgeRaGiyWhMTI7O9s9EYqFk7Fv
aZJn1f/JiF4HJ0FFMM5usI8IQTWkPmib8bfRBICcPT5pQTtdtoPYUhs/UUuOu1aZ9brQ7Zef3pTx
YhpFa0uqGq3kvWNM051tYIaFykBlXsxrP8rf2j5Mtozvy4M0aBDILml2wWwRjEegUYBGY2sL/vAY
XSMwwttxce6D/DDPIyEUzJBq48Ks+EfLnZPgfmYGiZk+DkzGBpxL2mZnnxh/dFTOm2a8XI4gO/P0
JanT34ywKZNbxgNKEL7tR1e13X2q0h7XNqffkg/Tr8YJqVyS+HItlhDuCHcNYwri7fCGiLYdSRYu
d44gRXDOTfTOmlhjGrLMcGz9HKU5Yn6SsdGskbleWrxhXstDSbap9NyTyddPWB9ddHTGrozb6Hay
AEqq4INcMAEFOn6femOnA/hSg0VdZjmX9BOSU1Jh5QqTLwzN8EJADm2tcX4J1YRXXxws49sPgb3Z
qUNOsmWW8A3M21lHuOGJIoiS/mGywBxAyO4Cqu/aoPOa9zByjPwzV1a3mxWFMY1HuTOCJ8hpgHGz
MsIlVXUb0Vf0Qoz6PHNKrwdN4HBqWdcxCQfbkulrZ767SlD2YDiHGH7f5uoRMX2xDulUeqF8tXR/
xQytXAeO3hGS9FSbEZTpNqMzHkFdQwXPfoP4jVUYk86iJ8YdmZ8cXGGQpqosUJbiCfCVEtjWioI9
Ulsqc1NlpHcGVrw1AdxaDoJL8gSf4eq8R7FqmBrXX9n8MttQDH3UoWaaMLu3HwOVPGKEr05VqgGD
n6CDm14fvuuxCza0q6B/AGOtKci9yP5TFeipTe81G9wrdJnPQALOUC/jdWnBTjbR3+lZZNuFwqBl
e47Qh9CamvZ5knjkulfJYfrw+j25VA951b1ZXcVcSE83IjM2Q4dn0KOTiEmCtVswCFM9ZPmqo8Ha
kHrHMbFuiEyWefbe8yGtGokQBpvFUY5YsLBpqbVmj5iY1Ow+fp+2Pjly15RudIsaRW8Hso7XywjZ
G0lmqToWAoOOQ1G8DGADN1ZIrkvb0I5o2/JZugRAunoiNAL0MfDHeeM1Jg2ZkYkYKvstCIYnL7Nv
+3FpTj/3HlNfleZYKRFEpPZXbeRfZWp/tgrbNw3XdWe6pED7JY6ZjnKtjHJQEAhpAng/q2SKXyxU
CmOJrnOY6nszU1eqBWMCG0t2NDpbGlb2wBtO7F3YYr0z9ZJhaHj0NU15zdyKdFlPbBw/Zt8aj8ca
MiH/kSr3JGGxGe1RDXA/s44NU3W/9TEPFfVVmdPYcvyjUh6xgHJbj+IGSF+5EWZxSCxfreJI6003
ROg/guECZNoq9hawAVfdbedkS45en288cikXcR95c241LgFun4FiwBf1495JHSYDAxolH7Lu2DwI
iwQlXYp9Ley9Ow+XeVI9VqO5I4seIXqCPGRSxWvqcpgZ9Uto1tlFv46TYOVKdYcG+AFO49O0YFlE
0z6AJ/msR+/ZrtHV0BougT548XgJ2NLPabhaLVJWy/Mua4mMpm6ZpNYMZTzRHvMIhUrq7YcUEEaK
Uu2Vqf1bGBcPnuzOo+euMnNA4FocWlG85iPHRKbbnd1RGzj9OZkREcFj35oNTa1c2jcpsQFOw/lJ
tpVbHNh1oz4smPWlg4fEvp7WnJtvkx7f4paZoF8gCSX8B/oqE98y/xz89NFR4yuo4e+MIW0fOyDA
02Mnygfmq0zkzPpO4irtUoPpeG7xxUnuxYwgpZ7TfgvMqQNRMe9FGL+3QXuMO2w5dDe3VVAi/dD+
dyvaeaO5wgJdR8JQiSUeCLmFIQbI6SaRZYtHSFcEncCYsRBGbDFF7UcQTa9lmy0NsuBYj4zpManF
a2MSNfmbXJsN+6SKjv1ytBC5fPuw6KiVjAh48/OTdj/NEuORObx0vKmjKZ9TmQOCmoqnsDFOrHz3
aRMRidD5fPTxlSUpE1x7r7PhMNbRrj1A3t6B3CMAlQ7KOsVytRoYE74lE4PBzpdXabCoF3S7NYmj
2YzhOa/r+6IDCMtQCJMKZ+8QRN9FAag5HyAwjc0zqpCzHeqbLijWfjfcSh2/uSVigi6kDZUNxasf
EoU1Y/ZctzNNLUfQG545Nhb2FeFwlA2NRWwTWY2BY545Jfeim+YjzMeoLq/wBqC2wQyEZ4bTpXv2
NG25uQhGgDL1dZHRIMHlw6cp0HM6JdxRr/iWi3Gl1MWA9Lp7TGnEH5qEqQqCHh/XAh4DdOdV3J+Q
biWAfaI3bDAbllx755Vq57f9pdOEl7omQ5cwIs8oUjxfjNYdA10BFuoyR50axL5BJqxLk9/hQ/b5
GH0fB0GJymrT2X64avGw02dhslreo6eWHHOImdBQr9y2Se90v9WRpx+4wFFJ3oZf5th1ZzDIa6gf
7iGI9IOxpI1bYfeG5nc1ke2FXbZ7a9pwF/cBU42U4K4QyVxBk6ZhKlLUNeENpsHJQxGm0ASqmPEZ
sz4EqWUOgqMPjgEgcJ+iXnIFJ7sZHTi1MQQufJ0Qc7L0LPBj9fFwPYYZh4tK74hV8zdtx7kWRTlj
QnWO0/qP36a0xy3G5bnzGLXBFYKTD2tElTI3LaU3JqEoDXaMey+7GLwrxWJMk60P4ytKkFXWuJd2
mj9Raz8FniPXLiQRZLrjJ10phi1BP14FIZcab9qA2nyPJaGhvndrxBntcU8h3VacHQMJD/Ru3b5k
2uQVOUF+1GBeIXZZnP7pd6HQJ7e2mhVzd2NljcOjWw9bywYSPpUG11affbDX3WBDZdhr5DcOvXFm
rh+0xKo9Y7ZrpWammHPS79HlOqBDN1ZQPaIg+mCnrNZurpC9Wkz8fQ4a448d2e9pnR8jj+lgmuiT
FFelNGFFJYiJi5JCdCbVGlR+sA4x5WSze9l04UNpdN+MdpxQnFMyd5G8k6mBwBKr0VaTlAkCTyAi
Ua9jk1101Xw3OzRnevmmhIFaNUQ0BkPmUQoko6OMHgOCGlbKjKk7MeWjlcUAHqDlIAASvjeMDm8m
SRUCT+W+Zx3Jfv0wARDz7J1wpgfbxLyUcQYmfMK5SONFcvZNgCFZUABl2CMmlocSZHyDV8fc57Hw
OUvLclAE3fI5iUFcxWNJKCDCPjZJNuVYe9nm7rMBY0BgI0Ou2r/Y7cmwdp45MgZwjXtRk1Mg2I6x
SNUYAwN8oNNTsHh3hwgme87CZjgnmFCvfeJ82J4x7SK7v4dPvZ20BRQrLsA2NlSEbsjRXxtTuKUw
gRuY5BRUDhcLJH117vxxGFesvLH7Zqj9s26SneDa68k2b1PU9atE+Zs8ZHZvhBwlvmu/u0HwnTJf
wipYHx17OPSTHTJ5sO6UGyKdsohVD+GPmXntLg/YpikIXwRYhzHIGYzb09pCFOlbfUAdkMm1FSLh
QdwB4Ewdm0ifDASK4G6Adi0hoUV1mZjeRd8Ab6qpnwdNGD3mYbXyisXyl21WdTtf0Qp4keJrQpIk
yzkDpYWYzGm7W78aXv12+ExLfZgZanu29Ya+E4agM+TkJqtVNDbY+maymFsOHinu+9y/7RiGrqas
vOxxLBnMKFd1Fr5mLvoT9E8Pkb7rhMkglK07vF6gxCb0XoZKxKmJs7CYfOax3nrziFHD9K8lu44e
sASRMOZNKIZHuzcezbCrdnEy3eFw6zegDW5LUnv6PotAXM4vQXgX0GtHZFL6UPAWw4LOKLApMD0f
X1Jm15tpcC+Qja36pttrP0E/hOu5eFQ4QC9MIHsck2tyX53tmFnsxHoEb/gNCMCxPTrPF22M6dJq
8fnFKTl/Hd5TwgAGZb4YRXEBodTeR+O0r8doV/cFphfld0iq9Gei4Hq6zpH6Ak84BcYStEFVye5r
uDbzI5W0ezQW5Umfhihkeo+XIYajCEH9OuFLpRw0eEH2NfnJS6KTLbxT8jz6zllnoY3oanquRVps
I5tUEztYVT2EtxZXi5cx2hPdS14xYY+Ydm6ijP9a6DVoYcIBt6OFhdM/cLdsEV95+eM4cvV2awSt
EiDfuvf0OgwIbGYIUCESCi9E/SUjP17libzScbJzcjfF9DqeZG7De41g62Ydmzb0yEp/psP0mKNi
g6EahivFGQ8mCZ6WE3IqDUN7VU27ENL0RDIKWk8N7yyPGYXWpFeqaCuKXgKm9RgMRPRC0vSrjoqz
6aNpYgvmsq135WpO20My1noVUGevmtr+GhxMHcUjYOlqj/DtzUfN4s+A56awPOaO/CIm3d35dfGV
FVh9B5KrFdTDOUaoqviyJE4Q5TlfN0l48IHAdm+cikRUVO+pHe1st/8DkuUqCvF5paxRlt9sy95/
Cq3xNDUGSg7FLr4miKNvBLoypn8+06ucbGljaYUncjoXiC63RUpmaoqA0WPYTKDU8MQ5ihrEkohc
BuFtG/JieByZh128gYJ2tArzEQ+qsUmZ/j0JG+3IoKJbnXyF47MKnGf0Mw9+2VFtQl1x0Vms24js
bEQdKJLQUvrsFih4OTfR7NZqrxpv57yapKIoy3kay44A8bS5q/nwaAo6t0aRTxstnJce7ocVA5Ik
CRSJZBHGZywED/HsHaxF9ybihGzLlhAVBCMBe1hMivi7OqekD4frsbdvwiS+Jdo12kawNgflnMek
vy0EOzWvgd+eDeDjhPmSgKZeTXZ95RbDw4hOYUcYw00GRNEJ0ZEFzGQFY9gNm0B4yBSek3NvvSOl
fvdxLrcmB2buPvmJd297MG7j9DIJ532usaCQDNI2nC0x1ukAPr5jvnTa/TB8JCH8XUdMVTvcuDRj
Mq7/oOYJMiADVHVXufIuWxaAUBAM02jrNVo2r4ERn+cGrYZVn3Pbm2nctZ9SjYtW4InwY7QMCXKt
AaCOaZJjWEYcLVQxXVWHh9nETeUyQSZy+aMS/a1Muhk+gMueprv3C3FCZNGuGVJQUyG1D5hY8sYM
YyPK7JsCwGIoY+uVyOrPpEwOmZtfNHiLzdz9SoKGPlXTyI0oiEQf0709yavcy8d1o4qjJE567kzA
lrX7nlvtRWMziQ1dYlpy/LeZdj6SqLptUnfLWzh1ybUPDaGdh3NFXjJQeaQbKfiLwbmLtIE7I/oz
V8aDvXjWcOw8GPlbj8bBnW0CEkxJzWWj7SzlxtHWp9/pox2m9xBx4mNd5V86Wj7spHibrP4ZsDFL
mIPTuK35m9PhasqHyzpL77FQvFNCvJuLzNmv+50rp7dOxsMqMLmQG2WYA1Aki2q2feTN3U+nctyP
LJkbsm8p+VP7AtU63YTkjcCodJmpngknP6GCvoPYLVa+abzO8XA2VXiRhNWlzRIOFGWv6xqJwWCj
qtEku6YvadGI9R/lyk/XKT4iKYnhsOvb0iDX1i9ZXDzcMRHmD9BjczVsI2yvHh29IrfkySnKe8SQ
q8pHQ1KhfpkGLEyJFT1nGapYt4P8ApOQ4D3hMKZGTG/U8d5TFWjotZ7HbOUTibybY/9U1NW7J9Qb
0vHrvoyCbcpxyhnyjNvB3xrdJqzqy7QL4r3dZGt/IBODpPW1k81XRkTQYNHPe+U6W7eD9MMlz9i6
xTqwObtQURLC2aMwX/TUY4DFbvmjpBPejT7NGzBN7Mqp6DiKq0uneIIgs0mK+qZJ9EvSo31dDsF5
UvaqojzaxR4HCr38K+x+ezriL5Gvr+jcXkdtZLJLICiiUNbWzeSpEOW9TuzXcvRIVtEJZe0g9wFJ
h4mAdN5X6T3qBa7DJk0ZmsfywG7sHuzvi9TZJ7vfhyHQ+ujjB3GqeQkKKF5ceW5k9Ep50B2ThBIl
olF/NgKxbdBRrRHb56CY7ENjCNp6Gei7zFbxuZyMc+1L44q95vNY0tudO3/XyJRQKtdbgtQQ4mCo
oTMuivxQNZdVbTAg4AlgWBHPDbpq6voHkUbBYZyNK8munDiynCZmEF/06cCmkaBGZ2qNtcwQ3Uuo
x1NbWhdGgZZZzcDG49xnoxYk5r6MrP00heroGgFy/CkM1jjAyjtjatHUQObY//z497aoPGScl0tE
jF+QZ9hU0uZapV228WW9LxKiSKrxJRDpJYOfbuf5eKpUOB1rv8xxHPhvHn1kCwP1ync648Dfs5st
CtVORHT64NWztXmai6bd91TozcA1rG9oQKb6Xo71e6dBQKUeV5+ZSC5h9eHej/74PkktU8FoSNE3
nlvVI5dERdDiTTG6SWNhorT3BusbNzAnDRV2GUUfTibA5ni00KEqiRCLPGEe/E0ey1IA9m9YSrbE
QLQZHPzI/0xCG/PLEsPOIhx10dGZ0zOYetCrof1MHnWHFAGP8KVaXi5dJjCOR87lkLwNYfAUCIgY
QXUgWRKZ+pSdZ9O7K+W1zMAwoKy5r2Ic7hiZjo0UtDT9azyMq8YPvpoRKLKIIXm5xS2BkQvdsaRt
ODYnAbgZF4TDGRFW07Yz9UXXo3skHXxc1ROSNYRunNbOserFd0hE2M6En4JOXOUJnVAv6laWL1uO
LMdf2RPGOxBS103Wv8BGphwaM2yNTvlnSOf2Uud6H9PeNl12yk4ccoGFhRziqtqGifmSTv5lGP9B
BZWdzGbxIrDhlGlQsTxm9+XwFDnYUvqAPVoSI4+tsX6PukYlXKPMCDP2zj6yPBgy+yw1rec8ZLXO
NZC6nBYLNCh3bxFw0tF98XpxxR77wTPL55b4660BGnjTWyAoYgNWWGDv00UKl6HI5J9IzrxvHgSd
Q5pU6DRpe2L8nQtmJViaJck0s0FmtZvne5RBPMo+OczCdmbgvc8YEsuBVmXUM1zpYx7VLow3TYxy
bTgQlqqCdGnPs7bR3D9YRU2h6iicxZB+Vg4NK1d+5Zm6acJqOBTT4i4q8IzY4qhLTVBpzGCqnWk+
+X7+3tHk42pTG5hN6ZgVdXKMf3LMa/vV9fC/0q2M99y7uTFLNEuDjbxtGT1Fb4oOC8Ylg9pVnzEO
YBrEUBmTiUwGUHcbgXkBMkezszONcN9f9eRprWXZEZ9SuQ01P2MPrx+CY6fo+KVzNzAv44AJnZhk
zITcGsq71djk3a0qGQK1bsu/ZqiJUMwuYxeuAijy81ggRx5oa1JLEUTRY6FhN7VPlAA7QPbspWbs
jqOURcy3fTw26WUlzOtQCmcvzE7t+om8EpVh0MirbWITITnHXBziWLSngX57HmBpyPLxyavwgZr6
kakZ//9qBjZHRzZKSfYqatrq7FtLjK/eqXH6XWU6zXpQVXrWPvNT1dC0l85onBqOYhhgwAI1ck82
EC9hSIyqu9SftXZPM3ntOStpkYLqJnXggOcsYwmrpwvRLjOhxjRWnVXi2/Lzhrq2cFcLOJwcRQ4L
YxD2iXljqTnR2GZ57lNZYBvzrSpaE2BR2VAi3EHim+UUbSUpfl50XYy8RD5xCjtFQ+qsEA4qOnXG
X/usPT7byNIelL0cDQ2n/aYcnxqPv1i5vKSdYzAbY4jNLSMZL+if3dC1kIKX54Cm5Cmub01aKGzJ
GHTzX9kmeQvlESQCOUHRtSWnnaNYQq2lyvKZ9Ww90hDWWdwfBBv3lWmUxtbuRLVnWAzludqFyDCT
pOf11LvpCX1XEkLYZ9MzOIaz7P0eakJWo6fEWkEKGjZ4AAJjOnMn448oCfly3fhDOgQW+gHpMsxQ
aRyGdtgAsKBt7skvWxd8RFN20y9O3SAKnoqkDw74lEg3IZlvpdGgbmylDl11aiqOZDfCNcWJBJlF
XoqJeLN6rEhtsHF2Ula4HHNCWl/E672b9p9+nL+6St2GRBW4rrqZW4+ksxRjeRu9o93j0cL2MHQ/
RJClNqNkySyoeDxj6K8GZswe/qks6bdtYryGjQiQKjTmmvUOSYEwfEIhgs8kF8x0GHuByafSYZ9D
KgsVK/vavV2zVpbjlG+4bB8zJ5ouPKw4q5Stj6g6itm4HnfkPO4Lmd5rozB3TXBjC4PC0Jye+hFA
VWvSFR6bR90zEfEGfHdx1YIBIibVG4uZdx9fJq1+hY3etgDM+/QmYLfPJpirYt+Pz8JmO9DhV1sl
oUHNfmhqN7mOQXobtcPYgFplaNHz1v0r8Ag03dFl3uU9aRNfQ0BDX2a04PvYeNA0BQh4C1exXXk0
P5xHkj7otha63KIFeTfYujeJP0EOS8WxzLJb4pwXWj50G3+WxE6G9K+tnj0f1Dia/7L6Np3hQ/cm
FYs3HCzWnn1e1bA+iw8c5RGPxVxiBOyMbb+54y/KOKrwFTXSLfaJA8YT/nhuZIfShC3URM6NasPs
okaXvHYUfCS8gJMk0wQnL5x8vDaJHoYriTVLNAhZRtBZSfc+TfU1V9iMKpiwT1mnMFErdCByN2V1
S7Yu+w4sWPLGnOVX1qIF0Ul2b5thtE4UrdekJs0+UTROMNB115W3Tkvjk1778GbEB6avyNgNcdW3
jNnmsfr0ffigvmBr1LRXanHmEEw572Oodtfp8sWl+1YaIezy5Sd8Kp+9S+dhySXgUhA8AC4YDyUC
8VWOBIIGUb4LjBCyYNNPG6lYhyNpPWRdmnEcmM+tTIaNZdv+OnYOgYdnTMzhM9EXQGUaetp1Ww7b
JmIjUw4ztdCqGWt1VGP70Pty3tsYkLY9MKUxFzGzY6ZzsEDUnpMHF3GARUkHeH8tJnGUcKyxHip7
dl55vXWatrvqZXBXVHyg1YxfVVrNlQ41AYEpSEoejwDe0Iw31JBdN9FEk582I47Cj6GzYJL6jOWz
znpyPOWj7niTqor2yYjBugZd1vjXJRMx4k4FcmKU85E0dj0jVqsw2k0NtCzDtBV5PdZwcs+bbgRw
roCHRVdAyS5jj70K2zJ0sBJerEEUQG2hhw4lSX/p+M2SC4zND24sp7lVXU4bxoPEMTH/FFyX4kKz
E8CbGfU3WYRrPHWdfqOrkhDWAvybsoI/vtvjPdRPo0ZpJkjSW/sTCtt2Yn125i8xEnrnQGfN/vge
B+hcFp8KfDzNT03tZ6D6r6aY5HX52OSIKTQHl90+jHl7ChsUPvg0t+jMH60crgGRz5+ib/DJOxZo
udB2CAHzSQWXq4L5y7aPvWOI5OdCZuOjNWPhi4k+cYuaD8AXX3AD9h15CzhFCsDrQbYZsuIBQgRz
Ux8nPzJy5HTTde8wPXBF9JrcoEBhVVlHw7ztbL0x+uYS8FixR5ZxnProWrYMiH16EblF/AU9vYzl
f3ouK/e7mcdLAd6AKpU0lOSEIblacXQaCILaXS7waeVLdcYc5drLEizdeYths3cOytVHC2JSV473
xjRblx1aIFu6XAbSA1wKl+Ld+bZzB5wxrAij1jN9rpyLAZ+bTWq2QvTUBMlJM0uj5/ZuC63P6D9Z
7YNpZ2gdblo4yqFYcPjpbUF8+Tpmra+JFhfW0esLLuUAkreFJUk7TrHWjdiVbOM7drv3XOQfGqIy
R7+9HxT/F5EOa5g4+c6bW3C1NCGzrNwaRsYEzcHPZ9cgQQQuNjoMTGxdPuYezTLCJ1bYi0xnj/z/
7/yPBr/kJqZfQJuWpn8bmvgO2Va58ffYjnet7X/LQj8HU3vPFAIKaWYQKu9r5s64y1TEdkBYi3qH
OaqB59oT4I3MJAxWZCkqtvyk/iA7ck5SWR9WNIBZqtCJLdOsSpMiwU4NWFglj/3onXrCuMgX9jmD
KtR7JQt35BkvTpf+aWyc2LCsRyI6kLVFuOeb78pvnwmJphtd1ddKkGvHlZM1nSTb8FCK/nIEKIF3
dmB4su2CFEmdSfplTKGqpF9s3cXmwuLz5dvfDDSDbTKHlyOStE1lic+ijG8xCycXMIQuRnf+MZRf
SgBhFO7l2QMUmFdEd+vJNbfI5shWpfHTVd7eGsb43GqpdnGr7vCBbU2XXBuZi4uGTWmsFZHPHeiB
MlSaFR4jWfadQFzDtKCPTmXwd4NTFB5dHMpbNmFevDWmAQtEEp7obKzHtlqugymJ7n71kMjmxiGR
ZgTqwNtINwM+2k1At3zd0PPzAOauFOPydTrB0POd/Jx56jaGdbuyR8nEamSIMRJBg3JqTyISgBJ5
rWfTgtrc73BNgFfLKcpke6grUB8dPeG0gryjx2obJPNlCr96TfJMtTWlvoiD7EgUMUJ1FEcWAMYt
/JrnlM1iMeJ36VtKAB3DgaPoBwDxFTPQUxlghTA20o0x2e+eVtfC1IeSwOCttqh3C407hLraIHKz
hrU93OjY+ZDiFDusmmM6+IzD/oRoHGrhQqzsw29/0u80v4QKnpig7McqZlaSnxw2pUlMGTHG9rWf
jddEVl+nA0HanXWUcVHuLNoDXundjDZmONpTzV4q8wKuDGizxn5uR3g3ioapW4JZ0X22Divvqpqd
+8jJ7gRryi4gPi9v5n0oSbrkSi6CbN3VDMjIRdlmGd1ILHAZFglbjc4GGSU/BTHFjkQXs6TMm7o8
pjWo6p7ESK2pSmg2htWIBMAozmJsvqKs/8pbZhVEUVnqrlBdx0kzYYWpX9Ddf6Wj+9319Za4tY1j
FnJvGiPzMqLVLMWu3Us+aMkysMdARvPMuHbqmcA+/ynzx4NJ3i2mTLUxtH1OCZgCL4tGp+OC6LZ4
bc9/0FJvlSm5YLTNug/FzlVcYc3hA8n6TZF/CGcBHORHmrq3WMJs/n/18xyFm+b/sXdmy61qWbp+
lYx9fchD31RU1oVAvWRLtuXuhrDXsun7nqc/H3ifrbVdOzOj7mutCAIQAoxgMucY//h+0AeUOkkX
KytRI1kvfoO0nUznQQCTsEBo1yCc7Q9aYt5Ta0WAOzEvYtkeGje7/e1v//e//vN/XQ/+nesBbEl9
vlQ/+v/wPjLnrX7720daB/Vw85Z8/OO3S/3m/8n04OsLv5seSKL1d1ETr7YH6tX0QFL/LuqizEBR
xN9AVI0/TA9U+e+iJOu6qZPlkyxJxamgYoDr/+M3xfi7yD9F1CRDg4spa/8T0wNZM5Xf/pZn8eBl
6fbnP37j1IjCKaKCKmdyPNAV/tj8x9tdkHrVP36T/k+GW7GfDeZw1CU0M3FEMTo5bjPf/TKrGw3j
3zZoit3X7PcN1HhNqM9oVl2FytzOjPEU+JMG0MrqNc7GNuML67HNiJs1mYrsuAgYtQon34BUXDbm
oSyFbgd8yFwK0vjZZ0JwSodx8g4fMCjto3CVlYJuC3DeeD15wBBLmSoIw7tJKKjaUS/+4gvjM+Bn
BKDYFm9yFbVx1PVrOSH+kdAzozshVeu40CMngZa7qIIOTMv8l8Aj5J04zwog38f7eVYFTtDuzTHr
HEZaxC2FnG7y/FGAf/nvl+KX3cwf/XKV5q3mlSKwoKAapTVuCK24NCZHSYlcVfs8z1LaH69U1X/Q
pg/mVfMk8jCdxGw9/8t1aldToDNvGFNg9PusKrSQbeZvzh/NX78uzuuuh0nnL87L/232Xx/9eoLz
nBfk2nYIyn5bd2W+E+cyommunSbzuusHVST+vu66naflNOzzNtevXD+evzIvwnv0yRHBLP+rjSVN
J6M6f/LLHr/Wzl/X6HAibZjOL4DGMBb+18l+O6fr8eZ9fTvUvOhPNwWwTII0f/w9OUQREHrTMlpo
XOpzRh35MI2303kaTPVHHeJeyn+mWUro0x3iNLxFy2w9r/rakAAohUp/bPK1j3nrr42mj6+Lv3wc
zbVFpHkYb82z81bfdjcv/vOP50P8cpZe7XrELwIiP+gAikU4VS5F08nNWxaeALzI6oTcIecKT3Be
zqYCv3mjefN5cRT8cNfdzWvnFdc9jXrNTuZljH0o1/pjMm+YzmVd1++YAsm4JpEZLfu8kKd4c41V
HsU/11mwiFhMIazZzZ/3KaWruUavvZuqzihxV5y2MVSnE4TWidRzomnadkZQuhOMMg2qA2kQgU4F
Tlaw1ux8THkBm4Gb7L5mkQRicc7VJD6dIc3+mp3X+rWxV0NMt+eleTJ/cd7uuvjLLueV88fzhtfv
zetceXIQCFN/VXgj6hyMp9/boYDS7Jb7sckUWoqYgIBmkEmJ61dzasTniVL1NOrYoDAlNZPvJDSL
YHNKfCWbvtt1VtDvVMPVNym+vMRIb0a1eMi0mOhf+0fxpa4dyqQatrCBkx01SJSuTXPXybwOpF7u
ZHArSIZyPcaS1B4DPnAeQqk8qWGB36kh6Ru/LJS153f9zvWYxCR1VsEoPQRfzvRehaN86zL41c6E
DOkDTwbidVAqWA4UgTMvJphBop8kJtc2KMT6CDtwuavpgJkSBjptCE0umExnZYofjbKwCPE0AJyK
bis1j4QK3hSzkVZJhYgRiQcdtKqMbLgDvCFExV310njvEv1F9ixuEAvi+yUCetYE4/e5CoYtsevG
VqY22gxAV2h6hSaP2NOXWTDRZ5Qks3nwdWXQirdK54/4qfMEzRN/8lW7Ls5z5YCCTkmmwBUP0jyJ
EF2sjVTaAqgYyK3porgTvNtCrIW1Xuq5I+Qdj8CQVIQnvaqyBfgyadmcZKvtvm5EZfrlrrffPDev
K+KSAuJWBYViiAQns3gNKqbazTRWDWjJ74jWeXn+5IvbOljlsDGV2EGe0e8AvU6/sJLT4IFhXQbz
so/mc9cXLr9KJ7eoq41aXVbuZLNOVGoBflogAzaq/e5rti42EJPlrT+OK7crVUwETVT3OdJixqML
/OEtCvol82tCAZfaDbyQmxCgWVkhAlNG1SFJVpKXnpz4+hFoEQaZArlvHBR4kHuCbPRoNtJwhtM5
3FNBrgD9ve9fcWTGvcHEwzO1x8d4I3wytPAUGGE26kFuxehnwGD2hDI+956JjeY4f0O5bp6XPxR8
ZgndVhuZIg5/2fayvTQo7pKrpeZhYGxsGHQG440nnqRhWag/G/etTaZdh4AYUJVht9g79SN47lJY
iv5bohwaAFgI1/p9Y25iDxNNByqgnj3D8UrGD3QSIfm93Ce3utK8LZnTiRoABSKyW5PxqHqh/kfV
MFfYt96T8aFPhr0XWBlZQ059U4bHDFo1+LP4QCgLOWcy7FWIQ/4ReEIubkwErQAxWht3RMB3I6SB
XFlXXE5ZQM6oLlROi9Q0oRRrK6AZG23hsweRbQCJ7ZrnsncgHrJHN79Fl5ykVBnZQnMYzDtUdl3z
lCAnbrxTXv+kDKbcmXsDcTZMVFS5ATW7pEudNN76goa4bkNRM5xHL7ozKBtTbVe88dqdbm6qxCZz
r7x13kg+bi02+FJs5eiQVNu2sDMRTI2NlM/n+iqwhkiHL2D/EEtAv2IRmlzUaMVs8bl8NIVdTzr3
M0TeR3/tVjomlSPEG1db6lg9IfvCO2e028dw31vL7tYLHOlSHwMHsx4PXgWyQoWw8HbQt72yzn0i
8Qut/IBfNcbkiY5mZEvBBuW+PmJv+B6O9CNpJifa3EG0zpngZPraBLg47krjFDX7EAuckedCWfSE
vcLoM/Me1erocR/tcYXhejOoFb11yN+mL4RPxPiG5tCGCdymvb/LPcLOS+DUarse8YP6hLWsIj1C
ptE71PCb9U76zMpzGm3RRyjI6Qub6yRQhQkdiruTjGJhbkNhCTIV/CnQO3ZWv2JTpREd7FdZCs/K
RlKjYRsaImNZwjTooGiZe6ISUu+Ih/xOE6BUwK/ajeSMfafaol11CWkCrcv28bjs4MDXBwQnlBuB
VoHPsFAPYzQslv1rf/FLEieStYy1cy1vOx+uX3tAtgNanYrFENUtMuYYfcm2G/c6o/aP8JVApg4I
ificLOIedtclB4Ns0wOqPFV4QQwTGLfBM2pxZYSXt5N0euB28mIpuOoeXI/q01M+2VsEdzisgtOm
Cks84QUhBpgu+xRIr9SGTIpNXVBHHY/nUIJBaL6MdsxLIAWgmEDKEg5h+V4n68gjsi89NOYtae+S
lIm1ALmi/0T9Yl0AsGlL5QbOC0TkSZRo4cRAD3KZ44n6gjhFNyj5pqxiNQWgSjt7psoD1kODIBiv
5MJhLxXyUGrsYodrfsPNjG7gRtlTWrXJkGrWK8qHiUbA3oBHioms3Rs2ZxKgfM+WbX1h4IR8IN83
z5ryXDQbIn71prmTf7rKMio3nBpIr5ygOsynMl9zTi4snuQgKwsdvYLtXfInIr9qAABmH+9FkD1g
YeR7crI1Vps0xVJ3aLuDLq789ya4GS2HehfhLebnKmpxMQjrKrghrIWkDKPv4JI+Jcdi59+qD8Ky
Hu/8AMA3IaBXRbn1kXFlzUJHhIV1dui0xVqJj1J/ENRj6e69gjQHVk+rwiSmuoeHjRKtJ2d+DkhM
qBuKBqnZGCiKOVlPBMSsH9kjGi3k3Bt0RvcYLOTq1juP+0hdjAQNnyxKpIY1RUBdtETjTSQLMmT4
LAL4GZcBrK7W2lQx7zoE+FQDONGkMFwQNPMPufCg4cYyPqgjQbFzx6C0erPEQw1kBB+QcKFo/MgE
a6mnXHm4cCApze4fGv9hGHemSZi0tgPKAmJsKqiqvvfCz254aUHnM56kCuEpqfBAro+yR7kb2DkW
RKBstkgOwLyD2h8DX3cPer9paVmCXQ59vHjr8oMkQDNfc4VgzZXmArhAAIWZ2KG/wIvLouiUeWnR
/gT7Fi5u/edA3bP3aM+Axlco9EJeuPAfdLtYd3cZCEUZr3go/0BV8e1Yxw7qXpLt9TtYyGztl2vs
WR5EJEO2vkNuuAhXBiIb54cW2vkTJRH6KVqCST4rKOZWoZPuh5NeLpVXd1Mj90c1s+ROM5bUaoo/
yaiGjx50alu8N266cMmZSzYPg/8EltlFI06hwUU9mT/zDUmm40f5hGBWuwmpFPCg0dikIwXuWBaE
pWCD9LqrnN52N4nNNV34trTwV9rdj8VHvmx+AHR0tr64kE/KTbqRTwONAh2AC5VhPDHpU/gkKgsE
BOWTdkf1A0H+RCWbvXSpl6NgY+nHRzbtslXVbnU4PWuFiPXJNVDLXGKScOGaYLPmUiWMB/PC623f
wSfFyBxYpljIb5FnIRv1wTe9Vuv8Nlj2OMeJa6+6Y7g0heRH2ytXwzLYqU5rU5wmE9Kl3CK9GXeK
QdmS846o2wbjJpMkWklPW5Wag1e028oBG5IN7ovVjfBDfJQAU1Hp+ebxGKDyOGub5CxevF10pEgU
QQ12Dm54Q7o0u2TrkLNaB2fzhRQHn0nUTiFTtcd3g7NeItGmlM7PtoCePIiadNuwIuDakhE9I40g
hYJxjvYk8oQRJmL0dJEeZPic9/IjcnMnXbUnDeHxoj1Fe91WyActVg1mT1w0Wzsoh+qmPZVbd/0K
tG48jIfiRllBR/M2iNUOVJAfebwp7YsoKjv0WPI81C7vjAWyLcyk0nu2yBaQEG7Gg7byX+qthnv7
27A0d+7utXrrD8lN72DfY67pfRzkXXqgtn1ckRmwI1tYxg5i70WzCI+uTUDdQWZ4jFfWCrbZqd7q
pp0/RDf5g/Ac3PVO8xY+4HnwQCbks3jslvlWW+SQ2hf1i/eEGJli9Qe41Si5tdBhmtSL0pFWvDWe
aMm4dbjCVA/HVD8jICESP7Xh3Wm8Kw+YjeTb6EbYaI5x0B5yB924na6tU2oHK+MFV3ShdvwjlQTj
S2PLNqRtmxYKGChi7hdB2SAG4+XyggW6vfbWdEq28Z7b4TF8qA/dZ3RjrttD8RbT6yHy9Sx+Pic3
wd2wdD/9l/QntBquBG2MtoeBfKQOYkL63qf3zTGV7VXzKl6CM5wusMrcVjxUweJB/EjJWNpibw+X
yRF98WC9N68AgtUlDoLnZGO+qZfyhTIHOAH0Wd7Kl/CHanc34CX7+2gf7eWLbren4oxP6pJE7kJc
y0em9ugIHOA9py5gTQG4nYJkWWgHY6PbYOefp5tuIzyR46R5a4hWwFN6hZvQHFFosrJfJGdpk97y
StwVH9yr2YWKh+24D1fVZdx7tDH1UxYtsyNvp+hjvu/rp/DWp8yatwtPkdPvE36v0KmxRtLRFds4
buRIWLELYEz6gY9L/cRnPExB4+jS3mSMwqWBL8sLi8skLBCg9+/je3gvuHYYkdZdgBOUxIU6rDVy
zyiZLsK7eKRd1m1t1W/JIPO0nPSdt+m3PT/IcNP/LF8o88GuasX9nqKxtZUfCPkHO3sUbnGeWXmb
jDdSKG2Q7omPnfKMQG/rbYNtv+Rd3MKrXCo74aggeQ2Wxl3yQamiVjm+9TNCeOotEplXZn+KnsDs
6tbKPw934tq4HQ8N1o3HEr4WgLyIZ0V8IYe7bDfu6SM4d1xqcNogIBC80FXehbfBeXzq5wZwbiVQ
l9CogHOrLtmHR8Ycr4qF9t7wReTa0MRpP3gNvndHnYbgsd6mTr+VGKq91bfFznpPUKwh3rtDX26+
MVe++M/agex/P531ePBCu7prazQXpLkW7b3xJF7KWyQHmNgm56l/8Cq9F6+cIjknqqmKj3Y4jE+8
ENv3kZ8REUk6NcY0bHQR8AmiWRqWQBWo4NwNy3e0XKhxFv2dcoNkd0E2xvZtb1ne0pbymnwdk2M3
rCmou6XJi2+7I9c12og2Bq/7BmHHrbzzeULpAtnSq7ilQFY/WEtzy4OvQuu0KQNw0k1Pc6OvrVtx
Ld5klPU62oP3VK5wUyVeRTkUD6+3efedfKmhqeed1p/1Q7vIeOGFt5x3XywlGkmszFaMxp4QdXjv
xs/xpaZO9Kf0ot2avLvDlXWTPuV7fVvv/cq27uQQHs2yCZe80uQT3UHiMNy0l36j0DyX284G6LaX
7s11saaHyp7XJ9PR7uhTdB/m9Nejot5Dot00Hy3txCbZkI6zpU24Cu+Dc3TW9pQi361KKtOfZG6B
aNELjnxpeTLPPLPuI7FFfkD1QyHfHCzFx+FteMtP5UN0l9zUh5RWEIDsrf9g3Eu3ZWyPW3cH+vLG
PItLGOMv76Ej3IHZ5nFWNtN/vQeruQhKW3+U3+KToC3DfNFN1emLurUFDGs3SrCI6ELZVOc+m/6R
N434WLkHs17RL97pO/wf1/CF8y3jhTN2TTd0M7lr5QtOCQg40Ld12/7B26lba6T+diWby9H4EIeJ
fn+O9IFfEdSz8VA/QOb0djr3UckTm91ZT5zEO5LURROG7aqZIqHY1dHjlQ2FsRHjoznsJkyByJn0
M0++1mEHo5iyTqyA5IE5JRTmOWkKUc1zX9EoE6hH1oVnRiEEodQpnDxP5kjUdXGe84bOXMgdaco5
CjWfjynGu8a3cqczpHtQEP3WJ+tauB0+jlSWSlDpt9Q0U+YW7CvhtSWYI02k0LhdFtTrbdC9kmLm
qUbXCpAL+ZkRZRscfG9lYvLrMvYYAE8Thi44EutbrwA9hn4n281zqO2ot4UpJPckGKpwiupTdkVe
oawwtpxnI+wQeAt0NJfxREKDuCEHJhFM8+KZJfJUDxUrVLu7bETmSTkLA94xJJ80KEiLVWKDgU7E
QZpW9fjW7nxfAj47RO9oRYm+yBOphx513nskqPp+6pQndh/FxyHX6QZNZ0xUi4yAGIqkv6MAn0Q3
Bxo5ZjeyotDgFsItMdpNSUE8DSfnpHgK4p7sqW/xU2kiFMeaNWHbjCk9Ms82vU5II1BhNM4h3TnG
O8d15zljTtZ1RbFPXC9Zhwrh73kyTPk7uSRQfl2XC01ADT3FC+nQElKRusk0SCt37TSZF+eJSIkx
9guMwOY46DzJBaGQ4W8SF9Vditsa5A9zXPYrVitPonq5CJh2vg6oOseQVZw8mvopMjz8Mac1HrHP
ad08+bY4bzd/DX8h0ijAP14lMyPQXX1EYoUUxQQSYNAARFDiBJH3TC1le6mW5Z1V3sR1zt/VE6Tc
DZZY7iifQwmfoe9zt5TZhI7cgFgtVKLi+ZS16Ssye/NcZKIeSf3ICcf+hBwhRYuOBzvUSKTfe4gS
tw2IgxWKb5Tucl7sANfnxEj1R0M2m+3X0vyBRZGGE3jE7H9ZOX/va3mebXsk4wZVRyMxV2DXvFYI
ItdeSfy4QnVJbmyen1fPE2q8eLanyXXx+mlRuURc23g9b3Zd/7UXpSnL0b5+pHfp2WyMGioKFUYt
Jr2UU4jaMUBnhwkeajmiDLgd9KrO5eUZnMF7gopRK+WUL1mslevMQn3/x2fz3HcsICJCGH/zR/Ok
mNF+KpJ8GOStDGSDJ2b+EtHrerSvEECKmfh5vzMKv5avcMF5p3/JHvzacv78utP5cPO6r91fD/+1
ea95Ka6J7f23r8wH7IwS9XtJTPu6m+t238/sl+X5gN8PdV0uNPR7sgUN9Apk/Jr9/tf9Qmh0523n
nfxypK/Zee3XH2g1jDN1CEm/cB3/6TWZ/xhYENyA8y5+ua7Xv/PbH/PXZ3A9xPg61uqFNN1LNSU1
gNsmu3ECes6Tb+u+Lf7VJuQAZizen3YjzUmr6+bz3PVQ826zGQ563eb68V+t+36YeRffdvu1jaGM
dzX5tlUz/X3mnID1wiFbF5RQ1NOLHAoKk+nTb4vUb5BcpH3+/RNzzqLOm3/NzttnxJpkU4M79xe7
mLeYJ9fdfB3lejb/9HvfTuyf7mbe7nqkeX/Xdf2UBftf7dGsIPp32iNNlOV/pT16/CgT+Nl/kh99
fed3+ZEh/R3rX+wulUlPZGkKQqLuo6r/8ZtgKH9HV2aIhg66QUQAwZFSUr5ojFQN+RGrTVUzRGWS
GP1/9RHCJEO2JItPNFMSNTRL//WfX8Ko05eoqPq2/Dfq5k9ZkNaoiSZp0S/SI5RPmmRZBieINbyq
imijfpUemThJjEGG65OnWz94+ywURoTIQSHpF8rilwvz+7F/PZYy7eyXg8FtlBT+UpRWioXWSTT/
fDC3aQtZyTx3M5RSRFd8kmu3sKukYrI1xphP/FlV4rYhiiUORys1nwuh38YJtKegTV6prtplMfyP
sgP219Wdg4uU56gRQkQzDS7Uzj7kFMnbuq7sA2rRnFwuOqcpgVWoAGH63mDkqAWHzDM3XYV2WaAo
i2Kd8vSv/1AD2dh/+0M1XTRFinkkwETfrqpP8w4dwrQ2g0dEu0bjr4Rm5DQBFtaYXkQSIBUNCBsw
s884UDb5VPYWpNT/u5SfBHmNwWuy8cXkM1GTQxy3nWNGcH71UltGqZzYg45tpIyWQM6qDoNhigob
n04IEd5Y3cqmQhIS8ePoqVh31AreQ9ExDnNq9BXMdtApCLKYQQ8KH+fedTzCViOEiKMIVA/RVmPY
kyXEIMGwOFOV065bamA6QyQCFglQRr36eSioAPO9YuOb0iVFqkvtvQ9A0Ao3IYjOBaI3ja8En1I4
bNK8O8Hlx5yrUiJHxu5n/Cji4hSJ3icV2MQIo+A+b5A7dH2LGrwynUGNXrJiAiOBC6QzHCJhgzv1
b36r6ab7flMayO4kRCcaT+i3m1Is1VxJ6tHaUBNrojV1H0IlerVqArGg3+DUgTIv0wZAiQpvACL4
Isrg/sHZ2lQCcVu3qdfg4TZepJi4+vnipjT0pYubmSMH3Q5kvL7UCvO5r+CWyBSMLMR2YMwSki7V
vTV6doL/cU112HCWnloRYJsMXEkLyXjkAdUm9AZ9gszc90UrLMuus5ajar3HPql6pSye8cI8YOZi
YuhJ8NIMKMjTon0i5xMt/JRk3HgGw6JoaA+BBNxTS09uNQBA32Vttx1k3ZGl+CZ0hVvKFw6aYceQ
sRWxIsHY5rAvZIbp+EB+qqmIc4lpnUWpIxQzTGXEYXhrWYNj4ArYV9EncuVp1HKXWNwx/+Z3+ouf
yaT8Q0LHqRq6LP657cCQqGkGo7M2AUNbkv1kj01PGzBoJnEs32PB+fyvDyj91UNsmqKiqYzZNHBi
fz6ihokclTocUempBtD102gCtFCnh0FPmycK229wqILuYMKNGbiD4RyS8stkeL4p1c6B91lJVPF5
m7Z5+dfn9lf3rCUaJneLShOj8N74tdWWJfjQiRCDXJEPVoU2wvA5Nd5kVGRqhoZ0m/RwSgjof3xY
VZRUBdEr4Qv0qn8+LGlB2Yw7wdyAOfzsNfNBzGkPzCz8rArMar0+ghNhPvzrg0ritNtvT6gms9rQ
p9fUf3tHhZ4kWx0P7kZE2GYH3i1qJWD9HSGfXGxtI5fIpreA6lRIacZDBAdlUfRoXDJD/JQkCyeM
kbpLXks8dslRD7N9EdLIuGIEM4bdxJK1HixQPWk4ECcQQdDmMRpVjBJOKp1vWIrBU1oK51TVdwRT
aH8NL3YiPSOOEgGn6YlqYHW1CvOu5t486QqCVUOnbiCKk62l8wLwlH0qZhhGvHoDw3Ej9cjk+5jy
It1cFBnEbN0sf9Qwa/IIV4sGLxoXf0NcsXG4KozXuiPfpXFmXYQ4I6IrS7MYEYQ11c++0fYS2jQn
DIib5Qm8v4hIFeQtnYHDMDU8cT8eVI+XgagCEB742Sj2EHTTI+Woa7YSDw9Km10aadqWV+vCggxs
1LxzCqEVF01gPWAUz4lZXFytUJ51kgNRMb0dBgPucIHrj2xRWO5Hm5LYDyUXIh5THkXIlAX/mztC
nsTXf74lTJFaUm5E2TB1y9KmZ/cXxbQru3Hjj2W/8SwZX1RlFabtLR3gcS24VG+31hn08QAoJD8q
CnBBhIDHsRsFUrHeduhVy2mXcYueAzRCSSWRuJFMAmVxApEpAaCCC2pLDTg8moZYtCA2kN5k6dKE
iLrkJKImfNXQoDt1E+KxprYWZe2kN/FQDQyYgAPF7pApSJOZneckMbn1zNAobSDfqhB5jnDFWvnJ
8Fmn+s6QA9FRNes9E7cl9hxWNtF9Woky/Kpey5FaHint/UnVI3A5d3iAPwcCztSwJaPgFdZTPt4r
og8nKb0zC8J5el+C98rwmcol+dlq4m4lq8YKdiTCbKoXljVcW42wJP4hdLE8KdnWo0Q5vUThVwpn
yW+FJx2OZF/6A/oC5UIl2IuLQzQwLO2pHAhvJnFwHyIPRWeKHZRLKt41cMwkkq9Xwk0xwvNOXMgF
tXHmuJXtGtbGa0rQAOawKPzuXgnzDZW6S1NMAhJx3bEE5u6YXCEj5lKRW+hiinyL9i4ttE/E6pRX
QUlJ8xKyQ06hqm5w3niRn3061kjCa8JRkbSKLOBv8SjzXX/AGIE6YIBWDtfKoWYRWIegcfWgACwB
hm0FqkFzZEp9n3An812bOtk3umbmYiRhFNZDPPVOpZUqYcRHCQtiBGAgpl/sGk8HrV5N/oQjMrUo
LJ0iVLJtb1g+dwO3BLpHgtEAHFZdqNAFVICORxEhbi+SKebW0HZNL2cFRYQZ+/XSVHN0C1LyTH3W
IuwL/xFCwH2ooYwMQQ7ovmwXES5z2IRuUNRv4kIBl5qvOgMzHpWbYYB/KxqoMkKSP9x2m0KkIMg1
M/KOg3W2PJ14pdDeU+RFKkMqLwmPK5bEytnvDGHbVtFewmQPDtdOj9gNrxJ9jd7kUSu0Gx1HsGUl
+QLNkLJORd4uRV/QCsqevBZ9GGkaxpcZopGo34dSW8FyEpVFBm2vl4FpjVZMXVWPMitppLUBjnuj
RrxL/YicNqizfkUuABMfUFEpqbNuwCO7HY1bvFb2o6/cDm2zJNz5lmACTKeVJH2EE4wiTypCkneS
2760cnrnifz+SSmKe63sd5UhbuWWHqpGbyXT8mSVNsK94tIywxq6tVQv3UDatOMwOIdmyvNkdncV
wDi7aSjFUAUZaBUcO13iqYaBuBmigDLdRU+hOHKDPkrQ4yBgE7rwGIUhTXSyLorspVSQY1QBymgd
Lg423/Cw+lh5s+qd6zc/KYrttmXHc2z11brCviguivvU1LbnVWf5R/SdlP0K6REDupUeIvcz/Mco
aT8KA0ZLK7obWrabCj2iXrzURfNgVfIrxXpRMe6KQQ4WgZVhlzkYFCiVaWiPRvcUa5rT1C6d7noN
VvNm7AnujSn+rSGYINA7GQrG5FLGLRKf2HqLTDJ2EEruY6qEFwkhSR3I1kSTalcxTX0qYC1fl/Ho
DK0vL70IeXrUS2vU+BGwbsSJcXxoU/eBciy76wn3thWIpFyOX6h+5HdXH3MRQVhSBsgAcCcGi9M9
WTJvEyEUo3MuWCkZ3UkII5Fp9nRhlTE6AO22EfoaCuxgu4wbIaAMpGJkkmKxilsh+7yYHYIcS2nv
ChQD4QT6yzMZ/YVaX0CwnwUMjCKlRuCCqw55BRICprmE6goBbjQuBuOb7Zgm6iLvA9rIscphb8Jm
pZJsa9Z+vJQsjAdwXnhzg4eysmq7G2g0feWceqBKsEpDjrWue9Sako/moKAlDUtyVZObWpC79SbH
lXNZR4Rh2yJzNENFiNIo5PNMlMNdd8ktEHKV3JC1HhtSAFvc+3jdos8Ken6ryBreheCVp7xaumEX
OpplPTaVde4BKi88K7pUeblWe4mfn2zO4iyWibfVKxRwRWAsFX/IHD8vsJXCe1lMxINoMvKjH0mJ
fkNN56g855b6YqoLGY4KHTzem0GL1lBPd7ni/VAw5Yu9H4mqkLEv4NLQm7rUeRKgZsvhxWndTnar
J1GwfrhJsNFzCFSDKzxiodOhPM8cxvptscz6aNOI6jMkpIeE5gU5mHlLOV8KGCzeWK3lRB3DyIgk
l2V8hiGpHs0sOdE2e+osRQBeLC271L/JFP/Z9Z6h28QpJaJipML1UKy1lPcoBnx5M3+3g5xIFWiz
qnBlH3p4JopF16CTtMH2NRuCAHXpXvfk6x2EN8HERy6Ea14aqGvLZrwITQwtu/U3qRXHTs/nqUib
W0efWquDr4sjEmiD9JSNUDQLUVvKhYo0Tq12I20csQgR3r1p7vvSwjGcg41mxqPmxY9+DoG4yLEl
K7yLLzNcU0Iso7uXWsgoUzWeZU/SnoXyDD7oDj5BuaSgmaS3ME4iT5r4tEySlygT1lhyON0Qhqgp
zX5JOQ8Jc0v68EPSLs3wltb6qesEjJCIImyFvH+uDe9Q+y4WpdB8U8FH5iVchkFS8ePAQrTLAfzR
4UE4ipqb10DsUKxxinKg6elWnRJZAiPXSl25ukY6XPCrr7QVo8ASr0w0RmqWwAOghoDu6ogwF+W3
OaXUmlEgrkMRL9xAMF3XBN88d514U/ovCZGuiU3bLXrDHXctlDb8xs31nHJTppSjXtD/rsnpzTUI
OJVQiJAElLrGI75GU/bQrGVj3QBhKjTUVWSWPDNBBBDXN75Eaioq0sfSTPCZncocAlfmzdFBlvAN
H41AiA5ZkY+5Jh7xmnbSTkbpVsvHUAbCFCUXbnFeu2qkkCJCp9mgNNU1ZFqFQL2LKNf7ESF4UUEE
BOT20ZTBqRsTBbFF+qFJ8dHwz3nA2GMcvBPWj0e6ST28Uf/UZdUlraL7Igr2SZN9lF2/D2Sw8ab8
Zjb6q4pAkeFni5SmSbIPOfZOMlpPSe6mEkDMN0LYrPQyjm2j815vLn0Dw7ts9m0xdVOQAYfiyKuP
YBjQRDhpyJmEIaIxrTnKGOBzl1vJK+O+YaeJzYD/K3jTlpQEmGgJ4aam8bjKqbptobDtcsqW59j6
FEHXZVDLWpM9zhUgYJaphuKHjiptj9UMaogAM8TJpHI3T9IuxjckiG7od+NbKXDLjg3NWNxpa4I0
eAiJkYWtUlLqi6LMHsKoBjBCX2X+dee5+V4JRk1ygsGln614jb92/6iTmedMtUEqWOhAlidBemk9
6DK2oFoyvstZIkG88rdBKb54IdGfrk0fXdNdp1NAQ0T4HVIQw4Bpg68g1YypdpBr72JR8L8edGsC
RWqboOftlgKvW4Dv3pkD8R2v7hi4tjXAbYsa48kqmGLpGt4Hg3UVi0UBv5SlJsPCGLrtHMOsw4lv
jnjHqwADZchw8kBbIVJ/ZtRG90gURDjAR90FVsYHCu3mstMZnrhcnrIOP1uVgNzEle7bkELtkj+g
plxAy3scT0Yq2FW6mDuD4WVpuFN6diCRrH9G02t9Cv3Ng0QXglOuA65R0YqT8ZWgqjDkHklMYt8N
4Dpp6y0kYdPpp8MFrnKRqKqwTDwjphDeHOYCN/lQiPFrMf4/9s5st3FlXdJPxA2OSfLWombJtjyX
bwh7VVVynpJkknz6/ujdvYGDxsFB3/eNsGq5yrYkipkZf8QXWHgyOhLvzCL7R8X5X3eiC7svjmLi
+WXdfWIazkZLUFu2SXYj7c2nzCYGEsMpA+T1YIw0GYY1q6tIrAoDFXxVgiKUhNNAO8llN9BQOvbY
myyBB1jYjzHQIJZntnBZ2nwFffzsdRVluq6/6Zwch/XwVQrcpCnmiAKJ/GKnl2IogqiMsRQHeOgS
AY3aR0+lx7HmBLVeMQDLRdSuOqZY7G2Z7EYL9aDrSxw/NJC7Hf4SaQYeMgJyNOF/2CaVWRwnj8/4
sMqKuk7wl+vp1vtE4wWKQKXnc2NJ9usjQoXI1HscNHtAKRxEzfrNAg+HZypGw8j1uXNpqoQ6xAG1
c7e1w6YJzb2Kys6nyNfglxJG/ziNxxokqcWH++ftSbjTpAnNSSLOPnveiO24VG+2yVKWoQxqr37I
QqxVdMzryIj10+JOeMyXho9H7twbDk4eD+EkbdlNB2HwZKxky4kg1KbnVfEzVAxQIL/SIb0ZMVrv
z1WXTwnYcnOdXLM70ZOJHdb8uyzsH7BK/QghecfFs8Be4vKC5bPqi0Q3X4rMVVwWfI1TW8sFdQw8
wiL8KCdZj9SrEgNC9NZ1wC+aldBMSwNC0p/UMO8r9zkZ4Y3NSbj7eUnTjGphSk9WoZJs9squSLE/
8t3q/Iu9bc3GZ0wufrnquMaS424wMVGNNLT0+XM5TfcZ3I/tuDZalakLMMQs7AicaA8AwLoWDVBL
xIY7j4UCrvG6uPW8rz/idoUYh7KtSeZimM5ReAxRVtsaYg0W2ZL9Ag5qm+IhZvAuiaiePqhixjkr
S+849JqWqjn7lC4qjGVcRgtRostwHpTuUxyAPkK+ZzlO/HOrrWQLj4Nu9JF6gDJVkaKr6RDGzwkT
030SL3xoYXJy/KqGmjLwrM53heaksIRY+dL52Bneh2T0wKkAu1sVY4DIv7XMxyOlynhgg+VvaVKM
zAXsJQhrRph/ppryhi7meFzxQ3J0MzBhN934+9JBnTMpGt8sHikRTpVqvfDQL2i5yM8/M5nCyP4i
r/A26+AlLez7YiFyGHPZsoFSRdlvfSo38CnkxBK4xhYX5Dn0LfgpVKmmY2dvIezdlMIZkdT5X3Ph
Tjt0V4dbJeGRElPD7KGGWfbZtl0jQrA3S9hkNhDxaSxIGip0NYNUVj5ig05468Ja/QOJ9rqquHF+
6dv5KSG7ZZZ8qCdBfqUIm004qlVHYxcsqX4QsZdEM59nnqH60zb0+s5pcvYgVnAqcfDZuQikIaUh
BveUTZIsFvoDo7ZSjuquC5t4q9OnXExfXTueWGKjmGpxDvyXUMO0o7a2xLvDLnHimKPcOd7bvfEg
AcfU6bFuD51pt9BzwAbpvWyoJWZS8J66/c1U+lCjSFl2hgczSPF9c+zYW2QD71icezJFAzX3kRa/
Oqtg0FHMr4KGaav0v8bA+AcTTLrpLMOFwbfsWucoLLaFaZYiRXnOpuN809jZe0MNAMCW6RPYJbE0
WtNHp7jkpcW5piKRTA0tNk6hVhr4wevtl7arcJOk92Zb3DtzegM4km6LMr0sIcmvuOgOYWfKc1uL
b2soPnrJYTGFiRmurTFZwfXor6UwJkFXK/U+rHiRwA/aeyN02z2SbXYG2R9Ghsla1w+kYcO8Pk8z
2xTR31IXPZMK5sO8lPPW9pw/8WK3+JjidsEdw68aQxg5/TxIsx2AE/7nzz9sRYqGToaqg3PXWt3e
MeRTx29ArrcgL+dyDxknYz6rBZzQkrcRjV8Iogth0TpxZoqEACyefv4cJtAJHajeOZBM1EWnusQM
ZBcNYNQa/K2JWECPjS23lTb3QhcOQR3HOvV5DvCBFdM6NZ60Tz//9fNAwSATU9bubdHP9unnIR6K
hDMucJ4+yZ1//7+fLyxJekHzn7YyQyfsaoojpfMsBwfGYSRb3ZZ88vIadziyyKGKmU8imXI0VitQ
M/DOZsgPqlm1cVlnRIb/8+CFtIo47jBtQQVVZ8PtTj9C8P8HovyPpgRnHSnDjvlvgChvaSfhGX39
V1fCzz/6P64E71+2KzxH2Iy3AhuIyX9cCYHzLwF+z3dDH4eBFzpMn/63K8EJ/4XrwOVSNR0huCOH
/7ElOOJffDcnWKc0gW1DTvl/sSUww/q/Zlz8fAdjgnD4NUwYKf9V4g9GUYNpk9ahX9obc0Fs/XmV
bclY9ClbWUnfE0UXe7/ls774Z7zTuTtae1HCib8rVxvpvJ76tDU7R9u/r0cSgfbEEX3Cq1o3XX4Y
c5xzFKHTdk7bFX3ScAZeFwsopTeAA+d8VDjFWpBG25oYo9ianny0KjkEp9ZUz8J+XQICrQrWHbIY
iQAxbP3kPmdv07038QS3uyEIFrIAznL61OoxfWMbTj5Rn6nEQr+wm89Mye9pdYWWnEYwtT2ltrgE
SlkRvT14E47z35SMFiPReCdVhY/V98f54AfhJgVcftKmxLlvkziNK/HABtU+qdqFcegPUe7F9By6
yUQ3jxscF5f1UfhQxWSzzFE4E9eoqr9+SWtNyT9uO6o6eKV1NEM8zSYiJ2OePXXmWxH+djx2Xel4
zdLwFWg22Rt76k+Fop2Wt+8pjcduJ1efK5IsT8a7K40Mu4E3lduupHO7pluL2zDp5DphDmObFQQu
O6dkxDBjslrhSQCSjrqucj8yQ8vdkqX7fondTZ7y++PUpeOByx6OWvtRI2W6Bfk0X/1l+9lcmlSc
i5anXaLbnmxkJo+ij0d7gPbkxVV9Hj2DuQFL+K4K5cGZZfpQmv3vRo8DJMVsoUElDt9md7bob7OO
zWxBXWXh4BxtAZ2PUVMXSfscPP9DkJGQ80lph7RhBIn7MM5dTLke8wqnG3pGEI/z6lQeDHaKyxqD
b6rXZuaVCiWN7xxd+FVceR7TybbAiGPgmAL67yaDf4dbtA4jN4EuxsX/OcTosnGX61Op7DcvBT2B
UqZOKSrScRKHFH7qJihMpkyrJpIVfzwdvujE2mtZ/14C45suuHqn7VxvzXhmS+6ydAJkUA0JvFXI
D6pLt1qObauqd2kSnAJ0tnRRXlTytDBB5E81o7hdLmlbMSghgs7FMqldRh0zyMKOPTpkTGtTi/K5
WTK1q635e5psvc3srDuFw3hhVJLv8UGNJ29ydVTZpACd1e7+89CV9FouBqdaezXIGwxIWXjWJJyV
A5xYH1yGa6XOvAP8VDzKdPB14S/XLC9xxzinp/az7P/Jg2Ave5rbso72ZOXi+C27ibM4bgFW+OIv
etDw70s2VQz0auQHN6l/F3753pUmmkOxlUOrthNeExwXzA507N2JlTXx8xAbxRHYit57ChOySvz2
xHBwoU2cYVcd+QaT1CwxmJCgvh3CxqeeghfGKNtrVnavedYfsm4i487cY5uNgu3Fz2JJ8y86JtJv
nUp1rk116wZBF1gm7gORIWvl3n3bevAliBYbTfbotx3wWI9YiKZao5cSgAgj55PtsoHqi+XY1+Gu
l+YagR8ekixsNw3Wk7uxIc4365LMmAZsp4z64A8G+QvlAgR1qYrm1ODsOuAYLSeSO0if4PeG5PDv
3zP1nlN4IcBF8QFXJs4Lpwaj3k7GNtHJV5AoxFX+kuWPzakr8/mgU0KPv9FtppO9PsQLTbCwZzSR
Wj0wHrL6TbW61x0/uG+kz0tLojivs/LIuGSjJn+mM4ULpTUs9un4Vmjha06h7uTeN7CPGdWXLqHg
DrP1KHXKJp9bAfx+9Q2GO901tT/Db7Y9rqX25sFbBJHBu0Qjpn+CKwh30s7mJ+j0FzEsCSqQsez7
Yy1F98jcgBQRR8Ci8BeK7beCi3cXTB2sgEa+dMlU7YsQdHmstc8dAbVDz/QQuC7qhOLN8PLf9qwp
FxKyijzaM8+9KtKoXePXc378WYimzr0yFiE6JCt9Ib7wXNH9uI9VfsNm1N0jjNRPHS2H0uq6t7mr
uW+16tfPn2QCNsN30iVy+ndd2dbVtpR7zzmr27SFIfe1lVsH2IdyU0F4ecpjQUtcaBLqyS33YrX2
n35MTmUHeSAPLtp1U3gV/fJlJ/V90uXr2MPB76U7jiJt6GB5EeTX5/48m810oTtqM9l5fx2S1NlV
iz2sh5gG6dAhciRojYD6qeF7SqI1wWzTS0HNGtDQnqtuimVUuYYG3kwTkmKytFlqKAxc+GoXKsK9
zJzlo0y+3XjxznW7dtt0jQUwYXjsliXglt+mXHYABBn0Fdd6ArUdZ8GGQ5Y+5FZw9LzaP9mhIdYq
q0uH/WNPYWsdVVP+rnrXvHgxqFED3Pql7pnsIrDkEeYjiI50727jImYcKOlstFX2JmZY7Uxxp0h7
8XBiTW+jEhI69WzJu2DEfZGD0aPRxf02b7Q4THNgn/q6D+4mxNlnZqNuXKgH/H0PCfzZIxR/QdMO
LpWcg+AmtgiYlMXvymEVoYtsAWAZnHXqDkcL+SzVlnnQ7Mi4Tww1YrLlHQoDMcyqZHE1+V7Rzxd4
Cav1sLznpsTQJc0fOTg8ZsswPlcOoM9ayafBiHtOb8D1RFhVV5Ii1PCa2VMxmOkuNsMXKZ2jYThv
cZ/H2MVghKZj3lw78ghjlj+PDqcc3x3hoSxDRCdhfwr8tP/q5n1hauOULIoIDV0a+wy2ZLopiwFR
GOq/2WXnfnSJco2NmJ60o46+bzxmug5vrsaMwTSsOwP1dUiZDUwLEfsddUD5CHAqdGzjrPBAX8lL
DQ4bgCkjgWAuvowhfOKkXz7kZGwHb6RAMfDnS9Vc6P3h7OnF9mnwp6vfjyJKOtiPtXQfFl/pHcU8
w+TIY+COhARH/tIi2Jc1sf41LIF8tPpqX9ltuPX6AI4Yl2w8Os+8RYx0xIXdaU+fSAON3jI+EKNA
e4dV+VpKF7Nltpd4Ai6xzmlQntRCdcQzlhWDolxNLVNMH/BckpKxlfvsmcAzELaNh8ScSbkJbq3B
51xJ+cgmwsQ1AOx6YJ7IiJneEyJHYDX94XV0UcCGVQmyVDq8DkHucc+kfGdZWiAGfNrmoG5fS+tj
GazuIJn9nIjtlEnnX63a42garL2Xtu/SmU15BMVIy3OfptaFAtZ835u1/Z7a+8AZxDns6few/Mm7
NH16NkKbxXfoy0uWLde4Go1To2zEVwqkdoCGWfdJJd05RtLsUbScC4Mz7xBP4cWcTNqAvd55bbm+
QD158zYR8qvjMPKQZpryNNjmh0yCCFaOrva6Tmu02TK4TWP3EGbzbVxCKOKJPW3xRg7X3DfkKdll
nVGcmwweid1k/ivlIZ/c+u6cJu1f06nfOUD3eepccezCCJ5NJLvLJC0uflv+k2UEch2jwfeRDd4H
Rd65/KRyYIS2ivGA0pgEV4HbRxYr5MM8OE/hDKqaGz7dQbVah56J2HlYd/fsm7u9oXzmmfhvT3Ki
Hc5w++6AuJtHS04dA2Ee6xmlDxJBRb84lWzvvaJAwJR+82raYE7L0U1+eyMt9aDDX7vFF3c0zRiT
371WmdWB1J+4q7dL80tl6EuVZcgzrjxod3gnqfSov/2yG09yBhIh6srbVarFmbEJGiv5znT34KH9
pZQW3Ls1DtB4bqCXpwx/h4D2jLagVm3qOehkYnhLytw8xk5VRJ7X1Id8QYXgbsdtCk5IbCpwusMf
xQR3MxNQxbfCcg5Kld5iwdXB62oYaLBVySY57t5nKqywokmOcoMxrtkt5+iVM0gQWq3tLKHXIlzy
SJYV3a2DH3wkZYybmwHiPI945oKO8lyFDB6WxT732+m+DrMvvkt8rlpi/75PURc9qPaDk4xqm4Za
7jn3bZd4sj6osbgDUv8kJwmofawAs5QJVaqmqY6WxeueSXfb9P78CK0dO0qlJCP4pIzMhphiAStz
7xX938mpk+c8h53v4KyoOvzZpcPmkMr0yOXjf1wW5xpYSb8rMR2wUwM0o9P4cSzi25B4Hp8cIEGN
kx2FcRyQ6mQ2hFvQeN0BbNmy40JDZe8NCn2kdg/B3ByaWBlX25gvGcun4mYPChi1OwvofKJIqTjj
AG0jrCu71BTGld3XA7xkTkYYyO46+pZZJBjWDmiFled9J3qxdioTpPbDhpmEVP4+HRGnDcaI16kQ
t3ToX3SIqM32N9hOY0MTrpCXpmUaQLCv5jtDlevQH9XCd/Zb568XgxFumXNHGCQybJowtGRjqacu
o1QGQ8+4KbM+xD9BB20fZ/GpcnyACbJERWaHEYlY3k9lMNzHv5AgqMyBBncoETFgA+APwJPhHPvZ
v6XK6A/TxDRGjilmdAHCHQco7dDFdfGwyLAy2Vs10DITJ/7H7CSYx/zitYrNBwJzXItJSUl2i9mv
zffukgFW5F3LKHqIeiYcUa2rduvlZB19ZNVT1dZnQ4581DVLvi7zS7i4yXnIF17k2MewQnmM4XNh
ZhbyGMK10/R/lsFtz6Od89tX4quTOT4Yd2wjv+pBxuG/udOBDo8WQGaZUU3TKTHc8qn5ZSWQzenD
kOz6MAJZNWxXI4NDMmK1OZQ4F7I8cw5z7DlR0IzTAcQsBYJzCfF1DLYNpY07SwCVamjn6OewPnsz
VVtDZZ9jbzWFtLm++LF+YDJApnzBGlZkw3Ws8xejfPKcIXnGGZpe8S88mgb532asn4wOIlLAOJLx
IowfGuEvOCVJcLv+pU4EuW+PWtnVRlBClp171z0b/m+z7uezTWkpyn3Le0my06yf9aAc0tR8KUbW
HEQhj9iZ02NgkyVubXlW0hC7WTnxiwswKfHDejstzWdfKq4g67Hq/AS31x0qTrubEvtejTH1PHVX
3du1mUHQ6spd6NFbE6wrrh9bgjtmOR16Is+bQg63yVdcvTozDzKAbuvSHpgIH0dMRwamotxmrIMe
7pcTWbXFBjFQL3M4U8rSw3sQRagic3U92VQVbisGGrveKQ4Kln7We9knSzVjQaui7GTQUOgkTWrK
jTJOgUfLFa9UI8HbnvHVCLsqcQwb9km8FgYRlZqdS1sQXQ8dFGHl443LkzfRFWxrCj5PNq/3jiXg
rvmm5Hy6TYsHMWccf1vT+JLUg7vPcu/g6Nbbzqn7BwfgH6+Y7D0lZP/QNdrB8+t3KLbiymEY7JOo
eOiE/ea4pMPD8NUOq69cQ3JbQibok9Xg7xiQVER77Skb5KQNJH2wKhq31dBQM6ieeSU+XFXqY52e
2Qomt2oBeMXyg5RQfCT9fWtX83ssF48GJLDvc+uWT4zZKGKQ89Hws8s4Dm8W2gc+k5DlIKnp/zDo
7DVWK04Hkm/BonWrseTR6HCUnur/4SFaII3kkPGfk8zBbzbuDA02zfc7rvhR492BATixXXpIU2VH
7jinO4nsJAy1z11e0RmnMymM7pfwsTIkdHts1x5pSW31U2Wkz4zOgw09pfF++JhVNnJ8h6/cWTBW
DSQhhDbwjlWzM40dc09N/Ry8Gtk33N16mm+RzQ+JDe6iRFyJ4hLYWIWsH/E2EVEXCH6j9dUuZb19
tP3pfdTgNfypZikcGM8Ni8koRs/3gw7cR2793mNRCmYdyPaRGJobTueA5m/QzrYRsCNj8tx2TfrL
TsYjB6riE5/B1vWpgB3SNrmWoZOyU1fAWSZcu0sLQqrrUGLUNKgHy0R/CXhakUji36AwGdh1grxD
N6OkGmV2HLP+VgWL86gMx9m0gVFGk4PsYYZqOCwZT1owd42YcSu2NVZy6LjkaFxmaOVi0W7+lJJT
vyXbyHLVGLUIrI+uHPReF13P6u9o1qLUu4Ljbrb+zOSjx+RSLJgXWnktKpw7Mws68VkoakCuhF2S
4AesBYe4PuOk2StnKOE3j3z+RbobBvc51bgH2h67LUi8MfRe6paWw/IEaWQSbfI0rg+JqD5bvy9x
KnOBcuoTsmEkOvWbYAxZG5X1EBqRP0A4AP8KQnO+k4y6xlle7dUKTesmsBnGl2ptEyISgi0gpPq0
a+iVMbjC6ib9NkbgHmH7bg3ufYsVa0rtz04O+y7GmDF11UOHs4YOF+5YIbygYnReeZVH4s3Dg2c3
v6bYPcC/3zMfuy2sg+xzcAJWgXP1mOgiZXwDrmLtfO288LEJoILZ2rkjI4D6LIX666Z41Oo6webD
3KtgxwMN2X5glknLtrcf9HBGtu7oovUheZkwMdLkVeqZ3uf2NSlcCbnMeKUFE8BgOyRIt/A7lyTh
Izf8cmb64kbvSvWpRsTSKRqAoMQ5TGGIZOU7binwU0397qGNGOw3PI1PlkDSUMGlohYFema9/LLT
xyRhp9AUH1yTn25pgmKpHLlrhPrVJ3DtbCt+C+Psn3zK3X1umOdmHjRFyv5GswCQI7gzFPXHiz3j
XcysJ29GOEWjuBNiIi5Y+ChGvKxugrxiPPkWkEtPO/4Z8e1NztQ3EqZqUAigc3WlvXdpTrqjHeLV
xXtgFwAREbQ5ZNbGErm8kJFl0NOhDFgQaJZ1x9tnVtmvAX3wLndFzBbTAYTNk+3L5W9hBJdcLtAy
WCctQhrNRQRbi1poOiCa4eAreDPol99DMH37wFaaCvkgb7jVzjOxstIg5sFA3JIi8nsVbqgn4mjZ
/hFp/LkItUTdlPM+FfdDFvjEcSib0Fvqxk5+2B4s1zvb1OFu3CW/DNKGxTRXqxfDf6yp8eNSo41t
7PUh0Myxl1p9xnlw8y16sMyF07sVqvPMOARGyMENT60eATEhs3CYBmeVMSBU6blrmn+kz0ZuSdMd
Y+zqavnnUC/fZlEa9FH2REQyjKQ6/ZauVkeqTjbod4+ZOVtHq4Vm1FLY5A7cowLfuQi+5AhLRnFS
O5u8UX/i1tMPC0zI0pL/aNsdP9ipYCH0q6uX+nsd6zefPTfDSpkgeLOzqx1e2q6Z6PJshvYzZ158
R/NL/tDPSA6tsQS7gOcGjAqol4fiTRKIK3ukxchuuiOYEBsoGLQiLQMHzIV9T8kocFbmHYYzvAWt
RVPN0WdC/Gk6WCtL46+R2bh2F644YqDy6OHsxXSZRmZfztyoqD1fKnhXs89U3BuH1ySccCU26pGg
LqKNXVx6xwhOdjECDQKhfC16LgTGG+2Lx5Z2sgxWjorTbM2/ccca05rCsp7iI91XbvvOkQxkl2g4
t06jATZ1cSLPAEU8xRg4qLLBkDBOw8HIqboKy/4aON4lrBoSAhjIhkdjLb6wDd3uLR8VBhsMfSch
wQ2RtEeVcPCcINtVzfwkpp7JgE3ihbNnVCn3JjTMnbp8MZeO0zZGMNYwSBqJDmjXM1DY29p4dOp7
S3HjtXGWDUP9sOjiaTH7ZptpOsWz+7LD0e+RQIsSQUeRymhrayluUuPyiTHze7DB23TUSW04x3xz
u7H6uN7jJwUHqL6ltordmFyxLK+L+jjvfOnVG6U01W6qlVtagLpdKBIfS7feZIUsLrizqmPF/gDc
crhzcQHPMW+fkhizl+zoYB7e9FXH5V6NYEHiv3G6/J1z1715JuMcSj5vJHDJAOYsCqtq5Qqqenw6
Xfn0EMvwOgMj+OeEmZKucfmReBLVHTZhO92sOWi3yqZFppPeuUyNxypXx36qKXw0rT5yqXfB6eLc
h3bzzRVR4r4aaey6ugYhDBqd82sVsqNgsIQVeOlf9bjGvoalvzhFc9RUOek+oDQ3bZeorLu3LOyf
BLaKTdAylCuhdTMJYocuiq+qINGIMv8212DxpqW1SC3P9m7sZnHxmx7ApP+qWtO6y+O63wqzVocu
pVbUzPasdRVGiPA7rEv9UZifdUJWwEEPOMwtvusWmPZhwWPFrUnFh/Y4CM0xB9dB7r87bfniozlv
41BN71pnmwl3cxqnkKzsT13HmOmW5NUaW6x8lkHKzPcVjfC2/LS6YCumsnzwS3lgLHnHG0F6uMOp
nX6MbCuvuNo2s4EGu4jijAa/koq7y1KSwLHY4YUNnqjYGbatw5RQBzE/wX4yuEdyPrResjhmPWqq
k4zFaU5aiOAhuYwG62Tr8pNILQvsh/WfynMBOonfusHjWDaYa+ucaiRrYuvflrBqeMX6GVeqzfwO
Xm/JLOkwUBqz8aZhY44LXiDK25jeDE+9bVLynQV41+Asu77+XYqkOxmlOd8EqapRcd8igLNzO6xN
nliz9IYGtkOCKpjPZmIPN5rhkapod8PpuevyI33jy8Elm4qkvkRC23vJ7A3DZTkfPdXsmmwsTwCj
3sMuC+5c+00pHGn95L+MS/1q98OzyHzi6YqwszjIUpdHOZr5YzMa+WPGthCLcPgsm9GEq4cul4jx
3uO2WjvCeGD2JZpriZnoMvYssqafHv2EBNlsc5TGj1B9VATLG4ubNynSR0I9j2y120gnzpH2eOve
yM18nzasVWX6RgjJvpSoJp0Xm498htkAryB+FpqNcht2F6TjHTGtB/oZU17XczsvgW6aaOVecx8Q
/9ELp24W1rmZjjQM3kbHZF/oth/DP2lpjqD4xSclo/SkmOVM62zxPNser1sKDY5zOviAMYgGZMig
RqIAfBDhZ801XoF2Djn9LCXATiqzY2+2b52VklIkghCOsAjcctwHBm+POog4fMndCXgjI4ayG8yd
jmN0h6I5BblhbQfi32lGpZfyGftTclQ0jEfaxH2VId7WhvBnmTvnzGfrZULLWwNuLaWNyLpTxBCy
2PcWt7rEWw8dYU473a7ktn7r+/XenibL3pza6xLaEC9nIosLUwDGB+zhuTCT/jtrLCvykwq6Fr7M
xeIOXVtK3+vwe2wkg8xlfhE1F4p0tL4bOVS6uf2nmNnG5gvjycQQb172d8icP0QXLg24hO1U4C0M
ZEVdZIOoB7afQ2w23WFf9G++9I8zdqJyQaEN2zf0tfLUO/2b31jjafK8h5RTKbOW0nkIS0iJOv6d
+zZRg8ozji3YjWjSVA6XtC8SRrcs7qOKBrZgCZ6mGML+TB36pQmmoy20y8kYC6DV1f8sQ8bRYckJ
bNP6Q4dtv2+IluqY7S49c/iRh+lrtERkjQ15Dv9r8olEquIrtObDFLQhkC2ad/zanOi0IE00pAu9
n4PlbBwHmGFtQG4t4UPbamHa8BCY8Y1XcAe569FL7HZPlvgwDnHUaTylscThzPVLDHnuHzEKMrny
qOYbMR4S4rQZh9GhsDj3VHf6ez8Y/hj5OyESFGBaOzvh3C/5lG6HpSYqiR17dG5ovx9A4lXsc7hU
zjaYUiMKC8FP9R4rok0f09JpOOW4LfsCgh/hlXIfVKbclN5Ea0Nzn1Eoa9CAcWfO+jdPiN5cCs9h
Cz/VZvUU3hZ6v14ZeO08ETRX0Xv3HiPEOfdGaoE50Hpx/JSXfoDYWW/X0R4MARgddt7C94cq2XZQ
CLw2ovTvyUrlNWhB01vORC+355962prZwmKVTcPiOKSrRzrYMufQ1GLzBi3sSZi0hnvIBQs8C+bz
CcD8OoYuKegeCApsiGS3OfhP4i4rubvWpBItAYN5NY9mPobRvu2waEJBxxHfPox18sHIT2zT9LPO
QwObjf9QxN6tteyLYTpPQ5uzyXSLqyexMVg2WtBQypdw+qcsZbppZhtfBjlqC4rHRphjH8GKqaLG
4vNWsRwZ82boneYjT2bvvHqb2LvC4hqUHkH+r8TLudsNXBH7zjQHkM5DEyW+tvZTUHCuSQSd9b4e
sfXhmcTxvEM0CSJOe+D+k/lDBf21JlpxbksAerLHoQ0YVabYUS2OXe40YUEpgLWJXu2GtAN3arn3
QxkyN2D+tJky2sqTSn0OCYenJISxXDBciUHrx/iSaCrZdQGQdT2FdxDqvtavpppaS2pJWyM8c/Da
Iu3dSest4zcXmGUbgSKhV9Y75pxE36ZevZmMNpfEeKl7+ORFY7+YB3zCrOTd1XIYVag8rI7Er+kw
F08hDSUvcQHOPskp07ThOrZtsiPPMwI5rkGxyxF9YJQos71lwH3kF/Tn5rpQtbJdt8C2/zPLSyOO
5vPDKBKGYvKLYpR048y0boo0KgYv2PXT+DxZbJJk6JpbcC0ETU0B11t5FGPlWbhtXCxNKpeAI0u1
vm2mu7V0amwRVZbHXA5XXyOKxvjuI9t+9rB9bNHE26iOq2ucqIR5kU3Aj21XaUF4xKpRjRikdF4/
mH4esqRQwS2L5WLH0znnPVlD5btAomA7lf7SM2Nnqph5iYKpPo4BLeN0KQIj2QIlanYugMCNYxFz
JZ+2ur6pCYKEFy7NVv6K8+l9iIt862SuwZ6oD0HMnIpkEKxyZ1kF12QOJ05XSbxfP7UbSkOwBE1m
RSlg/PC/2DuPJbmVLcv+SlvP8cwBuEMMehJap6LMCSzJJKGlQ399LyRfVVF0XZrVuCc0Xl4yMzLC
4e7nnL3XbgtCpjUfg4pBPi9Fw1TTzG7UruzhE2BdcI4NHOqmuznmJWoEGYFe8zKaRH9Rr2fbVKbN
2YI32SV0dsnB/CanOdlJMb5GaMR7SjU76Ql7CKmRbdyKD0AMK0RSh9Kagm1iZoeEIUxfNt26LQEu
u6TCp4Y9QGoXqI6wiBa9+yik2sfcuDYRccD87arfCM+MUaS3d4gZ46MVxFy+vWnTNneFTV+MJ//J
spfWTVQc7LY9d7a31xlDhX6MeE6sShICmiFDJvcYHZ+RnmjvPSWBrvdO/b6bSS8XkwunL0po9Oqr
0NN7P1fvE4t24ZS0ewQFm96laZQRILTS7otfWtGh/9JOzqeJ6QNMYuQ7Q2w+AiWAIDPRF/Fj50vk
Zbib4pq4+7ImR2I9GsvwtiCWMSN3a1VTjbhl/l6PHLLJFd5p7ZnM6kItDp0/H7PY2RaMl7lpFbN6
SZMRfi6HxClh4kU29IhxLSQFGZIPlQbiFjsrPqX4+qsieS2gxDVD6J5th6mTzyVw5LjS9EG31MSY
Tfrpw1RfdTP1zypScOJTgczyyF3M5/f9vB5Vea1FeiHqiFrAfyr88sHuLI2PCqBhww8AM4IAoNCm
+MQcTZHseoeyYzlx7WpW9lSVL40B+LZE9a/YvY5G7OPN+554iTyLrwX16UZ0hjqqCuGmk1sRlrGs
YxNAy5Va8y6MVHOJ6pSrjPk9HnFMMvh8Z4qA9oHjfupkt49zx7w3jc68pzsHgD+kMWwzFma0N68D
RnJk2qpmOw7YNMZefRIx5j7GtyKk5I4IqJSD+pyb8XCXWQ+jf4vbwvrIOcHPnTgjrnWsnmru6Kl4
OKdd1FQpuV5b2dYgxqd9WvK5Vim9WFN3VEs+Gxm6M4IEEvtD2z8HjAzPs2iy/TR2D6yifN+38cYF
jJsZDZdT7EpJy6BJV0TkzM7Wa1qyEKjvVmkTfyTcwjRarN5jftfSJ94V+O0KjpltxDhvHTrtNp6S
Kx9B/YQy6n4KphofJUbHPHucHO/a18Xn1oUH5fjNOlWwFtp0LLZOzZXYIuZATShi2yqbGODbJMMi
uMoDqCVu81UnGdPpac01/KRgarIxYPOfZuOhH0kaCSufYXeU4mOwd2rxN0kni8FBLZUBjMp9AfKE
5T2SXFS7nKmbjKBXar0BoEEwX+ccuaYAX8WTV7OwBfvepA6Tm8/HPAq4rFqK5nLHntojOFy3LgFe
HPinGbddZvgxtF/au9IqPsLbwrnpB3eoUUr8dtF0oGugm/yQkRt7cBaqb+rQz3B8JPNFcjRLtC9+
eyc0z4Q9L7nrtWK0FuQ7lFdf8oiIjNQimqDJe/Zl3m67od1kUahj0Cequ4pIt3GjxL2Rf7XzZqzv
KXqqzeRVNFgiHsHJl9cCFkTp+moT9g47gTKuus6/BQmQYirpUXwmdpnpHMyLpnlU3dSfG7dpj0ZG
0FDZc7/PZ2fN3raNbTJ0Qt+ThwxhDCC1PunLTQn3aKMIDOudRN2itkfESB+NI5UCrkCWx7JbZSPL
Mm+zLSMgqjEChUk/c1fTmDxWBfQXWwfvLf1iLv7gNz1wlk3Vao61u9ExE9BIclmZKgW42a3RTiya
vyKOj7HMOsJEzG/zhOc4tBep8hJwNtGnqidnOBpVq455ExEZz4AQATew70Y07zLfynZwWC0YcqyX
t4Faj4AwHIP0JOpxk/ZBzQnSxrssq6OjwrRfywpqbIfHkpydeDNGH2T85JrmzEQ+eLSJl9y9STyL
GqBIoPGseOB6RmnRk1/ElpwEd3JGQuZ76cmxrX5Pv5v0rSa+0nqmudJW7/Rieu2n1gTmppFPDHd4
1vU+CGiAr3Q7iFOjJtroQXh8ezkBCCRKO8RxafI0NPiameHITU408OqH+nte5OtYSR9pdkPwqYC1
GlaDpbIPxKbvgdysiYJhmsokg/wh1T10QQW6nkvAlKDsqL1yLUgpXumcT9WZonjtmD4t8YVwHBaW
2nlGfScRBOyw43ytvPIwDDwcjkEscBZhHvInXW99/7XXcOqhcgDHcA4DUJLjqEFNpCxEneePHecw
wNxFVFouulvDLV5KkVvbwIsAPfcwePBEJ9swmD4vSgzGNO67WXQeqkPUnGuzCeXeVeWhi/J8q2fj
2aQDwXileGjNQG2GrnC3PLZXdOgghCPruZh9cWJexC/1UB7jmgFxVOqNDLnD+NaMeVXixCmVt3Gs
x1RU3jbBk+IxOPzxS51GJx64cU+2H07nNP7kFEheTXFz2vQ8TPS1u3A8JbG5G1XBrA7NScgf4Soc
7whTfz+7L7YXEjGySIYzX+5thZOpkuqYmtb30Oh9jtkJyZ8fmED2yFNAs5zQA6vltkbitLAbuEgG
MKWQD+K6Vci2W3P4YFsm8WBscr7bF8eEvvspSAPvhIljYxWugfvTNNf0pBYtbTQ5XzKMbkgYC/j3
E0sCU/q4ttrqhRL3ozeaRD/kEJFMzOFSdBNYRab8gLzkrm7rR6TTwzbO3UefckBRkeRDu89DL1hn
BV3NaSKgotI1cieePvAP5hO01Q8zDBqYL8YnR5O51uGgX/XZy5ty2OX28UPrPNFE3cvEf6Bw4PIE
ayddzAHtnO5L2d0Zvh8STwWlJbyh1i4QZbY1MQzlXRjOMcK8YlwzaJanosBKzeeG7HQnFE9CxxHN
eMvcGD6tzEqpZtfY2dPbU2UGdEPw8uttJSJ8SMG9zdfevi3LN9Xz2y9zUzLZD+7CERtEazyAWmEq
sLzysqpzcJXTB0Bh/Y5Lx8fBBczH0RPuJgU9wQDzbgad2A86N09dgO5uEhe2bYTJy6ttStQr9bJS
RCCSs5wIrxIJvfHRGZbTYfocmbY+GXXIl1BYXt4iC99CXYegvlMz5UpdBp8K27gGThIfbPYkp88f
M/wJOzOcNXtyRG551Yff/GLgnGvw+k0InFGN5jtgkGuZWMahrZfVnUCK+c9Y2zaCUWnBORIOw5+B
7MFWhcG+niXKSxt6GfcpGnMjzjgixP2g3cDgW6ISm258pUHOuQ8CIFxiEN8eQHju3cqwBiaZBs3q
OJTrsF82OSt96sxuC7cj0+mtM1W31tOIMCwOH/uUgaoPVAT5x85F7LPyK83jJku0Vy5Ymb8ixH4D
iPnCJocZ/SddORPfy29wv9AfOgrzsUGhnnyblQw2iSJAtHAYJk2RIkWiZ/0C+ZWY9CqLFgpTs8l5
8Wnj7X+yZt3/ANn9jEXlH/3xYqRtesrCX04pYqnfcH5Z1E/QM/SC3kc+7SrZ7IiWRHKUiqtV1U9U
JJsoaMBxor6iFUQUm9naxUab3oxumTC6snxKebQubpwWl0UJTav5sYrS9ObQKSt6vUnkFNF9gsgw
RF6xcS0SWyXXSYjStMXj2D61GG03GAv0JZAuIsqWSacZt8269ZLp5BVcnAbwRrEp08e2tcAfzLcq
COLvTO6/iF54B9OqCFzMkRpx5HQ88MxjRb6kjxmdfD+pHZaAEPpHLB6w7LO7D706ZilTA1Vyt5eK
+08ILf5dKBtvNSQm0YmZ8ZkYSGXXx3Lpogy1cbNGhoV5NMaIn0T8cfa5WjpZsUU6gkMlCo+J4/XH
TrbHQFTOnYyrT1YDaSiMjPIc2xQ2U1A8GlXjnWhDYCtoevNWeKzzqiFg1lqwOr29nJizZ9+JZb5Y
jMHFT4zwA02ULGRmTtVN2JFKboPr0oXRTCWQ3Nr7LAsQtJWJdxQKZA9QO39vsZVuafxgO8bWsisN
8SlTc/5oKO9R1tl8LWlGb9oKVmsdVz0o34SEUYTDXDaaL2lQhOcRtS8eiYLsNCszLnQOXzkqTKJ9
eZkgxTC+mrl3loG9j91hvLgFm2A5teMVpaCxzqW6g8pffhmjNFx5D5wSxQtCgxgHd3RgaqkgU+GU
8KzqQxyM6cVgSomqTbLucT9Hcuagp7VY5pb1zgKKw9Ux+Yzt5EAkgrdF1daiEJTzx9zHeU7KwHe7
sqCC5Swm/CgT+um0+eC77bOZmQO9T1phw5SJq3Sa/CiD/L5b/itx+oFmx/LbggV1ta0223lVCW3U
gxXLenFnOoJM+8XYYcgLXYtop+Wvv/0bCMh0jKYi+vEXhWu4G6efpkPg0JVAfpaeZIsltcPLtpoJ
L2duEndMdZR9jJQ/PuqxAUpmInMbNS0f74NM0A8UDKIjz5XrMnRnNLPZUzmV9bX0HbERaSJ4Kuml
ztykUIHgr+WZLJ70cEY7lN+L3A0PlUMOYeJNF98f/FUGG0tErYONum52ltF8qw3Qbr6rOQFKuhi4
vUgwKRv5yH0TVXVwl9Us/a4L0P1GltyFZYAdijf2rh1Ad/hD6l3FwvnKW0mCFc3CR/Tn5SoHxXsM
JLldXYBrr4dmYVYJ8Cv1vQ57OFkoaZTZhluN63yLMlNBmhO7LMD4knrtEtmBwtd1EnqBk/vFC8vm
4Fm9JJqxe9JGWF3H3mGOaY67uLKHXVs12BY78vrmssk2vGfNLpAzo1waOaCl0NAQeRmMDl5w7sVR
Yd8SRwwnuyy3GcC5c2I3bz2mlhoxB35QRnLdjsNwdsmN2DCcbnYIRuO968xfaPESwiiSbC+m8uBl
XrxRIW2Zf96c/6DAYgBVjpRQZ5UU2GJ/OyjSxrQCR4vygKJgzdWX4CKzSE7CypOLGqyAAiX91rCO
ccxkSAa8GO78DH7PVyK+WL1xZ9YUSkWBiYRZy3e6iX95idbihP2Zj/r2En1H4uKVnv0HwdhrHJp8
aKAOAL/srQ4xagweAzy0XtZZZKB6ujxPvgVs5TLN4dhlFrdTZRv3fTJsTPGQFbTeI9qHAPe8dt83
o3t1EKstYHCobLZJo5t5FT3DaqW50NPqLK2/nIIm1uHffgpYu54PDFUK3/bVQir/CelZGUjpxTSW
yMaK+ipDdY8Bb+VQfGyUqYqrJu+77C8heyA9rHohoUkmmgjy2H0G9O3Ve9nE8cYfXxgnoZora4IF
hxxP2D8vCWn/P16phIriW6Zr+3+839gQjaAMGpTwMBnXVh1iNqyEQyTAsCnCGoeMHr6OYfNQt17z
qXW+gkQiV9XRzb4tMHZ4QX52iKvejEFv7Mvc/1jU7plQlfHiIeLeNilHvWpqnwu2Za3GALyOU1Tq
BNIHYSMD0FUFj2/fD41FTGG+t6gpPgbO+K2f74zJGx+qKkQDTZpmGPsOblmk/oK0yyh1EUbQ2Y/p
JsGLYJL39tb8f0P+3wz5Dqv2p1W0eWlf/te3t3yB20v+7f/874+x/lqCPil+ceT/+Ff/duR7zr88
gR3f5ALouZ4veAD+nRPgW//yPNOxfF/aHk7v5dn4j5wA91+CZ156Jv/Hct2Fua/L7i1CwPoXNx5X
8Ci9rVZe4X8AA/59K/2noADz11UPDw3KLrM6Lql8OdOxf3s+LVNEaYfJ5ewvx4AbtOOdbB+VWTQH
VY/Tziv76KbQZVYMJY9FWI3rQpCI6dpi38nh+tPb9++X9/Ol2fwVCv3j5biWI3xpom53zGVT/Gm7
SHlTKgb66sxFDbFHFVW7xPraT251J4oXYCoVc5K8JQS2uhv8IfuBnvglR+Hn7//rbvXvby8d3l0f
dAE65l+/vZ84s/bxTZ2bMfhcen33pMbgwAytOA8CldPggKjsq/aiVf+3gsFc3ur/2vDfvjlLhbWi
FPJeIX/72RusfWGHhfOc5oN6KYMpZZwAV3Xq8KCixnmHWeCMNCgtXbK7kuTVyTNi2pP8nGjZ7m0d
NyhYF0fToOfDXz6YX4uZHy/OhLsHMF2Yvvv24n/6YIYawZUwGnmmZ9ZsE11/VlldMaALzF2uGRR1
dOhXdNRpThUeCdn5PusWmnZvPWWlMR0LEj6H0dv98+t6O6h/e9N4GkzfUo7pOfg4f/3ERga9uTuS
oBv1gdyHdTASqk5wWBH439kJyapFwmRzuyZsCo+6znpFHymHkt+0II0OOpHWwdb9DqXIdJ6m1t1B
LugIOAiTO2GefL/foOJonuySxtPkSg4vxqznwRlfUe444G0+E73kHvxUHuJ5ogsah+Wz0/rv0QvK
RyOt7nnICHpFKy7axHxwRLIjKK46df700IXBd13I5iEoCcGLNREPdIo/G471UViFf/nnd8v8FbC9
fIoU7J7jMAdzHeIRfrv2JGYEMCYM5DkuS0EaBe4Fh6viBl04YNssiFfzWBOiWWJc9IrmawmWYf0/
fSGmyc4DVNXkgfrtQQsTW2TRNMmz8trhxJD/ilPffmSSu6+s9mmicaSqSVP6kHzVQrL2jPHdP78Z
y8/668ohnAWOuiKKRXni9/I85lprODgriF2OvhvWAakSg6xuOkrfv5cxmdFW9bft7c/dlu+Jn3f5
HEyOhN9Wq+gTRq1WJhHWqcPYALwwtPVEcMl9GeTGLvHFjN8vuVkt+u50dq8MPdDJm/YHmGt/eXSs
P/cbR9iWSziGLfkgfk9C8ALbZCRt2ucybS9lOtgX20c0yviA67f/KLzpq3KNeANgnB5xPBAxuCh/
Yf4e9VzEGzuqzCtnFinDk1KnAdfu1neyRxvqIWV90uFASSFoIA3LGz3t0pLN21zMfsha/3J7s/7c
uR0hOcfEsnlK6/eVHVhc6AMnledhuU0VcxXcNQ1uQDVG+X6knKsDH3e5AXYR3Kk8MuqHFT45zzZt
wEfNFG6osKZVXVowowGLbA9Nio4A00U32IBGLOO26EYDEdHAwnazFV3KKGoK3V3mMvmjSMSzXul4
T8RH85ft99fQih/PrZS2L/1lubpvWQo/7b5p5qOETCvWTarqw2hUxEIsTro3d3jdf6J/Xf6Ihvpv
j8IFFfTH80GkjqdMZFH2H+2rsfKassH/d46XIjoPw+m+ipt7s2LG6qvG3/lwxvdRZnvnt188WFLO
K7zV/C+Hsvnr2cNBTzoE1ZAvuaG4fz6pVdSWgLQr49QGqbGjcf8kMz+jXAzTNf2icW/h+NpVnoeb
NjRs7Buak1A34HIs3e2pSjdh2IRP4Mqav9Q36tcddXltrsdtDG4SjzQZGstD9tMnU6G1thzTRTmP
BNgxMndrKmLV0x5WjhMSotIjgljz2rDzW5rwRNwgeeCRr9JvwiHDa1ZTD4W9bZwHFWNCG+OD6kMg
eH59TgPl75uSZVwUyj2MpPv63MpWcaj97WjxD5OJpiaiifNoduoy1ll49ZPavHnUUoep9RCayOBB
hLCyQw8vqlantqGvpGHDEmKLXeSt/E+jPN7n6biDwJpvuR6lm2mOLaxt5dZkvnGAqibuh0NsluX5
n7dhPsJfV5ri6utyhvPg0r7F9en8dhgU3pjIMbcxVYdmttbKeS/mCKhwDBzcKfI7ewwGDu1ObBKj
hb3DawdL4xBe7/W0/d44OknCOVIL5tWxp6KVKOvplNvwOBKDEI+FlxaTtbHj2vVM+NJxBrfJ2kEx
EVWjDVPKsU++6zyghYz3WQquXhplj8a3xaVvuafC0wk6guFWhwmyuZCJ69s0KJLhtG7wruDNX9JI
3+gfCUXf/GP09oMGkmTErPsu8rrG5pCpXA+J2tzQiawiRrh9vx0qmyZmBPicKtc/DeOBrJDpVgwz
+JouP1tDWKxby2l3XA9YQkN6bmsytubJO7BvEAaOt2Bf2zBh4+Ij0Mr+OEekr3rqkX0N0gvXIhoZ
z1M8bqcs0k8IE7H6RXha/doYocE6AQ0k/Ogil/cte+jdYLTlpq/nCDl4Bb7WnPd1EulLrj3w+Cp0
tyn5IgiwtH8h+pJcCx+jMWCJ8SSLLljXcybXLgLrjcgNmEB4EJLa+uQKOLBx2GVrux9fIJobT1n2
zKT9kw38Yjbjrdm12cYFo3TRciD3fhAfwXyFR2YLL13bZdtKJ0TGG8ysSmZAe+1mFN2ugBiU9/Zp
Vxa1vZJ0oomev8Wd7Vy1n+xnIlAxBOl11vru0xBiQCuBb9UeDVwfexjT6Ok9Sl5wLZhwLSWio8id
b8UI4VlHfr3NXIRgdokDRpodrO2oDe970oRWgqBX4BHRc1pMd9IrDkRk9I+uxWc+2Fzk2+7RgUB5
YW7nrEK4VWjVsCylZfSOwaVL0gUdQA/LpMzzZo+EsUVPRQRDXGTftQPaw+gxJgiLHr9KIWRENJ/H
lpw0regyF+GHtMIMBHt+E2O8urVBPq0sRqifhqqBblJc62Rwz0G0yKc1tkKszcMW3aK9CaepedcB
QoDNsAcggg1fT49eHtG5j8abQQKHncdqO1cCjR/L+mgyyURegX7Zq25WPRdbkq3mA2vNxijVcZ8x
+WxsZueryCoIvE6J9sKOwJBhWeFNARw/D1ipPr8jleu7Hzewkeby1Q85g31/Lu8x993YySyUEzOE
HJu4dqXFBHIKZYTWXwwejfeB/TkpSFVJY7IcBm4WNpX0vopkckaYd12o7gOZsk/axm4th+C+ddpN
MmkUbUlubnznW4w0dqvyBvWHEZn4cfvymIczRgIk1zJJQHLNSfgwJfWLtEf8ENqvDjpk9rmI4BLH
v/VS1vf8gOgDk8Y9El/zIv1gOrd5+R0/+nANgfSSvAo1UvCpruixxe9CxQor4pMGyvpBBk+NBX4n
7Dr3lZQuXBSPpaXBj5JFgizPbu6Aw+FvyHNMIwVhDfV3fzCNa6b0i85aRvpuT/LG/CUUBT3tbtL4
2+1yn8bNp5ik86x2P+qyeY4JOtGliu6cEiFHGKA+mDw/vaJ6Wg+Di8Rf8w3H0iWsrmYLnGsaAKTO
3Tqconth8GmJ3Ee3LSKBFNlILvThPjSUw3s1uPW6gW/DRlB+zblSYHAmTdg0q3tMuhrxYnoBZhpc
rchJWZnFkxijYOf4NnTx+TlSk71NamR1puFmx7qXYIn65wZDSJfrvV9od01t1GA2T4Y1b6lziT3z
QFwNBpBRP9jMGgPP2jktZimpmoTHrtRgsFrK0NIy3xXuIQSI/w7FNsasDIUUjOyLYabBh1rKb+ES
KeTNU0oZzSvpi85+yCqcjbkz+B/QZJc3sIMktyMo2BSRADplGwWINonBM5sXD89Hgqn9FfC3hkiB
brzkvf8uItyG563f26Mp72DDbkdgJ5t61OPKLtT0LryMoud2LYUmd0/c4hLibh/W68FMQgLQqKnz
UR21rslwac37Oqj557K7BFp7V2O+Nj2K0bfirKAy3llty1vWNBGwZNrV+wYlxXqw5oz74tOs0R2M
mCCOPrvTQxqsEFaOW6ZL6jyl833RNrxlFpLWPI8bxDr6HW0uF6K7h9o+9Z+D3Ckf89kv1kmbICYf
MAUU1mh/7KVJOHWCLtFgc0JnzwlhaaQ+mgHzYPfHIghIoKAaWg2q7rZFuR+oGTZRJKdt6aQji8R6
CA09rR1FLeFbQcSjmyrEni3UjiJ75xpjdrH1Zeob4+CXdbdZ6Sqczt0MhcaqxnuNt6eRTLIiHQCy
sYz3DHRJ4jV6giLCUO3HDnEoqlTO/MY1tlnHnoIyFJWlgWtYuPadNaTdKsV7ZKHH+FTr6VOfxc1h
zNENot79bNRcs8NpEQqaubMVYB82RU1kSzoj5q6W4sLD+vg6JdgrWjcW55To81U3Lt44WXzPNd4L
z1D2hUHXQ+tgHPK0SVJMW427vPPwyrfNA/fwmW/nh1s/ULusaqJzpmW9AQyGIEjtKmI0Tga+3aPN
9E3M9g7zD1RY1K1659mCKXDqHIdppLq0sZj5Rr+PZ1PsRqSexiiTFfPf8dI3iO3bJGn4HPE6RCNC
Ci3p35g1Bio84CfUENUZenq2buZ+OLEPi4KS2Hcnl3ocMIpTtht0E85dU9a4TMuEyBYZLWQ6U5yt
Prv5XfNaW/b0HIfLBczaN9FkXEcttzJNupsOEGMHZorTp/dvSW3T6Jurcj8uI04PRs3GopfK4W8l
yLXRXiK3Xe7JqXcIFqFgn6Os9DRqe7jAxMHYebDL0X9cp4yGA1nqhtq+fcekjrp95WCVSNXnLDSH
SxL4Yk0njyAEK1EAQ/oYcVJjXWR2spm14Qic1DGKCm8bdE56hePT7W1H+zzvnkAob+w4GWF2zf43
t/W+R0vgovbkc184r1WVUO6iKi8CAn5MX3xB8Il0TOfRZjD6+z5vkZY1I+uftJ2qsZstEoCLsPtb
gZJkE8r2s2X4x3bEQsD6zs3qm1TmMxMLni6L+K5gTPbmGHN2yK8lARUIqvNPXZlGSHIB5wuSNbXp
PMLFGHeBpyDaF9Gz45yXZtgYwUxxS8TBpvo+FjMwRiv/4rndR6XToyucnROPBKyWecgljmCCIQaA
P+unkUd2q/Gm40x61l6V7vPRnLfTIs2vx/aY+WGwa2SxaSb8SEFkXmXdBOs+0VfDgpooCsQ/JvLH
dz0o81Uz2h8A6awmk49taKdnkq0cMJUjKHjyiTKFny7syxcMWi8d+Uwox76qLbC/gmi37KmHv7ep
UAavZSUPefPB6GKgOqmPtVBp2NXq1SI3DQF/kyEnh1jVZVjW+TBAO3DF9q0ak62F+HRUN+ArCJxq
bKpTBmjLrvBvFonBx0KeDXg/uY7C4qEXNTr0qduaaCwD22AiSuyXmGLeHjgzTZxuAUde6tFDlZg4
gO6GECcIPDlukZsSaM0mw3ezGeLyhiALx2C/cy2sAfhdn7oKLn1WW/0RPm0cbIT0zbU2MXLJIbsP
2575zjweTIdMqrmvqD1CtY1URbHT4sK08JX2eN6MXqXbymBiDV8Il3ql5cpMmA/WI5rj2DSgBOzL
Nh64y2bROvGR/TnzXZ2SAZB+7lLxDEDH20lndNYt+gJbFXeG2+y7QLTr3mdDp1LbcEcEQQ+YbOMh
BOnq+BsVL/5Dos4aGRSbvpEfOBjuuYu+ypkwxYHwngQE1oZ757CRhvvgGTGmf+Jl7EbVMAbrx6yA
BsLwrN6mXrTjhg6nKj3mJSjsbmSXc8WhMupvExbztV3CW2+rj00w4HOmlaRs0JdtCBGjDK0nsSi1
ERsiBnDLs1wsCLmdPlFVnOZBl3D0inbNC90XoT2xjzkHH7rkJtE23m0dMsnv3HwfpK8IGr8NI3L3
yBbuTk8Jumz3XQycfpvWEQdBEmzzHBGPE4YXYdr1zm4tseq9nvl+HjzkVXqLwWJWXILZP0iyk0Qn
9VjGV31Dm56xT7hDw+gAYx9rZ2P36ske5LwSuNqGxn61K9RCdkfjPHezTVPHOBCtHWY/IgcdE7Ji
yc2x5PjRrYOEpPtiF/dzFo2rwTfUJoUVYDjrYYaaiq2y3OS9wktYfskM4iraItSH1HpNe2Rl4C7V
KpuJOTXqrTkVGjJOuBpaExoPjhinzeAgSkThGe5JqD1oeiqXnXaMPsLVrPXNC3CCBYMfrjOpHyyL
r2kEZD7wQo4q4KfQAnd63xPqwZebe2j2VXNDpE617j4UfaSxECmw52Z2Us5n1eCgULIciYc7BIll
4hdROdkHEQ4al/eYpevx/qc3qw8hEZuU45Jm1VbmEr3jTPqz+QVj1wgAACvUS0YW3GgwIc09/IRe
B+eYmIKWjGWpQCeIRhKHRZhdXISP0oEUXaV2RxYuuB8dQjtrOF1zU+0hTXy0wbQB7OiZxx8sptau
0wO5+5RZ7avhp1xPWvBX7Qo1U4e0QZ61HUM8ixt7X87mJSZyah2Jtt0Qe3CSQ3TA3fyhENV3MHLv
xw47SDL4lMPKW7dedgs55QILd2HqO/dGO1U7O0vXM+3pA2qJcG0J/xE+Kpb2or/QAh2eQr80t9QW
sHF9ukT2XDdb5RUlp0+abE2RHdCUEnVpTz5aS/lMxxO5cgAHjXFBsIn6LjuYoBZpYY1i1xkFoQhI
V9d17eK4H+AGjmX9jWBd8+o4mH7Zhk9mzEV747s70RNTY4kSb4IckxtfJ7m9/S4bi+QWhfm9PUXz
8b/+XLcSHts8EcXolDEVlQAcYvFcvP3n2y8UJZXgbebErWykyJ1EHT7qHkUDmu9bZdv4jlqcqqc6
GI7t8mfN259NbfRK+HV0KMcmvA3oJEOB7NOto/D29ov6z9+BmRPrMZya1Rh67+3B+SQzuz90zkjT
KdPgvKLQuDDz4T/dob6kFVojla4r32ROUMfWtoqz6jnblVWHmMLI8kMRE2s1JbCZC7f31p0BFdHK
xTNV8bhxzXnY+RX6eET7wgyR5Vavukjw/YMTxsrZP3jDAeokirGS4L0K+nDpI+sliNo8T5rzWzhg
UI1DX+BbUum0prV9bdRAyie66YzhIRtnLjeuY7yimr3MEowBZKmCPCIiFlRHzmd4R3qA2KPG3PFl
72jKhOt4pprzTQA5K6a06S5OiNhr+umdru2XKSYclfLkezcvESiy5gFaeoyRze0fmzZ2UnCGtERp
pGNPOGo5R4+E0V+0ZUf3HTmKZhxdB1nsRyLTrrZ2+suyU4J7tTm5YbXZ/5e98+qNG1vX9F85mHsK
zFy8mANM5aScbN8QsmQz58xfPw+ryt2SOuw+uw5wCoOpvSHYlpoqstb61hfekAQammwt9jpAdNdG
SDWYojw6pekhtl1WV6io5/CV6+S6HHygim6ERIRVdEsfOunECXwJeoSy0nH5mlFEq+tS7oxtFA9v
/Sjvx/Ti0lIrbyfgoCIgIpEX9I59bdaoJZTFrRxa9qogtZgMaKjcA1EpQKQpzUzC7W1bGvE19BYO
ayScVkHcx6sw7KFItlW3tBK05fuMLerl7kb2lWCN2AMyiUInQg+4ZJSevyzUJr2RaZUhg5ric2MD
zAyGuaW2z7EnuTPGG8YOI+h7Mwci7EMuSkdVaGg+l23mewsBK22SuKpYcm620NJuErm05hjrKLeG
dxdGqE60ju8+N2V8tdeFTJExEx1NN9O3ZlmOupykVg1yGe1XFAYj1NsqOEhdjqJajztHaj0GVkV4
b7vhkt8VhUq6KDrOARci6X0UrCNVB7Dipa9FXpTXeGb5q6ERQFx7Tldwlt/sxnoaVCQb8kKJt9y6
t8xitZmjbrlJW21DohouC6GbVCi6ue2SZGFR3IaY3oH5u1EHzWI3orHMSNIGM2yiglJiZctEsEV2
sejvMtL7ClXvbeqmz2oay1O/i4yVhcvjTuTJvd2HC1tK84UwOf8rQLC7NKZ/AoN0XnW2+1xkzgue
WP7GTMVd3+rFDsDFoxIZylbp1GFi0qNDaE96RLk1vVM0bU25LWZpjpDBvvhUUzyH0Z69pFPk3tSl
C9MzcQjUmpsvY/qHl1hqyZeRHiiXpQz1l3msvShLGZLS/h/3P9MmRnMp7pOB7E03y1tPl737tg3R
wGAGTMOKFGCK+hkmsHF129igXzkKkRTvIgixdaobu9TptHlsaj38EB0Zk6ZjEqDVLd2RBDlt8aBk
UrHRA9oYQ9pP0yTt5znlDwQQ88HGLneVFzF2ukh6ofIyQI6H8i5UZuC8deZaaoueRkD5HDnY2xjY
s7KO77xB+SJ3XwJo9DMtGunNWrgrZeQVELuBTJB1CIS6jjcD0Kz4BCyZOnSOEhWU+W3EuyXIqfEM
HhCZnfBhmpjhNE69Nx9eMCtppurJJeN8GEK+kSxiGBE1MrEUZHCS+wiX2tB71dBGmQ+S1EPeMKc1
coUrUSK6p6u1uZbdp6yBBLH/wj66G/TgFVovkXRk/MBPRcRcQI+pW7g3+z+l3djDzwK1nCf0DSZB
5aZbmaJ/ZmsIUXWWCYOlNHgqkaCl6Q0jXwh9P7KxzYBW77ZpxqEcdX8Lexc9qVkjFKSoGjCXLuj3
tAHNqWX0TwQqSAl7QyY0y67ULWwP8LMGGbvChnJdFhQham/e9635WrrYyQXmPr4qD23eGctGyW5b
6JioqVj5vDO6az/A89ZvMNjCnb7QIEqnNX5Qrk78KrWW6r8ONp6GI5KlIX7t1T/QU+rWll5upaFl
VkWqPjNRSkOUmILBTX8aRShtif4runDZRKv1fhUKhDoo+XpTa5dJXUQbAbMvGyz/1reciTDcH7We
m5u05x13hhTMG3QqJ5RkeMMV7qViQp/LYqQOAikgy0pGNGvqaCuqWDeyELskco5q2/3Gy6Gsgr28
pNEUzpFYIjmkFTFBdP5JayR1i63gfVfIYwcEiRTXnNsWzX3hVi5zMvtaDmlQ2VHxraGWXAc+jXUl
IkQ1LO6gx9Kq1ud1h/3YUMrhoo6QdlGDUeoW6UlaPYu4V/sNZedE74PhRoOP2nYlBHFviRvhHWoX
FpIadQ7JFmAJZg5Q/O15HchQDHQTXVKJOYYBbjUgJ5H7kU1j4RjhSNpXX1HlpRQVl5Co4nXUKTOG
t87Sy6IlIwUx9eLMnKvoDAgDGCGlEzKOBEKbJiH1jhjyN5kmURxZtHDzseXT4aTlZS9WqHpXXnc7
eL2+GkL5RnERjgI5A0kmEVf+qLIKGdmZ1ajhSGlbT9O0YIyNBH6mFu6cZkgzSfx45g0I7zW4nki1
8MjqoEQlmfkj1+N6Ydkhmvi2TeEDwUlKn00OhoWLQAgoViSpnK+xLUPGV+wWLlIDtzREDCIlLk0H
zIXmnTXreupqLsYwBYkpRFvS2wZx/IWSfS9phq9MG18rz0aBz7xzdUQ8KtV5K0zph+FqUBMdAcss
yr/54HnwfiK51iNGablFHeR71kbOM31BgHj0lPheVoU7d03naxubwyxoRLLoCroEbQmuISTsL4uE
OU0VW6tI1uZ2gjy66361C62dZpCSpwk6ZLO+95VZavtEBapVz0dPLnQYpmrOrJLyBqQMpPeBur0s
NfXK6oOnytNGWkVxFxT169BVLMWfrU+2kDN2Uv0226IYbxEpFiKgKYKK4SB/GQqfFr6fwxYO0UnJ
UAUZbLzUJUzOEdPFxVtCEKl9tQGmTwsm0rNWR1aryOOllLqk6XD+AnnJRJgTL+oAZyn9TqFFsQBG
9mh0KD23ZfRkmEUGwRQBuNggabYzhHVhRuezEHngQdK/jQR/4gFC96mfzHvYOnNb1YopfWc8ZByd
YKGNy1v6aQS9DB81j+ZmDxmf5jQtD2Wbj4QFhq/E+D5/AyLG9hDlmwzbctYB/J5UgZfN1Bpbd4Um
UEs9blsk4ENDI0MWi7zFljdOb1EqXdqSXKGeDKUyzzAXzvS+u0GICP9T/LRbKDO57zMjpavNIA7b
BbR1g/uOEn6LsooGdg7XG2j8mh2Qk5p2OAVZE8wIq8ZUMnN9g6sCKygfvlpuVT1CdzSuTa+5rpGa
vkUGcmUbbfgQTQWD1QIi+66NiAmOlAVLlNSCRYs4BjwM6LgtuR36E8DEYxTtzWxX5kv8RR8TIV7M
KM2Qe7ZWeVhZ1xlueTZ9+sXgF8HolLBrIWDMbKWMrv2hwRBW6+5jRoaTKKkeBldyth7yTju99siv
9FmLwfFyqHV7mVkkSlmMTjnCwdTBKtVRnGFT6GPDXJqM83vUJJkbsP5q5THCmRJBlHCWhPixNLp7
jyrQD6ToaeWkA+oAaXdl1KJd9qqWz+Usfk0GhOZo4pWwScQLkC0VLrcmP6nuAP3H17B2CctV5vvT
OhT4A2ndTULCBQeAzotuP6fjsMNBzEvr0ucY3acJwzWYE4r3qqbcTdrUKMjgRwHYaSiXVYDPQVpV
+MvD1EfRUl4mVjzKHZGu+Jm0UJo5dnQ+bj9YdQs4aHGSwZ6k1TR1/FRmFMyUqOEXPRhu8pZa9auO
LMGycpRLIzXFTvObFUYV0boQWTZNtQjua6qhPxm1c83ghGaGJGalh8Rn7WXuCtk9BDVDOPFQF/Ew
RU2VnlWtLMHFfGceXU0ZD94KYvFSExFqZCYMPrkswB8m2PkFZn8Vwz9HB8Dh46F76RsZE65Ov3Vh
95salShS1Rs68TMD4va8xlYZGhPWyowW0RCw84qkF5Ni376rCwO2pYtslNsJpCM6ZwpF/DIxUELv
+3ADVgdZO8lC4CGpGUsyD1e8WIXryKGLZoy10Hz1q9PwyXmAIyK1y8AZhGuZyIlUE0NRGrqhgSXr
0LDanYmnQxUrIWGSqAMfCMqVA6Vlo82R4JKRF5oEiMI/ob44qWRSkZTJzVQGl4r9KBD03Gp6jppR
Bj5xlYUqI+bRDMCj7MHMttisb0OrWqO3+KWw4mTZjLNBXW4FWkLBz95HPQOVpu+dgdRELYaNHvVU
6LnrzqqyX+ZuHu0KhH3h9MCNQdTUxdsilO6dfIlbwqzwLSaGOtgRPNGKafIDRxlY45mOJ0iH0pOl
6hOUgLG0NFRs2xew26VrXLNmilZweIOeQUwUUZXa8pmetTRbW8zFmaxVZQn31sxYoV5FWlhifimj
Wo4KPViznPK6NJ2VhpXFOggpqCTKIldlJC6BU5rSG6dAsDx/4ccUn66lz9UitDeChvENIKoHGVQa
5EqsMltdWoiKDC5Qc2ep5Mrc/KJ2sYJwIbUMDhxcMfhKlS04XW154RSwf0SizAMBZFDxV7EfY37h
+eOxUYKkttsNB+hVE1VYyKcBSsyonEkKEh1FUUzRgAdCW2e7xiwQgnDwVUj7LSKU0VU+YG9dDjgi
gIFjbgiWHENp1NTNBmV9OMAINKHzCbcnf7R6toqQosdMrrOF57T0y+VyO5TYn8OB4rRvjOGq5smB
p6k2usWvzsqmmAy2GLArwIsr8es1uJiVq1Yrzc5VKlwJ2jipHKMHategQPfVwiGDhQ3sakTNIzbF
BKUvXGyx0Z+CEN/ftAY2RJw4Yi7qfAdqoUIfZbhBJLOca1RhOARlABusCr+5Uo+vikzplxA2MctW
rW5WBRUlqIaJddg8BVOoQuq1hTAW5A65XFgdCBKvsVC5zLWFCp8bSU4mOVnDzAS5ojsXqOB9bKv4
aPHccgVNfCxYUBOs52j5P2On2Uxl14BJOBSzwLW36Cw9GkOAI6a3+p1cv6cy77/s/23PZ/70b1Ik
o6WnaR2KkaE0R/zgucNsYOOPTODAMjwsI8c/7v9x/yW34KaXpdlO6wLWdgpE08nLYrO39ZIGBS2p
/d9//0dLwrQ75+zCpW784/4nS4d15lUM2WMLr7lpS7SYOFj+Mr3nanEybJ2UYzKUU97D/jd7+7ez
/yP80XgN9+DgDbY3CNt/yZs+it79o4XT1dw3g1cp8PLNnvY9GPJd0SJQpRupsZTUEhF9vvf7D8i5
Y1K2Zgg4MZI5vNsDmXr/xvdfPBUPMwsPswZlWtJ6s0JQGOe7vZdYy/aPRp+rPVWbsSo+7ZhRGaM2
iB2C3TNNWqHj3/b/1AotXZSufo+GWUwEdXGDD0OUCuiwVjThh3iZYoS6aka+eo4glTkYb/v/fE/X
znRRLJXkoUSoF+YjybFkA3nYo+z+P4Xnoc8g4ry8jebGflkV/mv1noyjIEgNJPOvPTVXL+2L7//J
f3Lk7yiGPhJ4wGpr8LhBph7JO4opj1absMwVIOSWrAEMPZJ3VPVC1ThCoAJacNBVAVb5SN5RxIUN
c0fIKiMjhe8o/zXyzogXf4dhtwXwXJ3GlAqiH5SsGJGz79CnMs5xQ4BL7L2cBdIq6iPUf6O0B/Sl
XNJjk56jsbOUtckIPNWRShx3nF30G7wNbLoIA1qgjDIjJ0GmyJeVmTzo3aaS4xmC1dJWlqlsTcAH
aKCUzrSrgD1nFfpVNXO5JDfcu1ZIyU4Lywc/Ewu58leWXkmbPkQ9Ab7M6IetTCtbQpxHxUKrVlx0
ixu5nLstc0ulM78J28OQU7GsKdbLBDHRaisM4tHGTlprpSWg5fBjHm4QSAE+OaIOQKaFi1DUt5Bd
gV3KlYqOHuPdCkzrZYUYw1Caj8y8ARCU93naodmLu+0gVcYWIX8E3Fxk7bVhxfGBiaDFDBhgmsJQ
YcFaKqay74DyLiCfOxbG5p7e6tdl076WIBxxhaJiDDDiirO2XraS+R0Z0mcBgeMK/axbVS+y66aC
5R7RCgXEEt/2Y0IlSosiOLD1CdPXEZGJGDbS9M/gVn7mWQ0PN7TjRaeZ0gTAP1a8tTnNSchCGoEr
1a7pnillsuoCtEabtr4ydPcSzn+zDixk9yNT36Rp9zNN2/C6raUvki/flKk63NGPR4Yw5CxK/GJR
WaiFeMTQy6ZwlYmKi/0a//qfLfcI9lR+hSpsXmGo4s3AGOASLFcVBevwkHeWO80qL1livJffxC72
X+/23M1hxb7nXZkfIcCYtGmwUgR8X1uWGR2JEWb9biHHg64HklOa9wn0kxACzspAmWvudbDMmS06
a0PJsGDz6Y5EwTfZwHmPzuhE0EndGJ5aXjd2mgH3UuCGt+myDRvl1ko6Y1Yi+X2TU0/Y7oOSUnOD
mHU3Vtbc+qHcLAcv6OfoHi2wcvCXba2gtBtma7RdpjZiWpuu76Zum1tLUQCWUHIL2oOUDbsGFB67
bC6jv32VMqYB3NLNzaimBq+iVysLXyyy3ecSkpE9WE8NuoN3HkZ3SPl8U2MUUtFYAuXj0rYstfQ6
UPpRn6WaanVKL9Zt1YeCDi/AHiRGQNnZ93//wNWRd/gxdOjAmghC8LmgmhmfGdCZoLOBkEJyb+U4
rnkQn9Dh7Odt42mXmhtPASA9J67nXkc7wEPNNuilmy5rvlWyJM1CP8OVAnsACBPFq1FjHQ06Dk09
JS52vY9qcahe+gqIoUCoo7k8X9wc3UzFZTBZZq2yCTqGPAVdZhqT2o0SpOtR3xkF5e9uoocbBGSf
y1ASqyDyb3KPEZ/sYyQ7iPipIAtt3c5/RGdc2fKUkp2kaktRu9YmAuJFA767MYTz5Oo4pFB10eTP
FIyEk7aZWrShAQZkX1sZEYMoS5agJ6WlLnZlNlSzHlrYPLc79ARF9tWXS3GDmOwGenO8Am71BkZn
Bz9XWVkEtx7K3TIGlTLN6WQ+9W67o/MxM2LZmle6hCQoZi+1oBPjBVSUWsDQHx08G5oZ/m6tHM58
qs9JFHs6WYqy5hy6imQEcZTesGdaZSw9tV3HPopoTWouioz5eRnYXyyjfk0Hfxd6mrPL9EcUKv17
Q2esV5HYRiUIdVcLl17q3cGbwmVvnI/TrbDhrLjyKrZrPPzQGUG0B4V05D6DSLpiBs94McCVESHP
RzMZrqF35gu5DLtZ3+Uq8i5YodieCFfYroAE9SywyAOa1GguTFWfujnL8lUeheiMujOr6Nut5AlO
koYtPTRZv81RWEZBIt3g7DQTLfY5gOwZQqPW3kQy3QrKJYbngO9dBa1a9FuMeyHq1b6D3/fuZdMY
8ZKN/gbZBgcZaPiTWkUt2RHha+LRpYhRNtj4jGyrSr5kXU2FEaLPichLbhQzL5CzbU0wUTO6HW3b
J4teURYOVeUiL4fwuutv0RHRbxxa55hrghv0jWFe90a2NG0L4dvxi4VxQ5Zj7dxzZxOXXsoqidHK
sY3qkhkJsiut+KapvruQ6yKkrYn/nlDDVY0lkN0bpKsoqEySVu1Wgawh+R+49KdKY9qqrrbUB0BC
/QCf0A3dHZRQDmyRgV4uX2sYov+CVwR+8EMYMGRZqDaQPE1TNFtTMez+GHhVt3Ect7GkuyAqQGh6
CvP7hB65bQU23h/DerBhJ4a52PQdnP3Cqu3pUE89CZ1vNks5pyHfbzufLu9Ak5dSvnlymV5MFY73
deN2b4Mro7YVb0CBZiM4tkQfLjJypGckcykVVGFxllUbCRUwwDS4ConsS2fTpcqHrl63BisZ72CA
Z5A4drYb+XMT2etrubKsuepSurIdd6nPdDkty2qOKQ9lkJb8MJF+38KoFRNPVZBNyZxmy1ASG1ls
i6ZuAhAT/XQULbqJ7jlcv/MDMJUq1FG0nJ3vMFLQnZf1eFtAk6yZuFGPio0cWeoleqjJHDifPzU0
o99l/HomAJJK7amTD2UKmb8MmzKAysDZE+nLisbMrO6qeFFpKAtrCa4feS8/oRz9rcFIxpRcewma
ZQrq0d3GCtORxkUl3ECEr7TAIFXmQNsLRWNLRxzGxpJlU2B2hbkZEnxs4K1poyoAkQirOIeGs69U
OjIxWjYRPfCo2O7Jy7A/3PouH2/VoRFhIiVKAAiXJb0Zj7b0Coh7eEmHRJ0VaZQgjdKGO+GGdNIU
c5n3d75kewvdMqSprEnlHROTehfl5gMGOQ6tq50C5D/Ns3hXo211s/+y6pr6598fXua4KH9Pe8dF
q5E8WzI5A2xpYY10uXfZQpsryJQMhXNXYj2J8joFtGNm9nao1BKdSPUpQ89RwovtrjFeg8HuL3Vj
oSDnNcVWN3+BabqUsERASBIqRaN25cxXMVfzQhXsdkt/QRruJJyhNl1lSsuwELeSEfVfRVJiHgQE
/g6hBmRpbYDyOhKcfl7GYGwwfc3gxU1tUdC/S+LuMk+JZZpVDLR6gTCrLqA0UOXOkrfxHWcpZVsZ
4TDHRnReldpl090mjiV2HdIkU0Zlo86xLt8ZDr2PyuZDMwv5yWaCM1iDsmq1oZqSCZoIlswZOFQ3
AWZoCBBH6IbjopX7tbT4+wevf2LijQ9eH2sbOKyyxij/U7RIQHcXiudad5E5oA0UKN0V2uTu4ote
D85N0tmozoMjnsE7AtaJqKDkbVOggrvMYG7e61Jwh7tT4hnSHPmUftH7oTmrw+wJATVj2+SuNC10
8MBShfThUNBlwxL3CqdvidlOtFXIDNZO6tJjImRM1RTedapG1ARGk20jhNEQfDWuo1B8LRIv3UCn
8BB8d5KdGSKcwnF+X0F6nmEn4C7IkteSXjr/iq1of9Qw2K9OHWMDRVFVy6b58+khtXHhF0BgjDty
RE7MIFRRtr8tEUHcFF4D3qZ0vpjqiEBnVL+RkZWhXEGjPm8UfR3jZkYDwEiWYVmDNDU6BmlOTFqr
52BerSzHmM5WaFApW/iFw6Vs097VnLgYuybmWmR+swkr/xIFzue0lpF7K3cern6yRZ+zzBgzt6oY
m+f1ojJje0mv4XvvxQZgtn54sEDMFZ1mr+ny40dc+uDS8b9lFoUgZzAsIAIlM1XQk1eQD7uKdIJc
6DOQkfwS4nxPhWOn+iavmFfEcupPSnqA6z7pW5BNV4Hre18kxTBARz03Ul3s/JphXR16l5aJ11Td
e/qDrDB308LB3DJ31iYkEgQSqIF+Mw2ASV1jvciYu2nbpdotdMZD0xwg/RTzu1Hk3fhijhS+llpn
3oGumCDgCPAyLd0VM0BlFiSmsk2Z0MjQYGx0pyWSphtFb5mzMZSZSUBFLhmtT1UPae8yxQ+4juo7
f5AXUoUnZF7l5tWQOtYs8GUP0Ij/pdZKwkbZjcDU72rXVS8iVPH5FMg2Gzju4UFCh062bpxGQ15z
2ncYSFTIns1wvjTAbTK12p9AupfcCALUDl3BK8Yd11GriOsil4qF8CKE9dXZkETllW6061zGARtI
2DS1UgXxsmlqjJa/gYVjrwf4ISncJy0cSaj00m/93NsUpseEtJef40oojzQc12GEBXjSST1VJz3W
XmXC2YyAskoSCY5G1k2VPcZIImEbT5UDamqhwgWeJiWRx0UzTm20bdnhhpE39bbVfQYdUfvDUmpr
BgYQgy+/wCVAjcMHPOo8X/LgFjAhy0qU4/d/BeS1tOLgFcxHuu47sji2FGUv2sONgG4kQh67Hqk7
siWaiG11r2l9jM868GarAqvbdy4yYRqowb+PdASzz2eMrdE3txHwM/YNm08VKa30uC7DJr8zTJKD
LrZHM+Da2pR0VK44lO4GCEcTo0j0a0BH9wzWjYmal3gRtcBDeyf3pgpt/TnI2+tOM4qtFui0Mp0b
KU5udTVIHpAYN9VquJWxx1354DFpNnjqoy1KfeoLaFSikZNlqmYPVSCMpVxybu/jrFagiOYDS1x7
Dn4zrlu31yJ03kAe38mRZj+4LrYefMxXDNahfCgBgl00UKacmWLOwD2bqo3olmS48ozuzAgHwFup
bHFKtyTmF46SAZj1kO22R1fxqLUWBQpEIEWEuHLy1AUTkkMCNfOEX+wm10YNaq/3HUonG5GjxK2/
WtmwDoJweDCVnKmdi49D3qnAbrPbJqlovUup9wg6NV+FPr83YpzxEDv3pj3+tDxAFWHSv7ZRh8YR
wobR4RDdZMu9bZRYvoTCgemRrEHmwACvFQWdD0N7Lk0IxB6A+J2Zk+c3ng7EqJeDuV1br3HqJndu
DasEHJ67tbD2Rclvldhau1XGdMZFTZHOjQ1KbhxtGKRMd5WCzCo9hGVpdziqG5xcfsKEIqSggwFB
Nu9LOerDzRI7gmoSW7EDLxJPVUlmxOzJaMILD8+sqpKSq7IL6Wu00pPfpA0MEeabRc/gyDJrygyS
DixejW2CTYLs5VtjRGU7yHNOnTQw5rXpzZA5BLESt+akqW134SQ+XNzWLFg6eV7ByazDFVQMWBJu
8OwFLjCpTkZCHvcrMIOwDRAupIZFUbxhNnnLc5hB/HhtjUi5T80K0Y1Uczd+lpTXJn14K4XKXrV5
/AqFjRMXyFxa0uBHamznKm20DtNxBmw7W0ePR7C7j+RsHT1GivGdho1ymY9/q3IbdaHhLs8jDYEy
U31gro0OtKLr0E2eYhBb16VcajeON46zixB1wFJOsG+OBR+hHd7t3QvDlPJbD386RfvdzIV5Gzyp
2mgRXgKjwAM20NJbX3rzYapMq6IYVQkMFGmsRMNg0hAooqXiUR8i5q5pBXAnADgattRdHANPUglL
A52BEis/DePsREbegvO3K/dk2th/iHp80GEiBfiUJo+Zm9bLWk7kTSY/NFpBypNq/lfRAPEA2TO4
6W5wR6eJtHpTtEBs+1gtFlaF4PPA/NpVPP9KRmnqtnWrtSE15sLVpYTwmvVPocOyIznymDB+QYOJ
xRM2CeBanGN6ovgujhLM+pKvWRdbU9SMrNXIY2r0LL2xwLfCA+mim0wv7utKuIvIzqVFath4KNeA
VWyH9mTjd+RkcO42bh08J75qzAU51LQWdryMk5aht9t4E0PFWgYYLJzEtrFuAiOj51C80adQAXNj
Hd35WEEmuLHADIvMJZYtQE/QUfbdSjwwPTe0O7KVtZQAfRe69xg4lTRnrh7BSlnlfRvQBjOQTct6
0kDqJyz8dGcVo+G+QCi6mGmB0twp2SJGdhMQWOlhieD5wwTT8ZvOoHGqN0kEaxf7lVrXnA1CeHA/
DEhLFm4dE6S7EN/s2mZW5SDj0yjCOaHvlhq4lxjT4sk+be6Nlwqq3Zri/X4AOD3te/jiKOerVwjP
RXa/zOrgNQraCLCGkHcqmIBBYnraWuA907REW793dhjrDVdtgxInkBptAjmYZFZWxGpQtK8WJFSl
LL8C/FZXsJq6ta2QJIRVYAIOsNorJci/DTSL5zJkFtBU7R0zBJuHZsPNDJm5yXV7FWVYQ+aJ9jPK
XWb1ndI/631y7RbgMpj8EdPgON6Fhbmw7SfcD5Mvgt75rIoMedJ5dbkyyd0PJ+X/M5Ol442M2m2A
Nv0KTaUfAIR/lHVU/aaUNn4XAVbgNOm/90O/JNj+/EJH0bh/MauisFKoZD/MqvZvav+O/+4a0Qs3
Vr8xCNPlCxo5jJg0BQEYXqQ1UZq4x29Lln5hWmgSy0gQ7V9MlPiF7x7SXz2Gv7/Dw/P8+5/5uzv4
sf9o1m//+39Zlo1S02kPQblA1E7BgJNibHyRu314COqFpQl0NVXq2/+Ru39NaxjVrELXTz+IB6qj
6ts/uflPV/h9BWj2BdAGJpLj3PP9Xdv2BdFGU5k+Hj566tL/kZv/62GtLB/e00Gk6Le99F9Y/xof
rWnqzEMZJI0vLvj+IQjzQuh0O1UZFvX+dXYPAYmnf7YEPj3Hd0tAv6CRiwaWglTZ+CKqvH8IiqJc
8JAMm9n4/iGxP85rJVDts3r/yT7464fAqN2meKPdt7/Hz0GARtCFMYo3jd3F87p7xR5lpk67e1AL
3D6wBOOwBIip75cA2qPIAtFpIRrsX/9TkfDT5/f7OUDZDW7itIdgXaiGjjIXNPv969M5oCj2hQlQ
g7HzcaOc20rAyYDu4mkPYYSc6JZlGceI9ykYWEjN0s4VwjqulLNbCYJu/6kPgbNPFpapogF/eH3c
DpZxgVmEqaOCePj22T0ESCHyP0wNPm2pd+eCejHC9vmo/3wpCO1C10E5QbI97Jfzi4xMKsloT9oQ
qrigo2fAIia+vI+JgpiI/Tw0Z+1Mb19FFPnU2x8zJJW9IH7thM9PgZhID4Zj83huHg7iM6oQFGYr
p+aJun6BKr0MzvtYCH06HxWFQslAlZDncG6HAlLH6sn3L5MfcDIeN/ofSyTrAkiWsNEa/S1/YNed
1SoQ8smFItUyK0AnS/ztLj9EBPsChWCUJ37bLOe2Fnhr+qmHo25d6IqiYYRxqAb+kCmr8gXinJhl
HE+g81oF4uSIaF+QIdoj+PD4+nQumBeUUjQ1AfTuX2fXMwFNrJ1cNNoXqNdCyiLl3L/+kCybREQD
Cw/j0Fo6LLuzWgu2OLl/pl4A2jYNgNuHp0CgfR8RbI3uigweXD5+/+xORwR0T46LmiBRVA10n/8i
UZSpmzRcUuRjl/H8EkVTUU+NizwF5OHJlUfB7fH1aUfYghyClhp77xA3DovvjHaEBvvg5D4KcQH7
WhKF3+/y/Y7YN5Ow0wY5d3Z7ARdAcXL9bF0YqoUXy2gm+P7GhcGxwNKA4nH4+M/uWIDbL05NFDX5
Ajw+xfMIY3p/+7ZCBqnwuf9qJ5/d7av0d05d/dQJAiyXTSg8fMh/XASg6MkdxgxifJ3fHsDq+dQ9
oBsXhBI6xu8i3fu1YNoXUNoVGAXHPtr5rQWZ0v7ExgHngT2GAuNTxWyZF5bMSTnaM+xfZ3ca4oox
2p2d1DbR1QtapRqFAJnm+w/fYpggkxQxbTvc/qEqO6NjUAWzevIWkCmSSH91+5gMfAqHNI8olSnH
RnOX/evcSkUVquKppZJuEghshdHBsXHwOSXSLxS4XDTpzq5rooF/PzUCsAf4aMmp/mKqosgkCyCZ
dbbDuS4CGp8nRgLioGZaDI70P8cYjLMltEvHtsnhIZzdmYg2zmgUdlo8pEGo4Z6nMWr+9Vm/D4vC
BmQAB5gm4qF6OL9TATOdU0ds9I7GwI8j3J/Xy4pMOxl96tFj6uwCoirMk+8fqIlKO9qyjr0zNtf7
VQDogux5nLccA+bZDZY4HEfS10l7QWOUDjOEvslhqf+hUiYsQh2Rcdr9ba+cVzeZBGFESZz0FHTt
wkRPXSEL+G3Hv18LJEoG6wTd+uM4+uzOSBBo5qldk/GMRIyeSSrP88PtGxe0psjDiRb71+F5n1Oe
CAny5MNRv8ClDEdK/RgQPuWJ6PJeKOwFGwvGcwuIGhniqXmypgE3oBKi+P7TTSDGwRMDZtpGh1Vw
dsmBqpnKqZtgDIjwaS2cdX9b6x/2AoMllDsg0h2PhTMMBeboTnlaQGSwpJuQb4CkHl4fIwIrBNjF
iFQ725ppBBOe+hSoj1VY1r+y4RHe+mEtcCyMKgwjIG//Or9EUedUO/UpEBfQ+GCYeuyWfmqigG+h
dCIsHLE+Z3QsjGHx0NP493Gp9BF14gpKQccM6NPhOG4FchBq6+N6O6f75wGcPF1U2Ok4sPEBH44F
1tP7TUCerIHKZdRynDidXRNJ0+QjXPzfXwUcC9i54/duHivjT6EAdDIqU2AWzzZDJLU9tnb+/afA
XpBBI/K/T7mRBT6N5gpiKsfz4uyKJY1y/9TzQKMYolssj2nQ/vX5KTB8xWqUuuz3rfJPi6V/EDV+
47xMPT9627Nd/B/ln5Fi/uoHfrE8/vj9I8NjpHGMRIYPPziSXw6/+4DxHf/+nx+gint00btv/kIb
7X/P8T8/3uAff/WH3/Xrrn7948r/UbwUr8gX7Wkmx7d59RLDmPk/0cv3l/jlgwLcnjbw+zv5g77c
b1nRv7hwGX667jiJOfm6hT+kyccL7zkDp184fEmwjfz1FseP8QBFP/XKUxx2fqZF4n941weE98nX
TqO0eHlL37/rA33g9CsnyY/Xyn+tqw8X3xOUTr347EeE8mDx4/2VD0Dnk698lEH8j/Tnf0yh28bf
Pz72A6b81N+y4Kn7bx8+T472sXw+9crLH2nhfnzLR/DzqVf+a63HfVj4U3reP9rq67cX78MCPEJU
T33D+LP6Sep/3JFAGkgbTr508ua/fIoiIPz+Gz6/ddp+XBao+5HtnvqGt3+MTQeMz8kX5gL1a9j/
eov7sHcAjpx6abRB/PIPj/mAyjj12pcvfvIhejB4++84Xi5fij56Sd7ePw7Q4P8dH+HlS1m+vMIz
/lFVH9b0cT598iPxXxFuePlIqDyAQE6/NGdBmVYfVvZxonr6tcvS5/9Z5n946P+XtXPJaRgGwvBV
cgYOwAYWgESLeBSxNGGUWE3jyg593J5xPUYaJ2LB722VfrESO+P55+GU7F+D7r59iY5RQBjtxqn4
hlylmBJKXtGnN8XuiTONYrgGRx+MtluSPYuDj82d2e1Db7VZl9hCDf4D+UDqSyVF4zXgj3SyrTJj
DK9h0Vd0bD74lLL88i7+QQo1wOPmfpx9c2O4HZ3V1kxk3Do3uDXbcu1zni17gih+zafFZEpym3i2
5B/+vyFZbwfekWivRgJ98Ig9dWXN+kUeRMFPNI7hPBxM4SZIuQuKf+7dFzX3YWbbksSL4l/4nIHl
iShRlTo3mE9EUSdR/Cs/fQqB1JZCNC+cfdJeJXcbjYoiyn2bTJ8pcfFIujOK3ZDfsWVT5CR7wWTL
nk0xvUVSQtHvhu3O2E16aUp5EAynMDWbpcGnYgOYb0PruBmP2rlJkg7MPjs+G6BTbzOlgv1NXlKa
fgvg5vpTboCy9DctrsUr2oGMv/4BAAD//w==</cx:binary>
              </cx:geoCache>
            </cx:geography>
          </cx:layoutPr>
          <cx:valueColors>
            <cx:minColor>
              <a:schemeClr val="bg1"/>
            </cx:minColor>
            <cx:maxColor>
              <a:schemeClr val="accent4">
                <a:lumMod val="75000"/>
              </a:schemeClr>
            </cx:maxColor>
          </cx:valueColors>
        </cx:series>
      </cx:plotAreaRegion>
    </cx:plotArea>
    <cx:legend pos="r" align="min" overlay="0">
      <cx:txPr>
        <a:bodyPr spcFirstLastPara="1" vertOverflow="ellipsis" horzOverflow="overflow" wrap="square" lIns="0" tIns="0" rIns="0" bIns="0" anchor="ctr" anchorCtr="1"/>
        <a:lstStyle/>
        <a:p>
          <a:pPr algn="ctr" rtl="0">
            <a:defRPr sz="1100">
              <a:solidFill>
                <a:schemeClr val="bg1"/>
              </a:solidFill>
            </a:defRPr>
          </a:pPr>
          <a:endParaRPr lang="en-GB" sz="1100" b="0" i="0" u="none" strike="noStrike" baseline="0">
            <a:solidFill>
              <a:schemeClr val="bg1"/>
            </a:solidFill>
            <a:latin typeface="Calibri"/>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A08EF308-3B00-6D48-9827-91E464C209CC}">
          <cx:tx>
            <cx:txData>
              <cx:f>_xlchart.v5.6</cx:f>
              <cx:v>Sum of Sales</cx:v>
            </cx:txData>
          </cx:tx>
          <cx:dataPt idx="3"/>
          <cx:dataId val="0"/>
          <cx:layoutPr>
            <cx:geography cultureLanguage="en-GB" cultureRegion="KE" attribution="Powered by Bing">
              <cx:geoCache provider="{E9337A44-BEBE-4D9F-B70C-5C5E7DAFC167}">
                <cx:binary>7D1pc9s4sn/Flc9LDUEABLm1s1VD6rQOOz7iTL6wFNvhfd/89a8BSZZEy5nNs3bqueppMjQBNJog
GkCfAP/12PzzMXheZxdNGET5Px+b3z85RZH887ff8kfnOVzng9B9zOI8/lEMHuPwt/jHD/fx+ben
bF27kf2bIiPy26Ozzorn5tO//wXY7Od4ET+uCzeOPpfPWXvznJdBkf+k7GTRxfopdKOhmxeZ+1ig
3z/dxmXhXJjrLA7caP3p4jkq3KK9a5Pn3z8dwX66+K2P8dXTLwJoYFE+QV2MB7qMdaIgJIsf/nQR
xJG9LZY0eaDpRNYQQrr4qbtnr9Yh1D9u1z8u7iO3eH66uC3WxXO+Az3VTNHI9dNT9pzn8Lbi71+i
O3pTgDY/XTzGZVTwfrahy3//1Hu+m8fmBsCM+eve34r++e2YUv/+Vy8DeqyXc0DMfvf+VdErWi7d
KHrO4+KMZCTqABMdEaxrGzKiYzLqZIB0DctYUXZE2dDvpS3vJt3bmHpUW64+JNXMGKj2WLiPZbHr
wlPj+temH0EDyiiiGNOTdGPKgGFN0ZBCdw/d0O2gNe+m3M9w9Whn3n1I2o2DOHOfzjjfFG1AdUqR
gvXjiaYpA6IxTBSYbLv1dLNWb+i2bcm7afYWnh69xotz0et4xTzgIEgbYBVT+EdODmFVHVBVQUSX
t0O8twJt3+RiWUbuo5u48T8uroFzFvHFjfsY70b9qal2moX8Fb5+D22Gxv7xrzrsqDV9hnJ9c5qh
vNldEnBcDcNPkekLRz3kuJQOdKSqKgO2K35k1wf9EZSVdrlud6W/3EMwBncYTvfJq554ge/3wv2f
p3uhx0T/u2z1j2D9fR2ecZJjWHxVlSiqrG8o0ZeN1IFGZE5JZUNJWAsO5/q2Qe+e62/h6VHtj7PN
9b+XbJnbxWcVaclA0UHQ0WDNET92vESDKDsAslJdpaqgK8hKR2TbNOj9ZHsDT59s317Ps2Mh+tVs
+78gxJoxLJzrp58u0L8mC2FtoOsapTJRNtOtJ8MimQ4oYRpwm2OC7Zryboq9iahHMvPqQ5Lsj8xf
R/k63/XeKY7xiyQjoB2CyoHRlpdpx1NNB2kI64hSulVLelLsrkXvptybiHqU+wPY9QfUGB/aGMwB
9vkIRxSYa7qqqG8QDslsAOItISCzbRbR3bM3Qsi2Qe+m21t4emR7APniA5Ltyg/WTnxWkQSWQA0T
om5labm3RupANpmrHoxtyNYTSXYtejfh3kTUo9zV/ENSzlwH7o84i9xzipNsoFCiqjraipM92oGF
baAipjBd3goux3Nu36Z3U+8nqHr0M//4kPRbPdcXf8aZv+vB97M6vmJiXcFI64mTjA5UEFiIRrcW
Uig/FCd3TXk30d5E1CPZ6mMuljtj90X84wIEsTL8ftbJB8KlTBhjdKur9anIBjJSFU1jW0mmJ6mc
at27KfofIe1Rd2h+yAk5fA7W9Tp73s2N909IrA9kWWOqgrcUA1Z3aEeBeUlUTSUwYzessE/RbYve
T8W3EPUpN/qQlJs8x5l91qmoDFQCNm2NnZ6KGh4QQjADr9OL2eVwQd026N10ewtPj2yTj8kBZ08g
ep5vthEywJouM4VsuVxP00OIDFSqYwba++6pG1VBNOTdxDqNpUeq2fBDzrD7Yu3s+uws6yJWMIO5
s10Xe5xOmL+YpiiK2vPl8na8m1AnkfTodP8xvUizAHzvsXtG+wmRBwhmFAGj14ZH9WaVpg8Q0cC1
ou153OFSuGvRu6n2JqIe5WYf08Y8i57c9VltzDo4aXQdVLWtmt0TPjR1APZnTVb1raLec+JsG/R+
um1e7BWePtk+psv97rk5q7USgUSINQLBLCcNzLo+4H45ne0EE5iNh7NNNOdVV28gTq3bp/2Tp7H0
CHb39UNyskVcuvmZZ5o80DWgl0bB6n8o3+sIbM8I+Ji2nYO9KfbSlndT7G1MPaotPqioGNfr3Ug/
NY5/zScAhhKZgYGSka3/uk83DCZKWVaRvC3vSSEzaM27SXYSSY9as49Jrfm5fTgaRKwQWPIYO70q
QnyHJgMv2+nZPfvWpj3vptgbaHo0m99+yHXxKnu24+iMcwyiNrEG1g2svpj5D9dGpMjgvgE+h9Hu
oRtlbNOQdxPrDTQ9Yl19TGfbcp21wTp62vXc+5dE7tmmCoMJdMzCmDpgMoJgBX1r8Iel8lDg2LXk
3fR6E1GPYsvhuabXm/FPZMAUiKmB5WSz2vQ9WGwA4pcKoRub2AxZfqNPwEZcRkX7j4uF+/05+7l9
6rQgtuuU15j6vfLaoP7y0H5sxuKNeLC/NaRmDoOofPTb3Wg6wwgGvyIMYAUsqsdDWKOg6ADnAJfk
ZiXqSWG7prx7CL+JqEes+WtifYSY8OvnKMrboFqf1eUI9gVNB4/j1pAqv5psDGIRNY2z/hf7w+EC
dNiqd1Pwp8h6VLz+mLLZleOe0+YqDwjEzkBg/1Yy60nSEGsMdAPjkLK1yQJ7OaQeb827qXYSSY9a
V9NzsY2/dZlcrt3ojA4pQmEPBg8sPBCUD4UyVR8oCDgbaEcnl0rRnHfT6zSWHsGWH9MVtVzn+frR
KfPnosh3Y/39zA00Vgi7wJSq4CI8pBiDQFEetQ67M04uj0ftOQPlDt7uFbY+BT/mAnkHbA42fD2f
cdphClHY4EkE0eSFSIdEBFMsJhgib3ZR3D3/1EuTXnX5Zi09Nb5OC5RvY+oR7+5jmmOX7qPj2utz
6rEQP8oI05l22qsI0iXDMpjZubGd/3q2ol2L3k26NxH1KLecfUxO5+Y5/5ck7vmWTb49QoEIjBff
FIgfRxMPwtlg5w84hLfx3K+I99KoM9DvbVx9Et5+WBLGZXZO+vGNWwwis8nWHQIL4yH9ePA2Y3xv
13ZhPUE/3qKzEO8koj7lPmbY/TKOirM6HwnEqoFIgnQIkRG/nl6AZJh5BDYnqrinjW+b8n6KbV7p
FZ4+we7ONdXeNicJbwKPy9x7yA8GsYIHfJ+dChs1dwvfxhD60hNGGdjr/539aNcJexT9999Rvhe7
vq/QNx8Zk/8DG+luHNgrfzHLz2sEha3OEF+p6LvVRO9ZkkDYpkgDlznszBK/HsUOW/Vq4P2qqPZT
ZD0q3nxMnr96/p6tc3+9G/en5Nhf9OwBhRSGMGNb22yfYegD8NRy5/np3T67Fr2bem8i6lFu9THV
3NVztT7nZnWIlIX92QTOh9ja3MEpdLBGSgipIKlRzDe0C34C5Yd2pE17zkA1/lqv0PRp9uVcPONv
tSU9rHMHdmgVZ/XyMbD/Ib6vfjvf+nQTXj6IpQUR7phi+9a86u5fXSl/gqpHuYc/zkW5N7k9d6T9
fxT/wRlDr86p+e9usedbUKbrMIGxfs5QfoIHqkZVBLbskwItFw2A6SgQbbcp75lwjpr17hH/c2y9
Qb/6mKZv/o6Xz1n+3O4WjjOIBxDMioFEFJ/WJxlEiIOxAM7M2sh3em/R2rfpLCTcvN4rVH36XZ5r
0fpb2Q3vq+Vz8xcHpPyaeIfJAI4BwwyRLbt5pVaqAwSbS3U4DWw3ajbK1L41r7r7V9nNT1D1Kbf8
kJR7eM6Liy8ubKk5q6cXOCNEVVAwpL6xqUaGvaWYAfG2k7OnXR01691U/Dm2HiEfPqbEt4qz/86J
fLDFG8NGGgqGb/Hr7d9gsCdAowQxCMkTvz4zPGrXu0l5/Jqv0PVouTI/5KS8FacrDtf+eQ/lgwUV
g8MXZJeTlISZOFAwbPZGao8VHrbnVZf/6pL6U2Q9+t0OPyT9NoP07PQD/Qs2DAC7w1uJpac3A/0g
7AmOGtpJND22KGbiplXvpuLhK75C1qPi6mNS8ctzFoLFdNeJZ5BICYSiUwX+64kycKyiCoef6CpI
M+IHjv9Di8e2Ja/6+Ven3lt4evT6cvchZ91/QYqBMEMQYGR+5Kz49ekGUo4OiiDIqZvyniC6a9H7
CbcV0F4h6lPubDaPv1V9eHDzxzjK3fO68lWYTBTDaXmb3/FiCVsZIX4UTIz66YMxX5r0qst/ddK9
jalHvIePYdjvOY960ayHvXMEKRxJx5a0nx4ErcO2HEyZTMHNe2gdhl1xsPsDAmh2+6x6msN/3J7T
QTO96kev8Dcd59ybegfnOb902HBdrEfiyO3/uFS8LpjqelW3fOYkc9vQcvb0+yduqj8gIMdxxKBO
nRyyY2H7+s/rvPj9kwTbDMAsA1HAfCvx9izhGtRQXsQGCDEIAAaHMhxMBJbmTxcRF1vgZHB+HB9E
Kmo6nKABG4T4bvGcy8miCAYDzGZdg31eYiP57m2v46CFrS4vHbdNX0RleB27UZH//okfZZxswHhT
KZwMC0F2cE4HVSB2UsX8zZPH9Q2Y0wEa/aNFkY+ctpGnkq4YSWKE9g/azUvbHst5aKCwNmTiDT1N
G1romeaOkVe3pewYcvekSJGRy9bIbWzDDr1pXV/XyVR2r4r0KyKpUbjXB918qrHaqdZiFZRpWO0g
7gyBG/OwtTFV1UTTbGhtI18iR8uNPEyuwS3WGRb52urJIq/8kd2FBmVTKZRvmOYbSbdqtWqaSsV3
JcyNiijTLpRHdu2PSGAt3Vgb11idtYQYdR0abuwYZeQY+hXDz3nSGn4TGo51BWjSKDd8yzLtKLnm
6Fo1NC2eBxB+Vo9JGj9ymMrXjCLxhvxxMdWntW6ZcicBam1c2KWR4IVWlSKLg3CUaYImvAVaUo85
qpoml7lWjuTkkQD2XaNSEg15m3gDRYPTehzLdKSy0OQwLqCz09awanVoJQAbS4alZ4biKia/T+E+
ry3TKoihhP44t/2Rq8lXHMYJ1VFGJ6kDVaGYRKFhJ1CFg9qQ5ylmm0ZDrbgifjNTytBMK/g/K0e8
NnH1qRxa39Q8DUYcBxwZP0yd5NKSbCOFuimhht1OUmhVHepLjk7x5mWVTwmuxhzCd+vPKUDHReub
/LF1If9QtMyw/dLE5IrmcxKPc6jhR4AAniHaBQ9PERvvXpU/L5cag+loUshGGlVTXkSwI/42Uyp/
z73SVNJyJF4A8JCkNCzJnfDu4e/OH87fgUjeKI38Mb/nXWjxeyjL49DQ46Hn38nQtBZHX4jcGErm
5IYSEAb9JU9CbBslgamhNIYK91V87Sl3lhoOZReGQ3Hp6pah0mLEkxw4R40R59q0lTNDlgIjDUKT
eNW49EKzLKM5z7e6zKgqa+h131x4Bseb+9XY9UPTB3QchQL3esGMqHRN3io4H9rcVdWUwkw9Yvi1
N3JdYlhwz8tSjnaUEHgzwOYTtzBcVNzKQTUOoTpvAa9WB2NV/xNhaeSr1rRK23GlR8TwqngdesjQ
VWwSlZlhqsPwXyi2bcrYGa6rJjSz0r9pJOtOt6XCCHDyzc/DUYBUQ2/xtRUGX+pE9YYuxUak0Ymd
s3nesmWaIbOzS7PwfJM5yrJs3HIYaSUy2nRSF0VgwFE3d370VckDz5BcKzV9T2vhnerHiNjD0Ik8
Q7VhwkjIuQ4QHuWVDeOsHOG6+BzIiZmo+aiMO+hBfAWLmA02FvjGw5ZrHS24j3HSZq7tbD848ZL8
910cwj9RZ5/Jv1exT0EI5OZDFz+FgkNzuM037wPx1rzg2juhOON6aWqPE24+jbFjHL9SeMRDjySG
Qx6oEHKwtr9ioT3BY897Rb0t64TDyzlvhAhUoitw9Bswgw3nhIDxAdEhdBUi6BRdAe76wjjBWwU+
Wx44t+W1W64JB6UDz+SnxCGIotDhoL+XT4YcERFkhhOMCCN4m2TPNiHcGWy9wNYRVhgYIeBApWNG
FCAvi1Dt0+cUx0sayfi+SQNlmDidPkGVqtzXJFWGYZfpE1EqaxLalCpZhDelQeBvS0/VFagE8Km6
SF+7duwM7SpJ5+KiBUGaGPu03rTpnPFLL8+zO+Dzm0wpX6hR0Uxt0mWL/SVI9MOkS0JpHvtTPdXx
g50E4QLkGduUeDJtI3lU1w6bKGpKHhRWPPlRUV/ZTWcgxxnFLPPGfle332iSmlGB9IfKbsZU94rC
MmTWkWFgdda8bVNrLu7URLfmkWWrmbFP+xbCl1XlGX4r2yPCrNYoMuzZQ63u0LwJEEvHcJoLmou0
o5ZXUmzJ3xPf9aatR6KF1znxIuAXx2qYCVOfmL0CkRQX1c3ihZ/4Um6I22Sqg7SwEGVB00gj22m8
kW231bjBnbby8qwa24mlrRx+1zVNY2Q6jYfA1OMc5190OZWuiyD2J77kxEaTVPGq4hdL8uHCgGPT
JKqNoqjtMjFICFwiSW19gotiheyiWwEnJrcIDsgZKZVlj7Mmo7eOndRLO8nv0zC0hrIj0+rG9738
snFMptL8ppSD4gbeo5pGrutu8kQBnyuG7nr2TCTVTrFvflZJIApoNcVZHM/qBsepQd2yndeaf3gR
eYnCmoMCkVeR5H5Lcw2vWq+aElQHVxl2nVvLkugkJyoyM6I6t03eIqOq82boKXUxSf0CzxFSysuE
1dVUQ6m7oo2njiKti2+URsMmlXznwQ9YZNSNXs2TKJWHsdIEplfn3hdxF7zc5bXkbvL2d6A8K1Mv
cNQRCjLXRCyiE92xSscU6TqqgCWFuj2tUFsOq85JDSmvnVvW+NG0y6p0ajeydpPkFbBRKfSenKYe
FakTfiusFg0dIrlLWijWwsY+AeGqtcZxCeJQmFg2MkBnpwYM+nicBEq8clonXsksi1ctv6Sspkaj
Z8lYFGRa6yCYN1AiOQU1tDR5ZGWzTK3gm+KFtWMmeipd8mQUVZVjxqyTLnEZf4PpCS/0kswikn3O
uxnCXTjvaIFTg/gEzb0o8O1hAdZ64JEgFojMTbmXo+9qEjpTFlJ3FDuSapaV5GkTKj1KRdgsfWbh
VdjopuaxoPtSBXVgyKlra5Gh2cCsEQVObFO/vdY72mwuERlCDfcwx240I06zbmIRAG2CxmyI0k4C
ZrufYytWDKXNwke3tqeNVzYPNM9WLEonPl9HxAVWPWtO+ToikqFYTPZpIOCV1UWuwTLkLYoKhUsn
I2wI7Kb7alvyQs0V9clxu1vSUfch1PR6JFPLW8RdFi5dOJpoA1pF3cIjYfxwwApPcBcIM+pxF9AY
FaJD2BjfPwqMhnOfA6WModAtHdXRnn3VDWau7nsg6OhuciklanxZ+AqkxW0/3Qc9SL+67dfN2843
paIhI4I7+b5M7ZuUts1V6LrefVybVpiDthO31ijgZBYXpHYE1rDQX0RBsckPldjBhijVeI1GyqyR
gNtXe6mxz6dKZ2ND1PjrZ6RRtkyjOrpttcwHjTSuP7tKli0s1fGGVC2Ste1Xl3aD7S+hLrkzolnh
2M60ZF3NC9f213kY52P4jpg2VQM//yJJ4Sz0fKPuitvG7qJrSS3oTeiUS7tl5deWUmfawe7DEWJF
+TWq0tAIs9y5CmluTzObIRNlCDSCrHW+VVbemqEsN4sq0trb0E+vGc/PtcYZyWFnzVKXRg9dKZsi
v9Q9Nm4LT5lYoe98Q8VV3Tbsq9VG0rQqMzIS2XZFZoWXuPe2rhXzgnT+0Kpt9xtWvOFfjD4NfJhH
sg3sSAZntUIwGOjhpBidlx+Mvs7DWq7KqvvkIR/7rgmsy5P97huRO9WsWwVkhsTCN2WnASuP229y
oKumZBf5ostbfOPY0kMLE3aM6tgbtoHlLzIs+4swybZ3Ik/Swms/6uxpL1/ANqXa5IaA2xd7anqd
4Qx6/AQ6kSfn3iRxys+MknjUlGW9kIuQLvxM80Zh3NlfC9W7YnxyU4tepyqRHwSo4pAtaNUpB6Ax
C9hTLOFrLwnRg2q18QglyBlmTmETx5CI1CXRtVbWM5iS49ojnm3wOzkgPih+pbO9Oy7tw0mNO278
GGocw8Vaji6VrCSmFunyQmq7w4ueoJmH1WzWy9/D+lYiL0RSpfGiaEJr6vptWxp7kH1dkUfj6Eqp
g2YqqopCkd+vFuryjeQr9bCJ/bHVBe0dME/PRBrKvqpt4RpuodXf7aRYdr7t2Ibngz7pSqVrhG5i
FFTPbpAbZqZEo3vkNd6V4sjK/Uuq021877rpvVKF3hXiKV4mUgpwqj3kf1Sv4094wbJ/ng1PEKmX
sv3zeNk+9dIyGgVs5iduaXjIdZZaYhOzoUo8DBmxlyJP3O0vviiwA2KqqNnCnQJ2GsuCcLeX7wue
4CPceHw4kbldkatJikLhIzkaZr2JnJRtzGD0ak+SHSAqGRSlykioFDGaBKUi3YmE70/B2iTdJa4a
37rtugrZ3Mo9e6mqGcgTL8nEkkGe8GprU6q7LPus2+1QhpWKdqmywCSwp3kiKwvK7zDPE3cib18a
J5Y02cOJu9qtb1DUuYua6SC9EqUZF2mWX/mdvb2IgrjUG1AndnkCpIPl2RQFCQ0aamS8Huzt36IR
0AJQ91vd+HkfMwgI6fcxBtOuzmMNYKNkv48bx5UUJ8PSk+vJt0WXaZ815nnL3LcqU6yaIHY9lhHW
PoN46S7Tl3wN8vOX/KpzazNOlZaLaY8Nc/UDeJGPbfYYWGs302/0IuhKAxZQtLBeVobNHc+Tuzwd
ea5KDN3JZQDkC4coFhcxo8WdAAQJhIB9igBGkblBriErMtPOkYdSDIpHGviJEYGxZ55yxSOMsTxx
ZOwORVKOtOBzgbxNKuYQ2LITw23CeO7Sb10RmJrV0nmQFvlVrdSJWYDF6jEFEnmW2nwLQRUZ7SFU
+mTRy7zS1BnD2DcKpMLA26cT/BcSl/qaigyUQzgYWSdwogPo9Mcsz6aVK8mNg59oVNhm7rpoUb5c
1NyFXhTpoiAgHSb2CBdufrnPSiOYXoFb4VHnUrKSXJ+s/DwwPOzkS9KWZKXwi8h3PRKM9BYRs1cg
Shs9AM1WcUdFqUvFLO5cFqzkuALbmBJ+TRsXzWhM86u8KfMrzO94fkzUdrqB9T3iX5HSn1ekUu47
JdavGXPnWZ3ge+y32jUvS2XtoCznKULquzgO2lGsSOksrxNvLu68ut3eBS93+9L9nV0zb+4reTb5
+QzDx+IIJXDyMcJ8MyQYFYgM6WPa1G3XuFlH/WlrZbJHTYzMBiT4ScJifxaB3eim7kDPwFwnqEv/
ugpI9mUPYUmkA1kAjLC1bSWXraIAL2qaIDYdp/selLG9aHHs3FI5TC9rXiqS4mIXNdj4G3vhENm5
3dePaurHpo/Qd7mGb3D8bNFWji1L/HXhs2ZwPLcKG+vhyHwenXQofYWWEralrdrTzQDACYhcoMeN
ygDpS8WODLGUiTVOrGwiv2ojIxKLn6927aVdVu1lLLPCwLaCJ20llc4Ic8vrQXpfjq0gv9Kyjelz
49U8wX60V+yHwmFT8E0p8FOpwIMEYQ/kyEJ1Za/1IwsOS4qG4AlTY6PsUlA2ZdA4VaSFc5FMqYUM
mnndMO5AvTFEcQ/Q0xzGzA24AGo4DgG5BxcoRVKg1BJ6FSg4HLte0a5cghPFKKygXCVzkdPVuF35
IpslnjW2azCWB7B2Ksa+HAyQpcFY4E865LarTfEWCwKDiJFlIR3F9ijJtLIA5b/MFsiL03AobsUl
lwJrHtojkZBrki0OgPdgLS9xIDxjLgUj2E0O6ETW5tYqXeCIDFtjKw/iZR5F7TgB8dNgYEZaijxx
oaAkN4a41Wq2SOQ2m6lO4Wzz9oCOXmwxiDw9oTqEa/9sKCP8agTAQIavAKjcfc0/dNxzLjrMsQIP
/AtPfhF1ORmxRB9nTistAy29TqSmmonUJoshqzOyqGyHNpyGbgabNIcW5Z7vtpc1y2ZtpElLHDq0
mrR6fIBGFAhYF6JYhkVcF4aVZJ7pxZ30J1WimzjJkG2AabMtGPy18XWjROm32kpsMygi+VZ2umYU
xZK1TBPZmylulM401cFLH8TdEaq97BaHkWe2uWN/4xgdn8kcI7Fs/0bDTjYhUoKNok7DRwizmaRN
3X51q9AadRKrL1GgWtcCIsjUehV4ngduUs5tOGNpSCkvmOA2ddomBsV2MN6X7AFjpQyG2K4iM6px
/llvYiNIG+eWpLpzq9SlMnR1LR+LvBeIokn9IWqsm5RbfmjnRGPFstxhzpMizw1YOE510NqYsBXZ
L+kIbCyfBaDIk3TPG3bIyz+Lgj2uUJicIoUYKJeKS5I6o7TQolVpN2DJ4ndMCeNVQiM6R6k96uUL
CFHIawrQfSXKa2a85gtaASHyBZjiNhu0IqtX/Rhtrsd/IW3D9577oiCF/VGgN4PhBgYonNt5vHLb
eudRPSmk737ujwowOmFDyrR0iOKyGQrmvhcCtEpvVto3keFGCYAKYaANcTr0u24LL/JEzc7tmlX1
CAOJY+XixQbXMf7NQ12P/WCw5IFXOv8c8kvFbhyZpNcbkZ3L7WA72efYWuhfJ96ClIrZwCr02S8C
eqtLlT3MSUwmtqXT26hTvbmaKqkhShvU0FtegVgwDEQWmMqhQt0ZQZ5HE6FaSLpfDoFDxFORtMO0
HCoBiqcy94I41q5UuEz2pcJlIkplDtyri3w5uo/DOpx1SfPDapXw2pGdaHOR7OqpS3w0E1misNSC
auYp2Y8Q5dF1ICvdsIFN7fAmEBFZjj1sDysujnpV7put0tKrtJXLOctpMqK5ZX/LmWRmloO/dp01
tO00nlhN6YB/PXNuqxQ7t8hvRrpdSFciq3GbGKTjxBnW1IMlrqyVkV6U0diR3MqkKNavUqJrV4zf
JdS2DTCDBbN9QePrZJlKHbjMAWyfL5CURVQdFICRtzOwLIGU6Fqkm1dZCmYpH5QpL4mvZUl9LFrW
fG2rOBozRNuJmiTtV6uMr9RSq298x/mLecDA+XakEYE5E04klOEMBPi4NuhFPQGmrC0tk9Ou+d5k
4KKRjaiBOBGVNHQJAvbnmIZWYrKC/MCVo887T65uwd4OLn0W1qZIikuV3KlRl96IhOLCuAER0RqL
pIMiurQ9+lmkSiuqbivX+uEHaTlXKilZgVGcbAyUbSuN4rqW5sL4uDEyBprujJ0q8M09HBbmR720
RqlOh1JwKaTnUAdF1U8CeSgE5vg4qbd6OCxYMgZ/JV3iIL4VXhlxSfzw2q6yZCVSFpBgFGCmjjZu
HC9T9/AxarFZgWZxSbwGD8VdqDbaXdpmi5ob2EQ+aX1yqReWdldoST8f1zJwQ8/NzBrJtvUXIjii
XMYGWR+CiXiUEGGwSxmOlcZwpL5GMAHD9PHSpqVKXrS5Gn/P21obRpaVzYqwXHlN67dGEznN0o6z
ZinuYj/KZ2qWr0BJzOmlAObJsLa81tDxTSAHbKnHbjhNdN25LKQ6XDKvU0csCptbkKN0I3PdcM3C
Zu6XSQ78NdAMVvnKE2tbz4hkulLAmLsE70sEpkmtBYcgMKS0kzXNUIM2uo6Yb+ism5QgThtOpfju
swLffR1GrROaHRe09hfVcfOFxi/7vCpKDBlBXBNsuEcjHbh7cRNX6iyysmmoNPgBe048bBNCZzSQ
8EOhagtL0ZObMmjrG6+w5rAE+l8SdsVY5y+gKf5C3ImL1mVtDlETxTzOAzQVeZlegWuPx41sdHHw
GN4FSW5N9tq7UPj3SaGtC2X+BVZkCQhVSkYWrYpZntjtfH/pqqSdh0E4DcNCmWJsJ6mxL92kmQOe
RtXqZtSryVWn1sMyCtMl5imRVQDXmctFsxQpWGO2+VUsu+PWk2tznydAwPn2DZVtPqnBOJ9997Ac
jeqiUWc4UkFvTlr7zxBH2ASjczuP2zB6QJm3yY8tK561jueNwKTq/InjHIyIsJv1ioSR+hmR4l7l
+RSsLmNfb6xJJLEIvH+t09WGlTaonVdNrd5GOHbvi3gsLIYkRyIhDH/E0RxeIhIBB7OrAzDbhdgk
3Rn9XDbG8nEoG59SsDaCmgdfg+Fxn/xs10M9r8F1lOhRh79DjEo+4x9kWoiLpHXeOG2DwtjnEado
KwgqyrYwURDIC5h59KWWgO0lBTyVQTUMQngllha3jgTaoVfpYNHml5bKJhxd0Kz2WaqbyxBco0TT
VInJBszBqj9W5VwzRR6ufTSkqZ6OZV1rzKTJwxlqUv0uVSV5pOIEXPE8mXQkm/qF5oDUCUmvjcCR
GyeFIZIlfNPvqpLJUqR8p4vvbLqpKHJCtZpanseubd199OQwmocqeAtK0liG8F22XP7s5ck8D1Tg
Q7h9nkQh5GDjJO3VK7HWzmmt+EYn2X+Wfuh/yatKGiHFAZbS2tZS7eRqGFBf/lPu7JmMSvXpGNRn
wH0IB6VpVQ3BxFBPtMxh4DKrnNX/UPZly47iWLRfRISY4RXjeTrHZ8x8UVRWVSJAQgjE+PV3IZ9u
Z2dX9L33hWAPkrANSFp77e1oOSgCHJ4QtmI5Z5fAV4IkxmrkIRov2AV4e6txOEmMLu59dmmsUq9c
NlXrX9opywm3PAKBQzHGr+6sv8/4x5T3IsAyzRNA3IzY1IO3DUtWrY3YOjxfu9FAt3dnTtnK4X1z
NGJmqc/QZ901yBr7nZXtKnL9vzvaIQqMwpsvk6/ycx3Yn2YWMyoEVY/Y3uTXUMbhKSu9mzdJBKjN
etwWM0lqG1DuY6H+WJUbq6OA5/62XLcokfvRzqNDPFO8fXQ3FQeVe3s2EpEUTgSuxNQe3eWQIV8e
kV6czbKUeNvF6UNlzoyb8TCiORAdtkdK7XYLukSeFFkXbR0aumsp8/wzkHJK8nmazyUgn/d4urKw
zz8J9elxplW1MqITCy9FsRaxN6LU1bGvbHormuIbbYM/SnsK0yyg4yHG39S+acaPDe+n70afL3rH
I/+oDxEMOeSWOycmjj0GMTiai2iC2SaMbQyPePdD1816V89kb7XEPVPC5AaTHwFbAeLjEP9bpMQH
V1Z5+dZYM2x9wZVbzI1yivOc72mt3HMRF2qdjV61dmc3Oo/YhSXZMKhv2DfOq5wF9NgjMPBWdxQP
e66+eaXlbQuH6007k/qbcrxzjpn9JfJYfG8OVO+/movOSo0eSyVv7efFKVeR9QtvxZV1kRQidA+G
t4KVgH1tZxu/A9guUxXqlT9jlRh1WXkNu7d8pGGUAIPC5gBR4nTMrWbdF4g8Gh2qIiD0FL7FnfwP
t8r/LAfsfBJWW/GzN91moLJyZceVlZaOm298t2MvJFZ0MaqFtEL7AAXU/jd64rn/OUfgj6lQ3htE
b9ch+Ee+CP858J9zBCGqkmHOWgRrsPjrRuGsxJBbBzL42WcuYoSdsRWKwgaIrzfmidFnRRduSJ/b
Gyuv2GdMJE+wMw0uAB+mN9HwlXGrpF8dMxaPd1H6pEvbYiD7IMqLlR51fZjJ8EOKrvgp6kvse02W
VIBMwo5G34Ro65WD7dzNo/iRBVHqpHkfHuxWDVvdePOTVHaWOpPtfCz99JrmP+f5qx/H8p7yILGy
uga9iQUg/Miiv1B3PkdZKfFooJhvoiKvA2CQdefZemuGrrsYL6M24tSpeef15A+jNypjNIepV7gZ
tR+s7iMYZbt0CZZsn3RVlW2N7pfBolBv8bZpj7/oRF+JkyYq9QcVfl2UGcqvOrJ1eCPuF3rXGR/L
b2Ta+7xPjfK3q26GHu8cQGbbqs3UPiPtk8vHsNoUnp2vhohj/VISxz8VtdMfVWnTOlGd1R+NLCOZ
rXRm5+vIndYcrxqJQE05rYY4yndhoMVL2LHwPHv0GngM0qLqOEDWVhN/n8e+eCFj5h0tT/x8eAw+
+amqIlyDmVRiv4aWTiDCvQZJJjF9xEtHfBRPXdD5Z+PhcVXuFAgLeEZhNDpQnNZtZbGn+0ginjZi
mmY8o/CIc7WnxYwofLPN23K8Ga3TRtXaju1wfe9BUvXsAg18dBrac57K3Ku3pldvrukl59kh8jGn
rnSoi1Vc02mHrZpppDPqnUYtPoy7UY0zvkcd9cu7A1dCWeQdLHsEgrqI5qAy8Bt54JxMqyzKrF1T
4zcxV2V0rlMdqpBEF+Ofe3mzBXzNUvPdTCP9vixQTxG4B9dGLctIDzPicnDnEe82JLuudeCzCrSY
MgnzUDwbl3YO3W2ISMUqdxy5dgpPb+N+M/moEwcSFd+Mswcai+XU73ymOxvEhD+8hrZpoKVzdId+
vFl9/8NWtPwjqwagmWBaXqIsLq8OnYPEGKpg/Nmr0HrOqSzB1dA8NQP0vjgCj/qcZD9dQm51+3DE
T2EG4fRV1rH7bdQj3/J6iEHUs+pP4KgLp5xuHN4WG2zjvJulj0OhZrXqxoKv8HYp9jbA0RdrwldW
DxVWAmNOFGhEoNHbWfVsrHaQ92mQW9nWiMyKvVMr+fd7Vw3uYQUQ8hLFHXlxyJRvqDPLtRFBAiLX
Ivd3d189MlDm7VkCIHf/NL2FdWhtY2/wV4Cb7BfHGr2bwBp0uay7BvtEsNVZeb/UyNLVAe92kriL
i8tnvCbiZj64LWJOefuva669Li0oQlDmOjpJPIS+q69rHoLoqjte3a95uR1A3PNBHFm65L6ar3MY
7oxkRjHX7TnDcL+u/3XNptHYWv91zVnZENAqJLvqatwMVulvuybe1yXiyGurq4ODZQEASszpxMEq
WnUabOU89HeA+WCJLClx03B7dZctjemv8CNAtHOG5ksfA9HVhubRR+my+qszUrWanYz5rq17hyAF
AbFkq0xZjgnALV+KVtmbrlFjiggefwG0zl+U+IhwPz0bhy503DWJZLM2Yk1K54bGxtE0EXyK0oEN
1cboWoDyiMiuQAaZ9rLnq69m6LdlukyDTolt7vT8hWS+vk52sH14CDV1+Jid3Jm+sGSKz/hGFlit
rrHaxwWbpk02hgnCwu3e6KqRDKfJK77Nau72kat4apOo2Hp69A+krMQ5G5t2lY0prep9VMrmbSbI
oeGsnv5m84ZXYftz4vOfAxHOeySHMC0aWl3ABIv2iI6EW9vR2fNI2YRrccR3cOKP1dKo6PIt3gjO
H4XvIpqhZ3EzI4+T9A9FgX00mNjbOgqabenM4VEX7G93cNSa+RbZ9Sj/dM4xa2y8OrPXVkX9dCpV
vCI0it6sdq08r0XwerD/QGbVRYpaZ8lInlg04ksuRrVhuSP/srrsT0X64DMYSbnyhom+tFlmpXou
yTVy56+xs8qpD7+Nm3dZ9Ez9OUYOBxveuxzoh2PT38YbVB4yJMDUm3iq7U0QcnfTaH9IKacc5AM7
TP2pt/+wkP1Be6f9FrdVuGHNNO5IKeU7ipQflFh6bWJ7BXJwd3bH3r5Weekn95YL8snU9EJjuz6E
XtmvTQNRbUH7ir57DuMbWw/tfgExX+c4eDJ2IN/VqrHVcGE1GS+hNSEdZhkJlODn2fbCVzx2ej8S
huwgp6HfabO5N3Sjfu10szzYpJtfBtZ83i9EzH5iVfjiymnoz06o7JVcOswH6yDzrnqfIzbtnGgK
NkJ33bcSvFnjYLlNBEqGLRZmq7rFERhnZqjWbzWy8Rz/KcuG7hT0hKfGYPntJsZb86OLXG8b1c20
ZeVofUgPv/wyZq2kSmcW8VOWzcVzYPXgdi9ftHTdHElmTXYLrKg7Urtx7102SAdyEAL7pucg245z
3eyCIZreZ+nsTctSuD5WqkJg22zF16osnGTGlPTmi+pNTUOV5JESO5mV+k5kMGwGX+sqQVaX2D0Y
DnYWvlhj5OyX2bSxCv9WL4eIY22n3MJam+kzxz75Vkd/MrAG7xNqLfJ5i82CuzKNjFfP2cuE5eTZ
SMHYxYcxGjANS+lsscy1DyHvk5DX7I17lvVcZvXRpn32MYYSX04pgiR38uyjaexx2xExro01EBlP
LW/q98baD95PXkfkYqSlR2eIsrdq6bGfkY2xdOErjDuLxkcQAlgAEhGjPjrFxI9Ond9jddqr0dkN
YXd1FkNDI0ulv5itsd7hpR8gAlIAGbJLAfzRd/51OrGArPQ8/pXZ3wcvK3a0Q6aeL2O3xOaVabBx
WnergOOD8ZvxrdODlN/6UtzmhjAEV8n1y7mysD0fO5HeZadykWCmlN5jv4/O2uolC0jxzPOY3wbf
z44+i//uAg6b00Vi7egWt5kZCBuqP7ta22snBkyUdzlQbxkUHzyzgrWwYrk1ohqoj7ugrE9GHF1n
l4O6c/MkXYJQ9VpOVfmRsaY8uzXpl4V0+RH5UbRtCP2yFnwsQUuj095YexL+4UnWXE1TK1vPLhnf
G+TLPAF6eDPjiMpTB3NRYukfLJ5/vihjFY19vyjLKkcsFkq1pYZktdCv4oWSZcRqyJGJiZ3M+qGL
2ELJigyDy2gziyI2vziFdxLWvzu6O9Glz3xx8oWYU6WzNRgxq07ExUvmi/kNQOK61HV3MxIZJJZo
uf9sJFRX2YPMXd4lAK0nN5PDk7FRHV/5JKOrkYA8vyDgIO8Sdd2Pbgzti7FVmfhhMz+/hPM8vxGK
iFXLPaSeLMNHpOEJng16MlZbZE1SxZM+3Qfp5IhUQh4djbXCPI+kYq853q2BT/FM8fCAHTt5C8KY
gzp91kFT7kEHk69zEBZImSF2asSME32OGvoZAinGXaxKZJRScjNGojGUdNv4ULWWfB3LXm6qYmwX
Ypl8HagrTqAng/Rv2uo0LCP+alxFVZXg12dYuC+urBv6tQuq58ZY41bJAyIrvBnaC3c9lvJS2ClY
xO3FVxLJKt1yWrCoTxCCoZu7UjFwvBLV2k+FAHkbzJ0JqU5LH0RliXDFJ8iV+3FGlKIqafVix4O4
qJxdiGVbctXwGRs2VBXbG6uft/pIpyhPqFDyxegcrJN94XQno8rjge7MRmgyHUx2u2sd2eLti95H
uw42lM3InlxE08JBSknZk5vRIJkaN5bPweddBmBTOTyBRXR3Nx7DGOK2q0HEMmLEdH8uZH+bw/F7
RXt9MmptLbyVeewPRsxa5R0oZpjEiOYwNM6rqzk/m5Himbe7HLPX6uFB/HQcRIobhT8N3kjWLun6
Nd40alNpGaamYS9t6zb8ff+0rYrndAJItjG9gMPuXEtebB3ApvdP61dztXLI7HxdfpR52AP5H4hQ
Z/VqnoMNCOIrD+y8pzF03acSaOoptqLDQ2XOyhF0fQfJLka6q4beSuJ6HLdMdV/N2zJ3gX1N/WrM
yj2rx3DNPaR+G+DJQFDmQNvoRvKKHu4YlGgRKh/H6svPjbth04Vht45ZnadDmdln2+f67JdMpOXI
2Z90b7gmDzvx+v9pN+0xNQts/rjciB4wpcqld+yQVZCY8MhDNEzsh2hCJHJx1gGB88LFflhN27aL
ZNrEZNxHYx1fW9f+qZg7fQYRYxuraYKtvwSgsWo7Tw2PbxqrUONFi/BtGmzgimKINwDD0cax3/ou
189IEFXP3OXvjJfTZ11k0SaswSXqMHV+MnxZwUATFhIJyLGsnpTbI85vNeLEsG0py5zV64dLbvvI
PBiZSkfWj+tpkIikhHH1RC2n2PuIQZ7vOlVFwzkYdZs6ccO6fT02ZO3UI9n2AYnwpRWgMMwe2UZV
H6Wa9u6bsZYhMqDqyEk48OPNiMSxVW0Nkia2I8mZlfHabvT05C6HSeTTEzDpH5PTlAcjGX3UOV9N
jc4cSGCNiDnm4dV3yx4kRtBxp7DtX/2ya5d0s3YzLKJn2eE+KLJ8ZazSK0A4aDyQp2A0qhoBCpSK
sZ+NRGvWIw0bXN2izX7tjdibPGuCZ5B8Nfj+586phmdkf7e3AZmt+5gu6fWLzeiCzKpWoDEDEPq3
Li7PuumcU1+Iy6NhgHoTiRF/a+hWPuErNBqWkXI6f41kGhSiojuJfG9+qbBsqAbbBoSVoc6DVTlI
GB2C/zrDCh/Befo+Ew30CEgaUAqP3AIQlAfV+ycjdaPlH5nt/mEkcwg9ewJ7u3K3rhjsW99H2a0H
nro0Nt3QXFvL052n4IzMYrX0qJnvn0A1YLeAbXyLV6dczO+O+UjF5KCYAAuiNVm+PnMomubIXdc6
GwlxdXEaB/vdSA1SHU+NjOYtB4XihKxzrAGWA2KdX2d+HndbXapvxoPb6ktvxInzle/VxRmEZ52Y
9NsZYdok5lZ4GRSPr2QxiCUvV3oUZScICS9MDvG1H+2vFkUR/5xrZ9dTn+97neuba8/es1du6ey0
N1F1+hbi1Q7KP2AU42B0w6jAUfLqr0YovuA9h/GmCs+BP66C0slPvq68izkM8Qhe9Fxkmx7/DIsN
PQwsKpFCNi0Wr7fXowtIzfgZqzW0r31F8Wv75Xiu4gAZhUF0HAJkQcY2kgsTYzDyYrVo9mfkZ/0z
YyDtVPHgvDzOMmtiab3oLKTrpF4Z/2p9+I3SP8lY/2BL0APgLNjE+PkvsZ07N1XHz0bfgCsP2KxF
EZQluMGwTRJjHbz3HRY8k4yx5V70j+ZV3WdgZoflk3aaCBsCmn1gIxFhiYSzZtGZM6MzVuM39A37
3Yocxa+2sqHNKh6Ys7VmNztHmrEzZ814mOppbVQPvTmTgc7OXeS129gv59elJopVq/Gv5aREAM6c
MPWlCRs3SuIi660Xil+iKzp2sBr7iVPsIXLzy5nTNp5VUkfTAIAEv2mwHIzBnR12iP/VIsInvQRC
gOuOTPtmF4XunDpy1NshUvYrfkprO/AMNUMWkbe+PvmAbRIjtmOJbRpWClmTOygRYjmbYSiKZ2OM
LYnCFnjyjpZ27VfTcVMoAKuLyAJ0HFfA2ikQ3ldnBjPeB+GrZs54MTw5Q58jPshhXmLxeqmJ4n6Q
opiPbSlqRIO492EFFdBaq1I7TZX70dTtt8l3+VMG/PP1HxpZ9kTSSjrBuepSy7KQcwhkPMt6nFhe
mpuTYU4xYwU7/AG1vxGWU20nQQXwceRBGdFtPeyslsnXiFrHajULpp6niXsHh8fWCrH/6ZOQTq76
zhdIZpj6D9s+V543fRovVnsgtdXx+BlHExD0xcvtLeNlGv+Tl2spO63sgAENKfsPD9TcpYdad1/D
GvG3YeHV8kFulDXYKej34vI4FO5WAlM5PzTCxjyegDW1ahq/PhkDAu3Vpe1kdyJ1j/xLgWcZ88xb
rnmwE5PyUbGE+J9906a8bfIfRWjnKbLPolMRhs517FGRBSn6+Y+lJW2K8g2JKF8tbSruLY0DSMdf
LZUj3HtLaUfsh+L6eZJ6l9NC/QF24+hT9hPp6kBf6j5489u4Xct+yBE2tcpjY43OBjRR+QKkBbGt
sEcOEBJsTKtSTt86NucfGmB8WvkDuzAPmQm2D/yOhuARFy3C8png6kcOthWw+/xnSTHLWnX7Oeex
SgsUYrrKLuz3USO/YdEvUjV6wKJAhVtleoq+Y8G5y6cu/2n7mDSKxvlWCXvhIvj5k62ps4uiMthJ
10aQKAcW6DvD+M0L5Bl/A1d82Bb91mFC6PDHPxeqbPnahyhSU08l39mxlK8EoaodZot5VXusfh2m
gVx1Xx7xjMpX4+GP0S6bJ/5kVEETtysUkWJ74z9nSKhXwuapsQLER5WDMXw2QxlVxMYUGfPds5E0
c+OkzEl2MH3neWNtAln4qRGDDDU4+qz+bnxHKZqLyH2SRAiaH7soF6+Ari49r+R3N29p6oEGemii
SL3bc7VpW1t+nyjSmnEX46aoK/JZkx/G3bKjfDtGWNgbMbI3odTDN+l2aodaEu3GqKeep9orxEfV
CGcvHabWptPe8g8SDyOIjDpeF663rxtZ3krphavcq7CACPu+XMmeYipUmKuBJt9qLfmVTf0aqPxQ
rsDE6HZRP1gIkC7y/2Pje1fLaP/YgZ31Oim03APwACSqh1Xh9PFbYVftubNrPzH6yh7ntM4G9+7W
VOMvbjriv7oFWCztkYXYnKfcxXojQRDxr7zUcdKGdnfq9Ox9IMEKyECbvxMSs2sQKJbMy0sU64N+
GxcVOPKLGCjfT0oABScjUvetzwL9ztzGu4wiQ7730lkf+EkI+nBZF30SIGXmz7ZtUuJUACew/D8W
KAXz3XPDYilRQG51EKJWR6mtI43B02mAyW3cvLaei8luVqwri+9+310c035G+a5uyJu/6spHsY5Q
D2+j2+TrmsYgsNdTt7fyfNoVtNVXMVldWpeMviNA9LcoevYT5cl8x8V1KNt5i3g0fobLs2fV0n0q
CmVvXS/oDprN7Nz2lb/OUcfklSwvCoQxxx9W0G4sBUzMy+J+V7qE7iYLzGrdOu5SVyfa1QoghBEn
F29A5CYUd9FyqLtz4ra8i0OGp1RUFk+JLLw3TkZEy92qwvwKUfvFCDGQd+cQ4eqdCgp1twZNpneo
S4LvdHFmMsQ6jzN9t9YBoieo09Hd27p0FDvqWf3dKnxd7rqIjHdrHNf5LrOt6W7lC4s2621yt868
oFuE2J37QA3+snKbK9e9W8Ew9rdIsPXvIsuJuyU6CO4i5jZ7O3dtdG9bjcO8dXwa361274wo26G8
hE/tvo1qvUNW/Zutl/IsqPzVns0BP+/XWeEiOXweT797GDfGkNeMQB7fGrGtW7KqmM9TOdL4Kjwn
OsezXvG+pldMvm6YMAQ3Nypj811p/Mwhk8WPMPftvZFMi8CigH7FsCmW9g/XggOL4gViYQ+dOdMO
eXUqPhxMc6Nq59w6RgyZk2CCh4nR0aKKU9VQFFNZOrYFXj5J7suL8LP2+BiMSp0flSWfSmzIfxl/
KDGpenNVrI3vY7DQKfd+1Nanh77LLHEIqPVuRn70nVdOtAIwZt/7CF9oaNfAtMvufrByrzuxmKHA
Tg2e/b/UnDNfJ0Z2avI49RFKk5h4kYJhoZYaaCGn+6lx1TW3EtToiu+W/9Gd5jlIXxlCC8uQ09JP
kHXYFRnZm6wIdf5iZP0UEdZm5fwZD3a8VxnuciMGfhli38TkGX+Cl703oMsZvY2SNHvVECxjkbv4
abeoFxeglN+Z1Z33JoAGGH0p4nE/MzC+752jbBViJPmQAAPBghYc7ZM51LqIT81yMKLWPniXFIlf
RjcohSA1YvzgK6OOCJCpIjwXoQ7PJW/TLnbnIyZhD9jYYgho2K8BfGFeKSuss42jsdggRxtvtrR9
6M1ZTO2vZka8t20y/4DkkJFjbdRup8mxTqA08MgTyO7CYfLy6jwsB3NmdDkCRmkWEtDU/9PAMCX/
0qywwGYntTz8pjedmKYIk9NNg+XyfcR/Gsy0tZv4BwDEBZkD9MsHOm3IQv82mXWP3Lt7Qh7Hvxzv
g4ysG5PM9/AZ3IysSGwNW6cNC+TR+/mL5TSonlQLvh1Yxt9zWj672ST+nFta4LbQv3rETP9fPKil
dDrNGuU+Ykec4k4DvNJZdXJIiHoshbd/qEJeBG3ykB8tGqfsdqjNdI6WToz+7hxOJEx7ocjK7zr9
NNWYoT2PAGsEdhIj3NeEO4lEwkRNvn66K+sKfG0HJECjk4uhbUAfxR6bpKabu8EOwyQA+3X9yMQc
rYmsOKfd6qG7p3Aa+fc8z99zQ3+xG/+2RbGU37r7vSMj/++sUJM+apJE8dRhYjdNokqNK5Q8zIED
oLQKHxMQ5pFaMNkCkR2pyFEVqFPmMojG0tHW6dJMN6Bf41feGGXQBC5gkckt0rLJUd9zaG8qJ3iX
OHm4j+IScMnQlM9O9GlsRqNiWoD8H1erhy7wUZUxr/hCnvGbGwNX4CZvxt0cOEq27CT+GPg+htF5
jBSrMmTtzpHRsLMFAQdGCA725sDPLbCPHeumD0WlPeDejXA0FuMDnrJetXbvpvbibQyh7OyN7N0J
QWnuHKRf9u0rFYVY+4oE+JqyFxSAGr/ZosQ2zRcacWjVbEaegSBRtdNhUmWwxcIxe0KtjAapsJ79
XmLrnAzCm/5yCyQAxf6QJRyVU8LRjcFZ8uyk5Hn3alEE8Xq34ZchJHxPeFnsrWXdRaSSa3ecxte6
RVZRHoTshx2V+3tPKB8BcIXqv/oOjx8X1YXOIpWuro+u7yCOG068RnToX7I5Mwf8d7Pcea178VSW
nYN/HwCtZed6xGtN5JGzJVH7zRgf+t9851Gxhdv2j308mrIy6g9aOGvT90Nvzh66uY7yUx69PDQP
14fOXEw5nx0rqk4PdVSB0KuCKkTwwW/PEYtlYoWZuxlRYGmNVGuZzuI5DrX/YkkdvdaV81SHU3kl
CKS+tp09J3Oo+bEfRPw6065NgbuE+A5g9doh2LhY/q+dRYynKd7PFig4pqeib+xzzNgfxuiHLL9R
PC5Yc5+a0q/3YsqQ4l2aI82FOCICBS6Dkc2pwE10AKNVH/1xjN8EDb/joRxQ8g2S09kvoiLD9S4x
D8BWND7dpSDciVmSZyPFJRCSgHu3yg0/iCPntRj0fDUHB0TYdUVdAooCdJXyvgwNGJWodhRFa038
Lki4sdgNSzJkr+8ePaiyAPUsY9sKNR9OD3031PG6csG+jAdUygX/0FtrZFU9aZBunjwZohgh6rWg
YlUNaslycIGKnIVAoIpiN4JVKXSdm23dZkZNt0UyvkXuOUkT5OUu6Ir+qevSoLDGE8mnIRVAtn4U
KfbOwY+m011KSoFaLFYdXqYeYTVjUD7eTG5LvvWD7yKArP+OhRVtp1bLg6A9ajj+clqgusEBYd12
XhWZg4JjdlCvsUGh+yXpQJe8ewr8pn5FDp1ExKxCMljl1a8CC5xt0wY6NVYRjv65GcQ7wGiuVx0S
Q6Mub1ElD9HZIWczajQPyHfLYrGVPYrtoGJtRQ4t0sDvh7IafhV/WDPKLVe2lR2BCmVHc0ZnyX4R
jeE3HV9a1FFVyMQ0sWe9xrvF3zWIQ42MIeIxCWQbM9Ic+ywvnm2/6ROmWvWj7YPXeCTua9mNHjIU
PbrhdU8/UPAMsEDd/FCz6EDWmvQFGSrueUS0EwWRx+o65oy02wwlItcVWF5PwTDQvd2ixpPXOvTJ
WQ7YNanL4HqpKgD3r8GBxSK9HS7GaNwwRf8N+Lo4mD7MAUVkQALPNghTgZfGvPm9mdUm89zpu1vX
w7pDIH0/hl2xzXswwumSQFK4RX6RimUrpLMGQCIgPgxsEYWnQX1yJ1Av/t3CQobK2QJxM1QVUkGq
Nvx0Mzpg19OER6SR1h9D9yNY1Cj2Euy7BRxElEAlYDBnO5sI6xTpwTrVSPI6tWBer4cMGS/GYHTG
6tvY5iZGBh1WrWLkvlhiDq+xBkM8Cr38B5n4rVUKFYpA7dq1M2qLcVVZnyi6sjIOyFcq006V3sm0
pBWoOlmHCcIi1U3YKPP7xbWJtc8x26HWbxH4zhWI5LDJhCV+0RlrUzC1WuCMzRRPqCheYmfUT2OE
GxNtzcFvuHOJ5asRXIkXRCJA+tuPMvwrbKauXGPdzdeejkT6aKWW9plb90k70XBrDOZSKLgPCSLQ
eWISCpGGA7Zmy96nWpfXvkbZAgT0ATg387QNVRuujVtEESJAGUHMu4v1/7sV6t6ot65rE8t1+icU
ge2fkI3QPyGJax8jknR66Lu8QqB4niNsB+FmDCUnKFgQOnvTyOjxeafdpIcF4grdK1IvgLAPUfBB
/g9b59XcKJO24V9EFbGBU1BEtmTLYTxzQs07gZyazK//LvDuemvrO6HUDcKyQof7uYOlfhR5Zf5N
3SOiVvuPEuEmn2hO/W63itgNLvw6I4qRLJa4tcPMMm5W3f7r2byjH7CH/xpR/4fbRY9oodPRc9aH
dlPEj7ElHT8J8wxHWPq+TnTDdMPSUl1155CBW+dxE45tqrB00I+RmjiPW2vrX7u2q9wlDo+fhV+9
rCD8rTKPetbDZ6W4bwKQ7bCsopAUX55PUQh0URCBsMHnPF2G19jpH1qtm2/WUgyvPVV334EJeN5O
JrjzHpYYbdZ2VrXz6VKUxlq04Kmy6OP7DI9rO7l1obSAamvOt61lhWAMYfsQsr0p8RoeiyA33ehx
gFC6w5IPLGJtYr5C/Wd9hN6bt2xrT+s1LRb2/hKapafaznSWaCVfHAfvAV3RnQNL3uVFwRSHzcT0
Nq+trUvV9feyqfLH7fqWr+wRmRezznqFA43oeYhNAHxu5iKmkPoOppjux5OeXAViq7GYGH3q/HlW
BatHM3mkLqXueEHj82Jh7ol9BuPm8ySHGnKljiS/mBHcK8MHdOuPCPe4pywQDDbPNpq0fJ6ptuaF
fURhjvIH0+iDWeWQBGoFkr5Q/Jjy5Ily7FmxZfLshgzuOBOOPxyAbrNTZ0R+prGr2Mpet0eKBd2o
qXXtoAs+1hR5si8NXOtzyvrgT8zSQLEgZ0zJoxpW/tiG5s6pdFDcbGWSn+zpeXbXFZGLjDji73sl
VN3A0OXiv+lJeHHSNA/4/U8eNLZfq8T1XqtGdMaI4bs7RD/jNHKPYaK5GPEpYFtsh5klE75Fy5uV
zPlRrIQHp53Oqaz5X12xc5Ir9HbLm4s6fqobwz3E/ZOehbDPG+21N7QfGI06ngojbGf2IWinYnsS
X1hfnSH+YDvsDyO/HlCCMt4tXYudet2rT66r4uFKndDTF5z8YNd0e0jPthLUCD93VDpwfyYKoFTz
9DJBW/TiqnvsgeOxM0x+Z1apQRg0un1Uac0Bd4zCwxrbs1Ad+nqdQHRKvmuiX352TX8MreTcLtbN
qKV6cbGg85ichr2byNLDfudv2P+UZZH47H3/pJPGe9F+L3F+Td3y21C4906v+4MxYwsMW80bZV15
uvItKjPfkg3TStM9yio2f+blh6izg8E7U7qSuozd/lFZJuws8x01QBNAOWZ3IhPVM9MByEBRRl9f
yhyClfVDT/QFwjdrSpfIBZ8LvqOO3NclE+xcDO25qbNrImBWLxF1OytrD3Kq+iNs0Z/KWJavffi3
cTOARNm+KaCjrBOWaz0BIBVJhAp6ypk8FnunavoVPib/ydKkJ9xgZiiS4588jeQV04BxN+Sv/TBo
b4YdDDAofSWMXzV0IbsKcSYmF2JFPM1zJcuruUxBhSfGfcmK64iD0V5DIrNfMj4MCr3DEVtUGSTR
2W26va3X5jmspIHyZXzutUSy+OyaYyLimviB/gnqx86U8wgL2Qy0ylE8FcU+TLv+xV4qCpZzteww
ZpBBnI44YMDNVXEZxO7GT5VeJSoEjVlllhBf4XWFlUu1P7HfoqqmTNT1TlAMVs9wLq6OvTR329zH
fSOOXZ8EbpmovoABGZeOOC0LOgaTIc7DsE4L2JY7/tijKW9CfI9QrJlNN8PiUAM03G3AKiLR983c
YN6WiUni9MHDBt1b7v3XuUVX6SgrMRxha56rGqALdiSXbnfBsZfTnzeISomHne4V0zLi9Z2UwShN
iZG3Oe0mTI+C2E30g9WrN1WvmwAi+cIvLHHkLWd/vGsRRR97ff7DJCaQySzuc4u3uK+wMvCY/aJA
6IdMKSM/rO29E+fO73s59d9Thw3cbDeJV+r/IDJ/wa3a06npnSOjT/Z2OvyqWz6e2F2ealMkgVrj
70cFvipzH9qse5M51q6dc4D9Gr+WydLs8x4isuz/FHYGhNEhAUqUut4vSuLcBhmei8VZa/5koczJ
RTP6t9JCNp/W9feuzJW9HbZ8eIUG5yEcHlURD5TwKVRrbfXSJsOPSJrdIbcSccwEBZV67A/hIEuf
15tdimI6uglvSFEXrqcX1vDYVLxZWh6/FiN1fb1h6xLGxywtDguA8knE7UNRVPKAg/rbWKt+nIZF
sBCm4+eRW1PRzA5dFT7IWr7MOLnvVW14qkPtI9FtoJpWXlT2G3iKDcMe5aIVKLoSg9ln5jmP1XEn
u+ZvrFWVZyK+VuVfHY9ebzLTyW/afOeG0XNXGtopLQIZ9dZONl5ltyRmxO+NqSb4XExsfZ3imtgC
u3ZjxBIpgpsq3eKsaywSMif76KS78D1yZt9uH2oMsh0xCy92S92zi9o5VJR7rj2URRm13bW0etDc
oj6EE2sodDeq5ypt/wamn2JyYX0YVYQiC8jpFquEzuR+B0IfVMr8h5wFHf/179ZY3DPLGM8llScv
iSkXMzlP/mxB56swEfWBobF/Lfl+21njEUHSXNKxYwx2JvMgQqF7vTKNOyPX3vO8nuCuYn41O+4u
rYfcGzPEqfGYXrbDEFvpheroJS+kCKBAFdB4hxcnQ2ABsoSPg+L1nfybGta7Nc6/pN5RA0vMB8jY
lxoVInYfGBQIPJSMUH5rMavBIyR/dZLeuk5M9zgl5vJUR23xVMzw8JSkf477xTP7It8XLOp2OsKs
nWulOHZrI1zaAstyjeSRRo+NoK6c7CQLJ3pIY6ps7Wgkl8UtrHPISi2Ik0wL0tFAoZmUy6VKs/FU
TumMpakwjmQbzI9DUkQsZpG1Qo9pDsM46lCqW21fp5n9VHRRso9wqu6R9ZixoJg699bdrVkSl41R
nhKY4v7KgvS7TKVubkKJt+LYehWGO/ojNvNvbXsaFJH4ZZk6bx1Fe1/aVv8u04Rcnx4akDEPlpfC
qP+2NOyctGaoPpSGmqibddO5tkxrh+S19TqGy4/JQumToGv5QFbcQU6G+wBPFUeGHncjJrDe65Bq
fUyi770ki9WPKrF6zwIX+YisAn5ztYwf4Ols2LJm+NDccPAKWFIfrtWCLS6O/IgqhogpzJsPJGST
pw2mfIoUI0hmVkgkFLgAEna425ppvOjXUkFFNCUfS5fVProkE0531B0ac2KSNc0gEeyJw8gcrl2X
jNeW//UyOfIA4Yy9MhPQrnYLpJa5bT2y1gZRcp+URSqvXcZbNpr+IHiVdUiETJ9No1crWobxmLGi
oD0kzVhC+yVwZicmU/MFlPGDqirtAUPrn86QU2ImcWjfqNj7qAuJN2nUYWlVC78BIvUGzchvjTXa
3hxnxj4DAvYMrOn0KnOfJ2a/w1Jfh6yZT32bhteF/0VJxQOcxbc8CeMngNTey9lEsNxQ1JsW9ZKf
/fIkzJkJu5KzD5AAuy5eF9UhO1l1ILsIMUN3MBzLj3rc6EzVyG5i7Kuzu2hOoCWLsRvr5UfVV4dO
Vsuxacm6mmv3HXLwrpdjivCF33+4wPidGyfmXxFwQ5wR0QhsbXyKwiyJvDAHaCXQYmbIR4yVpkiG
4hDJCtENT0LJrvo6dEc5wJUoernaxOyUWlpM3DHCBwABv+xDy+/dwvbUoqIQyfTQYfl6H2sXUN0q
Dm1v1N5YAWpUbuTssioSXktled8mtdjh7z4EhiXEYxprKV+6Bd5CC1ymmQyoJUtojCfSh9JoIOka
D7PSWfvBwrAUbUeDxbBt8cpuyjA1J23OrrHShpeOn6pnR+Rq2UvvW1QZT4NqPOByD4Q829qeYJLq
WEVxTvrSWyu05imaJ90DUfvB6E2FeYznAAOEYR7wuG0j5Sbqtr9OYlK8knL9Yxtjm6wTuNFj9B8k
HXq+Cpgn6+QTaDfkhh7iTyVd81RadXi0NS1+yXFjIqns0VG17Iq88cBXYrp2LdXGDFZiEIVO6ReF
85irrAIj4qEGYrtMAJ29IebZ0zol6NzqLY6F/VB2yh858UFNlmY8mnVT7ts5+90a8Hckvn27rH+q
epk+5MM4eUo62yRMjLeOeR9TVaYVVRRBoZrhfiaCYRcPKKX7MAzKsS52sa38MSdzvOD8ZhynOvGT
frL8NuZ70td6ESjxgATUABidp+rszMOISKdqHsxRu6qSLZUBVcQwTV9X0hSyLCsyoscucnKngPgB
6WlyaI+IbPfJhIuE08TLqbDyFmpl/dq11bOC9YLv9JQd7bb9rsW57htSM/mFEQKFDeVt6SdUcvi0
OFFzFSsm2uPwth9X/hLS+Xmnsvuo3SQO0CipVK+WH21rwJVjWbDjR4HB48yovExTvBO9+z0PSbnq
7AGsozuMUy4vUytwBemm6wTJsGSAPeRO9G5jtLOfXL320zjfL1Mk2AwPvEEYuB4EyRL72M7fq2Ka
dg2Q2T6XMMrzBDZhpUTXpdDrh3JKln0bMkUVwjQ8O3Tzg5IOtt8VaefHYXIEg8uDbCnPQtXFhTU+
uTRWdzLT9MnQNOVY80Pywvkph8AxFmn83LKfjSwKzVgWMuejK+malh2rKnVW+uzsaiOajkUttF0K
wcaLHd+20hsZNxbLm3bwCxiSO8vOnhM3vmD2Kfed20XUrQv1QP6HdVps1UXx22C6SdqMpw9Zcegt
fb/0ojokVJ69SOGdC2d139rkuSFXzg+YCjKShHG079Luu5YJvCL7dnzRijXGDvVNo+vkDLpk53WG
AHsK02mX6/KFj8oBY3F+An/mmOrVu2g2dnYORyYClIOtb8v9mMt0N+nkPhjJFL8n4DPoXH0FbiCk
9k76A0uKQ2MliMZxgoAdXnX3Jn+AxUoh0KXmLycY9Plkzp7KStrstXwdf/7BZmG8xGn+rITN4g+q
Fj7GrfFdmNThl6EO0j6Lz/iMEaCnQOeqqGbU9sVml4n09DIY6k5bgMObRlMZ90KkcyE8pawNOr2E
5DXlHtT9xguFpR5VhT3L0Fjy82AtsCDMqhh2eAg8h262HNBoTj4ZPCTELQo79alIIQK4zVlLxz6Y
xngItkdfh0iYfUDYBYhNzy9zsoHb4bcf5zJ3jny4dWDkah0I8K5DtxBCM2VLEDdMDGnBps1Fl+Rv
d3M6igF9Ph0bCozYGl9ALxwPqP8aa64MsqZ8l04BgFKaozwtCT65TNQ/dCefA8xGMHM1+nI/4Hfq
VUIrsKGxMDfWS/M8KPkAvHCc5qUMmEVKNkFTuLf66l0ksAI6Yie4P1BLa+EAZFa+klQYmc5OGGwH
lq+sQ5PsagG7H0JFlcHSY82aj9ZRMhwGUs3gLiYsS71GVq/kE/xqu7L/fK+2R9vblCyWxkolXByM
k/v4GGpFyY6Wfcb2yFmbEzsOPu+drMuJF81BTOEYiOgNUVPNQLfX+spgd0FV1rXTd6OMSs1v1SY7
d91CwX3ZEST2rCluui8n/jGKb5ZWr04QrODblmxIBqn1BTS3oWqvmcJwEaecz+aQYEg1xMwpb04j
xsXkE4aOlybnsUOXqLBYgwY7GcH2CjDzoC5sL2+U7eqAicFZ/O0hZmg129/QILYBEiVWIci/X6vS
ZWs1muA1raMFEB30IEZj7tc2OrbmH2fJ/wF3cXhnw4lvLhm27I5pl/rgYYsfn7fPqtanKpDrYWtu
BxMzD77m60f5/50Oa0Juvq7G9789zKQtOTChtXokdVJ8Z3PS+62Z62IvFBODkTI7EcviUtThgqju
gqVyUo8AG0+6En5mbDdQ7jgMMP4O8+84TM9UACdN6R4whU7OuVIknrj1Nb5mfTI8l2H9kDEOBGVh
5H5eFz/nAkNAxWgdr+h7JVj0W1u4+FIuirO3M6l4EKMpJ0Tpcg+bomTsXgpCUKJnm6pYWLwk9vAm
Vcc4DitMoFpWEUyR601S6pdZW3ZI+N3Rfuklv2F3cOBLFtWru8kgbSDECCHlMJ6VSmT8dJyZoKgE
UxpbaVk1gTO6mDc0Qx7g+qSeMCNlWYUY68Jbc8YLRrG8haqzp0yQtEgc9jI3Ml8myyvrOgvcavnN
h237M6TVszmWjufoabdLKJHpY+dex3gxjoDKNaoxP2ULsbNkW93UAlHjwDbKj3Ocmfo8qm5WSsW5
qogK6MsjQvtlRxXG5aok9Iwp1ny1pXS8ZB+w/uUlLFPTD/HW2LXK0jxkGGcYWqW81wyzB3uSzjnv
0G64CjvlxVq6X1MWH+2lOw6QZV5sO66O/ATKUwiO/l6VJMeVqfKzD83ax/F/gDEa51dFZd/TuiRc
5kn8MyJGByTJr+zJ/D5E8bMIE/tPEYOnMS/opSJuecjypYzSxpPqfGrMVvwDMu+ABTBG2WrXnwBL
7pQG0bj0DUIr0JJdFbXZWVeoadqFuZz60F2OC6WDHSxNY7coXbtn+bir6jE9qs2Kd7ggUiVIaxf3
4grR/6Q08XDHF/DZSKvke0hEE0pwign6S1ar1SpeSfaqIZZ7O6rfu1b7KMeuuYQDgkmq/dRhqgLJ
c+riAzSWuyhD+RunWYG4NZsZpPbdXOSXpqjHi7WidzNU39GQzckdpPKmzuk+dg0gVRR7u7DP91OU
Rm8wBf+JO2d5NCWJIYZK0sE8qOPe6QuYjVaVHHI5Od8l+LV0Hbj1bThfAD6jHUmofE5UkE/GDEJN
QPHP1h0N385s7cYOwDjLOmmPLdqzl8TsUL1TCf8j1ZNpuelvOfOFAWIxnt0qr3FMKcyTi2nss0G4
md8pcfkrr/9gK5BQIyVWZpHCfYFtjJN7YiMYbpaSBXW23IAYfs96d17muHsZ28557jG2SEr4zPPA
tJAnkuFoq3/nvNhgq3ln1NJy76v9eXq7cuvc2tthu/zr2V99/+8tttNiCbdxHq9/5Yy/IW6lZJcW
wefDatRYRK/t7dE23wyJykVb+78efp3/unzr2w7/07fdZ+ubta7cGWpNSOFAcd6DElwzqa4PVZsl
DHDqv3uNwWRBsJ7PFSi7e309v7U/n/p5jGfKgIqlHKIsboLtUK/T7GiSKEF6L51mO/+7rcQuq8iB
OLVZj+6WpvJzcArDh0QU3be+uhCM7qk5Hre+7aCiTVeTMXz47CpE9hQxjH09qRtd92zq0Hy+nlS2
i6S+w4b/v/pSYh01bVDPX33sODFmFsatMnONQOQ6Olp1RKqM0lhXtTbVa0hGCVPf1P2UjvZeQER+
0VVlCpYwLvaijMVzNS9sn6LZw1m3+p7AuDimRp2dKIygWkadOObaTtPdYTfIHCwlLB9FNbQPZpof
HebYixQTS6Qly88ox44ZW/5LKe32iLnLWylze3WHVPcK2y6GlUg8jt1E6DZ6+WzqAsxQios7svZs
2NycYFEte8MlX3dWCvzjquVnbBvk8TqF+wKg/1h2Uv2O31q5i0dR7tVFe6Lc3LPF7GtfVNlECkpT
Hk1ZUelRMWTSdIRyLL132TCob6QSQhjtslVNAZKUFxZ8eDMyPtL6t9H2LTtlCI19ZL0vo1nvCrRz
9zzBpKCeqn/A8jGhXbtkpPdXNyd9bW1tB4TC0aFF+r3brt/6ul5/c61BPmytIakWKkzTY9fNLjy1
Lt5VRTbeyzgskcEm417Bm/C+9SUVi13IUdet5fZNc0ma4g82NP+6YJksGzuMAQ7Keo/tUOh/k9GK
n7fbuDUmiCrpNd7XBUNfr8t7mZ+3PoI6k4dOCa8ukS/VjM8g6t0njZDxuyKz+WA70QpPMGxvfZGV
PBclFdSty6qG5RLn1a9tXN+6knGZfbXW9OPWTOe2us+g4p93IIJa0SEqbZzXjeQKHfQprVP7lLaM
r1i2/Jt0+3lJix2qqYXfvvr/9zog/hI6pKEftvt9XThoyctENY6dDe7cODhVj1gGmmdjWv1zGpIm
tr7tMFRq9dithyhViPrQ52X1fEKa858TXxdr2WKfal19+uraHhH5Vj1+9Tlp8Ucl+9IrZeJ6jmzT
x0qnZBxPyb8effUJpYNEIN1gu0KhwvR5WRk1+UnRIcOQwDmCU5vh6t7SvUUAQfuQNcNha2rYdB7Y
k6C7tq0Wc/pwJfmsWOF6cTLGxSmNY0jVa3OM+/o8JfBMsGpi7xWLN8PN4beRxPPZNCmqn/QW5n43
9uJtKuV4wgC+2W0X51ObnTpZz7uIjG7UtcIOQsmiRBDNHaikVWOSlotXeyjZgrnx+9ayCi17WesE
WytxQvGKWzcuSV3xvHVVfcRqoqiXh60JY8r0s8n63uDzsNMnXHitBFtbpU+UveW6zqvG0uiklizq
tmaF1Qv+ayxytosNhosnFAyX7WQIo+P1m87XevDH2eB3VddP6nrTrGO527lu+bBd2LiEG4VzTw5o
KHJv6yN1NdzHLS5ULvt7N6kHRDRMcdM2sW1zk6MT6/tZxiGTU5l9Q+jLyc7bAw6rOdzPKDmWuIW8
RuNzXcvi4CpNdsjH1fdyFC+ABBbFX63fV7Cy3pRsAJ3K1W94gTK7z2XxZmnTzDqfUc61Rc5a3LAv
CznnBLzQHJSJYosbvjd5n79BEa6e3d48bq2mHuWrbZwZHZO9WJqjDSsosHXdRb6VaaepDOO3dgLJ
yhtKUsho9JNWRrYfUxNYUT7bH2C67JPc7A/AWCs25rCcL17m3ih9Uy+ik6vvyO5xnoQ6yOftoOcn
w1RuRim/9bqSHCKnmW+8aGw4qgm8OmfvohjIIlOKx34kaqSGOh6CuGZVP7tyeArDRn1NI5wmYdx4
0nTDlwJcK2tYq6tKw/sza7CL1sP2KF7XGKIyH6Myyj+7tClMAsUY7mmb/6qFY5xaw0AqTsKiN7PE
vRRN8cHau/3lmPGVpHftj8S/IXNbi83SjVBRjwU5Watj10GXsPBl13Gfilb+dVxKL3I0681M23MC
kfeXVmAMpzzlrmXddVFdpKaWh0oDpy2VtNxDYKkpeiffWPQ1x8FByBB3buyFKLuezKEiUTARRK3H
P9VoEUe31VZ2funsZhWMsMSzncgTB9BWhRlL6DEBAmP5Ovbpqi7M42BrkiLwSOlFe0B5L57CfqYO
1Y8NWg1jekqkuerL0vYAKzg9tQ0eIZZSnowhK/00F/IE6Cf35iorZ2du3Fn68+cXapAUKHaQoPap
QqGfohbpYHqXAN4Iz9SfR6W7RwsjkMFQe4hCvXoc0xLWl6LVb6RqtzdZlM8Wu7W3YXG0567VD9s5
zEXdS08gizeJ3z2D85sZ2+4LvsieELr1NljG/LIoobedmzCCA2tW/a2l4rd4bwaQ+/V55DEs91Iv
91uLOK363rrZIQ5rC3/0RnkG3z9u53rXUp9tvPA/W7XZPHfjcjbVTMXWQj9lTb5ci/XQqSMZD50O
XEOr7tvhMDiKwMtIF9dJ12z2vHPhgejgGbB1GuuZ1GKOmefiUuhSXNVR42w4d8veTIjQ+Gxvp7YD
BUyzrYbr1vi8VdG0FkXVChiVTOTTOBTAkm1cETFryRjBEM5hW7Na/wBFAMGzV9ozVQvoRDSnTufq
xVGXcx/Pr5/N7Ywm6yFIrOxa5MOHWaXVuQDxug5D868DDpj2vs5E4//PiVF1p0edl/J1bWfYmuG1
k9Z4EMixFlnvknSAQZOeYhhA9MDNyJzpEA+IKbVcjW78khAJiGGZHxLoVVvfdp0z19FtaxIu+ITi
DpRhff5X/9K02BdJoeDLGEmWciHp1HMYozjlUKZdCcEYieWY1xSR177EZPTECCiCziG618Iq3+qw
ia9by3XncKVWlmx2OTl2qXJURpGykS77V1WU+qOo7W8wRjpIL1zRQEtlc/yyNWJJjamQ2fKwNbUO
KgdivPy4Neu5TM/h6MIcXp+JjWdxW8bk8w9vXcKa/UTm0X1rWcUIxDriibI1kzGd9sJcgej16bGw
6gAthvC2Zq7b1pNEgru1ttfXRfopF4V82l57sfK8JitVztsVzUosmnWt3m/NOlYXvppl83k3VxTY
IKUYQa1/artbEg5PeQ3ES2GZ0pqllaqvNK0MBMUCgOS5Yaw2q/akCipDkdDyN3tijE6jyP4Jgfgi
eRSjMHkyWmv5C27xPoOEfq975CIU5eOXEl83j1COyhvYr1xhcOSnuhJh0BlLjLm5kpyoQ5anChPP
m16k7zn2bL8Jg8GhPZ7ebaf+XRaV8CozmwKN7M+bk8K+AftJfp8pxLcg+GwMtMhJr/lUpjBxouhC
ifSYTsurWErDw44T+kadi8du6avFKxqNrze/1CEvbttBESK/gYaSMBf+tHF49IcMBbozErIGoDlA
uIJ6joZOxWOzR8XidtMFsvxylm3zT93mCrE4xfxq9Q1fu+lJC6X+Lpb4V7k4uOhnj8Nch4dYxH+a
vshuSZrgW5vbygGZvvpeW6nGorU7aI4u3mJxpCSWfzOWZTwYypo4qeSXSHF/sVxXA1Mmf8yk+qef
YpPyTmOfNBijVNmcfVpjNDbJNMeBCfGDGxvZj5EiUT5bDlSkhmKlzQ87ayZ3p8eUlxqIAPeqOoLI
p5T84sPclelL3uFOTJVA+9YskXuyXCqfEN/zfRNjj2nakJVGuPBtO4QP1g8H1fd1LLU7KSoBQvTG
owoVHdQKRMzC7hLgZQLvVVmbS9u4TdMPvWOR9Fx1wjnNRY/94QRBWfrgjMpJU6iroWlqDmjndexB
QiP4BdVDveYgYDv8lcSuFKVn4FZ5ZnrEYlNE35vCkS+LzqRNl36zKdxD7rZjEFMOijnFD5Ob/ppL
8u2nEe/cZan/Lshg6k53f0R91PrWEHfPFG+1o0XcZxBZJah8Uju7qFSNd5if/xCSVP81ccGkFvQn
6XsCpuw1R62qMYcYu95TMakjeSUa72qlJU8NLJWttR0aq9MOCOcBx9YrtkNY6zBdJvcSIla5Y6Oi
QftLT3Aj9qkYWfBopvoyU1rduzq17q1pYaR4LVL3cWsNsAtfRgMx9iSGh63LQH1wtBPR7Fon017c
wehgeUIgWltbl2ZYGL51eRZsT1hnn7PBzMzaJTlVWri6fdb9yxxCaTWT+nlrVYUW7XMnLA9bc2Jn
Q726C7aWq2v9S6LkMARsEh23Pn12tfPglgImL3fbDixKDvw0iqftCZGjzPusyVTYCFzBqjp96nWq
D+vdlPUwjQB/CqKB83YFUPcYhBUuUF+3jJw8wHw1+3zNRTJWfuLOL3MK3DFbmv7ShjbecjIO8iJm
pqu69K/oBL7SrJ3udizu+fi7dhfjFUzTnw1rujNPGK/1VP+KM4wmtnNAtKqPOaV7gjFqvgqtg881
uON+u7Y09ChoyGTwt7OjSqVHbRPrGJpPzPc1ZBg5F+QrsIJAipbctwPmKNWenN1qn/2nT5+Twosa
F/NuoSf3OZpgeYUu3t/mMY8T48WpeuMlWxQGfTgt562ZKm5/1hboIdsl2iiMFyaw2S6Sz+vLljLy
hEvrSaxPbyJ5gO4eYoiOtq1Revu+HbK0ZbRrx+lsR6l97/BGv06pgsxch4BWmRHq6GIB51mfASIY
P+Mlx54m7Eof1m+75w2a9hCb/3U/2f+tCiXco+yHGKXPyh0tnX5QtLb/bG59nSl3UmM+21pq1FbH
pYFg99nUQ561FMcQ4sZt65qMhXJen6o+yWjRy9Y3L2GglfwwtpbslOHUWbLiCv7odhjEfKshhzx+
dqGCPI+s/z3DLpMn2+Fn3uGdJWYSAantUik2xui+HVw1PqqVsVy31hQ67ZWEiGOl50nmL+2KAsvG
9razVcIsn1s60FmbpYevPsPN/riqyqQ31O2zRoC198fuD9bUqvftwPcIB4+BavVXX2iObzJRpwcc
fdT7EIXpg9TEx9cFGfsUnDfa9vjV5+yA/afPm7bDiGEFNkK+NYn5QU/Sp25y/4+x81quFdfW8BNR
RQ63M2d7Oq1wQ61Izpmn3x9idePt031q31BICKYNQkhj/CG58Q1M8MRKTi0kiJMoYY5pyiux68T+
k1Lr9fFdnTjNqLLvZe16GyUvEkA+qXUXG7skSmhBCIChTl0uS4B0ycWU3SaCo/pchm7+7EY54TUn
DPaiLglSYpUhEHM/zfL1ULi4+QSJexSNdc3+6mWoFGs68J9cNuttzDC79ZqgfC7H/KkmUHhF77V8
ziJEbnVfctcydFC8Hrqz1egtN4CDPvCpDYlUkFKKWT7LQxk+VKF9FAdFlWJrCsH7yjkqQ5ffBr0/
m6Xf8jw77bXSu/zk9GUDKmjwkmvp5ds030pyl2+qyio3iuGNAI/caqdLmnVtIygaYetGl0SXt4ZZ
fKo0N4MP317cvL0arYdiu09OCl7Cd7cJd4aP4EFksNLJmAE4uVIc+gDDHjsFwVYe5daDOSH5YLrl
Vt3UzEHWFbOP1PlahWqyGkEJr/EKgUjq8jUX2T7wMbDrdTDostSdQEy8KqUV7D0+CAS4ZSDpgJTb
Vj3LI1pztSJpJBdgJ9nSPu7VN9ZdDDagFza5Jt+SJj4OkiVdiiaHHtt29jFpIcBp2mtYdSHLP5t1
MmjPpPXt5zExlNNARpt4R00wUctWSTrUcKZWcq81aNIQrYdOVG2cvMUte+QbyWL4Krd3xa+cx0mE
b4DEYA6FDu/R0y56Fco7CV/hVRa8oen6QkZoE9RKvsvM2j63CWbKBALYXTZDhwK8qRVnRMs+gbDo
j65ct7scj9cVSA331qY/uYx/Qm5FW6H73K0tXSNzm0nKJWGumhi9fNdirtwVyXg2EJz1fEAiiTRu
M9xVOwioh0rpylPZuOVW1u1uU1mWd4ntctzItfrJ6/EPADHVbD08Xwp5zO8G8I97oeqvUhgUB2zz
6gsyieBK+KZs48qqL3mWESVRO/hbo7v2iqG9ACQ4NCWCjHUZrdMy3ztJ7xxTbShweAIQZba6v9IC
uBFl2xyMYkIEeo2y1Tt8sAAIf0eq6RujXHLQyZKvuVvtGjhcs0adjQge/casJOB6UV2fFbboJADX
QkuCFXuj8bXXTNg28vciUgd4dXp57gAaHKUp4KFVdzGjVqZpNVMUulFDHiT2EWZJMTg7Bl0tv6rJ
t9aUbnEMzxdxlHUc3kEv/x5trTiRf5P5EkYlmmvyacgK5UmH4aHT7Un3mmUXgb+xirWW+sGlSQvv
5PXMMBKF93fwsbWOG/wFnW7qvXlCyMpq0aSwgtcBf4CtFhFDNYuy3Pvm8N2eDMh6G38qQoG1Tyh0
BjtUENzK1rSOXuvjCOFBplHQ5VSycoqUfIIIkK67MPhZJTkmsYF+4FveRiBWkLcqd9zQ32WMRUxP
GJ7sA6YcdWE8EhhRVyHosg2Wo88Y3MIxsyuNl1jLjn7JOBhKOu5+bbXOG2ICZfqIpql8aSeDXWGe
a+mDQaoeake68lXP3eoNSD1fUVmhSFbD2GtUWy+K7DWgrF2QeT8lMg8oMQQoChHK+NEaXf5WI2vO
R/vQpC6+JzacJtUjByL30FMdpsdXrwLIM95ZkdRr8p5FrmMDGScrmRhkHMo+P28ZE4R6M0Aufugd
Auyl2gxkhb0nhFX4fNYFCCUXpegcZalLD/ISMyKwWQRjAYzLcHj0muD1GHs705nUZ4v2p2e7CQJl
GvBGW8U4GI0pgIfu3h8t9PYhzK8aBSpT/auDNBgA+91WGFj6pWkRdbZWelrLa4Sms62cNSCUGwkD
FkWWkI9EL8bzXBILuf08FMNT75vVhVAjXorNgChaUj/AXn4i0lytDPTkj86gggJVXeNomfZJclvn
JEWufTImnE4RNt8q27nkAcOsXuEOKsdFcRhRWKoVHzfmzN4XTfMV7wMNTrDpbaU8Gq4dXkUXi+Bx
NhGIvVh9ji37DP5hYJY9mcKp3deeVTvRDQ/4Eo6Bqta4qyqDRJGEBYGK2tPJuuXGobCLbGVEZr0H
up4BinMMQDd8DHaQmU9WSlJKzdDcQjr2OTcamyhPpmyiMNznQ63v27JwPsfOC1ymRq7dH6NZbuC8
8y11JoiM9CPQ2nVqJN5J7b1+rRZytWGl7hxagGd7AxwouBNSUpLL4q2BcG8ZGUEPWd8wA7w6vdE9
xh0aRRYlxGQwE9a9lzSRzPOyKbrMmosmM/+jWUIRK0fjZrjMHZ3OAMdoJwA9C8fZuRj4rn0H9TWF
oW/Nknmlyh6voqtr57EMSZsy+/gZp+o29aLhJI/INyEUdVdC75cxOURB1blgoiU6I6szPsTTZhLP
0dNeuch6Wd+7Fs/hOpxGbkpO7tX3MmCqW5TxPvcsbO9ii8cIJuwo1aw/mjZm5mEEb1GsonOoZ4+G
1pu7Pg1Yf08b176OTgMPrVbCbdXcY6uKTj7Lg1PsWsFGyyAAwMYOzoap31VPg73h9PQoTMA6EFfE
98JtJ5X3UXUJrhGDof8jcKYkB4EBM6eMNFRhYIm6MXldgcD8eyM15ItatE3xfOVV9ZHUcnOQGn3i
1IRZ8GuwkD2fEgHSqG5V9yQVGG7BkWi2kQPH2mtBYw1eN7DidDmX0MgFQekjHTU7V/rwODmNQ+1w
zU2PKs0au8qePkfer9V5WHpsAzSz/BheSYP05KiALnL07Awi49ANMFKAK90avblLNf5PqR5GG7Up
0nEtMHP+ROA3wJ9trW5I4RSM9q2PFYWpYJM8OKTmTmFVvI3AjV7x2gBtmH3zuyB+lVO8YJz6p525
dG4RJbCmUEE5qqx0YjqU5djKVWwGPmEArBxp44rWaIB7TCrFVgLs6YIUGMoU09rpCtmovOAPnR6T
MGfI7htrUxoh8BBSCoDgsnGdoZgWWJnJe2GudYa8a6dA6S0BCkgNwKqo4veQHHGvIQHWQzT6bz5S
cIiP7nBdzDeW1UNwn/BGALQ32OwBOojaWEJ9q/zNuqY+112yL/uSzySowMiK3L0cQRKq4XGW5dHy
v2Rprn1CQh5Fzv5JjTzjEHfS00gQYKK34uauT8YD4Ve50Q6h0/tk6zdOODpHPzBuIam0dawiq1TL
KcJ/Gohx82zr6nBR4vCll1ml+oWHjKIPZXgyaSpcdG2iit8DCvQ2K0B4SdnsTBLeYLlycxaOiIff
TWcpz8B2baSxpYGFgM44rUy4+jRuq00Wm84jLADrQR5eRhB8jxpgBDP1ql0RRp9yJgbIV2Kh2OYk
U0VxjNWEOV+eANCUcDlubJ/5kxYDfzE2qddo6yLP2gPsiOyl0cvqgM2nsRZFNbIq8MalsfIrqboy
Xeb/qRtzo+bez8GUhn0WxuMZ4Y/HdgTsrdtm9OAh5fLgVUpJZhgpTKu14q1RmsU+hwauebAzpAiJ
uYQ/b2Jq2B1SwZZPkjHDhXfsky2r6AeNOAej+CZJHhofsNi31HzBtKw+JhNmJp9wdT4Ii6NuPQQT
brTUBvkIMMKfkKRiM6jBmyRp7jb8u0rUi+bJ9NqVp9zjvjo1dDocwmO2AuhZqSCnlbLwNu5ukDUm
hv5LWIEUcJ/7yot3HnRes9bgFnX9M0LlqBvieTfragiMkMANJToLBju0UPKetDfEgcaNIUn23we7
8k7gsoxxy2SVv0TsijfaKOCSHcRuNBJBgoXFv9eVGWhfu1ZREMql/TBBCpnLAhxqgVt7FV4P7iqS
lCmOQK0HFmtLVuWLJaWbSPas+/BTbztQzNONq6Yrir0Fn2jitT5uBVRRVPZjMiQH0TKwau4Msoje
n/Pr6SKileLLw8q0kngj/soIrWkSsAifTa5+e6+S90JhxHLWkNy7IxjOH830/Ho9sA4patQiHSw2
kbj/YhdXZY+UFsZ3opgkxd7PJRX/melvSsF9erhuHMRPij/D8R78oOgQJ2mLrZPnP8V5ce/BMZ8e
4/yERaXAS6UuWRdjIo0udX2uNnukVvBkAvQxY39Fb4B2S4a6H+J+K6vlN4EHFpsOGHVTwq8jnork
SFJ0JmZEhRUzxtvVViS9Z5yXL3tfW5iLW6fC6x4ZB6iNdVQ9i2dvRvZDR9xnN5Yaw7rRBejtMXUn
vZWdYovlX+2j2bY8NLDDKhDqytuIxyWehtjLFZu0rtgVvcDwVZe8crNysjY94evogD4Tu9MGIgJ9
Q9oXCqso9AWjESACMOeYFc24fbcrzrZwpACJbGvpad4d4xY0lBkcxO/1VUWMutqEdfRp7NWTuHPz
XYJausqMeNiIey3uSlRnrP9rBfGVCWItnok4Q+yJurk7iLLYaDGOIVXjA9FE9LFrnsSDn7umuDVL
bxBHSiKfqwIM+0bcCvFHqm3J/am9TF0TQWeWaxTf68k2BLnL+f7qqdWOAK+0HYbwBr3uWSnSGqat
v0tHiM61Ojyp09AhPttJaFr70RtBAmPHt5Khc6KEW6EnZERp9n9++N3fIHaxvYLsrvrq3HJ+eqjJ
pCBNNHUjhgDxfW+QGz+YALL6pxgu73xzZzjFu7fmHaji4x3USONlAazJsdppfqqM29D2v0pNIm+X
O8wgeFItG0r3MrjI7WOCieVO/C2tWzzEuCPv0Ghsx3WV+Je6UyVgHtM4NL3W4kyx9691TpOPCAf4
0Ub0hDaMd0xhWLpMHUHtkXbS4Vgv3WdqYBYjDXR13SHBdhA9uG+M7jCkBsuSYptaHcZH9gSu/Nff
NbP46PpghZ1UA64wAVKWvjeGV1udAIxaZpaTvA3D2zQsi54kiktdRvRnGpEMdbS2rlV0YFbiR8uT
GCNFe7FZ3tZ3XXTeFcfHwukOTqWvRU+YT8FWYC+91RUJAjEWsmCv9ih0H5c3fOnLok4UvakXym27
qwDp7X0r2IljuujsosVy/scuKMriqYm9+RxRnnc/HBfFD3Vzt80L0/wz9GArR4I/1o8eXLlVDDwm
iwG5tSYI5+nDoToQTT2Vheqg7vChIE/PvEA88c5UMQa1HtKxvlvMDVgfXlQiFqOcrWqoEymglK5s
zsaEVR37/J52drPT9ZGpRKXKG9nLiN20CMysSPDuBLNgSCe7SH3syo0X5A9WUrx78OJXRT+YX6el
LCqXbrL0FdEk6+L60GI/KDqj2JTTcC321Aj6kh7CeRJ3X1wkA884gFmh27UutPq1eEtgtVMrdt/V
drb2OTUQURLrlgHX4C2kui+m4FL43LAmlOIjcXCoIeGEb+gj9TVogbsjY7IV91hsxGMPp+kJQrms
kYf4ezqoJyfUkp089udIzxEoc5qDGGQURu0azm6Oeu7Gz7z5C6DVPyHlJ0dxQfHkxR4jfT2xYcyg
+zl2ziP2cvaMWXYj89nF82yXih6xDAayIltHzlv+PrXulU07QLxf7mKeWIyk0fSZSezE2LgGdCFB
KoEX8BlcssZM3EF+VDQhtwblREMXpVeM7axjJiZb4HWL/WBbxwFgDvncPfRINIoDc53gGDbPruZV
VKB4GTk3VZkHYbjUt1KLtJ24vvi7XDPoj7X6MGppvZN17S6e6vJoxV7aND9CbQhWfZah9A+F/M8C
bRk4JPHtF+V5YsfyNMeRhuUDGP+tkpgp7Pw67a4IsusHoGnFSbB2uqApTvSF37mfJPPzFU9iGWOW
B8MH+hfe4yt9cMqNAUEaWQxLw+Ek4yWwGcE3KARuc26ZeDKiW3sysUcDeLCb4Rvy92AuGiwj+vIk
5w49jffLTViOij3R5P+/FHO1HvbSVbxPYqYg/hhRnOfiS1nszZVjgO0HE1qEGcREV2rMg4zHomgi
fnaecoldHDZ51eZd8tp/YPXzh1L8ne9mGfO5eWqvgQVcSAhij8GHXsxfSY4QuhavyWQ+P669Qf+K
1grxZL+NDlnl+/JWNJ933ekLGgAGabx4nseJnipmdMtmqRvGhJSDglKkAkxsmoSJf2fZzChJUX43
l53/+nzsYeJc+wxdt5b9Cnj6ziRLNa7R681IQn23xR+ilyfVVuWjuNliUif2lnu/1JEIQvPagwCy
NBa/vhSXc8Xe8hiXA8v1PpwbpK8NQh2MYYyZYuBEwg1skSiLN487HrGMn47Pf/yYK9kqkDr53TRS
PMK5543fPIj2R9FdA1W2AE1Pz8BvGiQ3RE/5511x9jxUAcqpDnYebz5SQTyYIssS7gMnRBA8xNHl
wLIGFAfEZmknip37o1PK9Dj/9VNPnskeyzszz2fmzixqHTVtyJ/8/d6JvbmV2P1YFifNV33X6uMP
fDxLUkhs1OaLMiI1K8aVZfYgzv2nuqWJODrPs8XushHPYymKPXHev1713XJGtBYNP/zUP9V9uOqH
X/KmAR+jubLxYfRNrzgezuQqinFeq4oXXmwIpUDOhEbE4n0Ksy2bpW5M8ASFfkebotbYnRuJ4VZc
fGn67ojYdXUPhBAp+LlHi5dleeM/vFTLC7S8aKJuOU2c8a91H077p8vPr+uYTuT+LATt129sHNqY
1k5zYfHhWjbzSnYpv4tV/FPzD3XzemK67PwL4jof2sy/0EXORZG633Lj+GsxNIg1qNhbvtFiDFmK
Ym+ZkC2NP9R9KIp2botgQPtDKZFEiDITIh8vJ7l3preiC8+7olaUR0LZLKuTItmpTva8DO+AqaCN
L2VpnGjkoixGfuZCHhElIzHsOXTkekY9rsXwQPQfSdYKZeA/dLV50DBlYghidMnyERIm4m8b8STF
ZhluRVF0BUss+pc2SzdY6j50oeUyvVfFhCxsSF2dPOqbxlLjcS3WvxEAA8JFUf/i1V2wm994cVOW
zTysLmVxu/61KA4sr64oegRS/gzfovzhCqJuTCKwE0rEa7QM9vPEej4uns9yZoVXCYu35GgQGNGm
CMm7lePSTJwrNmJisBTF3od2YhBd6t794+LIh1M6p5C2o3YFFfhYQqXANUC0IFKuKSA5pg9XjiNe
/SyGLjeJkuQg7kwetWlyGGVrVSWWcRBPeHmi87v/Lpj5bqqwNBV74uEHWUtEb240B7lSC9ETLQyQ
SVHRyu5GJycdg5qLMtzEKzrHKUUP6Ec1rD6LF/lPVKuUvS3W2aROKpKDaZocIySCYYlDWhObsiJb
uVrKruFJ6J/5xiqfdIet0cCAjAF5iXwYquLtddU9C862QQIgkNGuEXdVPJcygcqkFtlLHsIzEXxy
dXrAY43oTj3HMz/cfnFT3z2ieek633WxZhG782sekJwcHX3YirssfnbZiD9gKYob+6FuXtWJIx/J
nEtLcXj5l1TfV9cm1norbAyxivNS963Jwn6vIQS4VWHMUoR6hgBpdsRnkqOGSu5Ms5DpmY46DjBP
NYrwbiq950BJ9sp0DTkqk2vulfVKtBqbpD9IY65v5DYBpNd12aoKeNXFxklsfW06ADwVMEWXOLJ3
cuAb6RbJIAyXWdlviUqCGh6sY6V61QOcLHLNiMZCPE8s3ItC+RK7/cuEaH/yIKU8wb8pN6jG9ahy
UBR1CYJHSUR6ouxRgQjNIn4KHQtlQb25DiFaCBawhZ1Kbn/vGO74GBfVD/iOh1ZX8rc+1XHVit2v
ac6UvMQH/uR6MkjxpHppndH45hCtJ7PreiQclBp1nK5beVVZfipHML0syfNXVY7NNYo6wKsCZLvk
bLIF0Aklj6lRoN8ky5sCiWCUoXJw3BgxFrd+OkIoCTOBDkcBP1L2VWbmt3GIipvYE5skyyx0z9IU
YWGC8EYWepu8QH7IHbovOsmzfS1PUn6JXGjYkaDEsZkCwCvbZeUWZiGq1zKET83FSFRGwXBTJxmY
IKfuWA9XmX0CqUF6zSHYXqP6NbRD8NhNG4guwaMrR1+R1ZSOoipPMOlGdxFVrgzhM80gW2N5jxVq
2I8ymdDHWFKU9dD3HisIDoSmA7QqNrmXKZaieMiuhq5rbkrUOA/jtCkTYHsmfQt2NS2WA76axGsl
t3BF68jO6ANmc32vogvj/hqiYLzNJdAcKP9a9Lnl/CIwnAdUZoJ14dcrdE+1raUY+mYYqhSNN8D0
maboJ9MC6gysVdmophrVK6zgkcHAATx3/PxSQLW7VNNmKdI/91FGDLVD2siEm5arp3TUY22t6Jpy
Epts8P6qzNpCWg8OLHfHjwk2I2rw0roARm2zb79EXfpZI5UOLhy6P++WDp8ZZCJohaxAJaYdf5Hu
/OSnkfplqCLQCgjivHh9AuwaHayHUSGXbAyRcS7stD2pbVgf4jjMbjwCBcp/LT9VvUTnSmL9Kmvt
S4lq0NUOoofOLCqor1L5FLYkjizEHreiKA6QCn1Ffj3dlv2qxbhjNUzNQyXGlC8EyzWdRwabKkuC
dsuYsXl3spF+teJRP4tLlZWu3CzHP0AOw6kzQRZtxwen2Cx/Qe1Fv31/jObrltpYP1RNvU1lZG3W
LhbLrZc8Y1Q4ErTPKtbKpn6GaFE9wT1vb4SOj6KE0W79hGkdZKikR6xpaiHqLC3/eFJkv8g2ely4
BgLUhvZDxGLalWDQXdBPay9lR1g5j1E7EQcslCyOyGBGoNm4Faou1XvENpW1KIrbk8Ty9KmywIRN
98fse4AuxTTRC/dm/3v+d+IodfdmVsI5m+4fgtMg8pLBwZ+ePtN3OsopYldsCm+E4b6URW/rayQk
31WKw+JIA7lj0z0AnAGB56FzTaz+G/qhDEpq+bksPf/Qmp2HxrtffM3znTgedn65i1VUm4pRsghY
SzZu4cQDj5UXeJdm2nQRuie25u7fHWjbGDuZN881wy0UhvCc9wkehtNG7Ik6nVV2BikARbVQCSr8
Bv+loThlbr2c3fSYA/4vp8R2B75CVvYfL1M3GSK39/6Wy0QD1x/+OtFa/MiQ5Wp1ieuJR0HaUTdq
GLAoUl6DaZMiMHEVxcF1USwM3A7yuhwSXJ8O5zLK5aulkdjDQe/Mh68hj8zJoU1Uxc8LB0+MQZJO
1psBFB9lKXH0w6miKH64RnX0YCEEPp8qfu3dGYmqb5scgMbHA9NfNeQhZMf7mJmfY+xJQS6Ndnyu
hyI+230A4ERBebNJyDPKZCu2UeYrz3LudxdbLb+nviI/d2YmP6t+eWsYYG/kpmG6IDrI16/V0P+y
ylo9m0BL3uyES5HMya8xagZvQSF9go/sPYiDeu5d3Sw0H8UxkMLbGELdUzq17Mu3qFP0F8UNslcl
OoomfHOSZ7mqoF/e/DIeLq2nxNd+2iDup3YrPSrZNatxxZgNGm8qijYQTUnkuPYvOepwL7WJXcJc
it8Sp0RHW9HqtShqbdUdNFxTN7luoIi/Mo2mfcL0Cukio1e3AYTKt6rFFkGGr7ef+JVvQMHyjZm4
+qHHMvMxN/sXIDTNFyP/NtqV/cmQ7PqU5AHSSabafKlGgBSyZaSPiOigpeu3vz3LrL8A2VI3Y4iL
uFm5LwrgMzRs6w68J3uhX29HrGHhC/9VBS3yz8EPdaphgYpNxkveOeUWv7YchTkre0kkwzxVcTOg
ud1mLyqM6Ses31fioASM7QUExieYvPJVVJluRX7B7vK9KPaoSRwVZ4jWoliGtv44kqUTJXHFppOv
MlpvKozoszeM4BIyw9fOJVox0KJLFxU2M70SdA+bDVg8ZD2Rlt0WbmedxJG2dp2trnQG/Q63k9Fl
5EEwJnhr5aJdw/EJTqJoBbIJTCFoz6JoYkSED6TqXkRxlIZvNt/8mygNbfLIeJ0+aiH4Hrf3Dn7Q
Sfc4qeVr4EIj9l3sqrq0eATos0V2or3nTv0ahbV8BqzQ3VW15lUJUZUvIvsiGoh6dBF3uVQmN1El
NjoqR4EJgaFsVAxXM9xjE9O7i+YhdLTHVL9XVbazG7vAsLDcImOen83Bys5BA1luEgvOz5LMpmoK
G5lZediEDi5aqhlUD75iYQU+GC8ohMVfZKNwtuhm5gdRhKMDpF7N3nK9R5JSa8ESTM2UdnBXaPqB
qkl73JXlGqB4EX8BRZ3soeNbO5XcxxfT0M6pLRnPup9Y1zwyAFhMzepB/jWAljzyaVOuTOsU3IjY
s6fNqMTumgheBX73r7qlidgzpPpX0arK/p/OV2sAMI0ZPpT9WN16qQAundlI34Hq0vkS/Upl91Xv
O/Otsnr0gVI1uyS+ZqJsXMQg4rrxU1vYd9G01+JLGWjO57JK5Y1dhsY1zh0MWMoStRR0YV+hI/2Q
EL/ahtnaBjZ0kXNeKrsPvzUKADFDs6sHR2+8k2Ra0T6IffkZVZVyJS5vjZ/l3Kl+NOSNgBHpITqM
g3YgZpujupsbd8dEc5zX3ULYUklXUVJmKOOiUXXJGVMvZu5vWlcNTyXi5H8OzG3E4XyphUcC+BkZ
/408enK4Ecd9cI8XcbXQsqk0C+iEhaUf56I4rDpK1O94tYO5paeod0OPjL1sdnC3l0sYln42gZef
LN+QtrGSqdhSddbBAO97xOumuiiabu3MKBkeB3xcNm0tV6+8jTLQH9v6ytz5jjaP9LtyXuwuYkra
Z8bu/mzWmf4DTiJikTrjPL2PlzaJLEgq3rgti6K8hWpdHnSt6E6BXRu4+7o5tgSNhT4WYFUGPpiZ
ao4sltu6X0Kvf40CXfolgbScfyhJFaTiMuPnEHfffEmyPitmlaB2rIzPvok2OFMU7wEKtb1PJlFx
WXLjcxuHxp5wQPxgQwUC41wZxM8YyEx39L8wAH+FfCj9VD18kEEnMcNmEh55tv4rQRlZbdoX79nQ
qvqpbcAso1NcvTg1a8KmLZQHcBsN8BwcluBdWRuCa657UFUND6remiQN5Dg5j0qTnMWeZZWkAJFA
uDYRsi741zwpVue8pLHzWRlC6aq3jsM9QL639OPyJIqNhvJcaoXNUQ1bhKkU5mXHJgfqllW28+pB
SF8VnS9f2yJ3X4Ny/KIannoTpXFCgFuq8SCaOop1DhTDfRQlv/X2dZzHT3qmuq/uSC4xM6rnXLOs
V3ffu4n1JeRTua97ud5bded9zdR92ZXm1xxEFpY5RXnovC77jM3dujUC+4l15AWTh+xWuhLi+R7k
jab1ldVcNx0IMjLOOOtOTJZ+j9jRwEuE8JoWaL+E3aGBmJpvec3r0qDSSm1TmI2x67AUvDXTho4x
bCq8kTeiKA6QsM1u1YjbFpbVZ8BO/LLXFKAbMBxdEbvLbtq0MZHiPduSdk2tYnwiCvC5yYPh6xBM
QI8aPgc6UEjuxerncOyGr30ZGOt+qg+m+v9ubyO5tLR3bZfrAE9bV56N4Ntf11/q/+36/91e/K5a
dDC3HX2rp0a47liw3/NuKO+qpat7c6pDLqO8iwMpi9+5TjRBKLK651Pdh3P5ciJnJTn7UOWbKDbG
xLZ0ikre0TOSP3Uy9tFOqu+WZuJgHzrOqizhG3j5g5TUBoRJOF+9Unbe1uJd37To2GySXskexKbX
eV5Z+6aulKrYqn4kX7wCIh6DlCig0C5f6mkjiqYmQbqfy0mxaVmuofX411FRvxTFGaIObbtzGgBo
W6rmKy3lmEFv7O2HnNv1rcX+A0Uy50sEn4lOladHx4VLqvbW02C2zjcNATqihU73YNg2hqMReitZ
LAdkX2ETQzw+Vrm001Rn/IQiQ7dvuKoQPH2DlnUUv+EnwPnaojauOGE7N7dRSHRN18a84kHlrr2C
GzFwHdC0nVrV/UktfTS7/3bYmc11DD+DnMviSxwQmxat7q0NyAomemsd9VjPEdep3XtiRdIdgehm
ox4cbMSicUTTRUM7BhFyS18xBYEXE/blXiqSds/iD1l87Xeh11+RGOk+BSFO8FFTtw9B1SoHOayT
o9vH+s33VDwxpHx8i/34N6DD5Dcn+9jBnyRdRx0L6987fjJ7rW+8W5FV1T2bNprM9NDPkEucGmjq
REWqgGwYdX5TYnjxSCbL287JmptoL5ph8LTFNHLAAA1xmmjyZAcyj5dsG909xDq2+FLGj4gOYRBh
YIymNXK/wwetvBleE+0LqDXXKIFUofX6eLFskMWw482zlXTBMUPK+OzogXEk7JGdnGHsTknR90dJ
DvJzomUY+7htcIkqF4mnzrIvUT7g9VoSJAmayN2FdS3jwCCXO9vJeoiuiC4jANU+kp/It3FoNXcX
tSd0g8EOMuKABira9nlssPrB3Ll/CQzkkRt91TY+QSkvk18rctBrv5e1t9620fJG9/QT3jPtqgiG
/uriQ4UEdRpvisEPUMJCP45vE4QPNx6/R5W9dfEj+0z2ukLXJpi49mPwDJb0d2DK43cp0r4T+IVe
bngEyj1b3SU1H2e30/ftdAU7xL8DHFiOxUPPgsocEOkEYvI9A5eoNvo3B6wBS8CkO6ON2j+WkaVO
avwjomvl1TGGBilk3gBWRvkhqRSEZBDv628hai1MyvtDqkvBiys51s1SYNMKI3hfb6HcGW53aONu
+KybrJ0UxXuxM94UZUgzZAPk/nMAAHDr5V17EGepYXQstU45pZbSbYglZicYQSFL1QkZbDgYcrj1
aq7SBwQRRROx967SnI6Iyo9HluZ9IvQJ+YHlOqKuKGx4aCTw1gmOgTcjr7FyrKXmrcHA8tS7coJ8
BbckQW+buGUH02MqomjnbIc6w+dyKqr6AGlJN7KjKLpxqaxgJ4YrTB4gyZkWi4Jpo6Y+fk+5PuTn
3okKHCzYE5uljdgTdTiN07pSgSh1KWis/+G8EcGoHIL6f11bFN/9tIWPwJGZ0Opd3XKK+P0+yMdT
En+uBt9/Ycx1V1loGUfVhVvRptqz7FjuXut8aT2mPGbLycJHs8gOoiRO0jXnuW4S52oY0gHpovHm
NBWUwjqtP7W9Vay0zvK+1Z70AqHI+akryi61GQ7QAV97SqoGNECUt0nC3wQzHlAHCb8XQRny2anq
z5Pd/ToymvxKnPssI+J+hShQXFOl8HfImY6rSJeL63JAHGWC9aedjiVPVltruXkDIoNz83QFcYpo
uBRbs7dWVleSs/z7Rz5cWuoj+EKq+xaDUUUwc/qR5QKiGHfygeRXeNrYnWRdmt7DgAjrUBxfpNaH
QqJajzpKjo+xOY2+SgbCQPftuQ6mL5ZKsX2wCBVcLRnjklBG6n8uTnU4dXfXYNqIOiCYyhZfNLIg
09HlgGgn6opSTnZ6hyuAKNamlm6D/7B1Hl2Nc9G2/UUaQ+EodSU5YWOgyHQ0KCiUs3QUfv2bUt13
62vcjoexDbaFwj57rzUXWJhgSGfa+037O8G44FZq+65FM/Y3Wc8vds2ivZ278LFcShkgFZMP+pBC
w7Sn4s4xgKqkQNxuZ1OOxwpVLQTHBM0+sVUnM3dhgqxn8dFWk2uZq82+YK17r8LapWNA9zo3W4XG
elU88+lin56385pZEFDMRYgPMkXfwi63vmozvFFpZEaQcPA1ZW1GKf1c1b0Fvo8mAwON4Wea3UtY
ltWX0aWfiqBLzdkSAT2qIdOUpGEJUAsmSM9iKcbnsB07mOYsILZnJzuuz3GBFXB7tiTC8xLKpfO2
Z9M8Lsi8hCm3PTv3Vn5tFfGRrX+JiUd5l7fN4/ZcKhx6ToCWqMmTu7pXlWtKkhD3I3NJ7rZ7241a
RO+Lrjanfw9t90hDjYOUHJ+/v/XvWdUu7EPKIMrbHrO7GNyk0+E7BQ7q/3vdv/dRx+K2E5V1Ey46
r11SUqlwIj1OmVszIgoZnmi5dnadQTur+KjwrCfaIV9AxWxPbDeTAzXIV9bXtIoyN/t/v6OFyle9
1JDt/vfP/Oclpp3iIdv++L+/Jonp8KU918Hfv7s9HeYpb/GfVy6WovjEYYnAsFyMYOufV8YWiyAO
1v/84vbE37fcPmBcqOHeFeLl72PG9gn+vfnsZuyCoT2opy7ug//zO/179f/8Xe27iOA2/P0M61bY
7v3nw64f7u9n2p75+6ZDXdylgF2xih/M3lHP1fqy7QWhaGnzbHe3Z7abedv8213hDKAbxt8uE6Fb
ZRj3VBvEqU3dbZcljd8SYBElWM2irvw0q26GoYemUaonKw6Xg+0Of5DlzkEOWFFNvqSeER0pLPIo
XPhg7jic4rz/bovQ3VMznR0QpkmjJ4FmzSvK1v2yFCKy08FTWk7kgGYFOHzHpcfYkW7ltNkL68wj
Jrxn0UnXkxx2cD3mpzZsEBcPz1o08cew+UHEzq5S7S52iv+yQfVEQ2eX092qhP4ZV+NFYeo5V0Qi
ziAY6nXgVykMHTL8vkd8xCxT3eycKNpD22fKvZqy5K3JM7pvwrOgFiFebn1onCQ2qTy7/fuYRoiL
t1Rjcfr3WxGdvKBoQS6Rm6rcb0/gQfvsFxxXTS+xci6PXfPY5WK8HymEeruFhV6yJB8XJCPAy1I+
SPSs1ISskJBD7EEz2JAd+smbsJoKF72hmV+lNpEAtt7MefjQjvj4i+psR6OJ6p+bim6xj8ds2usV
rLHtsRICw2EhZY2G6f9/bFgoJECa6oeGFL3KMcO7Yr0BR+HWdnPfW+Ca8h4uzkQNc7+sN0lu1Edn
tmdv+5EziHGfQqPAMNT9fejf450lXhOzN262hxyl0eGSTQtxoV212x7bbgw91BkTwWzcXvKfJyDm
GXP39423h029Yr47V+Vpe+PtsTAePcvtjaCfWybW64fcnkwytTybFgDC9SGTtvrVtpVgjOL0oap3
FYbg+17Tkgdm5j9T0oSnUTNuAZHnl4mwqvvtxllg/YO1Mvf/HstnWRLiBpk/U5VUwdIYGmReDzeZ
mZn3NPvNv787JNZuqULSj+K+88vSYdEW5mQMLWbtHP7+TEJSs2+rXPjofHk+rk39vBbPaefcLS7V
gVwaZkXNIO5dN1PuzOQcrT8YSfo/N5PZvg90LW9mka/LQvw+pP8hzPj3uimDcpQvnHq3P2SrlUV2
RXJP4N1wras5+LtHLXUSoTXuPajI3V3VFtGDoEn2oKfVYx1G03l72XZDSaZ7xALVx+3H7bUalPXA
bFCOb7+1PYajIseSkN2yhpt8V43c+7w03Hu43MuNYQwfUdhCCVkf1+1CkiSVemHq4PzfXgYB88Tk
Pr7dXkHld68mmnFOFva/ak76oxK51j1mUfueBLFmp8UOWQbTYt9vT2g9cE+1Zjiz/bg9ATBFXJuc
gpHkDQVybNwzSjYMXyacfzNpXv69NqZ3SphZZx9yvUn3zoxiApxl/FDjhgiIZ8l2hg0Zzbf7Jtwb
rgE5HH7LA6jn5EH0Hd5QI6N/MNEPdYycUKE1y2S7oXZZSMsizVNfJqqNOiIOTyEsJFxJfSHg4f+5
t/4IX++17MnyI1vDRX+3RquEhEPfbPeIay6YX9/0q0toWCWM273tZtyEkusNi1qEk9uDoGuHg6sz
8Z5SgC/V/BT/FV6tOm+Vsrt9U/WFNkvPKnY1Pvy7oUbG6rD9XGyuBymKV7Eaj4bVSdOuH4FsIpxH
1uY/MhvAbtAgaQrA3b3ZbvSmnxYCjtqVv/G/d/Xc/UoyHQZGV4J93J6WcsEhut1Nwc6A/M9SxhyA
8xnaQdn7u8WcmQiSDM5I6liMELet+PdpYC/ntStzgH1C3AEOM+wLYqfMhoLFbvgzD+I7hBaRV81h
Iv4rMLXHiFzHm2qQbzab9ZwQB7bvNfERz8LdTauqNuPPVO6ZM06x277vv6293dv+A8yw4p2I2FYK
KWlnddCDNovEsSeo7cYyqvpksUjImrT1FHU4jMJ6zvnWpjnh0MfUofIfZhfQWmpyByD9ophB2mJi
Xk1p5aq4ttd/1navANqwa8CCcN2V2k0H2SJqLAZdRg2JL8uny382DBZltpvldiAUbc1XlCKk30/D
rYnNL1HEys4wL9XYTjddbI1/bwyRTDehvm65Yv4oNL25wfLb3LhlA3R8u1s6rtR2290tenW7t91k
dtigdnKhYaza+WqNY6mNBoMORcf/uWPVrl2ekgIQwOoRXb/mdrN94X8/DoUBWUYjNzNcPUzLqlHc
Nke1eU63u/1Cw6ss7Dn495/Z9tN/P273XG0k3goDLyfvCk4gN8Yq+/t3Yw4iPgzCPGer9n7bD7ab
ZP1xZMSxX5Lusj1UhybhDpFDNbLFGsgt0cBSJP9fWVW/cq1rSR81Sjxgq2vs71170MdTBuQLkzzb
dOVDNIIYg+1m+zFNoBBrifLTUlKOZ4Ihe2/pbEkqipJOZ9upAoOYrr6aZi8qiNaNyacOVKdhFaOr
4YHez7ebT09avYJ1qUfIja0InMNKPzM63+mFxDea3RZVE3swyhiULnV8sdDC3Ebh4DNv77xxLq6F
xiWidBszcKGsntWm9zll1IzQ6SzWzXACN7AubRf1Afe9flxGEoQsh0xa+7Vv+3IvGMKgYh8kWSxd
tE96gihJAldkwXwEmWDABZeTRnondM3yZ21WdqHSEwsj9T3sf/B0y7Mh8lNZ1/TviCRKOvHejA2Z
hXO+B7+U7EyMflU/XOKoVT0ujjiT46oKOgwZ8XAB/IqeJGWkq6iMXqOUpgpeKh8oW7IfmzUjujdQ
4dKiYDjtL7U+km/sdEENoqJz6DXK6aez2TCOdIlK4fcX6V6iOUv9hICtsExVuKZElCYa7WqpAr41
yD+fCc1s5E8a4shWUVL502I6hxDWjVL3x16P2Qhw6BJhsaVFjFe8GwW6mPHFddbWJUGQ1GPdt82l
ez23aBrsGNs6ldnBUGaMwAp6/2FUDlQUi8/88YPiOd45M/79WrEy2ETIdJyF2lPgzXHAoyHf5ItH
pTsfM+dhAoF0ZOKpXhDTkp7hkMCglvyja1y6eOaHCGCwEzkqWVuDgDmF6ylWfvqQbJl2ul33ID21
+ts8Xv6YPOmXHRfKhkW2YofXSh++mgI6ks4h6mujJKxpHpk3xjaJOWoqAhqilyrrSMC18Inh4A5y
2gmGwBS+ZGruW/2KFIG17E16/xpyvQigvHrkMpMPWjDCcXgvq3ETmBCL9FHlzBC9zNuhUfZF1IUP
M8T1pXF+1zmpepEafc5S2fcOC8FRk8FaAErLiM9o5famG38rcFi9aiKbWJuWN7ehYUEDUlP+2EQk
wjUykpOh0clzU/UB4oLjG3MehLF8mjVnTxAu8pEYKZYiVKatrJCU7CtrtGG/NNMQzHFe7xXnJVbK
0jPTIty1eUl/RpZ701KqyxLzB8eezmCiaXfRlPagKefToH6y8o99d7blbmgfu4yo1pa8Lvr5O8ut
37VegmcBkOQYhB738gVFrgHsKI19UjwLj2pQ8xf4q55LYKrXz1PhpXZ8NIWiehJkl5WKF0BijUAk
CeYrpz5q1KBMSV9xIIaq2nDUjMjkufk1cuVnGDUtUKfqO13eFj0DvpbHX4hzi6DTn4lQfJboJZm6
QEsdzy7I1HW20U+DE9Brm+bBpmWGCNgK9R/aNyBMrPd0NK/VxNA+dy9C52WFNt4aKtU/5/R0J0kd
7uvuEi4DAbLlfCCe1yJdtoyP82+Ss+lXP2Xl8KENBMqr/XwvUir/YVlxvRWNQKLRGfQJztAlkMkB
zTBgw4h9wm+rASBY+inZSF5bEwqsGMqpniiyYqE1fn9g26tBbtPwJ1LgbNT7tjDDB7IN+x2jndSf
GvvZmorAKAdOBAoY2jx/I+M+DzSXgXfX9onXdcUrelFMjj1r6ClLyEtCvWm1BAmvObEoo6ddp+Qv
wPwfQKc5XvcqLQh0TZLhux9PTqJ/V0r2XST6V9cYhAW2kPlV1lB0uA/lOMx7p2BYkGho2Z0cHVE8
R28aXdCpAPY3ztWjmjbXZm1UlfM6iP1jdDbRCyMfOEYq20nhwb1rd5NirXbn+k7GqZdUFt2SVajb
RNOp0rgoFGiELOB9sF44a1qRn2qntkjubIQYXp1X1yKrfgrDPjWN9dklLLwmcR87eREINT8iVKEf
FPbktYwhvnpnvOlJM4tAVQcNCvTdYKQQeUaZBZZCGr2u9LOnmOUUhIby5UA2ikOJED0xdoJQKb23
rcM8tU/EvDGGLsSBLsDBXOhkxuVzOal7Qar33okt9MNoVhKT3Uyp3ly1Sm+kH8XOyhD7JY0Y2nj+
Mi99HsCfeYrb5auarFe9mh+k5euF1eytaLpdQHNmFuS5jvxJzbJuKzDWTtXBGax0JmqiO2VhiEzb
OoyJEjgJWffvc1J/uFH+ZNXDZbLQNKrjS9znxw4NTjaxT6R9twfJBppGXmLAgQjaAKO1uRlkNStw
pQ2MluMTqryZH5uuGmnizjDj4EMDDSC7IjI/5n76IJu68Oxcee4cQDZ9or93RfY1gtMzmukdf9kf
ZLvoYo3DIpPTIIqnGRu5n6vVr3oAXp7AYZIZimq2x6MgROxQMQZA82fQO+qWAwNIYGrdKRqGBzKN
yBB06I+Pvf2nEx1oCq6wZGwT9V4KkL8AlD1FjEReqiXYpvyi9+VDBprH05bR3AnXPUyWe3ovOgB9
0IZO1WT28PYzxPIz8oiYHE3S2M+EYlRXfMNI+Gyw6TpHZB3S2aEr3JtfatFfMnV8G/hQLP1eE0QY
kD7zF7dVzpz5HhGX1d4w2Gz66KqRTF+Z+qFPx+NUhfvu2I3lvmOzcJJg5c/scPKY7SXU/yMoYLu+
JnSpjj15ampHsNjkXrIK1udgZMxTyv2YcPSOTvgnz4lQztCnlVP7ag39RXf7+8HJffIcHuo++jAL
1o1YyIhuGPN3G089fNJK+oxmSHkQRH8u7BtMBMDGl5QNrTZS0Uw7x1ARGA8HwTrj5LJaroor0aMt
dUCi0qvicBlerZ6m8pI7kweH5y5Pp85rbIiAqkBwZBTRU2Xlf+p+ar2iz8egcQcSIzEdtrF6kqr7
yzYoIucYcnYZybPRUWXXQ/gx9Bx3y6DvLWDedidvDbp3kFOyAMSdpeRMQ5sQlCjaKZC7rzAIETpF
tNAMeoetNNjINpuRyJOFE7pWBINuuxj+HceT6VgExWNXwIiSmaLudQNmQ9cmvwiA70PY9lzgqCQf
3G91GoaLBoiM1Zh5dML+SREz2E13+BA9pPFZSdC9DB9t5+4jCVK0S8godjM3yGkRtAw4coTxQakq
HDwUYY1I/SaiIzCoakHHOjsWi3ROhEy+2gnwHq7gg6y/tZ7aeB45PCv4OmlyEUpFwtwIQzFld2mS
XxqnnwB3Eqom8nuWpLlESfVDyGjsCW1grGQ8h51DUEn5W4Nc5ywtLgmNRLAwccjnLG+HqDlbFItR
X16ly9CQfBFQV7cYiF6otV8chha+Ga1ZEfr0NZusADJHTlfH5VJjzUHmDGvCIFdziwCptIOj2rxm
esPRMfpWu6h3piwmivE884RDDWbl6Dai5EfSz+7PZrUSsswJ3ts0PpvVuNN0c6KwIjQjsWE7WMO9
Mk71KVGyeyOiICeTttTN8mDQmWqaZaSgjeUBk7bRWUVAQ+jZiqPf8K1gp2Zo9mKt4Qhgp1F+aPp9
JlV2Ci1jIhm4Z1p5LWowZiDuhZejtj0uZtQGHURMd0z9dDFv28FFmzr8MZUbopYvCcGsJU1ogI9o
77J6h5XxPpVC7NWyeQeycDOUC8TnakU0fzSC4OrJ1TDrV/FzLWwqITRQDk0Cr1Ej6s4qATOJBL10
DoiWTKIh7dFPLcw91owrxPxMBxCQcpzJbLf0vTDmJ121Lk3KERizhTNBqARTyT+mHcog7yEOF7tY
sw6JNX0s0w3KmeccRapHLkizKzS2E1HiV5wYyEYW1usWXqV+Xlvw5qsCmW/VtvnQQ9707qxoe4vA
I881lUdRib0EcLuepCoPDipWqBkB9WGly5H+kXFiU4wz6MB3GRu/dUuZ96EugSVjIYVoyPI0z8Hb
URGaLnt/peAdoDAhNjHGv0KN3ycxjKTM+DGsvvSsiXa/CTWJ8yYtRBO8oK4+JI6qQ5Wzg4yUU09x
2UtsU/+k4fKHDOX6LDOm1jqD+5mookzXfgHsKwKkMhgoDS1Qs8pcf2GX0CMOdJ3BvpMdhAmXVpum
o61JhzogrX1Qcx30lP4t1Rpw1P1ZSdjbqlZ4XV4/p3mJHcm6AYwZLBX189i7pPrSpPCsPD6MJI5D
7VyuFhL2WnzPmvtVF0saIGSr2U2HB7sc3+1u/IIkelzm2bd07aOaEhNa8giiF/NFOLUmfJKx9JmD
qLV4lJn9MHQOtoy0uJXOwAClURlku++p2ZNoXxhPYf9rECqobhiiJIiRuKPaYTDF5W1uiovQLA7d
qCfPiTlGq9p3NasOWZVjECfqPYEjz7okFdMdyn0Uz7/i0JRoAe0HBioEuKQhzOblzXF/OZaCSERf
WXxFP/l9n1JgU2CCr4uCVK+CGYotMeeebAfmDfFBqcvbMn8Gm+cy7AyP7JN+W8fGbko1VmJS46V6
Uu4U3TJ856aLAHbS9EO7QDa4O6A5Ke3d2KhvSp4zahn0QzjB3JtCwvByMGiNPfiR7L/iBum9aZyo
L7oyp8AYbc+kqmT1Nd6p2YlK2oQ6nJNSlbi+VkmLtyEPIXcVP0SbWzaG5jtO+j3b8VvMnHKeh8JX
JGzA1NXnkz2/ViLJd6F+yAUD6RIfKh7UaGeRA1OJ4S0ro7VDzco/TPmvuVbrc0FgVtJqdFrJq1MO
KSbS2cqep4mrt0mq974eKTmk1TMm7BgPx4REu7YLQ/m7DsnIyOL62kfx3iBIZO/O07nO9N+5gmE3
TiG/r7yhpv9CkfTMQLzaK2hUvIYjfucqNmtDl0NpHLtrOe9dKMDzTLsdPVcThFkEna3CFtjgRMiZ
aqUd3r88pBeSJN9VmF9UWwFqntYkC4Umo6ekO8YANjxES7bXVvr3aICdyp81yy5J3NI+bE052stE
/8RFzWPU31UF6hRe9ze8mU8q6nHf6PF1ATkM2TfLfNJgoRAsd21MhOv9xNWUQxHDYfmJJAbpt/wh
3/IaukQsJ5yjNILOC2m/uNp0nltgJHDmyJI32jvZis+SfxZIlIckc/WDskYux/V8yU0V6ntSDvsk
YZ2mUvvX9fjCMYoMBFH9ejq0dm00H/g9puBDBPg2PhEr9JxpuhKQgHV4wUgaemMToh76dqfXxjFe
6W0/2cVAtYkw1VxQnBFdjXXinGcuy1ROUaFBwcuxiciWXm/TIq95Vy39o9HQUhVoJmjY/qrYeF45
Gg9KntEyFMabZG6pRaMMSP9ZeSpudIlN8RQt1lHLKdBFRCgfZycqAEh7rGEdHXZrMxgIjSEJ07C6
d+Poof7DiTdk8jPirJxi+ZALVmpWi58mHYlFEepb3BLUMOsVeVDjEwDSfI+G6z615YWxAkY/Jb+K
POoDFoGXcSW3zsaj9hmVzqc9dC+dyo6ZmS9kXzzqVhmIiJxCIoChgBMkO990LUcLti4U4sfOUN+G
3vyt2JK+Mkq3ziC7LlVpxqRc/+0lMXBMyFMzXLMGDjgnAGRwK7xZew/XxaujRJcFUiFI7UumWwuN
u+6rbqZ9YysvOZHEnh0boz9WFN6qiZohZG+hihnKysUqLlTPFPlNFfa/S4GFIh4WoJTIn9rh0c7F
2SiszteVgZqqRH6vAqieUkUJxJrPO7jaDis4UfRp9RUX8RFwxU2bxHs1M79jp6VP1TIFJEmVKMXk
oM/1NbMIFG2b/FRLIlMHtd6hCv/MtA65qE5Ct5ns0ozBc9qjfwtLwMHmjo9wHuI7OykRCY+XUtHg
O1la7GF6DEfjV9hjoQjDn6VUnnSihCarip+U7ANmYmkuuq9EKmqsUb/OsMcCo9e+7KE/6W7yWI1M
1nEAfvfhurHj/GPW5GtW4qsmbQH6VcV3TsbrnI23VYo8L4w+KSE+CVaNPbuSe7OeP4Z69eWpXMiV
wkURuFSwx3XUdtTma6dyOjDFiwNjpjWrJjoB8DrdhPjDNUmkyLryUuTEKVXmr8IZBRN05X2Jxova
gJB2y1udU7iwnUNfVY5fjEDuyn6XjMlbkrfC/2nM+ss08t9hXaO11KuHAlpjbxecXKyWtCWzB493
XspxF5Ifj8oJr7ZWn/EZPeqKRJyO8xeXxXEewRLGZIOmqUpTbygleyOa80UYgcpMFQZXhBekHH3V
75cpJSkxyfZLZJ9xUH5aovnIl+VOwvlirGbdcoS8Whm0NmUI3LJCg+lEB71NfXscEBwrpEWlyxXz
0g3U2uXQmMbOBG/A9UcjjzL3HZ2jSy6qPJLpAEUfGfjkDEDW+VK14f6abJo3Nv0Uz6CiYy8ub438
ZRBZQIDqfRv3b7FkBL7ugstMxBTCEnUfWewo+CeuSx4e6Ii/hXZ/pXN7FwLKZ5WADy1vtB0pROdc
FI99rL8XkyVY6MWUtfipHBfKk+i5MJbJ4yYViFSaMjSP6yOrsUdCtd/qPv1i9fuEC7Q/gc0nU3kJ
A3wvb2Z9aevwnfIAPUZMiRLSqL8oDHJajbCVYTaznVPoR1RGtPXS2aBkaCLyIZVLZdfKlbXm61TQ
210Ge09edhlUpjWypp/cfbGAollEnh3L9rasFAYE/IGdkylfrHu9GS+ESELnOC0KvskCZCUhWdHk
RDcyGVk0Qk5gtq/4dWoSWzybh7krtBslZ4LV4ERgEmGzUHNiFXuGdphntzlhj0u8diaDadKM4pcy
d0Dj7aw7bD/+fQwMfcpx2eVhYGPhAMRf61yresLG7aIiy2BNf5reHJEA4ybAwrKn2W/c+VTZWNIx
OX1Y9JE1gf7UNgblyPfZLxqF6iBCOn1A7FnavCx52x0kFXo7cg2TLQ3IpH8kX/hz6PPV2cXVZ1HG
k9Cke7DDH5vMTn/OtU90ZFxrOuRuqSoico7zd2UAqFoZlPbWqP0JS4eDhgq7CMPfRioGnxaRE4AN
EK4BxFkt+U4WpyWnuUnGtWSLlXNso+EL7a/Y1b9kh3x75iQcDuEJEjOAdDpWvau/uhnQb3Nfz8pt
s75dsk5gDAv51Aj53nVe4OeBPSxJllhKX87pZVGtX0V9V6dCemk+PpYR0+fccU5tLWhp2neZjpvc
dr7byQTiHzX3s5k/pOvowFUK2oZTexZqNPpda3BEuKTA4yq7IR+jDJqomZjh9wHF9chhbZxKKQjU
MVm9HY0oFsAmUHaoFkQCza5homaGDaExanepWd+1qXybijVocUrlITSKnzFZutse0kZEe1s1WSkb
kcsFdjaYDxjGzo3Vt2S2b93oR+8MZrIteWgOC846cUpOj+ljMb6ERgJdyGGNFkdG5GGx9qYelsNU
Tb7jpqydbXP0mKke0kTVXjOXszXsWFa3tFimgnwoLTmLge6LJcWVNfaTpRavXeHkO6UVCUKL6A3G
CBZ2Rz/gZlJ9hB6cBlfRoU3sEJ1DmlSDv7Y9d1LHrK7zP9bXaeuiEAxpZtmBIFN+Sz8bzML2qmN9
Ljj5i5FWZSgZroBQweLOxH3sJ9ZwCrlLTpk7fmZZGo4m+aTlAAFVA+SLrGpkVTSszPo7SxvYL+V4
zGf6zFpuuiddnPqiH7w5YjDVLTSfbDv7HGjycbWpFK9E9NDlVXyKUrkW0Pq7icXFo1sZgTuZ2nu1
KBis6Obvah09hR8NHRZfyxRq1/7S0bNEJtveRFgDB4qRh9Birywrmp2Diu9EXiX+Oh+NSr1zSxNK
+szYw1oTa4aGjl+yDCPzMnYYyAjZoY2hVFDeeVObDQ8NmelBR7zRCuQ/05e/jczGzwf6NhNEDW2k
rUktVZ9S2UD84IoQNyL0myFRb/tR3RfUlN5s45xOFhLLhXrn1sI4CHVo9hAiT0uT2p6VlbtYJ7Bl
ibg4RJHoziP99sxB4J5m04tVIjJV+2emZvz/ywXpDx3ZMOnSm7yirc66FU5tahG9IvewGKBINGVy
6W3mp01L0742JgVTLDzI3C12S29wMR67NxA9u9Jc688Ka9wiT2bGmTRPqpfSWoyjrVeomUU134hu
nQm1yGmI30DDZ2ctdW1OnjjejZ2I2S2UUWDA7mgEcqCxzLLMlyJvC9/WytAHuVKi5cT1Wqc+kW0l
AKj1kLzLJ94imzmEjbw1fSHEmqfQXEyRvvYW2zbUeuuYJhkCJg57bD4vrcU3bkzeEj8RnZjI4rTG
SMZy5KvpmgiLs+IC6nM6R9WDSguFPar0Qv4ruzjrwH13Lcs93lur5z1BI5KpM1WWzaxnZzl15aeR
PAoW7sQLF0SsDqI8MCw2YMTsXXlbxYS34JX9VC1B3Lse7mQ6vxojrktpy+cuxOuJDKg9lATRcIru
76Zk4UXKjyAliLZO9Ls2rCGwneEmYoZK49DVAaNEM21zq/6G38wmmtN7qQ4K4dMODhjpELtRYkxo
avS0Oh06nbCRgYTNkj3ZDMGtcSDh+q9vxdxzuplK/QSopFooK0z2OVFr31Nkfqr6j5yWb9AzhFsA
Cjeb+6WzVMg4IX3o8BP4Fr8tdGuv5jgoGBlCr+kwmdD3UEZ5HZkxW6T4pLHcdbHy7rbC2Q1aS+Ba
klW3TP7sXb44pOMJZjqMvXxVo9JhnYO5l4qVde0BsI/wYWJkAZftU2qE840Vqsw2WPqIEkmOHVXT
XoEFjw75sVdydd869zAuKAzV+UVO2nHpVLrCU/vcSyYi1tj7elR2/jS6GoVivvDpo9u4699zixGZ
8aPL5N5htc8imKuilBNSI5YDw8QAOnYVavZji2/8LiKPRKkIsybcKRg75but5LsRkeuVh7fZgLZS
DN+jQ0O/TmnBo6586mkKkPfmwv0tLZofxrMMWR6m0Bt2GHQ+ldW9FtvzebKJLijS9EERNfR8c2aX
W+rKq5CiBJpkzWevTPyuLv+oxvi7lyoVizUeNc49hxW6PVb5b7QbpFdCP2Xey8pYt9tffKOUvSpO
ab+Y+SEGgYvYMMiU9FioBDq3oXHfdG56U3Xs20YTRGxkb65d5IEMwbXGNXdxP47X2tkZqGcDZxKk
bQyf81zdcYVNqYINT9TY59qqRAdS7+d0Nez2rDsIbUMgv9TfKSYrlgrpo666oR83tF7jyky4R+Mk
j6rhrrRw5ipf9NrHDyU6Mn1VQTuJq+wYsy1T+WXbK5tFsDRqO4R1kv+Kpi6HyF26u2S9Mem+FShp
b7aHrLwhyojOQ51ZfNtujaAJp2OB/BFNrs65lGB1R3Gh+LdyDuqG83BYa0/pkKTsB+prB14i0HTd
9iPj6FiWGYjFfY2SWOByo6dddcW4a0MWMsWIDyL12qlqTs3UPUm7Xg56aiQ72ebXCckYs2Omc0ab
NwcOHoKNnSGDIzwxq2USRwnHORaXPpgKusM7o+2Gq6ydX3nJBi2X3Ctqrb32bl+T4b13uOg7NUyW
nvEG1LG7Npxp8tNm7OPp9zhoUMRtxvLpoL0YFsrCuvuoG0guOLoohYqd29p3BROxoF5E51O07kKs
g5IRK8ycNWhj/JO2cxBasie+8CZrh2kP+BvlYnh1l+g2slirsCzbZ3od+6OS0Y/RxhuN/AGKnOkP
p1zgUbZzrxntQzNktGGs6CWfmX8KrksRBOlWmX8m8oPT0NCuiWnIoC+LaK/kJCM0mvNjm2g0i/5l
6v8fX+e15LaSpetX6ejrgzjwZuLMXNCz6FlOpRtESVWC9x5Pfz4ktUVtdU/fIJAGSRYLSGSu9ZvW
nenIIM+tQZ5b1cD8rI0fem9vSg2b7PCHZXKDjkn8vejh1spWzdpPwsQoHbxdp+XPZQSYoubmUqsn
eBw7pwTh47n+0g1KVDwadWY5+veJccJCHHWSylG1uataexXkdUz+Zdl65tYB8vMAUfFZmWzGvVwi
257xA1j6RxVDtoRHlBF8XfWujahNGD85Jnlq1cKjCC2QBzMbTq1G9sDQ3Tf/DAKFWWXuduOyUYHu
t+VhaKJ4DSxjO7TuCbsQqC/EIiKlB6pjMaY3DK9JanyWY3/Q9ebEKhXZYn8XufTg7pQABFWrSG+4
u6fVGXmUkxn6OsvZKiFyom0Ko94qPT7oSf8oDaNyaMACqeCAV1mwSUqWuLWjfaqR1sxSs3qVsnok
zhXxMuB3U2FmFoCeStvf1eTSiLm9q3pd7xXMYkPfHlZSXTuLaszmju5ztwSXGGWGucdcn5VrZJW2
YCZ5lUeyCr8//xqb2Im5vYbjtPTpGc17pEff6tIfufvVdVfwf9EDzAvxW1+ZY/XV0whChuFEpw/J
oGl4PKmZ7c11JMqIMJCxNfiZ27JdAXxihn0I6/CZ///V+lbmpbPwiBcQpiXoXznyTOrYVhneZ1/1
10q1PvO4frWH6pEshDtXQwmdfAvjLAdFqcJlO6ArE3qHPKqEa7CpA8nG8sCeNclYsOWXyTpbrrZD
KO2b4nb2vEjBiU3ZrLSGns9OLV5gu7NtexPxh4dBG9YWT1DqZeuEids1pS9aE/xA3Cwl8lz060wG
1gb93S8/U6t6xWeKaHSanQp9pbi8OZnTUVd2Noneon6cflMjG2x6v2zsAEidrOf4MsA7zSf7GWkA
YOcqH5b6SULTXvqjc+iBpC1SBWkEoNdBIYPpdfyH3hiVWRj4hzyTcK3Ukr0JWy1Ki2RdD4a8BDZn
sLro5k1qrpWu91AbywssWIqrysAorPH4R/pDyabUg9GJu6MP8dopamb49ZCHn35WTKJT9VZLJf5u
XDl1kygOy1s2YZMH2tC9KKPv7IhszPsK73HbCJRlb6VPfl6etQYjCGSq+RrBokvAutpEy+F7Gwcz
YitUkC6fB4OMcZUW7dHUuwD/RvSvz8lY9SQxesydQE6ti1rKl11+qkdZ2aVJu+pSyVsUEYuyvNpk
qcK6lZhwkAb89/p0afvjIUiYgFy/SJdyXj94NsbtnoztAogjxZGqpRNL0JXbL3FfLsu2YglQe2dJ
YdHfpdmHR0KvCDGjdDwpWEiD+m7WxUmX603ixMOyVljvxnVkEg/SIAvFKLK43bn2tG+5vvM0Zk18
Ai3SYT8cMA6ZbkBzb51PPFLeCX7phf1CBmXdYwMHp2WnsSn1PZYRvaeeIKyc/E4+BV0D2kPZ5l6c
rBTCA2ZinnvVmaA8LEfzAiPFAaxrXqqvVR88gbBkOYoOlVG3EDVS85iO2qOrhVedOWVlW806Kse1
kysPLm9yyKLzJiNBhjXlMgyJRuLYGQblTC16bQGMkpLtsdjJwcVUCVFzuNxB5q+HVllZdc2qhGCj
g2fBLJfivd6XH27YfkQVuYpwnCnFNS6ahocGyp+bfVF98yPojc+mzdDrVxeaHOdrxO/Jlw0IKxTs
2k3/GyFZEvZ5WhI8k05aNj75hvUSWv1GVrVt4bNUlWp1j/wOdA8djE7DC9Go7Ga2/6Ho0rKQc14Y
SEO0jr4yCt6wcvetTJENjL7pmo4PW7QlqHsxLSJxcZ29jq6zKIdRX/u18uzgw1oUzpvfTIj4wN9L
HUAKgHa4QCT93kjwPc1UAtyJ/Syj4ta42QnBoxbkVftYtMRiag8ybGaZB4hjGNq5+TWByDBzxmGf
Ns4iGA1clOhCxmSvoZNCmtVeGXZ51YzkvazwKpNkC619AGly++TohJc1B1qBYT92tcKCzVgw5ZKB
RiMBGK7+HGHQCd0EeTFDK99TuVlIoFQLXEP7QD2ZioVnKLqBITH3Jnc30yuPvMDrmEbGTPdTuOlQ
fdzCuBRadTTK3p6Ta2TbjWndTCq0c9yY1TIF09PZIB/7eqc2ZIM90iml9B0lB6weia3OuhIFSXCp
qsW/tiNfHscK+1JrSwieuTFQct5r47pRmpdEJgSGKtLESF9LELsrx2RRwkKxg60ypQHRkwqQnZC9
geAAq1+3+lrYyqop9X1jWeih5DhDRszZCFpYGQHNpj50uV4flCxoDgQgRtJ6nbQBPtLNKinvt0ml
59dQl6Ir2+rpXFRkFfxHdIp4bZouWpCu7ynz0pCr9c9mOkp9u8TWsDiJKuAA5CEM/e0+SNh5IfO4
3S+NscqvxGGKK3Cxx1xGvENUadi7HgtH3tw6TL1iDExXfFt/cR+IQDos/U6VtqIfYOv+0hfY10+j
igPcko0PoZK0Nd9M1FVmVc9B2BnIuPxVFwf2XEHU5yR6oN01gHYJCWgbUXfS+/bngb3dxdbT7uGP
ep21AVI6HQmtv/orhYmKhb4nT6oe79Ux1mpHD4SRGFTUx9mA9ZRvnNmLrHK1cM8hnp5PhQtwKsu7
+kEUTSeLJg+4cRn0YfPklF68UwtiianXNbw5avuCB8I8hn5Tz1OrP3Qyk6+4dCidau4B1tuKYhg7
4Rpig764Dey53R6vQoJm08eWMapzkXLrKj7KdvJXsi76QXxSF2DZOLq2R0CC7l1TJBu209JcFAOY
p4fOUZ+TQuJ7yPJJK5TqUYyjcCWhjLLYi4GMFFBfkTruSrTWoTEfwPTCqomzizgYcVGuopJHC6ks
3583ZobWRZdUc9EMojm78IHBpsSDmVl86pMEow/qiqTWfZyoGnr2A+maIIW6qmstOBFi91dZ18dn
UvATciDPL0jUWYvMC9prhKTmokJV4XEoC3Puwr55Yu1Vzr3OjF9qom88d0b36o/o2VmxYX1JeyOd
xVKTfdXL/BNTWeiSZfpqt2Hyvc9TaIOh9pGOANljO/tR96woEnIqZDiyeSvnTByjfHZ7VjSzck+0
CkhuggqNbobAD7AmZrnT0nvM1j65kE8SETutHouPuLQuFgj/b0EXvtmpX77L7AlYvVXOm0rudhaF
8bAKcg9rFEcpLpjJo6sZW0xBk+GyqPOiHErlKLH4aYviIhoUT7GYJNx8KYqioQwIDoVeLLHcYahb
v9zrlyYQs4Uo1tMAmaXay7a3UdT79Rl4PWfAp8mjGV2R+fOxtOSVpCmoEE99xPgOOcF1Xxjt7auK
hrRym3VakdMSXcT4vSSD82998v1ZAZ4NRvpmbCPsIkmBnnALSjZNYYRYgub+gcdMWtZSHz4iYhDM
S8WovyaxdFSNvPPIEV9G2/V/FInxDsDbee1M1cYCuYY221kxURWn2Elppu0stbNXbF5bnv9EJS+u
tV86t/1iZEi5+MYS9gD/oDEaL6mVm2+9qWZzz+vGq6ME2coxE+R2kqp9AN1vr3Ftdk/YmlYLrYjk
FxCFIYJJ/rmQo2s6qupRyxOEFjSzIzVBLrCJ/OLIjUOiyMuiY8TWaa2htXCIIj1eNwUqKXFKgiuJ
uuEQGVq91lJQBalO8r/RleSgNIO6RtnGOyiOaq55UKx9FEEEyJhwecoeUkAn6xxq/0YzQv/CaoQl
nWKZ3734AV0J86NmHz6ram+4iq6BMUpEZf7q2rfVH101aM5XGY/vdVsbzL5N9Ah6KtzjfbbuXLRN
UVsmnCHqCHiu2yLv/GWHXegiL2Wyfm53SdQKZ+XQHZdqMHYXccBe1ppryEmsRFGZ+iktTFxPy411
ztSGcXdILBtVH2+rBkV/u84PCSrbqls+kAT/GHHzQ6iKSD9Y/3OdO8jewFNiN2hvMlxUwFh2kIHh
JVw0VIUXgHb6pajrMtu9sLoHo4/iJjkh+ok6q9MW3YA8kyh1vpsckSjbiJIYCH6aswlxzwPOzBji
YOiGi3Ezz9C9DjxnSSrXVLfNr37kPxYq0nYnUZU7doqkW7nJSizU+ziuF7Laga4ggFKvpFDnf4cd
pL+EjQgfUxojYllqdbJ4LQAEmCqJTUbzW7kqSgT4iOPeeooiwvmEmqbDfQjRkBlefTJJqaM5bSMD
01UnxR3kjQjcp1LMl+DG/F8qPcOUN5JCiF9cKDqKg2iAh0o6eLp4HHPg45Fjbr1pA1r4pXZsif+c
vKQA1oJq4FeihhVJHiM7qzlCFcYIHydrSDhqVvqZqplzCTyIN05BPF3UJ5bziNyH/OhMy92igBYj
+Q3902yX5ahCGQNu0+6QFktR3/jsiLomfyWLYyFO1GOvGpK6TAwsZxW/k3aVxd00E6f1gHNp2rdI
mRvSTlSVYUSrKN9ORe29vXUgrsWJ9OOPelH8o85QbWWbFNGys4mh4ns17Hx1+HmQ5eoSNPytow5e
PPEt44sSQj6Q8yj/StLuw9Bz812y0pdaUeqtbmr62lZCf+kkGqofaMC/6JlC+gyGR6razKeegi5T
GQevOF5iasyECSpDWlbasLNR2XKHUFuACmf+S/vjUBTJ55Aj6tlU6hfPqGQQpJnNjr2THrrXjaq0
yIrKpO5ncqd5GzdJ2VrXULtsNXnPHeUNf3LpimB2tktVZAYDawSQ0DerIsnj11YmiTZIsbKSoHB9
Nd05AyTL5rUtvfxBKcp4JUMQ22aNl7zYw7AlGJm+K52WwXpy3V3it+HV1b0f4uNG1eY/WPTZycqS
9uh6ZBn66YLpe4CgJKcVgg1MTU9fIyf5LUSS9CAOWto3h0JvgNcaNhIHErv0AoDkQVMDvZ+JPnA5
p1Ng2nDg9N3P4q8hRPckz1+TJM4296FjDViwLrX1simgBvT9uEW3xTmKUhpBQLNaZO9FMSxBsQBP
3XZ2dbRICNbbiggI6DA5mGeFVL4OLXnVMNWLN2skbx30cfWexckrMI/uOxbNh4b16GfVmlCyUg8H
+2ycZTY0gZnERn4KRzse/JakByFje/pEt0/gidfwlCdxucwqUJhTlXwWYC29FsV7QxRLCT7I4Cxb
wt2n4EVqsRHXEKTe26ZfOKsqB+Lb9Wa19bXmQZTEQXQxpn6iWEzsIr3ziJfV1iXoZWmb2vC6Eljq
7NJbRBRUyFeLYGoWfUrJledxTEy0NAz68Fr9zpZeerhdoirxvFQ943TrzP/pqOAsYZSGdYEwxCC/
PuN2fecmJXcWn1EBKdj1ed2t5jU47KsXJenVnbYcgVyC1flVZ1dNvYgIgQHdQRIO5op6LmXb3hdq
WO7hsryyJzaeZGhV6I2Z57yykJQNwZNb3Ih70Wigar8AB5Jv5BycYN1q+Tq1wLvGteY9B25mLfMW
cQQ17OFRQe/EPKeF6tYn5tMYg7JxMk/6XJFfcz/TliWpVtbGU8JYSwCy0b43NH+RhzEEIpACj0Qz
lz1jnTVDMx7H0iVwaqnsMCHZsTdH1F3T63AmWi2NTOdQW+6e9DwCo0EQH/PKLI8WiDVS6GXwrbCS
hzINjZdSyy04FR5yIGMSvOYSAYSpg/X3K8mlVgTVbf8beJHblSYz1jwfKvVMbomIu1XET10MQwkB
z+ASui66UUqdkSKJrXU3mOou5B0BHCZpyGiH2Z75rV4PiWwddX6fpRVF2iWLsb8LZMl66ifJIvR4
Z0Wh2+uqccdhlkweDI01KAdSnTGBS1S3pqoUBP8hnw63fnWpZ3hbSD+vEC31MOCQ3OkuFoSQ28lx
L0EkNldTa/zH3ESzIkDobSmK4kAH3TKbKyv7iQWE8NC9g6ijg6ITDiQC0m1dp9Fxpm29nZnG5aHz
u2QZJXH9ogbhd/GvVrQfgdH5HyH3KsH0AaOL6RobqaKdPl0TW8QUylCvXkZtSh907qee3q5JnViZ
qXby85rCBJcSxekOSpWzU+rB2ZHyJL/VqSQkijD1VhHvhhI3bJpS0fTnKYtgbSE1wSrui6TBpECH
x4er7qzir0flGR/1wUOEYWbINsd0qrgf6jjAABjU69MIkXbZ9DiuV0Gv7bNUjZaBEUqvkORPHXfh
hxG0Z73qtFd4Cylp8epfurpJcxJLV93vz7kT/Oz6x6j6KOOxnhURYcR3tUy1Z9kt8yev/a0QtO9K
a6q3FsX5reXPa3In79ZV6QJCGYsWZ/FK7nnHwvgnISrrS3EaKQgCBNMhd0IUJu2TjG7Xroym/Zo4
TdGglfBU/XutKKMMXz6MGiFrZ5AeUsPbQRnR1zGp4gey8tKDqIf4TvBUVCpJb6OLPPUm6eekM9Gr
MZXG2IgOlagVp+JQ2Aa5MqsJZznKGT/7i5ZB8b42TunvBub5s8ejsYl7AnNKUqRnN1XSszhjFfpS
k0x9uNf3rqdsbI3Evbj0731Bm/7sW6PdO0PjoEF22PYO4mAg9Ml9lOhLq0jQLqkbuN/i9N6nGkh3
/NlHNJuygVhLi7FMAMzQe5IQf9+laS0Tn55OVQnElzgTh8rj3QU8yZ/d61rVHorDvRyZY7QKE3TM
xMVQHFFq+mMcwpUkaarKZLqyyZH9NgYLJ2ueDr0MviaHq4VcX+sEZ4QM0rMn++m5iAcLjrirLZxB
TX5v2NQtAn732lzTrAWZVm0hLhQHpJXTc7Upp56iourAh5ksOdbwNBKcZl5H0o0HzBCKmShCZcrW
lYbSkiiqOpRRCa7mXhQDM1jwglSfckdVz1GiP4nqLkC7tdbxkAuHdHitFFK9bCGsrWiVDPmEk+Z4
wShbf6zS8Ta0E+vNrgubHD0lLiLjMSzRFWI/On0tJUZNMDMk7djhq/SqujiT/Ou31advyzLMX5FJ
6l/v31YMGfFtkwqB5gKW/loooSe8LlZ15oGLnsTSb+rok576vVhUPkw0BwiNaBUNYx8zs4tyLKdv
sRKnG1EakmLHVAnFJ1aWTshaF1pgEJzRdusXFfHsZV9ZA1AmP5m7CBUcM5ZCWCe5BumHEvks0ft2
oaX5YKcLe/L1CM6GVAVn8GYeW4vuEuF/sUdAftdIvf0qq3z84PSwjhznXLTRczVVpw48mzIinV43
kf3a11o4JxAf7EVrbYZ4YgzRi6eAnq51LHb6TrJfS0hjq7QM+5W4SlU7wpFNGB4dKXZexnAvPtKW
WnmP0isZwOmj3DAkkVum0loUh2h4G/GdRcOqyp8qz12Kj3RqcmPKiPN108bqiw5rLArsQx1rZDxk
GXIxRlYHnLKtQ1cY5F5CxXTBheqPwxDryA39au4lMAz3S8ZxHJhEkdg3eLVqBqwTv330/KZ9xGiJ
0GEMONT1KCJ5g4FMN7zfeyiN+9yFWnwQ/XE9qdZaC9FSFMtpwCmLO40lrunKxJijKeKsHc1Y181Q
nvoUvj0LAKD2pcTTKiOS2Wim9+FfGr/NPvBwSsAJepPXgA7bdqxtiP5d+GyY1TdHk9KPyFWBv5jF
F001imWNMuGeaKR5yEelwAPJsb6GUrEQXQubPJ/ayfZ1jPGGG+SAN4lRdtcxd9qZ+DwTkmLcmsW7
mwNVlIqexZgUGbsKUuUyC0z7FeDAQXStQ/WttWU4iKqp8KWI6Ii/IXO7Ym6xj/rrb4jYQ93+hixh
TSX+hhLW0HOQFt+A77Yrt4j0VSxH4wZwQLJQEfZ4FsW2jNKF6svqs15XP1tHx9N+K8qRWmxIGiUr
2M7kSTQpfJHxSV/Ig1weAcN320KJqg2yyeiISkG8sNDN+zIM7SsQaP2HXe2qWBo/64JpAhHyEEI5
V4+OWx4r4plZg+BCp6XvXVL4a/SyEuTv4i7fE5nDMmo6+6PYIPKMzbBez9kH0LsougF2BDbQbp2Y
x1jRlm4vBXvSRvY8Ju66FPWFrYIFguic7jUjW2Z1h2WE13CF5gQYvzi9fRug22qWjquWMtnrWZa8
13WwoFOpCD1QPFk53Brb0leWZdmiSDA1iC6i1WnVbEcCARX9kAQVSmCruPSMg05882BOB1H0487c
jZhLipKoFz2UhPwRSR8LZeo0hPo+XdtleBz5RrLycb2ZCwF2mK7POUL/j4EHYLJSwFkIIXRrrJ5N
x44eSaf7t/o8tuaNolZfUduAbd5+oDbOOwz4y8XLdXfjIR20tv04fYw6khy1JLcfWifPEYBu3mVU
mxbIOCpHpFNxQGviYNUXUvVSysqzV0YdkjoYZQ2p82qEeKiEihXtm7zo8ADRBlT7B+/MHgMydupd
oJV3e02tzYsxHXQV3KKRXYYwMCdFseYABHMH/w+sZalH5VYdWVbc+zdVFazkmi2bqBOXtT4o/CFo
krUoigY5KD+RrTce7t0skFRWlSUnyJvmJS7c6mS30vzeAWUZlmbh8P0+TKVZxboeIfWJi0RD0wT9
Iop9F8oFA4k6pU57zK6DZCuKbeaaqzTIQUPIeOM4nvFqs6XbdQ4gAFGshsFfolQjb0TRirLnmnTX
GTKV+whDfVXVjfGaDx4ENueq9KF+IHWBBL8n/wCGJa/DMmdLI+rEIQjSag/nCtoyfeUx01buWObb
uk3fwAJDPXdcdaHIdnjthtQ46+q3htgCxBnsKrbImEF5nRqzMouush7IC5ns0FLU3Rrc/E0bVGUn
SkgpGmcn/Sa6i5rAUOQti9bfxwnjTAYVUUvL0mpbiKR19ebBobqNweYCuHYxvkF+seelQ2Y6JPWv
TBNQgN7r473kureSmKt6VC7ube3fSr+uE5Pcr57iOnJO3aPakaueJsBfPW+fN7VNgjv/5jqn90A/
et3W64boALMxOhiRe22Sod0gxxId7vXi7FZX9CTMOpANdL9XpyUz/UyUq7H9HnsA8/FnOLiJkR3E
mThUxYCmiho3GIj91eAqctD/VtatYJPJXvIQdvhQ3oa5j9BW0rBUwkm7bxpfHMRYLAra2T//8X//
5/997//L+8zOWTx4WfoP2IrnDD2t6r//aSr//Ed+q95+/Pc/LdCNjunotqrJMiRSQzFp//5+DVKP
3sr/SeXad8M+d77LoWqYX3u3h68wbb3aRVnU8rMBrvt5gIDGudisERdz+pNqRjDFgV68udOS2Z+W
0cm0oIZm9uQQ+nuIxFo7VduWFwzwWtFFHOyksOdpCd63mElB57BQwSQgXnlhpB/L0dBuh2RUjjpT
6wO5YX5r1JL0I6j8fC0pXjO79xMN5Nww0MwCJJPzgKCokW6K1O4ORpr0B3Gm/TqbeqCckrKMA3fq
szU5uKqyrYMmu+QBUFpXH34rOam8NXxnWP3nX95w/vzlLV0zTd12DM22VM22//7LB8YAjs8LrI8S
G9eDqSbZsWvk+Ii7xXQOe7sivzHVFEtjwJkM2EaPdMh0+Fkdlg6ygUXlHiSSm4tElw0Eb/rq4gRW
iYQCdb1rGsBJ5daH1fdXOW/K70VcNrjP+C8FcP1TQDb8RVZf4qhunjVIU9cILLeotZs6PCguFENR
jBWSKr0mIZ4/XWPAPVh6cVVC3m+MF7AW8Xy00ngnWtMs+m38Pv9tfEmTt11TQrR0FVxPXbdGrKNq
D0Sf//MP7Wj/8kObisx9bum2AuVL1//+Qzd2arNg9dJPIiIdejH8fuIX9hKHH9VAygJiH2p54je+
N3cZsqhVmj7c+vlVA1MYHdEHXx/LPWEd+LARN1xiDg2mmVNla0/4YXHquvp0aqk/e+WG+dkWrLsK
L3e2aFZpy9aux/e6ng0V8fARg5iVnKjNtkl0+8lwlbNoT9jlEDFXc5icrnkskTeeV609vrtV9NQT
Y35iDvhjwBj4wVV2NICG8z5Gt3Q0+nNrWf6+6fKDKCESOJx/1rdnfJ5R4Gvz1J21GsqPwFy0havf
u3Bprae3S1VJLxcj65NNFoLy8JEOQcI+6K+yWzwNvaJg8NYSS7Lr6W/xpC+WtRwaQ36TUf/fABYy
b0VzCI4pHNZHzcYkKMiMBMNUrv53o06XlxpaCP/51lAM9W/3Bgo7pmIzAZqyohkmNI0/pj8rkVJE
tJDXyPl/zZOhMndyG6RAXAKF4+3cdA1jB/pangMPA6Uumm4dRNPtUBoY7nZQxcvKx3QwSeOlmDBJ
HRdru/YBTU5zqYu17TqTMAIX06zZQugWrSGuwRfH6VeyVWZHHxrHUZw1VfNcWk2wvdfnCETfenR/
NYr+6ID9vEgUHbYg4VhdMzVlARcFeL3BgWqT8QvR+WTrA4xfaF45fHG6kbeQ3PvHyOlu3aTRag9J
j4KymzryvqtCeeUayCvYU1HUiQOQXwR97ES51YnivbNoEHW3zlO/e/E+sj2N/Megat/u2V3bJ6ev
j1almqiFkXmWou5VL9nQ6ZAd9hghOSjeTisyKUy+VFp5DNDLeW8alkXb1Ku9q8tMClhvwkUaYJQ7
VX5Qpz9aq4xkUw2luhRF0U11IBLnSksMzkWTh7s6ObehnZwHzFrOcGWe27yXH5wms+yZZub9Rkt4
i4ku4lBPnX0ze266TH6419/7ijEJoTKAZGS38ULEgFFO8su5OcbRVYsGZdFX+HzkjhFexUFNgq9j
og87UXKRFj+70RdRENf4FirU4Cmq2b3uj3H6NJKX//kBMlTjXx4gTYXV6CgKrzDTMP+YXCOw74nr
Z/lXyL8JL/3UPwjvHoLzJKZyx1kYlZHiD/jL7uePZlGsc+OtAhq2Q32V8IJzQnakvYpCxOtxoSJm
uRZFqW9IG7j9lfnCzecAvz+LzPL2bWkbm0EBMeoidd1hJgjSVkNaedGVg7kpwuY1YAXATh1lkZrp
C6QYcAug6NqrnRI1EXWmkjmncJCUPZPZWpTGQW9mMWkLpFnavLoOGPjoQJ8d/QJ+dym+FNN2CoXf
9JcEaNpHN2v8SxeCtMm87lH0KBG3BrMYZ1tRLCzTfugKbh1RhF838UWDDjGQMd1jbLioNXs4mvkw
HMeizjGV8mUksRvg/b4NUHohmipJ/urktr4ZHIznPVzINtmAA4XX98rVtyqEH+RYIYE2wPGfzsKp
DqUQ9UAAQxl2VqQ4D0ioKw9q7J8F/EAAEQTyQNRbYYhaHniFEQWJ2A+dnW1G1nmUJoYST1FFnG/V
EptYKzhj7VgrmFs/Rd0iRotf5FdqNY22voMpJu9f/1EckO29RJFVHUTp3gPyhf8orvo1hugReAh6
aTzx6AD+NS+KyQ56qc++8+OPalG0WpS3vfbWdp8yxTQq2tzm4z6nirNCP7SVXZrH6fkGcxrtNQsI
u0PlxgyN7iArWbLy7Li/tJYf8KMa4UvjgwnEayh7L5L6TMjV/WHW39p0MAlqAynNzFH9qGrla2o6
6ZsHIn2emr72kKthuFCn8NughtYhnEJ0AbSrbapEFxsJlhE/ZupEQ2o/mj66hK0sEcKeTGXnaat6
6/vyu0/jVQZTkLvgYkNA/v7rJPbCW03418nUVCvWSfIxFzbl2D5IrG8Qvys7YKYG5HZRiTgKX6Ko
3XwFJiO4BKFhPOQy2Dm/qdEzrdABWeDi6ZCANaors095CYdTLNnrgsXF/j7/EXg2V8HInHCb+lp6
+zbGVkrobbsggtkyAqNw9eYbuvNI9iledDV0p3qwZPD8RZkWX6c4hOiRNUqwqMsSQTMUnY6mqzMR
FJa6lWxMfFVW3Ls8SaGlTgdRvB/KQl53Wuxv71WNGXVrbSiD8UWBIrU2LG+p67J/JOeHjr6laWdb
ChH4QZh93Vo6TJ3MDtuVX5jyXDTrU8eg98O9LHtHKSjCtR1AztNaDf+5uEQqPUlThCQIaUJb5OYB
gDWvDNd6LSzjOzK66WceQdNywAnCxh02UlH23yIpwIuoqVxcgHWEa9usfMzQsiMvQBQECv0jFhTB
Um4iKGdToxbUFpE8ZyUaRRWWQajEm3m+FUVJjrud4U2yJl1U5/Oxi5/jKU47Fnm6yI1Kq1YY5CXL
AKOWnR+jQC7rJmoC4lRUigNOQqiLTwdQ3UY2Q3TsZ3dRKYpMt+ba1nsyZK4P+rrXy+DBD8IvpHuc
kwvF+dROZ4QXSb1F+bAUDV2U9Ru3xEJCSUZExt2AacXuhy+quioQkXrNW9XdeT1SlUDuQLnr4fgy
prLMjauGV3HwpOfGBdYrtUF0rdHb3ClD+fXerpUQSLu8VxeiTpWrdzvrQxYKVocLWjwgpdZ5+Xtt
wE13QBaC5SfBTSSxm3OnJN//TY/ckxGIzfUvmj5kV89BZ2kKz4pSaHi/laY2VhrarS1DwONemtoG
qCs4ciYuUiFNeIZ6QIphet6KuErXvYXku3je2BvW17Rqd65erXhIk+NQK9KLYaOJhToATNqqvcpK
uo3jTHrBH7HfFxoZ6G7qFeYdTjmFD8l0ao1DsJF+lSszcqDOTAytZnF8Vurm9mniI9uuzdalC3JY
FEM4JGus68MZOndoA40qsRULAn86IG7VIg+2VADOXMUBUapjn2cGeojVydD0kV082VqUMev/T9l5
LcetZFn0ixABb15Z3hsWnV4QokTBe4+vn4UstajLnumOebgIZCJR4iULicxz9llbpUKeZeW9E0kb
ZEK1iPAYDXmFASBZBBRdn3OtTdm0SN0JqpLo+ez+HOoreDuKC3Gi9NNQ2ZrK8XMU8esgo1Cs92HP
OZCXP4hIorFxP6zEBrpo1ojS4smoT2nGfZ8ryg74Y9/MWCRK86xQh29aHGwdc2yfZM8qt61n/9Wv
91p4oPz/PfES7crLZybHmnNT+sK5oSucOUGXX0ULgvarQmrlIFoqViiztiky/GsY2npUvOXSGK9E
M6B4DFqDpc7Fp5lDOWwtdVJfU3GwbJUsXKgq5bKjWxrAMgbjVFoKm06K1d559i6tEnlPwPbsNZw1
DdJeVhwGl4BKVqckzqXgpxUTe2QKbh7d0SPZ5A8DSnOzvVJS3QD8ZUgYtRSvstqIO4m/SOvXhxHg
+uo/ryb1/2UxacmWxS4dSYYBiOafO3VqslOPcs/4Gw6XD2ZbNJR6StWVutpom1eQUNHQ1FfRl1uV
wqQfNyvRFBdGSuq+3NVLynrInFp6NBBbpOPM7p0EemTzeaKbRoKBo6cixkbOQblmXe3EgaBbscwM
+fsoSdUu9SyAFGCKqp08HcQQ0QRBzn3i9PPmv+4Rn9MP5dt//nUpuvx18W3xHoI2bjqKTqnO199X
hZoHgYrWvang41AqKyiHpvWEMh3EWe7HvNYDub6WlG5uPpN991yg3TjVypIQN4gEocgcJqqGVLm1
2AJlHptRUzl9OWvVWL339X/O/v/jOrVc1oY3ruRJA0LIwCZyYoY7sS0WTU8Po53YQ4tmhFT5r6a4
+jn48946A734ZfBn06tK/iGodzO5V6y9nWXZyR6AplLo+ygOVLjheuho2sooHP8xHp30ZIJa0jEi
e6fuV4IZkNZkD1oV1jabSN/WI/YFmoZirzXJOz5U/LV/mhFgtiTuw22uMCWbOUw+arPTV29gypf8
XlmJZtpbNymz0kuqjsXVlzXSWloCrioDNCI19eLeDEcgCJ07HLqwHZ619CNMxvQVqVaKZsyevtl8
tFQnwTyz5Worrg46lmF+Wj5Red6zneAnEB8mJwFV0dNPcG/q0wzVppfGSYtr1RrHxENhbxghXGUv
VuZlbxm7JM7dcxAOaEWiInjn4XhDkqg9anKobUzQUsvKCMtvtvUu1Zb//uVGbGFf/vP3XzW/fv81
yzQJkpqqocqqbmtf5otRY9aUUPo/mz3LjmddsfVl5YcU9XjxvGkbdyeZmrvz2+LigzdZiZbor5PG
wrtkuiraIcUGFL3n2rrrdFJBMOQfUqqYAIlQ3IhecKw2Wmv016Iw8zPwkxnQ4uEqupDnt8tWwj1I
NMUFXXUezbJR96LLsrp2X+HMLlri0LtKDiGRqApqfWcRqq63JPtnrTIkcgAdcu2FRSbIexldiEHs
+6UHbEc8ZXgKWs3bFKGF8KAFCrjS8aulotmyUfKyXbg/8uJRDupspevlzmtAnRq8llbhVAKA2vH3
gbpaCqJjAA6fFwDvIUKf7rCmO8TgNDffFc01yYDlSIparyl28mSmWf85K8UV0cY72rahX1oU4jjh
UgyUevkIGf/8JQ4gmp99kI5HpAx70ZPxOjp8RhRqbMt34PxAPFB2AxXUlp7xk/mmM/efRKupT3jd
2k/QUZKLbPknrCKlZ7Xx+51MXoyiuUZ6VoYmWAETWVSdwjuuIAN7Za4OLxV/EFybjUcp5FD4XUb+
JSx2oi/JnVVWJ8PKDfN2J7lSA7FjaHdOrNr5w2dbnH2OsafRosm27+g70ULFcGp938T5BC+2vps/
fWZPxJnuN5TYZjjK3nMonlP9Nc7IUD2CexpZHij6SSGTMTNLVlDa1BQHuUZ3m+r5JUNyuh1KI7Ae
6haH0hLqwZdhYQGRXgYXzEpxdPVdVJX+SRwgf0dHeziLBtFAijJs3X/OGnXcpGOX6A/iihXY/lzR
FagC060OX6adTcaAGSe8IsxB70zBh2jlJogcjzikaIlDEjvFEjBQMbExwqs46DnFmE0OvC9q/UNa
Dj8rt9WewPTboiVyNKE0/tXy/9WqMEt7iiL3r2utm6lzQq/J3MvNcQuyRN6Ks7rrx/uZ6IvGDnJk
F6N1aOJiaxk2hhGZ4soL02og/tzP4RJFqwRqL/DDVt3YBQr4PmnAwUPyXhXS4B6bLhkXErnJK/TE
YK6nfv2UGqTz3K4M3/o2+AjZT/4wUoWvcw83B7wKXjoBm44KYJcVeQl1UjE+L4Vkv5t+9Qt+uP2a
OhmmIrmSPGVE7+cuwJT/Es2j2OufCwpb02yZzSOTKpMpl6cJ969sYGS6ftoVlfWEd5b8IF69Xd4g
0oc9sRXh614CT4pIKN6KV6+4mgTV76uyAodcXP28V1wFxL0Btphf/rf7P2/w1dpDG1Kqwy4tcPhI
a9BdiaV7h1CBICDOzAbTbDbDrUrp7xTEskOHcko1qGbsl7unHFH1DF+17kln0940w1yS1JOuB/nL
aAfjtrcyGeITTSKF8sL24CaIpulZJG2LujiMtZK9GEY2o0KZai8D0bZX++Zas6tiZbSq+QSJ7io2
gkM9Ituvg+oRzw9jXXmghrw6tJ5gY1wDyazXnuHra4B1W7nK0jdDwn6D7Kty0DXch0DeGQsnM9tn
RHTPIsr9Z2hSpb+HAolS7kNtkLFZl0tzo1atg069wDjHEgL6YdbsoC2w2GswbzqoapgctLqz39Vk
vJo8lO8g0z4svzffKHVrHpzEHV9cskuz3DTbJ/CQ0JEctXmMQ3hXRUOQQpaAbOF/op/SFClSZ5X+
EaWuvOobvd6bnW6tVal3to6NllyTMpxju07e2QV+x4OJu5ATZMGq6XPrCCVRQi0yjGcY894iy7rm
moZZTD2sXd+qUmUvr6bdMxOXBv6iV14DC9x5lXcShUfjK/8n5Q8WAAdKLKwPo8Ojt8n8rUfSZl10
/O+0SK9PQzYUlzQv3uEhKfjz6jLgQaXYUh8xiR27B9Gf9LW1KrH5XvYUcbz5nrEGJObfuubU83Aj
qBjCNeKc8YIRLiihqo1+6AVwsSLCcq2ghLQxm5zSgNhbqognd0ARUc56RrLAvNd7iTrzuXPG5kOK
wmXTwHczs1BdD+xp4AtHzTXJXG2pNXK7s8IhYkL0cqrG/fwR21emS1BK70YxLpUc2QlQd4jzlL+j
gJSs+0E0AQdRYVwa/lxcUCwFSaE4lZOQUzHofupMt1O7mu6i4K+PEYPtoMbvRs7ijSo5GC92ZCjd
ibna4I0F7sNObnjggs+T9PRD89+60R9/pLyYyUmm8kUtxnRN+Zu91iVPPUsgbCeGdvFeeSXCNu5J
bftXo8rZU57o0bLhq7cztLw7SEpqzYF09YSjS5nXYphQndI/ihpFQVrSplWK6C+b8fGz67O/GpVH
0bqXN8ZBdf+M/7NPfIj4F/o2fk00ShPMwDbmlqx5t6YtqmOd2GdVCv2b6DKNeltFynDCKNO/2U6Z
zA1sKlbiYmjYyVYPSQaIJpwv4nHmSrfksJpVFORDojhq8VifzFqqgaNifQmYmdxbi+2JAsC1naJa
ZJdD1MpOdSowlHxUG++vYc3QUjnpvGiRNaxzwnR43pJsVgubDLQx/D6IZhIN/P2QNcwJH2lnV8kw
Ewi2suESrxRdcNW+abJT/+4bTR50F5400DxuYJWR7/7LAl39p8ZBt3XDRlqCcMTg4VQQE/3zfVIg
uhizMMVGqfZJxiyZa/NtN9ork7jbpZjEFiPGKY5d/25N1z5b0zUxsp5e6/0/Rv77fWIk2nrt6c+/
8Oe+IJLKVVem4wOeBKRT3KYjveLs5ao1Dr1tDkfRIw5DnA8rCQHUw5cLlRmzCxCBYttO5DkF7pTq
Gu4BmFl45QEHf126a9ESB72CqMlEUc4Uw0ew1dZ2A/PDHqgpx8PKtGxsqRvnZA2Buw208BKkoXMS
XeJMCkjXNN4IOvzPBaJb5RKoFfWzTrWgAlHFjZQFKyrpfE5dODa5Vmo8+lSW7Vg/RPhfqO8lcd5b
oNgfI4iyp1KBnj5A79kqbmQcgR/6czX2qk2edQ5WYd6GMIZxhcWbP0Z5uooSM3sx0y7cGw2xQdGk
2Fxl1oKWXPZp/jKMajCTJiJV3hylOEWqiuB6TjTM5DHvjAyTF6zXK/0YVxLsCHRHizZRumw1jON3
Q4UiOEQU5BGZtp+aXL1qJFt/JC0pFFCN5aMJy3WNpJmX67+PIH4JXwNcy6rscmU54l+8M9UkObAH
zhe4ciTPvMt+ilIcVX1r6qY6U7Zs6WvXwptL1XOD6E1snLs4U7YhkRLwlJXxKoMv83sj+aFIVGKJ
Efz08rYZqAqzTNJXVQ7YxU8iluB5PrwSUkckXLJXVvMgeB20WSDZ3c4VyxTXb7x9MPT7XvYKjLTI
otRSNblphTA3h0795Sn6kTBz9F6Czsds0XFfbAhrMxal0W1oA2Xu8j9zjgOnXqaO1B4MPxnWfS2r
2yFo/Z3bG9k6s6kFJdwYL8PSCy78xZp5q5FQHrzErJaswceDVgzjPFMzbePJ0vCKZdfMynuHmLlb
Hnq02HjL0a+72CBpfs+waeLqC3Bpf4bJUQG2aZrBkI/yaTVuCWJYFGHKFTm/eLVHLzq/QkUbyzcv
7uJFbNoIScIC9bESuTMvbtR3KOyxJ5s/Ahl3wBGD2JPpOeq2qsuAH1YtXiIcghIzMn8kcfyRSl15
s4oi/29LX+OfKqFpqnIUTVcVwmmyoSv6l6mq7iPFwpppeJKNxKFa7NnWGibeFH6R0TqQDeOoeEuC
MH8wpbo5tbDwL72qvIj+aIwg5uB+kZcYJeR9tBEbEdEMKuPvprhqZvWuCPKLM9rx3lWCbumXPcAV
FGmznmjHm5aM1BjnsHoce5MbVvGrMvPvQKbsF8lWKNTolGRD8udXXVfyTpIrkjcNaHXfSq+V7qiP
5dTvo8gDvKgN31psXsAAdTKhd7Gjp1ZEXnagbmdivy+2/yS4+kMAu21jxpZeU80hQ9AytHBlxS0r
SwMSwAEb8vJ3MN3qlLlTuy3m5SmSPF/uu71ou17W7b3eaMhKQD7/ckEMMXOTW8TAGh7aIrF7ZLTm
GSp8dSlTvbw0IDVRHZlnKWyriw91bJ9hEDPPZVU+2FYNIk2eNkOynOOLE/Q/64AaWUpOf1l2cQ1d
W3pNqAGZRWGpnEdrql4EG0768l+3U9z5+3Z+c/fbTcPTf5XwSEZt8E4ws7u1FfTpCegolTKemb6W
ZQBTyjKTlVRW6atvmW+NiyF6UIzBo4OPuegenNRex1HlL8RN6cDuT1dLd4/5Xv0SZGtdc5NXhzL4
HVniEjYtzV4aHqUxPwkleFq6Rys0ipsHGXnXKaAMRb+XeidXqYqbhvVe6oBWg1C11OuaJTgr+X01
dH8fPvtAGHYLPSu1BzHk84JoNjYmvDl5iXnaVQi/1SS+OKBiFiw3ZF6Uk/NbmOAIVQAPjlgWbhOU
CzuNB3SthU1z8Ev4GbLXwvMJsQ0akrC/Qv11Z7mdVk8wpt0HxF3Nq+zDwk2gWn9X3SkHnGegVarl
gM8cVCWU7IaH/402uA9N5OFHhO3aDjZ4/aPxgketHdPwFwYdLFen/FlfkRdwm+giT63MDsBHmtFF
XCOjc7+mTZLhP9dETu7f73Oi0p+3XaouvJxKXBwjgNBkaNz0qU530s9us9xvgXFORbx4glEsHee1
+8A3snnE3nvDMt77ZXHiu1nwRiwEop/UR8fYibWtrFHGkYSq9WiXZLEn/M4HTmc8/cg/lUKGo5tK
V1uh0gp6crDtPdc+egXrzUKNh7es8HaBE9eHSo60lUUk74HAp/cLYkKSQkPBfvUtI7n8YjVRPi/s
ZjxpVj6sR03NN5pLeWokxUAdQ+T/sV8pO61UgoMMY3+B6Ct60boYJAo/EyoX0Ce6/32ILIWd4eBj
Pdkz0xTUUHtlq10sP8IhCMuqd6v7xpIZDi1W590h6KlPQpeQd7spP9mlfg8hhQsogn6f6crQP9QG
5e/yYJjntqvfytzpX1t7GJZWqhNrnBQltaLPYRA7tyHuIDLbWTCTaz14bTJMMDW+HmvRdMaSynqv
u2KpVMP2iB7VaZSTafE6qanJEaMI3hH5lPwfqdE1R/IJ/CpykOKfIqkRqDqZ5oBY/h+xFfT/OU5D
3Ul0Ae0AeIQZE7kCDU+W3tiSC3JWel4xM8jQeSjGa26UzpkP8Na6b7WXX0K+HR7IuQXQl8x/wPpm
N2it916PSoOde6A/yePxvjDAVZWJ+tnFseUlr5Vx3SQpHNGp6TjA1CVcH3b3q/xvdalnHv/zOt38
t3efqWkEiFXDthRHVq0vcXQF0Kw5mIV0o3IRmx4XO/mhGNuT3CXRturKyUfdz25uxrJEVxPrZ44u
0Kt5iD/HDgba1QFUTmEwnGJFSH9+/JBnmvk5PJHt3x8dS7CB72Onjzbw1Xio3Fqd4dFoxTABscOJ
43hXE/H9oO5g2zdZ9K2uWn0GkSA9U2CirjP2HWvcgii8tKcwKJYb35Ih3HksysVN2DZFREHRaYzo
JkSBQG4kwQ041IM6Zef9DrRb1JH8nWYQce1PC1Ozr9em+1C5WP9Fh4pk7kvgbYKAaAavHlPjP13+
IqMjfOPqyAmtm0Zqdx41Q5S/xAbQZX+MVgjFqh31ZGOOAw+nZUM6sp4O9yupPjgz0dnFFZnIcbBn
XmKgJDXHg9C5CDmMOPuiifnS7DoDO4mxxiW45mna6M1kckw+7RFiHotOu212ilRYe5iSoLhNRX8K
Erx0pl3QR5Jju5EZP8VNiRRwk4WvFMTP3zdVkcdj6dvakxXnLPXjkwrp92fTdQtbrXhKCi+bUZ2S
fgRYUVjwj15xAwN1oMnGlapKY5FFgXmoQeStxzySN5Ec+QcDucBSH4GfOL7+7LsE1GJENntCdNjc
T0EYKRm7W4pckHdlN3wArg5rnS8Iejz0Hi1AV3yWFnhH/76JQHhwv4lta/HnpkEoBUosiUoKZ+83
AUMu99O26f4vuarU3WTXJEWCAGjV6mDvwRL6wfNYe98Vw1b2nRaF2zEPHRa7RBkrl7Vs1ffeWsQg
CypQHoxicO4xyCRAiIIw6SnHPbWT0W9KkoIRXPuritvhG8VU/bIknrK2jdCaugstzM6eHr1iAOAe
kfaXm6pSX9K6d4+iSxxE00niJYH3cP+lX69UddYkXblIh2vUwKARgnYyIOVenH0eRF/ktfk6SvfM
UHbLvk1+THFZw77TNfbKlNq1TPS0qp2aWImb6pO4OjSysS+dR6/sq42aRNpLNDpLknTmo9xb/qX0
u8dY7UmCwVVbK9QlUz2uagup6YNllpfpuiP+PhdPrWIP6doZ7ObeFFcTE2yOMqyMvP5lTFuz3pXR
1yPjooumFCqHAv3n1c1+aoMl7Sv8qA9igesry8CSi8N9zavamJESnVfbOcFpljN4py06rOfIlPio
q7vhG7tMbz5Uvr/PQz95NMbw735cwPZ9aiSP03ijSZw3Xd3Hg2YfklpOn6LGX+jiJwqSfMPS3553
WiuvzdHgD5D4AIbqmnLeyM+epBp/uGnskDb5JiE+POsitXkcej9f5bYWLkWi0I0SjUJzHW9XfmUv
aXjOZWWYSi9udxEMWi9tPmq4lLI2traJ20g4wddsL8O6eDXq6OxNsc42zLcmcOi3LoIRBiYkOBVu
4G7A0larwHP0a5zGQMHRqvys8ZOMql+pKxtvaXYlGIzBwp8TcENfev6+RI1QCgznrzFpUVtvWMU8
i5QD2pcpR0TFqUgqpBUpIzXAIUtcbcsN0svh3cb7bGCv7vLnnFHVWB9jzHX2DSXkixiXubcmKakg
x8sqyeBkOArF8jGLJISAJkWe1CE9JXV7EyMwgGbDGsRPdQ5anQKSYKPgDHZtpuCbGGGByc+Ndjjk
zGlzzMCrUzkdOtns5rKfKHNb8UFzRWZIp2VqeHdY4VPSB0dNjYuzePlktLghP4uv8XTtswV95q/W
n/vwXGr/y8vHka1/f/9PchsyPwqJOsWxpiqJv9I+miFRSC33w210tqWkdM0mSNAkOY7ezsEamDtR
GCHOvMZlA6SrcTAPK1dCS9a6yyZ1DcTuXTFXiE3sCjjqZM/lW2RF+HcwVa3AkoRL002JCk9iYiEy
DkevOmG/ixFLTnGRPFY7k5n1mVKe59SO1JNoyR4mHWl4iwKiNoqZulvmbXwrUst4G6gDtxDKXXKn
ko7R2PYTLUw9Do4EWDzqL37dVu+J3/w04Lm/lUTW0C60w0sIGBsD0fgcDV53zEIjhwpjZ8fSsdx1
qHTVpmR3ijeXRK1K0T72qjzu4wBH9lFtH4ciVWchbq1L0yGrkPOu++mYFegf1EaREmLM69bvAxYI
10RPYJ/pHpVcilN+V3jaUzW3XvRBx1FLN9OVWeTNxTfzQ4yU9y1OgBpPAkO57vzZ0GX+2QqLSyf5
4abvA3PnptSiiAOvTxSKAFhZZ3q8QrMsaH91Ku9bMjRB4bz61Jsvak0ud/DL6hMpMV6lTTAswF8V
yzJy9VPJ7EQBVmEv8ZEl+WA7PjjQJrKutgtIFBncdwXBDFDUycvEwjKNxcUyk+0XbEnad9sOsoei
K6tFODbhyqSqeMYM0L04JrCOUvfbH54xrEqv6PyHRru1qe78Mlrpwk56XZOdnw8WFQtDpM7qWgGo
m/j2CmCUs8tAqK9NW9pCH04XCvibMcZ9U0ZdDRUY44AWXdwycxt24Gl9UnP0exWiw/cm6s42ydYP
Uk7EbCxnBpQfe2I48lsYAki5Df/IgAQ3saz1MbMcW8oW4n3v+eFFHIoCfLcUIeGbuiJJKrGQgBsk
+EOdNWGLuvy1t/NzYab5DeHtTSmd+ET5mfyUScpz5inWUQ3z6jAY5ZlCACT9WHCwhfsI5Sbdy4F3
xYxp2HhWEugPZZDpe4kAtLMYcXZ/60yixnkjl0vRlAbzZOdsD0217Y6NWff45qbpmy6Fk/dq4+9U
pzkg07TRP/+rDsd3OCt87WeU+96KwtXf9TmixiYiiEm4Zhoi2o5ffZMsXDZad3giM5Keijh8YnVS
HQdwWTOWT8oW4572WbaZqZGGJyuCJD9573aXxG61Q99bayPWfUiQZklAT0eCPl3Esbe7tL1lbfMx
eifHyIhOMYaNE0Qo7UQ7UC1MmitMt/AcaBc5keVnljHNAuk9r7WpaWomQFZHaajoGfNl4OTDrKsr
KSMVp6W7+6ml40zjsuKyZ93UG3m8oGxVmvmwEzvf2abVcC6G0DjZSb1i97nQHe1n1mEgJof1e6cb
7Xmsk3wyACiXZfA2ljyHITudoQmrX53+CAywe6oi39kX7ohxCm4h8z7CU7gJmdIDqXHXchckDzmP
8xmj5/ycTmeWrpwTJv2d6BIX26xKVh10vploIm5KjpJSvlN0ucsmSlkZye2mq3B9FU0r8EYib9H3
UErNW9AM3TXBqiCeWnkmI9/0WriUci9hesYBNdnvszjS2lXrm98/uz6HfY51tLwgtcG//udOCxNJ
VLy/QNLa276owo3duM6O+GWyDnTFO3RBUK38UouOpBLxNMq14jTapQXnUIY603lnhzfzOkuyZJfa
Y731efzXTZDZey0b8GQdsGvtixrSOrqPK6YQwJT1Tr7l8QX4PqoDe0wA1YbhutXLchN6Tn0CFoDH
gBOXb6qbHuSCJx07s02jpNW3sMReF6VectZIu64RUsnrNm+iWYFVzkIhirpRTD6tM6TplQGMw8ab
4zulzAtVLs0PO08eFdYQs4qg4rnTpEWHteEvnaIyn7nwzWv5CTs/ys4YUTbrcqiPNo/SKlLtbtUb
aGVkyya2YPrqi2xU76qZhL9S84BKk0AuD/PZJPf8Zvlw9ItWqa4j3NRlAeB9b2M154TkBF1Pqs5U
GDWztCITUGDchtNF/CHDLH1wUtYkJjjsJeWF2W4cNeMAjEqZ+06nvOqgaImB2CQqHYUpe1nJ4EoC
3xjBWMrFljClhVy8+6C2gomSrD074sq8JFUT7rQAQLidtMMxcabti2G8h0ruUZZRD2vFr5uV6bFE
UoLh0qDS/eEgk8N+JhmuQwJIJI5ByJZp27wQniBBwohgWjjbRZZc1A4voaav1rLlxRtrBDOqjJDj
+FtGq0GuzZOjAxYJusIDQUZ58aAGkOhz5Ph94Lg3Q9erswW9K8rDh06DyV5MVNW+jg/BWKgrMsj1
Qoi78IDJ5mYXFBsh/WrCSZxBHe1RXK0ayDqWod9kuU0pV80ImWJAZpRtPNP0tts0jeItRltJ3yjE
+CDr0p8Lh9KOTPN/BtOca+Drm7dSju0LcVgYWOamDdph1bdRevXUziFe2VQ/TAePIhChH7hMfxRy
YD0Vsj5CLI7e7AF/1yzVnHMyHQYFtpYa8kXFrkOVoNAC4B1LK1/4bumcxUDHMQGIhrrz8NmXS5h+
lAYTy/QpYlhs9ObZvn/2/cNiU1l5qBrabnyBteov7CxPKRUnAEjNIOvnVov3Tuh8syLNOQQa+2u/
ehw1LZipo7ofK2enJ6W7tRwbLh8FKrNx8BWkJ3W/duJKxfIwHk75dAjW6ZCkSzbHwTpnpzCncl99
MfGR0Mq+/0V+bkSpzEKF3XYpxXhd10626Ih9M13G3ohzJhO1LhmXnnlkLQ9SOI8LU3kyQ89auxH+
p3zleV6V+BXNTDwf7YoFl4wr8+iiHkk0w1qGptbPOyPC5UIerH1WNE37QEru0YB2uBZ9nwelsv81
pLJV4mrghCnAqbAyq6oXu+oqvF714Lkts2zeJoZ2jhyfLSpaCPTcq1AbKRGgIAF9T+ytO7XoMGGu
D12psQUkQvWYkGd6KABfbkSfkmjmQzuCMaaC64yLk/VBLmqOGWHtevbV01glB6r8XZakgRLzbNzq
EgtB8O3M7sMUmiikjoVg9Aq0Kn7rZB/BOnKgSbhsEwD3t6jS210zauYs6u1yYaKhN/yAhKSXYKOZ
9+kmGFOeh1yWsFEaMbfwHfc6WN3VM70DtdEelPBQIsASNSuo8dmFeBolyRLATEmpJSoxWDVRUls+
YTwUHnriGoRC6vIpyjP76ET6je8PWMyBah7KZe3Gi05WQ7BnSO9VtKIerGAXNy9aEsCiqFb0hTAM
jnX+QzRM35cXmdVFE4JyPEeeSyWVUvdUJmjj+d4nG+ZKjW20F9MQcYHdgn4ypL3oyTtw2rKBi28t
NcgkHKvYN038+yzW8miRteRd4U9UE7ieMfdTZiK+V7HcLmPehIfSwDIUJx5I34rjHsSBr4Gzaai0
whpiPBilyQsgCS9Y0+BLmTEtCuSpMvY4f/Gb2RgT81T01Xa2VSNwTVloq7NCp7KriU2y8H20GmVc
ubICcJHuamd5GIyZhtXDxeenXg3WEK8ltpaF6o1Uow1TCOGEgnXeGrLOaxrlppOr1OKE+ltLUd/B
b38OWkaitQFH4tgEbvMgsraVW7EWm84gP1XpvVO0xaG2jmR5h2XbBPWCsCkpipxKyE6K39zIj74Z
EkF+LBnqZ+Z7ZVaHrveIFiVY6GHpnkyZL0UQfWdzRQK+wTFGbQxeLVNTHLApQFVrOEQHqGvjktpb
5jYFDN3F6lmrroFeUdgomzEl5vyCQyfEYE52ynjjmpgNp6MCUT4fiQfokRFjVCJpF3EofEoCWW01
S1wVf/eVdUOFUa8Wmz4u9fu4TsEXrCcUBXvYWeaw9eGvKvoWG5XxwXGH7Kb4ZnXtKqxb+yS76Va7
cCJZukwLdbeplBcNxeqeAIF7bxp5giXa0IXLRM1DAJttLy3yzMdGUI5jcrHZD5zysl2YgmfkWQvY
Mev9xYAEhLV9PK4Mx7V3USk9+yH4no4KSb0pqxt+NOUtQ42Ua9Cbck8qb47WAUkbhoYZlqZNHnil
tIRm3No94pLUHSjdco9paP5UxjF88ZKw3AQyZkmF40W4S5Pu0bsqWIurVETgXOXrOeoVrrqSMSfi
Ij3Kti5feX8gY6G7t1rqFn04DyYbzZ0ljQgGW0NbG1oFBc2VTSqmomqdIGCaUwduPiWEEtYo8eU5
cX2u4pu0yjNe71JkGYRY/HKlIxNdiHtVp/VWuZI3i/u9DaIz3vbE+abBrPAqzCRRxourUUvsT4dB
dm8i0+KFBdZxKQanXUx+s8fmWAyWPcxNS5yiVvd7+x5HZRLaKzFYa2sVixrbvV+NzQpnTDMp1vd7
g47EW0tKSPwvRCM2bGRYoxWWbmvDctpT6w3WEuOLfG9HO9QnwU2qZq0idzdJsdpbUvbPVFE5h0xP
+3XRUrwpaX13wl15A0bVoXZICsx7X618xwkiP967WmAFR51ksyvnKs7u7JgRmvtb0JrdSXxGWgJq
Y/8crOy0nyVW2rHECyxou2G88zwKv/+HtvNajhtZtvYTIQLe3LYj2U1PSdToBqFx8N7j6f8P2RyC
6tHsMzvO+W8qUJlZhRbVBpW5ci263n7LSU59L8tQ34DysB4y34qvo9E9tu2cPXZW8rlTk+CVfmSI
ekwNwTuYkl7rBL0kcu3TQbyAB9D9qFLvKN7CrF+ypugfg8g1vnTfmyoLrvUQmqhyQIIOfs4a6uYK
VbaYIidU1vN09Eo4kRE8dv66RLljOprQlOrbDwEfLs1MQ/9uIn0QWM8+TZhfbP55FGSB8Y5e8MXg
3fbkp8VRZoo1mA8xEgkyi+e8uEdx/TeZ1fyjad+OUIoeoVyf66o7uSM1Otk1bmdotkCm7GJbMR4m
X30bTOXGUYbgYTXzwF8eUz/4LEGrHW5NbR9OVIovHEUQqwi80S2wBksI+QjOOrZ7O7zfzu85MFq1
pn2mH/4QDe30izvb/m5uATVPWq7eqTrpLrDTOzfmjBxOdYgYGU3wMlQLE4hcQWru8vHO+Q13YAER
m/Z+lRYZxNM9DSUXDgkW79ApwQcvzT4BJeyhIStB7vW8a9OgJ9ZAcx53NBWTYJnmHKmi6G2ATzE/
pssgV6tjjVsdF3H/ImTdfgYQnyAwxI3XdTJdY9Y7/YuQi63Wtf/4Kv/xbusrWEMutm+Qt3l7+f94
p3WbNeRimzXkv/t7/OM2//lOskz+Hlo/VYcujJ7FtL6MdfqPt/jHkNVx8Sf/77da/xkXW/3slV6E
/OxuF7b/w1f6j1v951cKvUPN06FRbCEI4dEuWj6GMvyH+QcXpShWoar+tuo870wEWWSX8/y84MOy
n95BjLLVx1Vi/Wn8etc1RqXuPO9Xz8ed/rf35zDD0XswY57O1zuedz3fZ73vR+v/9r7nO378l8jd
W3ogrGpAL/39r7++qgvbOr18of+4RBwfXvq6hXjS5aYXNnH8C9u/CPnvtwJT38HFi+SBGU/NfTeG
zr4GEY8AK1MUyKEMMPMG5A5TMFoom1Suv1PcptCv0gbpxKb2eKJc3BI4TgGYOMArkMi29VEv2tHc
iTtAMd5MvTswv3TQiamfvfRUeTwFlnqpX+kT7N4mRSV0tqstZQaglySnTxYJ19Mwwlm/QV+Qejgi
xW+X1jgnylasMujO28LVdF69rPNRuVS2dZN+9yM0yFGAs7Z5liVX1KTIR6lZ8Qwq89qs8vYesqX8
WSH7cmt57aP4JKrik4u4VT3uaAvPnyVMh/l1E5JsOUoIQh08IuU8mrKrBKRlAYbLjLXNutG/vDv6
NI+OpfskUX9yZ2+CeUn3fw1ygwzcQrg4g8QCB7aQLcrc0Z0QEjrvzb06zPcQ21QIKUZC0Ic7L5O1
Mkic976LVSXIyJk072olHS1GHVMFkEsZyBI6Ma0zuNbhHJS47h3oy+nqwxqQp3+Ff7DCtZi629FQ
h43ShDlnTdO+7xHTu5ertEk3fY8SzYWdB6Jox/Mp76GLBWMb3vZJAFvDX3tIhAwlx1tYoOz+arXJ
VZg6/TVtkH9c2GWTsnFPdTnbR3GKyUmHQ6ZOC6nzYIGZpE5oLYNRw35v197ZLk6xy9U6AK+zTzKd
hQBPLl2KKX4dv62VZY0Z+bvIqNGZzrLxAAQAaZJ41r0N/HrNIzLbJEmQtVB41wKhJm1nj4fYK9rH
IVDbx1ornaPTu5/EtNqh3/oEJbTLWYNQGTLgyAfbDPrttKwU2/kestNqlPu4TjCd7yMOtZy/wujc
oKxCm65cQQr19Nave9G6CwmfV27OvvO19OxK927YTqAd2p1XRXchNdyj2hpGCpN/lTVHpVIQhN/4
ilr/cN0iUa5uJdxv6348tRpEkEHTo24TG2+904nSeS7ZDdqo18Eom/Fgkc0X04eQy85r8QexSzv2
h1BD8QdZLo3Y0BdsIr+LvpG9KwEZ0yjdpK59ChdQBNKG6resgB1oqGhxeI8IbU1DSXnItvrNBegn
yQCfH8TozGFxS/+rRQJkV7xjg+A0OiHmROVoyQDySXmOqKKeJK8ngwOB1rWdtv2ZNK+c0evhSJE+
t1TDznFALYY9rCcN1HFl87QwFByito53oRVDYwpSMAcOguby4Hv1UzlM9ZPYtMXW0dQdbhtytAeZ
i/tin1GNH1CYCW56uxlue3qfb71hoVGWeeyHxsnVEe0txnx3dpB8Ag8wOt2vodFGFO71fqsqQblb
d+jy+G2vCxty6sbJ1+8vzLYaKVeKjrLw8tMgPxcfflfOvzZ0E81bcgjah18YifwPv0jnH5nBj9Rt
AOhpS4efs/UVKqYZAmOQrRaoUdcJ5RWG9P1qAm7fbNa5uPshOa+4sMuUE3R/BfL/azN0LpJWJudd
xaOJOTMj5W4dcr95m5pBu+mAidyKU+zntT3dONtgruf9uoysur/ry0rbQqcETyvKzUgKgU7f6aYR
RYCANYTjnOYXY4Jl9NjmznCbxzkH06ipbuI5rW4SI3XV58Eid6AiybKVmHoJTKRVYVqEezqqbuQh
78XkhohI8jA6QA/SaGq29SA63syjM1/zM6c90MyqP8hVBrG6PiPku9p1C4RcpltwFxHqqYBqN9pY
WlcOL5sWP4zrQFqPfwmo712keEtlYHFHJorO2vvdxNYstxwLhZIMd1tfQFjDGt436Dj++MLCPK1A
x5hbOlj1mzmNKjg+clT4ugyiSgVhSR0u6rDLhl9dNBG2NU39j/57bGQ480Xs4HytuU1ahfd2oFEC
6BrI0VKvIZ2UB9cGfE3D2V3ZERlJkA5vtoLGqmKs0oOsOC+WfRBrJKlXhSh5LHvV8JhpO9nRHsNr
CblcsuxNa210khXiRT5ul+qOM9qojC3qgQ3arfzX2b/bIX0iWlJ9D+0YXg+rSR+qOmmOox4iuE2f
yyeJFbqWH2PVfrYo0wB9UHRkWRyNnyTpGWj0XqEZJmG6NBSoaM2fvdJtIF7HBeggXllbdNQh32h4
ffbZmtTJNwiU6TQPm2TgK/BT61S8FRQkZ29WlKeoNgE0NdpVDMQDsmaUGiEqoYNnuVodqy1cvCA4
tCs7pltB4mQYWufNQe/G7zMVvnkYKKKuC+QWFzvJLSbYTjbikOD13unyokBfNXcVsCbDMZGunYDj
RfYY/0IflNdO6i8BfwCKhZG5B4Cv/VJZGiCrcnqZioH+PCWB1KwPoAzOVYfip+rfBemsPmsRb9hl
ueyat3l9M5Lv/Xe7+qhya6OiOM6Wh8cba3CtK83v6cwGn4XIudLfRnoUvKI9cBNUZPtbN54/FVWx
HRdiNPrninsdcZZNsETRtMizs422rng9RDX4p7CleGVLuvKGW/FGpvphy3zKKRSzh9sWv1NSSKkw
eAUIeqd7VpWkvenc0D5kJOy/KHN0L7/Da0QK8POmjBzrEDYWihkm7FSIrM5WdSXPyTPyzyfTybcX
z8o0VfIEPquqcbLiN++bTTxRU3/wTCM/P5vzozoFn2ujaNCihmvBSGFkT83miDa9Mty/TymKBncy
zLlzQ3N0eWcrHli10S2uG82NnmXwAHiUCVg8mcFtoSPm2J6M3mwSeJaz8Srrhp4vWRbMfP6fHVTW
tm0UaVcFVHTJdmrVY9l2zp2ETLo/3NvufLUu0FGFuuYblK56WeCrhbVtrSo6x5zvOycPZVGE500M
6B0fwonCp7wKBxj+tVf51kZiZQA1ne7ANg0Hc9l+VlzYt80keFHSnRrD7Vp0zfAyBbW+jQYrvBbb
COL2FlTU7wjEDS9iqgoTqqBMvXMW0wA6HVltm6fIZVpy6Hs2rK/ik3ATubitl9Gy06q+eZwy/xe4
Q4aTh6DxafJHUOhyKQNf74rSntaAyyh0PN+WSoxM/aINqo3MoTqL9ro19+c915isiCd/u66Wfa16
etvsvIXMy8z5pA51cHURYjcqv6iB9zm0ahOaZM88ur0SgR2cVS5lWOfil0hxO1BlvUXK3F4jzy4J
pSAxbbUAnhEJkj3kar2lDY2dsf3p3SSSM2oI6yDIRFVvxgcHgsEdkprJXqa9F2LrjfEBmnVnM8BB
cbhw+EOK/lCc3lzai/EYlpl2qvM6tTeyyei+6FM53Ad60AJOypyDx8nyyVazeuPX83AjUxmSzkW/
o49vZVahfvvUWeMuT8LwoVhmnhkETzRmrksqWDjuOoTl/AmNn63XtbAMeNl3jfbvaAvHy8xHRIfs
T5YvNx7NcDg0UQZOqaqhhm+Hp9pRwxcaAcBV+i8yGLHdgiCy/GO62NwGoOo8w/kvXqr13UMe6MfK
9N4W6D0QBgR9+ZBjohUt2ztzD23sshzsbX7bF86fazytgcC77OZJAqq+mrZBH07XMp3bsgOMZkdb
mSpuajzn5ZcsSd/uhopbRfrSdm6MtE1A3RQGSRt3UcuASxQ9a1R9dlCsF3dii9BQHjnK/zU3bwwa
5e7E4C+LJEqmMhiRHYOjKYLdhWOdoqFlHkIL4ej6i6G55d04GcETXcUUm2Dl31oAH3ft0MwHqvDh
i+9G4ZMauRsU6LK/eWWt2XkbiU0NN3iR9TT3X66XiBBy2nPEeof3+4tz3QNQMFy+gNA9K6I/IITD
K6kTiP5tmnfuXKXd05kRQCRgDb/VbRwc4wVjvZHozo6c7RQa46MMLaypd6Xf7PW6nR5zmyaPLPaR
7ln+hVBM/+I3Vn17nrmU0RrFGjeJ/DnevfLqsp94U1JiH9Z2y1o0hcOXHLHCa2rVAR1OKa03SVkf
gQvCLQUA9nkMt2m0FPwXS6HG3tEe8z/FdQ5a9LrTyo3265pgKNLN1Adv+4gDctX/j/us9x7/59fT
9bO6RRO+2lephRJno1/1aLPctL7B81ba98btVLENj16pcZvaRnwcaQHOF4eYBvGeYyS8oilnr7Ue
vSTLEomUvWWqjLMKRCCA8KlNqmkvRnGf7yjhI01Ie5qvEGF3o+TtW7qcwPlsStOYrru53atmFZlb
khrmMaoyC+g23/ltwE/ercw9+X4XP7mcyd2XVdtevz3X+GN0Q5ZPuecDEjy4XeqiCtkisfNuUxeH
HdV05tT62Z7DvGOeL7Ni/trrVnkj62WVLNB4++x4p0CLsqwXx9Bn7q2tTwqikiP9HAiVgZWobud3
3bKLqTjENsFqjXwjrbX/c6xsnEbBd8eGEa22X0rFULZyZQJaOV/li61MFetFrv5FnOu4Cqhgkplu
ur/gxpKpDoxXySMAs++cWWKvwz74wKOVAi1I0bxMEKi705ygfKXXeGOaGRjn0TQAMMcvxmJG1jVB
pJeUqEytitZ7OJIUAMxz8aprJOHJAkE4ugTzRH/eY+aZ5jF2wpeAZqVXhoSPrclzDAoXNkLj6lVR
Os+Nb9c3H6Y0h9z0AYQmV0rjnb0BZGVPsW1at6JXghLrkzUZ3UkkTPxFpKSJFFiwq0jfOaJhMsZ2
covS73mBrJLBNdLzUpnJ+tFK4r0DlGZXulVKrrObrgotMp5KGq32XUmezLQsBI0Xm6+gXFcWdnMO
EcfEBmhAe/mx1Kc/usDSjqSGjSdITY9qHKp3Wte6KIW/TvSKPbWLa+pa5U6zx+vWcLxoy1fodEwU
/c9zpEmzFuh0s9jKPdcXkwZwfcfAYkow7Cexp63XbiskPq7OW60vRtzyAmMnPb+QdbviVfMS5yaP
9QDCBE6MxnKedCOlvwbqT9+WwpF+sxq1aQZ3K+dFCQfzTSSk9eeYdYvVsdrWbeZlm5nPKXLF4xdS
aK80VCqf2mKyrorOLK/brE4/KTOcZQAff/sxYIwQvKgD0jJCBTSp9MkYEHkJGaAa2sbOrrKPU3OZ
SrB4JXidivdibWEDT2/BWG+HRa8tS8ADjb77FXyr5h8DDbp0mnhg+apL9NtErI3crnEn0c2IFHlt
DKei/TMtLPMYQvF0opOU/6pKKSHYUYYCFazF6hoUlUgJiXdaQuRKhrqhSersuZzbUWsc7f630oPW
vpU42U7mJJE6WqFRy5oC6NqDpM9og2YwZi1UrseKhP3M78i2t5DD+jNNzewEGrgk9Rll2akBEbVF
BxhRzmVR46bePuq6iGer3FHMu6pU6VofJjoAFympZQpr1PTghX4Xbh3EgMVrqX39NENVfkcD3iun
zuJrl8XzRisi/7XrgCNpfTG9+lVkbRDUy199J3U3RRF4qCg0qOBa9Ox2Bh1NlA28o+YYSL4tfdpm
HPvnqSZUD9DQfJiuXgn+t2vTNIi2zsCRvF26P40OeIxRIwUeRZ5zZy9sJ5TPQLFP1AxPQ1DtxTYC
uZzR3l3cy5KsLxCTXHYwaejae5pe791aKa+hT3H3CW27v+hJ/KWhxeBJ7Sv9Ab3MdCP2POvNXaYC
I/cWUC/tzzyaaV/9uWqP/AEalEqy5Be625pNE3j+PVjA+blU2iexB3pWHVLftEiMcZOoaQ+dCZyo
hWfzNfpmhPH4+zAHyBXwtfbUl+18jfpJda2aWfDMcRAMvZ3bv0ff9Bb+E4mE3mx6smNoYd6erOGb
pPMpn8IdFBYpPVApWaN66eETI60G6X6anPQONJ7zkFcoXCqBxa/Z+1WQkyoVW/R+tXrPV/FY3HU5
5FhRYD+FPL3e8F407mWgid28t2JfvbJTo1jEqj86ZDrF/lNZZu6NxK4R8LyTCbPAnPZp8Ay5X/6i
1Wm891Vg/0VD41islOXW6p30t3aMt7M5jd+CuI73c4206xrRLCWS/xghPFFpHG2zKJy+mYFCw0cO
1eYV7DYZnyJFDR/85QTShJ6zs9DC2tphG5KJlcOJsxxDxO8H9DcokXXy4AztkKXGIV4vdfnQIDA/
KWVNU8hypvmwbNmbGvB4auq7Nkqy3/SehK9ReeXzBDDxZnAV/TDOpfKFDNY5wqDpZ5NNEA/ZMS1R
OfVhbeFbR37uO6Vn7QSzbvsMj+J0D/f5tZHzsrdqMRUHtOuGncTKYKjpdyjsEIdcllddNNNTicIi
h9JHDpfbfq4pS/qZuWsnZ/zaNuThCoPsyNy002dHz3fSAg09Ksdh5FR20uXs6o62cW0beT4EA9NQ
65WXyJ+mPaz7hU2nDLS4MoS2qh4VaxnAmmd8i3AJttbUaSnofs34bqRSsHgkfOlp/6fLPJggeaEd
lr7XahqfouX7GrIvixpOanGsp3Eh/2P22/zQlMEEgSvDDO72NCM3mrqTcy0mw4BFHP7KH0Ly2BhP
6RSamxkWjt26do2TqyBpruL3rS7CEvdB8bQMdXUoV/R412bWrm3t/NEqUw6aZhJf1ToKxY0ecdJU
UxrnO3W+scz616HMvIPeqzNSBOgDJmPWPImt9fp5uwoH/qNNXdbS4Udr6hoje6V1M2w79Nt2Unhc
CaLPZcsPdcwQ9aKDPwyfpWp5dp+5o/9+fS5vmoZBk7Bs2RWdfeiL7rMb7SC/3Fj6mN4NU9+H+0Sh
1RPhwctpsnQZo5aa3aLNdyWz99B2+R6TL7N3u+woM7FLxHu82M1Qbx7e4+WWEup9sysImMqFtVqG
ovTtfdPX82a1ydXCn3mnFx40thJjufAS0q//tq51B5qCJHJIquBuHBJnX1SLsPB7zLpjC/HaFdWo
31E+sI9VZd2f/x4yhfWKtmj+AOu/iCrbOUxMbu7wff6+9DwVz4WNjO93P6irjaYP6r5p+WYTdoGy
MX4HUN8/BECLwbAiqLiQlTdBlaG+DE+oRMkiJ+hhX1i8f1/UNsndW6lEi7Rx75k57W5lMqEhFRTT
JintESVU5gHyOId+opQoNmWxfQyk63rPt9UinopH3OSENSqL5N/AXhsQD8V/mFTebpR8Mh5lmNve
2TkDUvKrraa9jhKiGmyyXDU5FvfBbliEw2QgWw3fak3OOx99GBwX4bDQToz7evwmAR/MXa8doLPN
tmJb9yAnB+6pcZzzHuKwc8270wMeNZdbde/3AwWUHubZRC/zRwfPHL9Reu1v1s0rj49BaXa8+Tz9
GgYlKGEWWjVIDesnQy/os3bMhyaHZK1ahiVATBIgQ+x8NEnoshCwsnVe+ONe6/Y/7jUV7VcvirWj
q4cbx7aaZxlirTCvAs3v3nRt2gJSJH32zJtukbTp+8x77LNwyVGhJTMEg3nlq0Sf5ySuqMXn2lu0
QzvOY8FR5jJ6vZ+sUJf9xTaZo/c4sr/MulJ7jbLwdUwi52kceNyrEiO8kam07nizc6ILrbmTHp4s
9pDC1k4ykaAQZnp6Gc1Pkdm+NfoQ7V8lPaip2qIZbNshnbfTGj45skLW0oH8dqt1q+VWDkncOwnT
2iJ88mv6/JY9VDqvbgduk3lLZUv1c/TAQ0AW4PQfw6xHNTedTmKSoYTV6cqZEx0yR8LIPIK0iIlT
rW46JYpTHavRjJ3qoBW9fS1HiUR+4uRSBjgc/V2radpGjilik2OJXK22dcWFTTYwqfptVLfo9iEN
oECGoAX7QBpGs6hzU6spSgwLnRjtrm+EYcVU7y1LhyKzR1zwoNA/eaiXAumclNmBNoPkUC3V1NU7
BfpvowaChpJetKVPydlfwORlKt6SkuPZu8LkBU5PlTY8r71wnLdavMnMOxltQ7JbdBGhafRlLmHq
8jUY/d1es774nf4NQab8QZxdq28gydM/VRnKrJMeXok5zBDiMwb6cEc9sr+Mhdrc5GqZ7MRrBY2y
D7yYOtpyA9+p3m5w3nJ0Lm5AMfHDDSK3cQ9QmYJ6pc2lvbXCZMuUtItMMwtA36Tp2zTpj8qUu7ed
P0W7xoqiXysaOWYd/lOE4MzDoBc2pBZF8nlU6icJAEDpQHYRGA/rSuQBw18rjUOw55tf0zmzDoi7
8LayYK1Pxwx+mIi3Xb+AXdZBbDnCK9Db5ler3Yvq4VABlCTPhTjYxVKZKgKmXNbSp4te1PvG03Mc
8WayuqAuN92iTyGDXXQkquSyjoFgtcuwusU2zUG4mwcSQeK43OK8T1lTKCYLvTP02r5dh6Hrm2Nf
Al16twegkW6NEaK93V+XtBz2c/Mhpmij8SppvV9FeRiuZP2uVs4qxWfhYXtRgxZ7lV1JkFjkShSh
EYrW73i2Wc0BgpJw2lFk/WHTD/ut9h82DRDE6vMmcp2tTufUcqaQA4jlu/bVOCbfzkeUxS5XF+cP
GoW/IvoFnnaJAF+mH6J4JFu8TNdYZ9mtCqNv5xOQeM/nmb4adgCc3FNsZBUpnbx+aVIa+FRlphkl
qxx4hCvn02TTmQ5hzZ9I2LmfNb4/yeFp/u0c1/VJNwBCol9kvPA3Hzah0qq/K+2D6Hwta6xKf1vj
a4p/2wRRfZqTAsn1YdpOWcGpmIz2t5bv500PictD3fTQeagBp68wm781DtwP8EVO27SBy9EZpmJH
RSV+AHo83tjupFzpTlM8uZpXcfKhD8vwoFteyMOmaHgc+0b/erFIa2sFtlWzeGpreA/cSXduzMGb
MlQneICkP6h2DomVG1+SerxPJzf9LTESOil5enuGX7Omx5SIUFGNL/XQ30v+7GcR73v8YwRNbIiz
0wW8c7vkM7wU2aMAHbq9SnXrizU1NQ1g4ScBVBShah9HOLbOMIesNIB6ooZxMEbYqzr4dq9KI++3
BVrvR0FCxHl03lTWtzvZdAItKZsKhoLGTue8aach6h4jWgK0mMcU1RkeA7XKb9E24ASCONl5Sg99
8yS8sRomcicwrCwmsS+mOlbzW9nifR8xIei5dWJF488Mfb8N6JHGK0g+gtvZ1pOHZhHS68Iw/61b
zumt531D7NjfpRy0zhFWq/abEJCOB9LuYDcxDVTv+VToAJqHokw1HMjITZI/XY0WPNjIXCocXWQ1
RZtqo8P5sPwgB/auGGfSa1OWPWQlXKL1wvfWVfEIoOrvjtpWOEssjoCM2nlF0nu8ixdHEJfmrW7A
Q3w3kqrKikZtXt7yO4PhZIeRArXo3e38flK/t8krSqFwEPWhuo28ab7XwDfd0sAORdhbQN5H+zpV
wPMpsXs1td3BUlvnZE++5exIlySHHCJFUEZadHZHiu6cIv490A+hV5nSeneT6jSxy78MmPXeAP3/
2o0wfax2uHH2ZpqErz+Jtxe7HnkFyMYGLrICeo80qfmULjlJmatuUG8oG1sI2pG78Ept3Jh21iIZ
WxmvDZWXuiUJSXLgPqy7ciMsm5ObQGmlwHcoU9M2//OiSjMB5+XTHUmqAvrbZVDgqQReiH5GO/9l
WxwxMmUowgzAnlR00GE3LjW3uo2baXoKlyEfrX1TFrC7LzMZAPybUcND52Lxsk596KgVywxKR/g4
QPYhiRycVlM81tlp6NVfxCSD3XnFjavq7XllE9XhTV5bfyDR053g/kTGqBuTHnHQottChG5RYxpK
8u2LUTwSKVfncJmbQfZHnqoqeJlkvOXIpO2ruR82grXUBrpveC7HI3OJkSsZYEmDtyC5Xc3Q98bd
puy6twV1g8R2NasPie4gZaS0nsN3sqLzl+tqfz9VgbuLE2P61PQheVTLe9JVsFzhWMIeamvKSZzz
oKo0VCK0Ll7XtaprRKv9rXhdfmru7Mn5Tmfx9MmCC/oFOYCirutuW9TKQzXALSaRhUV3djXl6o3s
o9d8dBprmPbi1ZtuOGr0u8KGySsCxxE/xnp5lG0lAiQkhH1K9SyzKIeIkiNndSu7kbPqILGvJmi0
bPRGTfTwLK3nGDaH+mefZlYKHhE0USiRXg+8kW8MaHTv6Mrmq7kOyk8V5BgbdUCZreCP5pPwCZAL
anZqEI/XXZADuFhSpxyntW0UhRWseEwzvQiNDWiG5I4fJfhaSpNmG8V0dnEba9vUz34IDB1EAPwq
O6h5hQqwRfVNWUpw/myNwL2HrdeP7b2YxGk3ENionjkcJEIcdgeRk6wX27qJZnVgdLPuXuxqowxI
0qCZRb++dlt3VX5dhv6TPysm1F9CaRVkOkRWGhypsx//lvFbDrnK4gkbj0u0YJKDjXbwRoxwNxMu
l+dQqCvzfddRlkKeeud5r2HRTg9rCmBSTNoC/Ei5lsSBOKLGHBHCbuodX7DGozhSvaHmXWivEGSk
R6cocr74PP3KzDrvvmzRNcisCEEFf563au3Er+3gFhtnzvzvlVvdDwMJ+c04fys58PFXLVo6SPrq
j8TMvlhDkn/rFP5r6V+ePnMeyHZAfJunri9ICJiWdueG43w9BU53rFRvQJVX/9udi9H8eGdrubMS
lvflVJBnKdJvFO0/3rnvki9xmanbODd7pL/zAyRmsHHPpnJlFpPy3Rh4n3tdokOGXbt7KP69W3r+
+yN1dEQFh1h9TCA02zpNVX61mu51AW2z/k+ojah0zsl3RVPU16B3kp3Oh/4xSH3liv7t+BglcXM3
tvG8t7y5+OSEPoTRoan9ipDG28vQeBmKHwS/dgZJwIuXMc3e315GZLrFDy+j5sHmzuA5eduNfJ6r
AfkKihDZJ6hgiyej5WtlmZmeygCWL3em/F5MPG01O68xuiuZyvJwBqsk09YYz8vp63aa7bKUxgB6
zCFFdmYz2vVGaCEQr2VPHLUAJrTWC3oC1ksfLEkYRJBOYquDYEH9LlxXkBy/gDDKnmz/bTmSYNQT
I4tsgtmpt11rvg3NcpUAf7eVHnTpMrOjfia3khokThcP5Dyo9mjqjQpL5U4EG0yN7AIlkPkWNlg0
9dTfxIy6KFIxS5To1EhUPk/TbVmpTzy3+NuoLOHDnAazvu0XBhUZ9LbveT6GDDqC/vFmdSCNQLT6
Hj2N9b5o/WvkOrutQf7sRop3aQL3FQwTLmSo4KzFC+e1dyOFv0yfkeN1oZe1fX9/Bg7MQxhufH9w
r4pIq42diL9rixFNBfdKhN1FLF6uxKvD4rZpF2/Vgp3phhbVdUjCHubQ+KQLS+0ym2z1k1DYim+Z
rb4lUn2P/HEdAsPnyNKoDRrJgIX5gzXtkxYOJXkEPD8NinGMSnRClodFKZXLcI42W4MuX0rz6+BN
yrSfSp5+h9C+jk3FAKQQTd8Adu3K1Etep6guafXDLty0SeTBZFGlZ7s7LQxjrj99W+xrvKabf/D4
NvAdRu5lXBjbZWgTnW6RoYtIt2FbvcESlzntDNhBTot5moX3gcYPV9sOdFosZR7P84PdaGT6Uao7
TvE4z1PzehE1OPFSWzymnOCfFP7TOsOmcOFGjrlz85AC5yLMOhjN+FRN/JdKWaPXObNJeW00FOcp
NVXjBZadvcLvDZopVnerpJzXRKlGTzUe5/SQJqJFxwbZlxxoeticxNum1nGCtuI5CEJT9hBzj7To
bZixh2xpkAcDj5RkmywsEhSsuvClnKoK+h2ASpURhS8FxP2QtbjbeYR9dlsZPZqGvu8cKtN+8yYc
q2WpmH62fokQp0OD3d5Ck8art7XTlss/pTkTmDuFWd3yT2nOnOWqFda34p2Xyrh4qY4TvNTNV698
mmQaOvrHtT8Lls8a32rJ7XDKI2fc5ranfFKC6W9X06i/2Yb3q4s4JUbLfWzq8arJE+MUji6kO8ub
FhzE81SO04vVt8ap7KYUVUPenDV03wanlw92eTP7f8UPMVygc18MtrovbYcEESQmp7kJ9dOkt/YO
SXhjI7bV8bMpuQS92si61W3ks71rQxSyLxzasn/KL+6udQ0kvhQtfJAhK9JP9K86IB7/MskVvG7e
Fk75dF+IXqYYy7iBNsV2oUD7MToKAbun9q+r2ZiCaL1D5hRvd3AssFsLa5y31YMw3cuKNdhWspdg
yG4UBZZNupfiTZWN8aFF5RMtOVe/aWe1uleXUq0SZt5J7YAYLJVefmmb58aD4s2wKnRblwhxZI15
o9FDdl5Ee3G3axA3m7TZv0eOtN0oqVf+0paUIy09C0+Z35ev6JGd7fWEShGCROa+Surql5JnVU0r
imcj92EryiaQxou9X5bTARWsyyskV18Cu/uCyEWxQ3sveRlU0i1yJbZhsU2LTa7+b+KUgvRCrkJd
Po6htvWMGbr95RvNupr7qf1q6uF0mlQwy2JN0kzbjgPfKGVooF+x72ZIsD1EeBQI8g51E2tXInQx
O8a9pRXqc5KNyWPU6L+LWaLcyFWvctOcvi5RqudcGRl4mEIxX3jWpJvZ4kuAerz1IrYiDHcjTY5P
hoU+SYxQ884BdX0lEbLAnEh3LgKwL2JbFvQ27K3nPICrBxEgvmQPa3f4Cly6vvH7Wt+HS+rLwW61
1kd7wbHo2xL/M/swp6jPVv4mHMPuPskH95DofbEv8jD7DI2hcY0upbcN/Tb7PIQ1TctO4GwUj2k8
+yQlFp0jCdYM+Hz6bLgXZ1LG83Py/1j7suY6eaXrX0QVs+CWPc8eYjvODZWReRRCwK//lhrH+MmT
c069Vd+NCrVaYsfZG6Tu1WuBhCzC1klCZ2tdRJX5yRQyuZesk/s+cz0dYTi3O9Z4WeaBNKLwYFs7
w+G8/0EDWgW6q1NhDt1xdodsH/RmIEIFMFYDFpapHq52UomXbu0OtnzRNd5BcGrIoWaCblQLxTCp
QQZWdaFKWkNcAaUs1C0GKJhFjnxEZtq/94R7ITP+umAoigByr7MWS3pQQSsgBLOnUWaMX0J77LZZ
jvPd8rpFdCQfgwQREmgBfHgN09t2efmGw0YV9X5woLGYFFgwOEHmZX5X00QTMegEZEhnG+zuOEMa
cturLFshhu4hmcJtJ+LoRiahe9A7jtsfNEamZdJi++ekbpiakyHkD/L/v05KBNBiYHvARxPcQ5yU
DTc/jQD1qLm0mm9jG520FLvNxzLsqk9lFv4y1K6rYW0SeNhMXkAnaM1d959dGl2cEbHil6UrM1Sc
GXnUrH3tENqqsniwvOkOvYjqjPu/9ixWloHM3eYBkBBz5RSxee+ZxriFrHR7BhFcf5QcYjk+8/gN
8WVrrQEw8TQ1ENIYq6b95jXxgRvA2wYV4NwgKYBQaGF9g/JO/Nk1mbnKkG6bl+w1RfvIyrcl5QTA
kpDO25IoKT9H+O4mHZeftcrsQc2IqxE1eAF0DuTnkuOedCWV7a9+lTWBJtYHYelq6Ip4S9pgIcIq
F5eB4qIBcfKGuq1oIRQORU5SCiPNsLow2eXdTtJiLgIYeBlnKfaCF6+EbHCACzvE+yeAVMd88XHo
v/joAPwc+ymxtpGwxDqeWHhIfH/8zCBnLWRVP3OjSi85GKKDAboen8ktgdLjARzB0Nm0WVCbvb9P
MzPcxShWXKMw2d4kssb/dZ1PYm1VOXQ/qD92tgCtiG1vBogKQRfUnTaWznbAMv0InTE6EG89QFfd
ja7e7YuJ7JNjzP5EcU8mRwFGBtjxVo0OZCcTDf5P+x/r4zv+4fP8c336nD4hOt7Xlqaz9VHVtjU0
F2rh700PItvRFDdRZuB9b6SH1EWZfmstFmYbYNsR/2kFSEbUhNnHmlIIvaQMqjApntL/XmqxvC83
T09B6esOBRTClRqCXTnqW8TrlW94+ZZspJ0gwHx6lbkeWL0JXmy8Si07Mg5Ijeozbkx6uR043BMX
Bpb5p6Sx3l7Aaf3mNsPIlJvfVeIC1hD3KfvtNnXDv1b7pxtNr8II/8Uuvv3WhIMxFJhuXe1Ak95q
2H3CE/seaE+J+mF80Sv9nHdgtiBPblvd3nUtD1yJJg4lyr+dElAdxi24bsln1Bw3aDnQdCZyLLOP
ugPYl50Pd9DXs3suw+kM2og78qZlBx/PLWtODul8OA4MqBU71Ip9Dh3MZ71GSiJkYXShLqj+dm3R
JY8aFOkei9Faj6rGNcstE1VPvAqoO02GtQcZsz6P5kMMIMxQlnsapSVjCG5cqKuWHHNw8tGSJeh1
chF1FycKQYui+QhWxCuT4iaq4W0BmDjk4M4USxFRPUETL4m21DWyWJ5MHZpFfROXnyLkjR7tfA6l
kEPbgPJ5mc55o698JjZGZ0GlMEr9+6FBqZqp1EJr2YN2gnUAGose7A//9pBed2oHvOr/8AByCmFx
lfL4yxoM5/f1kFjQh8eepTA3QOIgpOJaNtpJ0e73qbYlIv3ZNo+DVB8k+00LFlin1Iyd09jISphg
NUVFcHNm1EXKZO4SwoYwNbF0ZtOCqXmfRGgd8no3UY9c3yeaKEc4xxFKqVOzuok8O0F+kD0CGswe
mWk+o4yrvYAklkGyvPE2iG8PGxrsmOZfRoSsOjVIprLMrxXLTbDSYnaWOOkGJfXtlqZ7OjdwEm2/
zbPVJEhp7ADvT+7IpHs9NlUgft7RJxh6T5xi6AEHNEprmMjBlbrZ35NJ1hoqiCTL9vQRoK7dHB3T
1QEA+f2JwOwD1S/tgSydXkD1afoWpkl/oAAcB0HubmpEPQfwZGJ1V7xo72mQvmTIxkL0PY3v6QsW
Zx3KPv45nRd1vY5dE/TNZeYdErwHgN31Dp3fFJ8cMy0/FdgnWUM23KLGwnfcMe2VY8Z8T4NASE97
C0QJK5rwPh3PqwIkriPbeG6VXi3rkUATJl5Ca0B6J7DvgO8+a5BUbuWQfAMN7ldXQN8HRCP+oYih
xsjy3PiCiTROE8da89ZOCtBMudb01Dw4CoJvaM24R1rcUNALfo+8sBOEdZtvPbAWSMggfRZZYoHt
NEcGQ2UWOyXlouxA1pof7P/0R87wYvptLA4oXR4AYc2AVFCRvz9igDVL6pWVIKGxDHwIFrYUCWQS
rJplgmd431fg0pDhPVS8wnvXQJYF22N/10PG9h4cAYj5uyj9kp5/Jg8zTI27QXydRsdJV7kfu4o+
/GfIpJuuHMUO3KolyZfWoCWdpoVmn7pD05sI3gqod4c9it7UyQ7PJRcyflF3oG5r6usYrLBPCU4e
2Lb8241eFb0DBW2/6P7q1qjVCMj87qbOMfNqZKebasLmy01pNdGDUbnPJIATECbbdVOWnaALlp8K
Q7N3I1AIt1hWgLFXhvcoQoSuG9OpXs0kfk1iWf9sUujdZWyIA2sABLqNq5/Cb15HLS5fi6ZMIY2T
scfRxI+51uL8BoGKt7s0xvDxLq6dpBvkwVrQH39pLP2NNQZK0/IEzBZxxHwwQxtyppX5m40mKQoO
LzIgseF7mxyxt0eIxFRHBykbCPM49iPZIv65k3b/IA28DnwHssPtBC6sxR/SV4A0ch271NZo7+fm
pe8miJZW9p0zDu7RUptVF9iNrZGNKdLYE78h2T4A7fpP4yweT0ZLeaYb+zhwz/tRZfpZB8vJcsFc
Y7b4vy/+4VOl/vicdM0X2iPTbpk2ymMPsXke6geyS9+7xZYH7EM+vYoIsgNLeJfCwMpumxA7t91o
S5UHo3yuIyhVQCrCWCfIM0JyLp2uVsj1FTk4/nPWNfYqLlGs3vIoX/FJj7ZT4thXDYjbuTF8Mz77
3N70RYjwFg2Qi4Tc0qrEj2xLth71f2vdSSII0wl+6yXoQjonG7ZVyfH3ayoNAUg+HrFpHD+DPZdB
otLRjkJ1TXPb+AN7qUFLc3I8qPfFSjvaKCa2EhwU/hPTSjBh1T/r0dK+qAsvq98uDPDjZhyCII6B
7GJp5MZz43XdOhbcvkkD2gJZmxRHJAzA6BBO/qY2oYqQGmG5ymuQ70T21OIbiCvhAe0NIA/6uoGk
XzroxuY/+5AjNWkKtpNYeS+L0VVcfC3LzsdxyzrTkbOv4unO1KYzyZBlqTneqTE6YdJYa+Lbog6n
72P/bR74UMByP9hfWsgyBCA+ih9jK/S2oweMjQSN4cVM/WQjGm48V5r4WlRD+NNMwIOHXd130D1b
waAmaebvSQDfDhcU9KRg1tT052kY5kmQVZ0ntRUCWoCbaGGfnZLG0Vb5JNMVYk7ZKQoHkLTTSBem
49slDU2ZjgCKU0xHa0ACrVRllZWGQvDEgPA6tMCSsx+CQUMrePug2Wm9qmoefxkLeWMOar2CXn7t
udf9RMnUr9hzvGeWW+Bh9gb7ljE9g+4Tj4/4y9aXbLTMDbc99mim/CUJo92k8kfUyGr0ga2JUTdO
/dxCujhzhqNBGagPPu/DsRePR+p1OhTnu9GfdgQJqgbolPctInozQkjBh0DJ8ncbd8FAQaLU5Ex+
w/tcQh3ReuT3H9cDt1d08bLuDP4NlKfoTFsvEZbe1j+BJR2YGxWkKW2AAivHBVWZQkerhiaF0Hba
LLYp9a+G9qXBsfuYeH6NU7KuDfgbRuu5O8jCvY2ySFG5m/gIF4A4KVENDYDJLgwsp4x3H7yxW163
Y95fFmeHKWLvrH784AYh92QzOEULLvAXEMT4F17VjhV0iAccfCt8qU0zvI4c55Y14Pdb1wL52OyC
mqspSJNQw9NlLNbAE0HUYHk+DWZeg8x6Qw+mjuz2KOxrmXfFWipnGglzZOACnQMgmPLZ+Y+HH61e
mJYBskWUpSu2Q1fRI0ZmibpMutSJ+HAZIqM0UhuoPmAz1BTSwPvgF/dGFa/J0UkMlAdZNbMOpi1n
27yCNdb7FjJtdhwUdQG5CcOw75JsavZO0uWH0nLG2wQhSGjEpc3rALlHpkXaT082e7cy2ZeOFcOK
JhVu2uxlboB5xBfjzcKS86RCdy/0RLDLbo8YkTtPCoFru/PTcWNCoS8oVKWCqyoVqKmHZoWglX+x
bGkAV6OO9uDaiEF/hdIDEDK++eHUBOYSXjfAmyPkE7xP1qtE7qCPBnljpHNuwAwPtyKTzcV0oVDP
zcKF+A54VPSkHY+Vr99Tz1UmugJvSb4XripPUFNpERootSjb6jXgdyxsy7dV/Dzv1qZAJDUxvDDZ
lDYOmkNmgpBwuRVyS/g0QNDsabVhTPdhmvIrB6nCxvNksqFfVKV+VnpSPkLJzTxTrw397lI2Arx/
GKPGb3S5cYG42KSV/2ZD5ep9WGne/FtEVW15qSfrRv70UwR5PN9EsWw2y0Iy5HcWZIsvtA6Cw6Df
GFmKIBMoVWrFf2VkyS8uU3bn9BDv5iFY68nOXYetjNYwT21UDk9mGu+60TNec2lAybpsxx25ZUih
5wYO9u3Um8f/tOxkanXgStBw0bJFKMujRbDAVhPWHlWD4aZwpm5LLGTUTRFb/9CNVZcoy/S2CTfL
aCgRlNDLXxFeC089NIWOPMO/krp2jGh55XooRFCjqaM4IuMauETV1VNgD7mi6acuUgbJJau7bO5G
o9QvUa39nFdCxuOaRuVX6kXcca59pz+zaZqeupJ3Nw06YjQWG1Z81+b+lcYGIBfv2tECZwDuCEaN
5h4brH0IgpWnRJs0YIrGLY0VvWk8uCAMpHnCEe3j2CUrGqunKPnkFr9qfPN2MgXWXYRl/yiLMgMt
V96fXEXuBNiwtU9Nu4aWDviiZhdU0zSW49xTLy1zExjAxNhStzeG6lpm/pV6NKnEBj1AgKA/UZeW
ZJ64Z1n6aVS0J3nfZg+aitqWdWzvsMHoIXcT14cBtftXckFSJr5Cg+KwTOgKru9QCAAEhVqEGlEk
fF4kKpr+YAG6HIBhwkcqu3aDtPGBZq5tWwtMzYkhssX9tS2m8K7Oq/AO1ZL5PoG8UaCTT2OizK6s
xZVGqSHn8Vj6kXs3O2UtHi4tvgPzupkPpiTdyaL9Mmm5V6luY6SgsPWz0lmj4AoYEj/SzZODP877
XqCQCdDa1P/w9h+SMd8IhiB43em7VOT93kW10GMUOz/idCq+l7qPzAGrngrQpf3NIWvZkz9W9eyA
F2+/r0ccutQKOQ5LDww8MkHiQtO+NKL6wnLNejH5dgqL5KVuhuY6JBFw2sosShnvMgDHt0hGWS/L
pLcuduspIlnTVJ3mN+Ng+viNJHGF8j7II31oRAjAW9yPUPnFQKverXQFmXd2xYEnsQZ/TRbfNLHP
yapqF+Yl1PAc24esa843DjfTJ15gK5h0UfejQqxKM237F0caq2Zj+up0CGrkwGfjpC1wPMT2+2jU
LYrt1PQQYjfz9MnT2yekPPpNmmO33yoshKvwEby18bpk4ko9poNNYeoyvjJGA/gONSo8+TYaRSiX
b5wKiCk19X2+7w3lVvfBYJqAwhqxABTC96pGJbdAq4IfyCPy9h64onAW6JmpfxHyE42H4HZbm5Y/
nWhiriZ2VNwyDZ+aPBmPTJVVNJ1XXh11Rd3IDfE7DfuzMUFrGywc4GdsKnkmN/KYtKjadQJksQeA
j8TKc4oGGc9Rm2sDwjytgsTQ5Z3Re/UV2BcNaFakTl1ZV/h+1kqc9PcMK8r8exACgsM8t78z7vET
vZxEm/hXyKDtuhhv+lVrRv0WTHrtetnqqQmuzLsTmSRo+ra6ZwEkjfAoT93hS5jXBxDvaD8NxzhD
uHR65WAWWDHU+9/Am6XtHaH3e5SXArWpJjEHdYup3hymIa5uU2iXQTaW8SVXFadZAni0hCTQ3Hu3
O9wp+bqQxbG0wKW4kMwAFgpdH00wsKvq5ZEGcny9NlVuI8dvhlByFfp4acCQ9iJ+1dIQL5E5RODI
BSua3/jWCwf/1zY15LAlJ7C2vs0x3cZ+Mb7bUb6XTZnci8aKH83CAjA+10Ff1abJY86r9ownzisN
TnFcX0BRfSkHNz9bY5avoYwLgUXV9QXegAFdUhNqKR5hamQcMowwCHcqoR53Q8be+QZIXH5vj6y5
5sCPBl3v65/jdtDWVWOWB+pmyFhAHVM+ZYY6ggFnG8Rghvkcps0AbIXuHVjspSdUnborbIcCkXH+
PBVRfNG10QeBLmAAEJLt1lrlRcdKdZUbV2561MQXxCuhiRa1SIYBhbUGlU18pO67m6FWA1gM3GgE
Kpjab6jsAMNWXX31XcTUVcQ81VsJpJXwroNfVmdUxLnrdw+kJFACkEq5cpVH2IFSnjygSVR9jZq3
NchDg+IcuIjAkYwHkv7QIZm2mRrUgAxVYzyglN54yLm/bRGlvJFHkaQWEAf+ECA6BZ5dlrpTgKfN
eCBn20JhNh9bYK4wlWa0ak2EI9uNXcmpWNWuth1659WEptYhAx1T0ClmGGcK6xN1IVJjPTmCv3Wj
YUy2CUqV10PD3X1dQjCMzuou/tV7XslkTQd5GqUundYXZ7uT4QlBnTSgrFZnd6AKTst+m7SeBpBy
IY7ctryTDtTWnB3LQlByDciw0gSyU+qsHYdkNwIDNK+0TPhzTUSKoEq4zmJse8wcQLe46LM7P8Mb
bZjYfROWMAFDcBpM78ti6lMXkgh2IVdRl4t0xeKCr1Oty7Zzv44mxVmeWIe5b4R4+TZVeaUlqsLN
7sZB4HyoJgNvN6+fo8QWJHXDMU9ORSSzM3Y7b83kpQD7/NmPqxrM6+2J7DSjC30LNKo6Uc1YV6bA
5lMfQjCYoZbSCjUzIJujBvDfX61KgKI2Cw0IXSGMjjQqkHZxUjxOzuh8GjhgMmNyE6Cc+0QWS5sO
oI8Qd1yZektvgrQW7EQeJTIS65ZDCa3VWhc7KpRK8gYcUjQ1hpTsEcVYfkBdlMQa1/9xJ2Y14i4B
xKVFFt4XuYNK6akpTp1qksFCX4xxAczQVJzoioYrWwwgJ7YG8Da+z4nIncbJs55q8Pn8eUnjWts3
G0hpJTs7j7I16YYfClUdVuN7sjZbXV4EAPgXJ8+zda6b1mlwq588zMTZkOKtiVJbnMnmeuDXc+z8
RIOT8hBga0Ac7d2FRgZU0IHSGbxqhXa/pKmmnsUnfWxe+XtluY00A5koTUWN1oGiUnlRj1xp4hR3
88Q5o/V7rWX5f65F9vc7LmuZv+9IK5tlaZ1Qi43HJx5GTYbKW0Lweu9dHHfMp7TDY2UZxXbiY5dG
kRCPc7O92I4mL4PJwwNebcfOTIHYIdt86QGgckgN40g2akq3Rj2zalBmAJLSl7jDCQK8XZyNTxrg
916qvdRdU30rLe/FwxfhG6ig5wvgSeeLfwzp4cCeIZVxVMOlmvk/lvj/7gMJMFR5gb974wjHOTeD
awdE9FDEebxtoVM7s0NYDMouda071w7/5GfT+5RMpvXyt0mhZ7YzO8S/Jw1pbb1Elp2cZYniS1Fo
wx01XcJyaGWuFsuEQNydm6gNeRYr0VddsVmWtbEzEpxRXWmMH6bmYqWFTRXOS/YGuDr0QQUl1B1U
TO+uCWNjl4UggiWbjQxl0HasBDVoWW961NQfQsbz51GbdmVjAtSq7LqV+YtdRtWbnYGx7dAAX/fs
VDhDvtsX/3/aqwb1a5S9mhNfKnsFyktoMo9zsqwBbe1Z+O2nJX+W92az6x1vWC35M4kUJqKwibdd
kmLCjl7zyB5OZJrt8aoKUVFGObdJC7NzbNWfllsLPHB2TROPq2WZNuw/Lk0Do5HPS9NCOqic74Rr
riYDFYLcnRAYzAFJuea16660lheoAxjC6zyCJ9R4QF3LU6Fs5NeaIRQUgSDZ0QrzXFrgfRUJdh8U
NKlF3xtsT+eVFtOyZpNkO7xv2IkGgQN7SJ1cnHuU8a+HgmHHrTYy884DL756tJGaVSYPPNP7Kh9B
1aW6tF1xygi5NhlmJ7K5HggOAAq/0eDsptZ1kQrfLrbS/LUsq43ex2Vpkq8hmJVKnuEchW0QLduD
0ZoGqenelw05jgpjjV3V0GnOoe6ws6P9jBcBB0Fd2s9Q1/V6iUIkpCaWLo2ilg2/l+zsRTj19Kgg
3oXD9NXvcCSKmN6fQSiOPR71mTLSFTVJWEIiNmt3NDUEyzpeG2oK9ZcVwgoE/1bfPvxhn1f+cJMx
95OAeaXcIsTRHwYWPZp2r39hEGL1Qyf5Xoi0X7VD6l0hAdydQeOBcsKx8r8azYUcHKgSryoGTvlm
qOtLCR2RNQ24OwsaU9+g7Nys3UYmFz+Oims8AXuA1Fby3TU/9bUxfbVQlL6Gjm2pts3hDilixB44
hDvxzh2/FLrNgySzoruydO0rDeAIgNoKNaChxG4eqDXwL4cm6iiG5siMGNSKjoJADVw+kE12DlB2
Yz8+NIgMbq1Ik7cwj82b0er3XG1qU6SSqCc7Ld5qYMyHIjBEHiPGzCOiKgcqalkKXagLdWfnCPLz
eZD8yU7NiNTS0Unc/Z92tSzYobVjZXT7D/7KTjfIJi0+oSBnHvxjOqp3kT/W5fzxlnobcgMksjxN
db5bljWBqb+knlw1Gh8urouEzgBM/q0P8bpGoVnywDMfsN8Kig1D65crwzbqF8ZblPHJNv/ieUAB
SFl+9zOQJ5Wu+CXscp1lBYN+6AOSQSlOKTlf1b4V/kLqDDDuPPs2JD9Qo9c82UKMmxiPxnOjl9XJ
QHZ1O3k2NpUgHwiiwuu+W2a00qa8+AUO7mfhjPaLrw0I7iPyfnU1XT9AFVXbMZzJ7tPS61ey040v
o90fpGvkv3Q2HcXoN18A2oRAF9gPmeBBLPvpUTfLdBfaTXZsGM9uthdHa8Pv5Rcg6XdjneU/9TH+
LPJ0fO7lMOL0aZRn3xD2Gb/sasN6Vr0wgXCgcrW66ZAwLz41beKs6igVoMB2+CnxjOmx48YjeDqc
L9BohppTaHdn6IfVD6Bp+0Z2/GMQlekbeSlBW3ff8hhA6sRbaz6K60CAGV21okwujRHjsG9Z/bfW
2bhpUn4HuAYyWcrB5O64Qw1lvEnNrLxD8Ut5V4Uo8ELAoUa83inuDGiveUFd4BNP+Y1MqOHSkJmW
vhUHg1btI61Lt1KBPvBfrd2bXp4ECBvLo6Xee/NAiGqBKazuqBe7YXUpzPiyTMorvPXHOAGJ5/tC
JRLGa/yY0q1GEBFsqN8WJh8WGzwovPY7kb1Nio+zzsR46oqgdBTl20z8NrfkQ82Hfj1E04kD6yoM
7wgJm8BxweJR5dZ1xixMkMZAcCDdEsYhKk1+QYHGMw2SyY2Ni2n1b/4cCHekySLnpLWesyI6Crtq
P1eJbTyYCJqd/2Lvm/KjPTW7z07O3/wbAIBWxF6B781nP0zNhyFCNdUcySrDnr/xuyIJcmYuuEEJ
k0ClagX4F7q2A/dEaN/hD1M99ZBk2nco4d52o2V8nvDgjQSLv+EVBvoUnmnnUTjTDSrVHogyUJCs
ZiKnWz0NaiavEBiK3HqeSQ5OiCIwmmkBUXETKUTH2e+ZdE+dAaJIM53Y0z9zgI/IATs91F5EmyJq
7QcgxNMt/jP8s8wS8A1DvHpvcatGXiC2oBYudOhRW6BXtczsO6SLtmPNpgg1ifEGHF3G99RGZSEQ
s+mzM+ly7ZvSvFUy0nb91HdHt+nGM/LsEB9nVfPQ4DGP8ry+fMU24lOYAdwbxA+TaMEYVrNaqYrY
r1zTy9XfPtskrH99tqjWP3y2RNMgsqtqv6h0Kx54seJW3B3n4izVBWq+O1LZFze1B9SR8EMts0wG
iKyCQo7CdV7Lmo2VgDFgNrpI2268IdYCpLFLnFo7th0gZraKhxB/dTLyKsE7OnLOk1LxGlRTCp1t
eQSxc1YPO2tg5VEDJOQiXTFc6IoakVZgKAtdd70MNE34LeF6GBQtG7ZWGlkHj9XxgzeqkrYRVL9A
npxR4lm/kMdoWybym9YTqn/kCnrs0XHAo8Ra0vofYvzzJTlNcKIUAEsTZyuHGMd+sNGNCO46zEMN
SphvGgUr5hbvAqMDMrAHLOiT6wAibWfTZ3ILddCcOnWNCFyPs0aSdN21U259hFo+Nf1vbgN++bsS
UETIWDHx1BbFDqXcyOvhl7c1nXjaFaor83qVQjfkJSsb/ZiZLmTHtUl/1Z3h55j63h0SzcMNbNqo
WFf+luG7Ky4YMldq2UKUO/IfU/a2bIW48X4qUNkOam0w7G49YMZWyC4mBzraUrfW0/QwH3zVKCo2
kg9dxDKTQ9royEQ3qC71CLgaJU4fGEbvbPzS188OoV3xkujdLcoz7t7uCHWaU9QhTpNPZndGkQno
JQoQVZ8h0Bma26hGUXnFBrmlcWo0lnxN3drcDaUpUMOCJimj/lLxpkIpf+6AQcZzh4CMScXffCxX
iFXNObK/ypsGBIsG8F9CaSGrkbyF1rq4CBkCTAh9qVVXQaJRZkDzI3WPS+y8ui0Y37rAQ2hyCMjY
qhG68oCUOVQNuy322jBB/TGPCmtt1AAaDtgZOHiNnzj90PATii9dZuM3R5ex91hbeQqFM8TNqUGO
KpcI6f7ud+AXKsHrT5YPM6k/ZYkBzfIVrbXMgZAQQvGqMQtmbewhd/Mr6MG6rQ4u8GtthNZFF0+G
gntRQ2a6mmJprdx0LDcJdioMZ5DQO09RsSKXjGyjX7bQ74ntzbJCm+hPOJ3EoOnzRBloUCU7+qqh
qyhzuhJMCi6MOM/5G7J2U2sDvqu8HGZD6ZyPe/Ihk+1Uv2fTkkuffKhbVYVjr5YR12DV2nAhKNlK
JIxkmbw1KaKRLerl0c8HrwHhUPRztuU0Qu5Oy6ptX2i/KAL5IUiZJQlUfmKQp3dAs59xdvwYzfwj
uEmTPSd60hLtGSho62Jq4AeUVjxCKX5ML82Yl+BeEto9itDMVdPFJmI8eRSAMbL8MUTZBiDFEtiP
BMI1Thj/FGnzrYrc7nM7Im+vubH+gA2PB+5JruP/scoOeGn1YMFpUc3Pso2Llyt+D06Jv0Uqx/N8
qVlCOxot9lRl1qCSSI1Q40ogs0bQ4g04DXaJiaI90GG8Anh5D7HO9tGbav+MYsF2RXZNgHyxauPm
loXWdOc7A/YvakIMrgBkjCrnZKO++JNXQU5X6uVTVE1tMICR70zNKLXirKtmsVFXSMFXTm5uqwmA
cFnyC3ej6skHCvaBe+FKN9sYuJZ165b5kzN01RMir4A31uKBHKMqvwIl5d2o16btj6FsxnkR6NWB
VjWP8TtUa1bqQIsHkTxQN5+caQ0skL2jbufVSA8iwL2l7piEHKex1ltb6qbgCk0OyG5YKxpFJl47
NhXoLWjUc/vk0nXYodKoPpjtDSGDexrE1jUJamfU94WmWRPYlrMWBRntscPmAKGkIgsv+G6FF7rS
ZP0ZfNlybxqVMwVmE/YIwI9ggjcKHAwLKDOrK2oiqAIcwwTN0v2b3zKNZpALTVu6//elllv+sdQf
n2C5xx9+NMC4FIfeeAxjiCxrUAmpArpcGhB/OOvKqocAQgn5aRlgCSjpm6r4PYX6y7CnVly6dPXn
DfIOGUmDgeXwvy8TN+8fjO5Cn2Q2Lnclo9s2dhW4tnE/iQRnN/UhlinUnV3okqbUdfoC5c3moFlJ
dddBGtJBKuhcKsZOaurRAQpEC+vVaFpvNklXabbVIGp0GdUvANhowbetyFAr8T6XZlQp0HIDMy+L
fdJRuz3leBLRXZeBEfQ60pXZtfRi7MxF3LubrE781XzH94URpULhNji8Jd07FyVOyY2RruelaHIs
XnMm49u8VC6MehMnWjO7+Jp/tUBCtAPDhDi6QhfH+Yrl/dvVX2zkMng2y/HDxjxqyverxeaqZZZV
aWCxNWAJXaU2fvGgd/Mf6p6BmyoGkzp1QyfzH4QJCW2ZmbdYeTSQV9vHndOvaLCxPf+hQrylaKR+
mSdJAaVAFPEg8gWIaCl4efMs6wqalOZHPTlXzdXrH7Zg15jhooTFC1N+ZkkObiZfDw+sHZ4IkE4w
9Ehh0REJmO2LiTzIXjTTDVXmgT7iQJA76R0I9Oz7NEnZFQ+kDfWo0SawOedW96MfowyZvg6IvNpv
+MpzQ7AYsCI6tbmtzvON+9q9X2Wp8Wajqz633dc4HvNArwr2Oo9GO93wHzMhsnvHcbJ78F67Z95N
JzJBHCK77wDEv4V4lkE1b4hW5Nb39zHImO7Ii5qu5fvMquSFekOSZvdtWb1UrASThlqZTAMHZ4Wr
mdFhsfWV1a68VM925EIDuShQdFGhiIdstGbcQE406uxsvdw1YsLaZQMYqJf1Iis3D8wYgNcyPHzg
tJq8k+129zSN/knARTSQOa0/rG40oOFN54+w/BMynCgl2L+ui6kM27vBZ/F5+WSChUlggCYRNan4
g5Evd9sw0DSXffhXNWYIGKkJuipyocafwAHCDW7M/ypalPU+RPeK4v8xdl7NcSNpuv4rE329mIU3
G9sTcapQvopeosQbBClS8N7j158HWewuSq3p2YkODNIAhFBAIvP7XtMuL39WbjJ7K5Xg1i//0q7q
pL1s918uN44AKbr/bbK7XN2QGc517n8V5zr/hs5QzFHX8fpcnAp9j8JGP5Np+p2lYpIg5enwHNXN
g5qk8UOEZePekmUQunM9fnaalDdXE/NwwJ92vW6QMtrZaaF/ahG6E51kU1WWjSlXp1AzJFcy8nTR
YsB33w3K574Zs1M/l8zCmdZgRVBOLh3lvjKH6sZG9KqxY+VeVHUK0l5+6ocHUTd0frFNw1xeng8w
VP9+UNZe2yoocQLRY17dRTtxcjRx4z1REWUhiuIAh4dFMpXhVlR1E6HEZOiqjTg5bJP0GGnZm2gU
lyuFyoEUrn99/uuN1oM2C82VOJltxf2VrBdXor/YOFH0nMeWchSlgenhxrPUDjkR/kGTNPi3IFVc
0SiqciwyF3rlDXtRjKdC21ohwTrRRVxCDzNOnu5FhWTh8eKUk7wVF4Csh7z324GlJGuqPnyUQ627
nXSrvSmm/tXrHecL1u7jCkfAcesPFINWchHdAqMZOc6xqFIc+GBQf0GnUEcSN20ORRcCXVNvz9Ud
DnxtWaIXQoxm+b7iRkJte8bpXbD5MamPQ5cViw9APS2qMRNXtDuJyy5871Hkr305e2nrNn8oSLJt
2xqLH6K0zsPcQaS2mQO+6PWTRJDzJTIAQMa9/j3WkusmGdWvbdSM+IGq2a2phd3GLtVh75VmTJwi
llEN1IeHeMQZN8Og89t8OB6l+veQw62UYDCPqLf2tIRHI5GhJMw88tCWULZQYshnSTB8xqMCLWfq
L936mX2eOBZpRAJq524m3HvRDXbE+9nGudvlbGH0zRNCB1gej8h8Q++QFun4mloB6FJHfcR2uASU
qKTbemjiz2WnH61CCV7g8yTLAnj0VWup8ilXRlJr2hi+/Hlkn2BGIY7MTR/YtqbJrhRFJIj8LPks
9jLfjM97/S/qftXPlxWZcbNIPuTZJFMbDyiDbT9k9c45NmO8l4zJ3In02rnVIku2MqQSmsmfOTrR
WZwlKeutqB+iZJFNJHaviq4oNibyA49qWpz1rMzEVlaxZlc7UEiY8yb5Wc+KuTT1UYOAtupIn+f+
NnEyWGrAFAxhIK4WvbqasfPLwHTQwS6D+N+U+2XULryw9Q5OjO0IUJk4v0ong4SL0ruigTxhfhXi
Iai50TS4YKi8w6WbNxrBevQTaznosDl7gBqHNu26h6BXsxUqZcP6XJwQYtPNiktSre6h7ZUJAdfk
KBrFprcQDIPUdStK4mxDrLyfTVf697P5muSvuzZriHjZarwQmlnYDx17W6muRKmWk3obOWm1FEWx
IciLMKdfX+mlA2Bz7lEjILbUZysRUfeLc5x7zAf8eI5f/RWtxPu16NCeDEa9uJdi5SC0GTzcSbcx
XKvVML8UePSFcyy6vy4x7b7X++kgY/66YnC0DkHtB8vGnvRjHefaZxm59LNsXZvle1QoC9cHNfdF
dPOSUj8qsr+x1byDVG++iDemrjGuKIlZ3Day3Bwav7Nd2Y/DlzY95aXmPHUxsqtTM4V7OU2y+/lA
0V7FOR46KnAhLYzNXZxwHrNWzVefgE8QNP0L2dJ+2elOcBPbioKZ64TKqJZPmCjH730NHFla7Bgz
VyF52qHQi/aHLruD2NNYqvZZaxMuYO/cOu9pwbPRDLi429CE5g2imK2/qQH0boxGJynbMhI1TCPQ
97emjcM4c1tapNZnvbTzjxE0o1ubBF3Fb5kEXXSLs9zswXVjOLLxlKC1i5li/6ROg7xs46jHS8/v
t43ZSVuZTOd1DyV8SV5u+loOw1FoaDsZ6p1h3j/JZYIdJPwLqY/ShwzqPdRt9vyqwDaUIflBitr3
ukur2MtkuV71WYUykM5ACUUj3YtL9swkOZpl9Xy+4vmfYhaIfYkeadBucSyIPjlpccxzyXmIEHza
M6LMb2E/Ps31iczXQg0CfW9aSKX8WD+RyFjkSl1uGf6GExP+4TQZZo8/tJ5vYrUIF6U8YEIgWqwg
nBZNaQSbvB/xNZPwQbCdOag1Fy91VpyMW7Bt1W03b2qE9cleUCeKouFSl9dWvS49tVsKlJvAu7EG
vrV009sJfNulXrKiaSODHV4kQqb14mzlaNUtubV6lbWMHr6kqNdZbEircN7zzfF9T9T9qhVgKfI5
YCU3EU/P3iZ1sK4nq/hUVdmrRpTxNSzrNYG4/klJvdgFPzVetbZNZE/J63WWWOZSzSZp4dmpcrSF
IoIIFIuyQUSOeY6/F1ViY81RZLFHmgIv12LCiBbw6jqyWtjKM+FOgLhEHQIA+N9o5olATn7lzMNv
1qpfVZzltpFuMCQX0hDvdFniK1HGeKB3ta9jpqNErx5vha2axnPhBJGrGEZ65cSyfQimvF4NbdbC
9YYvjpvnq16n38e8ax7sIGw2npenOz81cEqbTyZ6TBqO62FtPBPaj1zPmjLXku1xi4SgwKiLjZNl
5cqzDHUlij3kvTvzvYOuGRszTYGLj839lHlQ++Mw3ZHTgGCIw8MtziDvdaV1krxolwXm6leeFZ7G
p3ZunOZUvJUFsgtksZfuia5xF/rQL1zB/Y9JXW3J9ap8wnB5Qkixug0IxpzrRFE0gG5vttpSshBA
6PRO/QQNvNvrajFrU9uEDyusIS5FEwFF7qt2ijQfhLRtOst4VhjHqvWzWVf+vWU0ybEbY28pFL3N
P+rbXEuOuTbbMxGBX6Hlm2BKWCx4bZUX9DZaMP9qcmO15ojWCz9EYoTdvWxXCA7NQ+0YvPftAhSN
NbUN7gIF8erWI5HF2nB60mWceYZ2fMQu5r1eADHQyDzXi/5TFnkrX5rgGDRNvNX7MFiT5CCvZ0+M
i+TKUbeBFBInyVaJ0+aL6BE0ob6JMOdbMNlKl2fp+UaSh80vy0J4nnwZLBnDdraqiTRcYNa4n4lb
2lYfi6KViH+/E/e/DPu/tP507KVzN5+qtKV2M/nTvh9JumKFXh4GIgDrrFK0+wxIGDbH2fSae9fF
0Htv2lR+1wzb/tQmCitLf/COoMCr8zFtWkirbISpJN43edSrTSQFObGneQ7UzhOeft4kzqQtZfn5
wpm+8KoLxCR2aYm5jw7zujfTGoPisX1nYl/64cnA3LxLP+lyLfOc9hXaNKm2TgzAxWFcFidI8NkK
2FP5ubKUb4LaKJnfGLbi18sxcjgFruQZX1uTH1Ow1kAYl+tL0amHco09crBOLN8/GiPUK2N4FOj3
PO+wpgu88crW7f6otixkwtJTnuv43EEb7uVBWZAtKEGI8ErkzDAJC+vFUdjQpHPRmIuiVevgdopW
1orqJ9H6q2NjMyBzkWYIqErZFdME5pUY0KrlYB/KVmaqOdf3lYlgwNh8LVs71763sWXf4UfronDr
p7eBPxMY2vCIUrehf8vgELvIaujXUoHr3yhZ8Sc/yasVTlLTCcpXsjeL2NxMRa7daFFhLDvDDL52
anaXJrn+HWI/+EanfQ3KPw63ghb4RherCPnzrUAfwSEU46RHo+k80APDZ/H6i3pVz8yNVVRn9yFn
VNMbuN2HLMMY6WJIlBZBszHaADHcCUOiS4NS6Bh+SDco2KBEVYDaJ7iyKI2wP4hiM+bvRUE95Ovw
sXX8sShaIxl62L89Np/A6JRZ6iJtezRqK9s58wQLNCKObHaZBidRFpu5i5dP2S6KrfCoMPkUegZR
2795Rh7cmP2g38lTfCXEELSs1zbARqO16DWm0xssPf+Gue25l6hWR41eQ0Kveeb657nQrzj3yurC
XLd2ra2IUAIQHir5MdTQhuO99m6zoEaPm8H/BEeGHJTXBQRdeu00ARXHHLHW7pq8bpa5kg1fIkd7
7hwrflPLhsPnPJSRlCyV5PjVdDBaHXxDxpDN5532a7RR+pE0SaeEJ0+RnhPJ088Tyi5W0mMeBc9i
miYWCDYs14WtdfFeTNYcnWcQMnyxEmpeQterHbzkJFV8KmblL1HfDC3Ujrle7+3lpauox6Yz4cPg
lAsEe6cNpJn00cJePFPs4CX1oEFbaLFdRUnQX9kQqIEaNMFLhDWAIaO9oVqht/nxyFgJp5ss1R4z
ZjYnJJiyE7Pe7MQKJNoag/TZ1sLwoEXh2lfT8j5Jou7GjC0ALT3OoAMxl2XlyfJWtEqd0Rx93346
t8qj+VpD/jgwOWLVYuoSlpdEyERfsUG4bm30mXQtSmHpmO5v//jvf/3vt+F//Lf8Bhipn2f/yNr0
Jg+zpv79N1P+7R/FuXr3+vtvumNrtmHoaFgYDuojpmnT/u35jiQ4vZX/Chr0xnAjUu/1Oq/vG9XF
gCB9jTLPh5vml4RuHX2rObOqAkz6uyYeoeG2rfVK6pz0efatk9zzOtbvg/gAY2UTixlWbxjdFqiZ
kVyZU5BubKErh12qvgjGMtycXQbjsPmhDI/4KgAIc5lmRLERuWRjUgxCUCYSGz/2PtaJzmWauDLP
+B57YtCz88bI0uGkzZshaqp1zqCHItMfrUnVfkFMP90ancyM3UjNCjyS3Z27iGNFZ3EC3BTkxd/f
el396603Td3kyTIMctCm/uOtRx4vl/raMu+bPhy3JIF9UFPKtEp1qfxaxSRN5ulEP8GDLm29uhE9
TDhPULVlYGK/7lVlnrRPA/vDeXp5ltnQhhazYmlvGHXwNQkr1Y20uD9ZWGIeygKdjJHc1OcJ0Wdu
r/k6d0V/Goz33FX2cBrxk/EoXjOlGq/bINL2uq4y5kJpsP7Dc+loP98cXSbqy93RgYaYhmn8eHN6
Oy5toPPZ/XmSbhYGvPxc/0yGIr/FUba7har/SQyHYZ1JazHkieLcC7hWdjsWeBWrgfNMDLhdmUaa
oZrGwBRkNWYNhtF8UdvqZM1zRD6Kd1kk54+GVGAZVPR0HXP9UFs3gZRXNwDt1yTsjft8VtMv0bZF
7iD2DqIOybB40xToP4pWcUAVDmtj1uUnaoZrbRXq8Pa0dElwKtpNVoZqv5dBeRw8NDO0Pq6WtQeL
MGju8a437n/qqys3tanubJw7fpraC4c5tTWc/dwo7Oemzoed1BP0YPorHxU9fKt6J31o5g2RwqIy
IgTAKKSh2S06qIf71CmyB7VVqrWkTPlKtIqj+z45H50j3nt9jjfqhSqvVL2JP4jLd401j8pKsxYN
pSoH/+GJ0J0fnghDlm2F/wwcsy1oyJY2v04fRipGFnVESsa/N/hEYR8nD1e9gryy4BmG5WfFqdVn
MQnTpW44+oY3XEmBwxRNqrCCjOKTsIA9u8QK89izPazYrZyiKBbN7PYWAgLEe6eMMJeJy4M4SDSI
4r+tO5/Ml2NvU9c2KJtRs5Ot1U/KQdZt5SD29CHWykUWjqCtSBTJW92Odpfmv/Q5V+hVu/kPY8+P
w/58MxGAMnXZtB0VITrH/PFmxkElK0kqe3fWUI+kYlNnocBfuFFDyQH0nSqrLnGyr7lsrMRcV/So
qgCWXq/3KNwiPEsasbDhHnfFtibPMI+z1Ty6fthAMjp1LeZtdBDVeHwQdFICwmn+lC2rWEHeVZXT
W8WJw4UItogGOZXeG8jOhEQJkHWX9DZbRkWBlo3nJLcmOJe/vyuO9ZdHTNMt2bAUFcldWdd+uivM
qHQ/axLzTsYu96TNhhlIm8RA2GaXW6GJ6ptR5A7FbWhOiftBejnH0EDIJYs69PMgxtpIyQtpZc8a
wcENZuPWVSShxZ3WSwEFzA3kObBC9g/GjBiM/I3VFtbjpVdtgk6zZKwb+zk0VHgRohih5G9FsZ3r
ehuGUjBqf6kT/Yo51HTuPPcTdWNtM9XWpa/VLO+9sPxJv2cYxldE9SOUusxyJ1rCEo8tr8KGS7R+
6O3odY1Bru4cg1adH4HxicepWEdqPW0zA6DKXC/ng8kYQVAR1RRW/Aj224DxDXvR1c5wr84EkgIi
MqlbVkpzaW7rRxyUkoawHBZhgZ8h79wr3g5z7+KqbUJk5qfGO9ip9SXJ2uZOVOV8utyEHMZaFEWD
kkChkpXnv39GVOMvr46D34ajYC7gGDqr8Ln9wzg0OjKfu1Er74JAmaPO2WNUV+FL1gM69AZTviHz
EwLPAwCMvl7wUqCIQX7f+1qQVlrjm4pKhmWGDz8e6VSdzAJmPDqpFMJxRYvF7KOKmBRytaJoh9Mq
KNrpvgssVEX8bB2iBPpY5FJ+QiYWqOlcZIXRbG1rVrmZi2mF+GhpG8NWFCEavZ9SFLFCXoVAzVa2
xlMuGEGhp9arcDKbD9Rr2OLMjKrqTBwiUDXtEh2q25l6baQISeAEppyp17jN5deeZnygXhf+UK/a
Pm3Pf0L8nRFiDrhvNba+qqrV3pqq41/HHfzXARLPV61VcQqX5fQIQsF6UPxy5wWF8hVVkWbNmOpt
RLcoQv+8INfVNzZ4p44VhKg39eb5clrNn4gAz4eL0xZt7hOKL451q0/gRrFuHMsueEBzXQefQ7Su
surdWJMRgFZgLVG/CF+ZPmWLdCq9T3E3qa4nDcl1BjZ02+aduhNnMhoygJcz9XLq3znFADkZn6zO
G5YqpnEEp+Em2/NG1BtVM65qQ2uXijm914kG0W/gKE2WtfM57HCDiVV9bftEUDK9TZ8QgN8LZ8gm
ag7GMDlfATGay8gaA/gT2KdaTaVsh5CAvaJqGldgp092WO9rL/sEmSG+lhkOb0cWRnheYHBt5N0D
eS4fOzs/f8jTqcYmoOg2omiWSburO4DjoogJs3ZT1/I6arX8lgi74uZyYt2pZZ5cy6W1UcbBuhNV
Q+g1rqd601qb61S9rHHuOHf3+iS7UotsJ4K1mAahbpiYOxEwCkSGbK5rBgtsdCdDCGeyZCPd9lXK
lNuwMgjq5fVO86rye6fGz1o02XBea2/JMl2/KRWt3uhJLYEHmpBrgMW5LsI2v/vVeZJ4N6RFuSFg
0a3KDku8LCzuipmNAgwSl+SZiJJJOaaNdZLxSlEnNgbGAaKvOTFK2WFJTn4Yv9h57k5jPn6KYgga
dmkq5FpYsTO71SFo5HxIZ3FDIylciEXDvq+aigxc3/XxqY7yclkrsnOLPmmw0ewixHEmH4+xSnQe
SKJ1b6okCsw8sF/gVK2S1Ne/+61z6BoyMuJw4ADOre4H4QZA07T++5FQ+/lryaxBlzWZD4OpKApj
yo8DIWGoslEHqcMwXiHE2nuklwRlALmpGydolS1SYURERF2Hd1TQdA9TY5YY3qCSb1qFcht1GfOB
vky/5TyVgMv0x0sPMPw+iWov3FqzxIrQWWkRWWX90zkrIarS+ogfiT0sHDHGXfp1nZ7nERro42Wr
j/FVGzTqjWiQyYDc/P1tUH6el863wZCZN8z/M02xwv7wPbCGAZy3LbdX75h2y5mZpLzyMs7HiHgR
BtDUCb3My0uf+JqrD1r582AgjigSQP7i7Q8K9OzIlEXLv79kXflpnmMptmLb/HI2g4f+l5UnTFMF
o8EwujpP6CfPqlBC98MnYsLJHJRHbSfelI4nb/6oFt/4SgFK9ddqH93Gc7WsteETVhuX3nXUWK4R
lhkaTSsR5kwtJ/ykGmi55MlqDGqEg0l5uFmsBHeSX77vYYSgu30LzSPzFd0d571LvwyLvPNy/L9/
CIXUIjTyLS/GKvSD5qfivzZv+dVz+lb/73zUn71+POZfjHr897ddTuG3iu/G9+bnXj+cl7/+fnXu
c/P8Q2GVMZEZb9u3arx7q9uk+SOkM/f8vzb+402cBULc2++/Pb+mYQb4maXmt+a396Y5BKTw+fjw
+Mx/4L11vhW///b/kueX55RZ0vlsl0Penuvm99+wNPin7disJBxb1VWGAVbq/du5yf6nzlxa43FT
QdrzyP32D8QQm+D33zTjn7IM0cWxZZb3pjVPxWFfiSb5nypufo5j8DIZsuYov/3xr38PaJ1/tl8H
uJSfnnWd09jM6hUVeQpV1uZr+DhdixQ0XmuN0FqTNs5atYmvYTZ4IPWVbwt/raRFtq1LX0ZTNsVI
PbEwne3IWH64Z7+Is/3yMiyHOSNXw+JL/ekyJqUGrD+RFi8LBJtII9iHxmtfrFp+dTIUeMpIXQBd
l1ZtjIdXg5S2GyDztf0PlzGHTS7hPtS5DDiwiqbpaFfBwzPmsMuHwcrWSZQ6neZt5UovXDyVeAUV
Sd1J3lLrrF3f519i00MAwfmSjJU0e0kuCyVVF1OWSRtYBYz2IenK/3BZuj5/LH68MEtD9dhAEMxW
NEuef8YPFzbEtVESzPC2Vjcy0YLFsNGj8hp1TPuYWgaLhEEfXFyIpH01qfLCGgfFHWadvEVZt/Gi
60xkfwm3bfgMYaOOhD1a1NXRsgBxQlmpyTZvDSeF+Knqx/HPTVJYlUuUPHaL0YYmS8By2TrBcD2V
iHyF0viIWykCNl41LLBPzU/+KMV8dOU3qbTNvX5r+Hel4bdLZ4C1bMJqkaYeCxgl++54aCjoGhrL
pRet6qbeWmVCWBz5M1PWAhCFcQOyv37tBmdhIO615J+dnTCgvYcr4a2l8ZvHlEzjU74ecCj3meD2
zca2ktxFIOvgxzvFBg3UdYAhSX6VUnllRa8Eam6QCQoOSZw4G6dsZl5BQu5X7R88v4NE2rbmqsa3
S4IBqKoZkAcMURUH0JJhbW2TXFaOieauCjLy9nWCkpetr1UL1atkZwfKNplnijG571LGJazA6gKu
+BvuGOcFMVDB1IDPOzRt6k4+3FAz8l2i7Szk8DklJN24YWNv+o5pfDmGb1kqMdO2zFXqlN+tbLrJ
SXmUTFcj3VMXQ1feRvdZUr70FuijuoNshA6mWzGcsCIZF1PBJGPoHLf2jXFpsEJYWhWCAyn0DWnm
KbbTuJB0fa1V6s3kVVuAwz7mdzhNaKa5UZVohyB0tPG7ql8Uwegaaf+JAMG0kMayXYGrTPZonb6Y
irz2rBtlsp6goEjrwtDUhRR4j84AHahAhhHEvHzbYGALeuNN0UcdTSktWlSzeHWt4eQg9/gMZ9ZX
BfVbJR0WTobqUCS/+KxclrHhWvbsVZrGvACDvCE8+4Zp4BKD9GRR146yyVKQDREzhDVyjsvUy4ZT
Oyr12sa75kZPs8lNyGwr9hhs8MEuFlFqfht9xViOyE0uca79npjI8sXK6C2SFhA/GQHPrdsy3SBh
0azxWMW4RS+ME1jkoxH3HhnNGkq4olZb/Kf2easZWBvoLexNNrqEl9xC7KLj1e4vm7QJkFuMwmIh
6iQDK6YwISg9G2kVQ3ANgsFY4zvc7EUVE30V9aC5LDasjj+hN4792Z9dxF48Hy+OuDSIuktR7FWs
hsg/G0BAQ4gxahdOAEz1R98DAiHq2nHK9mJPVydrpY/JoxpkxN8bqcz2fajnNXJPHCw6Kj2wwryy
AMXPzWKTOwqETbHLI+MAm2slAKWSki3FgefK81b0Cp3YRsVP088HVX+eSbROZovwx0Ic+uFKRgTj
tt6orJoaZrAOkeJ8hZdrsyFKxyQw5ksQtaO4eHF6S9SKXUDQXC5DCFE0UOW6iVWOETlvrQbAv0aW
AMyK8tKjmb1QdV4e3wALW/nlATNDe91F3g2CJUg/yxhn+5VLOKjfB0P3EOr1a9qiuTBGn01TPWap
Ceso626tcvqMHuP3ZuhZfeXp0jGkBB+JoFklY5tu8cWbFrwX8k5iYF8oZMauSK5tPdm/0yVTXRlh
EC06K7qLNG8Rmdq1F8vOdiybW9W38XfI2qckcVZWS7oXDInuwqnJFgZCGxvF1q+CbPSOWfZEXBmP
ODt2m1mInPG7X3hO8dbgWTtr/W4zLeyXnloNS/xJwFLKyr2TyeEm7wokzbxgPwXJTu/G6QFkHqov
9Tekl1ZTqGM+jwLHMjXymOG5vEVcCC8prx5cVFXbRagViPE5keHKFgqPIQkJdyRsaKkKhLEwYjgA
xlYTo2YynKJ9N6B/GY72ClqQyvA7XUuG8lby/pLEvzaDNndDaGLr5jW2fBNrXrOYyW+RqwZDu2qb
+aOFm31r6tOqsv21Xbftulzkg9ysUxLqROzC0Y3z4dMISn2hZSpGLEzwFnzg6iEwbiCzb3t19FxV
h9Mctq9Vn77p0/TSydUnQ6qyO6mzyKlIztaJ+dT5fVhc496O8rxfW0sZ9vZB/858z1l4zbjIG6b9
HbSQZRl3z/WAbKBVtcpSs8J8hchwvJAr9YCeLIOxjGcCb1hlxMuuQfK0mxS+pKmymCWrFzhuEMHB
NTK5sWWm/iq8TnShgu9h3u3TUjkYVfmKyTH+b769KsprgH9fQkfVXBV72J1VtohItisLxYlHs31m
7aMeFJQ0FyHp6C2OiPcKVtCbTk83moJAS6aYL6Rz38wBA4wiLMvVCJp/KTlISOfFQTFR5LKxxNbz
6WqCzbmYjHphqDgT9ENVLGWitI7ME6CW2rpG0FuJjO1oqEdAfRumGFt5Ql6UB/vaVINxLfvMNzFr
KLZqvlZUFRRHN6zQV0Ajq4mlm5zZzK4b3iaLxyv2/GkdEUnxm/4JrsLkImU5LvzgNgnTb7ziO6AZ
tyE4uJVVwMCvUheA2yevwbsRl5cH07jKuztbN1b20NylXhstpEp9rojia0GWrqTChixqB180PFhM
GWMHOZuGlVNcR1My8EvkB9QPZi3wZeyUNtkVNcEf0L+RA4t3b7rrTO1uTLsvvYe6h2UPwyHwUM6A
/r5UzRtmfrsY4Bo2t/kWWQVcEv3hrlL0dG2WLZ/cSfvu2DHPlnoYcq3ja5lCvgTIbafy01Cyug+c
4puexc2it0ro4jP0tQz5isXhPabp/sLpOs1tN5l1MpFuGKIaMJ5RYgw8OCsQtHjJ7uS02aupfWNb
JZk1wriDhCrQGH8dvP7EWv9zFTM0OSnPIWROG5dF4KE3aPFyo0cbsD0CuEr3AG2UAEUY6AyTCVhb
ycGj3WZ0CQJtGfjtarAMPsLVWLtGrm4Lq3tE09lYYh+0iDQAah1yZ4u4XKNuli9QfDqaJlRO3/Vh
jW6DYTyazQCwV5KPWUJoc+raQzXdqVOgrtA18Re+VzwVGkDhltRt1Pjpote1B2s62KHCr+ghCCon
D2NkvtmD/Iz7bix5nyRo6BC34cYOINbyex9QNwDZ8Qha4DXr08ccCvoCgLVzGIluuia8AFfzneQK
+yBdXmTjkIIJN7VVmOF3IlpE3blZSUzmUiZu1XnxUPKR2aIo9kX08oq0WhXooy9HPv9XEpOYjSrz
2DSqDcYLxMg6itPsasqc8agO+gLgwEhs0Fg1qkRUpURLNTaddHInM1ngVM3bSGjFtVB8Xcgl6Eid
4KBny9+tLdiv8aj5pQWxMLurdG+XFrV10hrVOvUKMz3Cg8PawpYwLBJ1aU580jwZlT1Feggti3/h
fCW63EwrE9lwRlVsjONOJhukxYseoXS3aA2D+/Tdb6bsetByNkMVLUAkP2NT2i1VtKn54Ql0xvbg
nVqyBvhmIXTH/+e5xb+6SU9Oob4h1BzggTI8SQSwExXmEzidY9QM9i6VczDVobnJMv2UGbFb4mB+
ZadxiEhc8R0aGJ4X2rCfGv8aHiboCUD8VwrCspaXJKcXOQKSrE75Ts7NHaD2dg8rE+iMUl/hwHQL
vVreWWmdHgvMEwJbqjmWhEUw/4hFmkZrPwm8BYGpfDnWCuoOhEWXuIXsxspa+ZClkBI1Dy0Inl1T
Fri31n12hXNQD7D9qo6CcquM5UuY+3tN95qDE/XxHpD7ndf245UOXXOvWOXeT+Pvgck1OvFGqzv+
TMqTFc/o3d6IT0o3zlNw47HMGPeNGoaSWrp5Y321DX6VBJ921n5jdwXjfdfF8pbv0rgP7Ow6iUkd
ZcyFSWFlnjtNJUZWjrQqlXF00zovD84Y7LLG7pHaYYNkyxvefPo6lXnQzelz4ozpwthGsFxcs2Hm
olvxuJQ9r7kC+fPi+EO/DT07PoKqddNELnaeOr3a+QBC/sUkkwNxcS823bwn5daoLMVu3SoTvr9z
rebjAmeVrOiCEifaghsy70WBmUNm/bMsKvWiKpKF2A1EOwv59/6/rKx1x421KV9kLdIqTcDdNuux
3Iu9UI2qf18UXar5CLF3OVYcdimKvcupbB2bwCFBjkP8IXECxm/gEGgdSnK1l2Sn2ou9y+bf1tkk
Opg0/uK4koEfFfTY9XTgwJdTWSpiJMtLGXGa+vznzue6/KlQdf7oqQvXaX2HPEcjW9G5/4d2X28d
ZSVOGkOhfb+iy2W1bftU2aOKn0rVyMt8/psx0H91JXYTpHUSX/2UTAil4z92HUhZwsRTSx4Bpmya
3Feue6l20Fofa1DCRbKLfDB4WQy9IbNszy2JEq5iP70JIv82RM4OzwCe6jbBbgjDe7fS8/Q0thao
Z3T616BnkpONg85aCsjViiJGEckpxLObVasxrFETh+xSa59BO+qbSWMpnRieuvr/7J3Hdttquqav
CLWQw7ARCBKkaMmWJVkTLCch54yr7weQz6a3q6rPqu5JD85AWAgkBZDAH97vDWo+aTVGH8MxgQh8
Mk1TuRhINVax/WQs9hSr6XEY2/ySxkl+qckHc0RIs1T1dWeduvFktuKH1LB6HPW1hXA3To+6h4yk
yaIgtVaXZQw+MxFfL2NJ/tG+ZqJfOwiVRU+7HZC2RamYQcfg4dQ1ya+XRau0XhQdZ+dMkiK7VPyG
WLrLqn1JCr3E17oisBzrP6/LsOytldA1+1XyxB7JgKLLwZiH0aXfFhLYRZdGGs41DcztSdXd/KoK
wp3MTCWIykY5y9F9TsfGd8QHMp2ne1mr+UJrOl+0qHgkNc2gXeYVbSRMl0yYIExnEYlDuQ4OZMBZ
M8wchGFOngy5re9Wk8DSNAwz21LL7/jryYhLsW+3EJSYsXomRgDPrrE/hg1zzDXXiZcmPsTX5+Rr
2MzVoU+Tl9bSEz8yiQ4Vc1O87Gv7QpkWJBKauDpyTqk/1ZID2I+ALPKC66NcufuratxaDiAzuS2Z
lnZuilI/a4p0LFvTcBfJ+G4xnb8YWtsGZdR7wrY1bHcK8wtwSlUft7SuX/tisnwo39vdOH2s4cdT
eSnUy35j7WvYakSHVJMxIJbkhYFjf8HVQz9qxapcLJIuiJ5In1cLmYAbwZbEbN7YDu3Hdai8SEOI
vskZ9OHXAWY7eZFYrSetZkZJPtUZIn1rG5pgMNQywwtMEuGyr+WRaTIBS0oPUc9dUlwgjnXHZEA/
CBNLKL08b57XQQ5a7E48GdqqrWVjdoHlmOGg039pFd9SUf/ueyNhaV1dIXcABnl6Mf565f7yfWGY
51QfHkFgs8OwZH0AnRsW/0JPnGw/Vlzg2Wtu32G/3fT7QqK6g3ZFwr6hq5kIani6x9OvhZBEI57/
2/b7qiCkeAXrzHAHYX3aDwzbW6p0GP72wv3Q/mn78X3TEBMsRjNFev83twO3/7rvu23iVUCVamDI
e9t3+6e10hXBMjwrqdlXMAGS7LdTryOdKYBqHX47v9t/vJ1es595PoKcYfmlOfuRiZvLUlORhAou
/fa//zi9Pzb3F/9xGvt799eNffI9H5q7FlsUtAW5SL8bMSuoMwwKjIs5xYNbtCTFqVRR7vEw0I5K
rbwQNyBcUcKUTgTy4zFKT5zMjDUMP7PDZHTrFSMBohXn72IrENiSWTwNrTa4pZZLQZXL8gXw8T5C
yHpkVI98BX1m+twZop+DWXhym32XGecS6GlZNFLMdNXKhBHI06lG4LE19ddtbhm/mqWfVLmB5qoz
vWma10BNZNEv+po7WJZ8dTC/hOUi3qGbeYmZ1/igG0xHlTlx2JShbK29bXQMBzUrNeH53UfrEt2t
YYkT6WI+j/HXuo8PdTtLH3C/LNqxPQrt+FCOtLN4bhP6wuTJWc2x9bIy+4JhUc6saJ0uagOQNA3K
d5Iov2dDrp42pMMbkfbb/Zxee3X80oXmfaGJ+gGP1CjOunMqPTNP0845ESsrv5FHex5uiZRAquZU
nRtMPYWBsJVQE2UU2fgDCIVJAWBu3HCJzoz7YTPpNVEppBA3lvpNw8ML5dF0KnkEP8pVpoGgx4XT
R23mWyJWrPWEa2rLrrLqJ9DgGTvQLvHXQc8cuRO/TU332os4qqgLE4tVVQ5J/bKmWvSp6DJ/Y9Id
uEnuponuv1LT+xHr9APWHORChtdxAdDhUVaD/LjOJOCZiYCeW28fyB/xUG3VeAQK5THMw+msrSuW
Gh+EXu/8VAwJt1L1y2wuKxRSOQaAHupr/5qGunmZxqV+7K0k6IEvT9WYqjYReZ0D+KXhGiWljlRX
+gd8BBCwFeRuqN16GMda+yilEUqeXrfHSr+bhEm6C8XQT+tCITe1nN08jBGMJNNPmRwen4XiMc5e
jnM/DR7YWWYbaPn9sCCEpAsxHh21SDgxIEEzHQseeca4/RaY8aeGIB0QYjY2GBkuVkuM1G8aCAQv
QDkGtGzaUMtYeaVvamzCOVErC4b3sCFtCiDf5MNjHw6WQOhfnAuaN+TTN2Z9pC6Sop6ZmnxqCvOU
SRDo9sLTf1T0/X+p5/6tTPzvqsf/HxZ9DQqvv5Xo/qno61Rl+fM7jeLwt1rx+9t+FX4N6R+GaYmS
bsiKrsimBCH3V+HXUP5hMPahsmxQUaTmCWfiV+FXlf8hQneH4UYNEhavqv5V+FXFf1impWumAusR
ysR/Vvg1t8Lz30qKkGwVi7IvBUUDxqv8B1FPkxfdwqkVFQIYRNyjaBgIzsaBjRYRhMHR+v6lF96y
VvloiiM+89WKvBCUyMlSRJWlSQx8InRAXGYJzU79IPbmI54kGaPDOjyPzds8oFg0cWs2BP1K80yB
JznlIjCgkY6WQ84gJZ7IYhP6l41Qyi8XE08MPWyxKPicWIBvi7RepZinxhISp1YMcNLss2HJD7lE
2y9G050qtIVt3IueFk4k2NXUrhpjtiNpU34WxWWasJyQvqZSyTiC6ZA4fw6RJJK8oT5Yy0eIvI/t
RET0Wj62a/wWt/pV19Jvw2ThjIb3bRte5r4MMrG9ZtI6OnVfrDY1QtGpx/ZljevHOKw+jiHBDHnr
L+LsdWJPfxkaoPvx/WBkb2PLyeta/ZJXCW55PVmiFV+zocsPeq2dIQde5JLvKYs458hoX9TKAzc7
EHCEbrbzUkCD3mo9qsO+iQkhCXAv+YhltjTJwACd6OKEpzRbmDB52uDMNq0+1sy8JQ2B2EYLaSa1
NtvIM4/pwZ2cCbOt6/yqanY0VdIF4qJxxIZzgK8MWJTmRxF/loh4qznWwYwJ1VFn/TU0+u9hy/uS
kUllngoOwarnpCw0J4YaCZNzu1OEDm3++gplj2pZWx+ymC4wm6OT3uiJM2bqw2rkKz8noB8fTB2T
wej2a4ed8EOtn6PNurTGd8lrZvM5HWQGWdhWuljWPXQRmeXNPDoFqcMMTu2sLrWTNjXEVc52h+gY
osB0HUpUTgoix6FpOwxUdH74NfqcwaW1Q2MwXasq3zqoDl6elscqia6Jwa3Dn9+bnWYPRoeJTmU8
t705nq08+h7mOFT1Lap4A6+BJLqL8E/rwDWR8k12hweoExfpelB7htaSsdwLo/Rdbr+TPSh8JNHC
hXEbIw6qRcwHXLRKoaOFgbqK2aE1DOBECG4mWW9Kx7lOmnEaQ+MUj6WzPyyhhbBFjEdyfyTVWcU3
0FLRlRbloRh5ZlrRemzm6DlZ82uW8PtKfEGihu62lR1Zih6avkwO2RLmjOE6O21KLrM+RCkksCWs
55Ocf5836KouQTRL+SPT0xaPb3Eaeke0jKtcYRZrNuh0c+tn2IMaFh9rWfGkcoHVJr7hhzXbq7w9
eE12wsklsgtNu85L9jZbCAqhfJh2KyMhmY5xjledmvEkiM+SXgXco7M9SkLpEj6rTtwixlhR7i/4
raKy3ZK9ohd08SZOo8yvxAatZNu1L1MKY1A4FRG2wmPOIybw0Dkm3iN1cQkVbocEtNcCcxzr7BhJ
a7Bm37ImOmQmUuOG73rgLEQpelNbyR0m0hsSEjRmIq2lexN2oGMaPDRg/yDBgMAZCvZGnaF9FOG5
V7COzGOO62b6TZFABWkb4Wc34UvZYvkz8BMaqvEot4rgmKQrcQS3Doto2KSZCYzRaU8V4nwZ8ZET
p025Zxndi5Hxf3UDoIW21o+75WLSemY6eZZTfV/WtEDF5uzTFFNr11nxTaAh26yKAXBpWLZ6gFPF
Ti53mofCR7Rh/TBQjvVDm0sfKaHmTho1w7HoSA7GtCUFrF1Gx5K3Z3bAGXdJjOuc0lhWbftVrqw3
ec4zR+hyt4vJ1wobKlcZfv2VKpxN6qJ+Hyn3WbwGbYxKSmm4ICt+6jqao8yoZGeZlEtCktOGsHUu
bJQYnzf1QJAYnFYRHQFfBNVZ8y4Kz2LCoNhKlE+CCsO6ZzRsrqqtSlnlimn2plRF6AANYTsaa1d8
X0hyVjUCFiPcucayNCD6m5/FQTtWJumlhFY1MEg2MJvSG36RQ+daBmJXsUCWRZwWQaJi6SNyVJlc
jx5+V6I7ZibBU6p1LynyQVU+CJtZvUA4l1yH3zPZcCIc8Ny4Tn8MZf5Jmfi1Mu1l6qfCXo1sPVR1
a0HbqL/Vmcg1d9rjSOfr6ErMo5ebUC3wvIeRRWAebUnUyQ9Lm6VuRAKqgS2M2A4/5mH+3Oq5bJMM
S2OhR/dG9mO/y2fr2GOVT82EZDTdR2sSczcsuGQa1Qem8wezmGhuS7UFqTNne++wtJifBAosv6gA
7xeqKcn3ljI6QCDflJEa0NJ/NYbyLaa+l67Dl6rhNpCk/Ico8CwWSo+3gFz4hQotMRnVE7noo2MC
hBApFp+bdNPFd6GvzZrf0Nov4XASogSXD1m/rhP1hAm8EUUsMrkRA9c49IYE4Yxh0uCv4k9R759M
wj9B1ZeHVSmgrJTNl2RYDbuO6IyEzepFmbFHMnSe5XWkBo6L9BU8kOsqUTsZafFVnLLnthYDaS3t
ZKafpEhWi+JPTY1Txwzn1x75ho23U+To0VdVVUdnrC/a9CXuK9xqid60Q6mBtT+DT046jY2FJY0F
8wXbv7484N94BNAX0Y51jpBHNFIQO72h3jzNDeGRCFyaCgI/KMTKD/gHOM0wz4d1ayD1GU362NET
M2HFJg3x9IxqMUpXm5A2vPQHLPLTeCJ3QjXsXLoqBr9rvtWlye6mpkZ3yMOj2BUjjnwbfW3MkVmQ
/BGNmkOa8eO69C/IabNgrgbVAa3aoqYeRCEjHkCMD9ZATxkrd1pfbeM3hg3M7j+ByBEgb90pnRTS
uuWiGxPVcOlIZ68EZikMXRL0RAYpXzZV+euyii/7nWMpFDxM8lFNgUJCKeieQcKAPdDFHRCrI5ZY
1dZuhe7DNIbPSVocc1XDS+5qGUrGjUSxWJtJ1pvj8F7efCT6lEl1jIk5hMTYw+MMX5DypzlJTZBo
TGMbMfyKmbDmjWPsYTVOqdzGTfqpqBgqZQLDLD07aFZoGxWRSHoNj6uX1I985eVR1nVMiSDGvC+a
DRhrp5GK9NKWDJk8HXZUoEidb/a1dGQE/iVudHqJCEFSV+yD4yloWwDuqcqfc3F2Y6HbPu2jFhtf
I0ODNFbXcmGDykpB1LF43xY76AwleXG2XK9hEEP8T1N4eoMifiJbowOkU7pAKgHDK9z+qXt6ySCN
VCnbIdB2E88kHYJ9c18M24GQKn6H8af6DfFVHxiCATW8IS5PX6aVyGk5hglvflD1RSNmR++hlLU4
PKcSaUBKd7bkFnyjP0Bkk4+rQbB4h611QQ6TmOiaHWdYJapqk0pOmg2WX8il36k9Jc9yO5dyIxjN
BY7CrZUfmv1Ak3HL9Ql8SKmJcMzvsaZZBi+hFsbvGUU8SSEJGsD35tBm57i8AgCKHvYFMkHNUnQx
9P5SD/GAtUnYMGjvokuI24lQAeEosaIHZj7ogaUi2NfV+UisM3K5Euzjpz6X4adu85GBt/m9qiC2
YRI6XtaHPNavdUMtUslNDRVI9FmPX2sTcxqFrG7Aw/yU9ymW9S03jNmJuACOoSA5+2pmyAxx9Pxt
36ICCnNoMFZbWtNPkMamIJXaOdjXAJ200ojOaIrqc1olw2GWjS9gmIPbcLM6wCcvhqh3B0xPlQAR
uBJAb7QK+7Ytz4Diehn/KPqFwBmqF4X9vqpmqoMBA2PHkP8jtLUcSEKoF3YeW+di6hKXYU5Ge2eu
flXIF4yVhXMLQy2ItBJvXrbkKWE6RVpn6cxU6t3RzFHUb4tuO/y+OdVPCmrmg07RECkwPk1V0U/n
3uolT54oqImGTtggyewO9a7ZzcpkuuhhTCq1rKn20kYYuAHO3zDzfS1UW8NVewE/iQ1H318yNGFQ
dmsg6anq7XuUDWjXSzB5o61nuGHinaRod+GUjj9rzrOexfZL1oaEggGRXacwLJjRDON5aiadEE7h
gkecY6zq9CnpO+HaFxqmzzJkDGXKz40xSI9Ch2UMeoPI3ze1NSY8Nq5hvDA2qydRfsyTVLp0xLMi
L8kp5kJ8PpCoErl9okyvZFP7GFnjMKrJGbLM+UsxGMVTPVial1MLsUlPZniux44y8G3Hhv74G75w
/89GBNIfsjqV2bqK1wCMS24W0/pT3ptbgrwSUjLA0+5KXw69ba6aQD11ldJ8HFpGNQSE4zUAhUtN
6L3+b/6/iv5U1k3RQBfxdwKytajyYvX1cOyM+bO2NtfWYDDJZA/nth8M9uWOgJZBjwMk+v+NGnfj
fv/Ofd4vfXNfkFWITlDi//6vGfwLarKWwzFfmCduE8ZusB7nHHUPSndnVcWjiBjtXQXyP9jXfyN4
UHRLRm3wl0vGP4Ffz0sFyh/9rnj49Z5fyBfSYEAsBQqhJvJZ3Lh/IV8IoTgEugb0ZKrKhkn9F/CF
4kHiFgcM00VVJTj7b8CXZRkoMTY9jrEhaf+B4uGPu0lE1wNMoliaRN62aikbLPYbk15a5S5rrWa6
Ks1LDBVaG+wGf4TZ1tR7mHq/fTP/4rHdJdG/3bv/9N/+EIE1kQJnhnbqilP92zza+lMFTZ/y+INW
0ofZ2nOVnaM7xa8eGdGpL7WX/Iz85ATDYrAJ/iCF9TI9SZfZNU4iqJEzQaZD31Z51fn/fKqSLv4p
1dpUT/xu0GAow/Hj/fGgwZQmHyRXJQZ8W8hOs3YYQLKwKJNQcdnGGWMUGyBgsgk98pEKz3wSigW8
fyCNOOilqQ32tZTpjB3NG+VU1iS3UUsM+QeKYPtipBs9ECH+2tTljFccUZuKtE4gOnXl7PvKcNIh
X0MNYnYBQSPpEoei70h+WIEPwV/EYFKPqBaX65h6qqRiX5abZZCIFby5RMuqYN8eu75iFMlmLY73
pdlMDO3kKtA1SM+VVCeOAgE4uC0GlOrBQmbyIVorDKjzJtgXRRtKfq1Fx9uuVmJwwMRPgvO0pcJL
8Bs3c9s6GAx46Iwa6sxDnAkVY/uXmsGYq2xqequwgh4+ZhD89uW+QyzLOljVrZfNpcUBDgp9NCUH
nASaQB3p1gUoQ+9r1ra2b3btpeol+aRtvJVCQXtJSRJWyr5otjVpFjA+ZmCB+RgEk3AjmBg7ceS2
XREg5uVz+AyL7EjAguyP2+hyK/sFq0ZwRtKHh31XvwpijgmgomMOm3wxwWOCqM/e6A0apBts7bv2
xW1TatIXbWOJCwxV7f1yCZMG/OmjeXX2K99/FbNlPNgVhO5u17tf5b6GwUXJTbjthHVZHwqGYrcr
BNAEm9q3jZ7oOiZaw4+aYboXNl0bmHPNTXq72H2NyLT8yOPgLQJDcUFkKL6vJYyb4LquJ3MGK7IM
7Wk/lidhdOqYj44ylEld6ARnToaG6Q/EO9uSexjFQ/X0vklPXgZUjbY7QdPMOtjX9rsDSb18nAi3
2vfvu/jFTae3uOcjK+MrauS5CpowH1bymXqB4SkhoHMkGEFvwdBStT5zhbhJIBYPkMenCUY0SNnS
IE0n8Xa2kjlIthHqpG76bKQ9xnYO+207buf8vrYOD4UWknJzu1/rFJaivZ9UV1XkNoft3X421X5K
fy20pK4Ci6S3YD8adswPyArTjjgU9kFo0lQUFXfOvrkvQAJ/3/zjJbla4xrfLYKLrqANMBltN9Yb
wg6tbA1ftyqfsUEb7EfXbe2PzTLEeckiJdJVUyzNu1wpbUUJZYmcQz4Q60LDq/MBZP2/Pn5f61Ew
HId8fH8VBh48dTPculbl+5o6nvxlW+xr+76lnmm+SxxrYDtC/dt3rtIADbWxUIvth397ZY8SahSK
U7q1WdmmqdjXZjWt25d9FasCVBX76r7AjuArgOCEg+CmW7gd2N/d3HbePm1/jYBVqJ2XZkqeI998
9tfXr0Nn5LGTPw5xg1Mi/SyqjIl2KtK2JkoqGus4AbNN+7kDi/263v2iZeYXvhWJ5/ejqr7S3sXL
1uq9H49l00ta5bla5pLcQuUSLoaH4otman/t/qp9m+L1r0/eN/cD+773j/vtPaUwFP7C4F1qZcNX
RKLo0+0h+1cfc9snT4oJuaftfxhdVbsK9e54u03NSZs8KTe+7lsgJ1UgbvdrHq+6u++bECcF+9pt
8ee+Yt7I2JqS+ALfBoE0WKntrykZiC/bxf/L9+5vux2p9vfdtve1P//Vdoa3fdGgxiDwPplDBLKK
8ltFa0beDh2uEkueMdf5USjFFzUEVEu3bm5fTFuv1+BRaeSCPNf+iCpQY3oOv7YSGDUnQIhiD/X6
hi4wvfqopEV7ULZ+6LYQjfH3zf1AmTQ/u6SuvWX7P2KNKVBJjQZsmW6unPpC9PpJHlA+DK07bDf/
vpC3Dvq2+du+rddrswYScZVvt70RghDA3bfLiYiGYWlkp9NWmKZNcZAt9QQkUB2ytn/l6xhPgiRe
Uj3O/USnBIFztSYWI236+En9oGZZ9v4/x02vZOxPUKNSCpxJMsX+z6q8ROPradvMW7TGOJb4pHpy
j9HazmAci276xWiMJRqmfYGOF7BEj1bXXBAgTkt4rMfv+3ejKUDUxwqs/tTJV3iNFa0I35K+9XcZ
TlCptcIB70DoAaLfhlRpzgMWqMtsfm26OII7E6Eg6ZajVbqDBDlYjT7HKQ9vt42w5m14YhlDgXdT
HX5E44EH57Zvux0UWc2PxPZywp2wWqdJvkwSXUhHDqrLYOlBl6ynnrHuQqJJgAVk1UpZgGmF7mtR
fEKruUEMivS+WNXhA5rZ7DiSOqBmlXnd4E7IZo9NEY6HdCmCcao/JhIDnAp9qovXmc1M3XjY6n6O
vIkeqXcXwb7YGtvAKuZfm+8HEooPWV5mTrxlMu2L9ztgX030jEFwNo0ORix0soZwNWKcGkHWkFjF
kOkIWnAMOQMPX7vTaE7ERczETiBZZbxM6YKihvEBNyLicnCtpEMtpLduFgtP3oZq+0Lae2kr+bVZ
KqPkr7rpY5X2o56le8QFY5CZwhjsa02KNFGKY4SxFQ8huWOMLaB7cGPcti2Rxi59351Zcfd+zKTp
GLU292+79je+f0YxYAZFEFZv2V2E0LbbOqFmW+S5qazOvjqoEJ/CZOxdQ6UCgUjKgg61v5SKw6/X
72vz1nPta7cD++ve37KS05vjSOTt+4ymsXyzVQ96XQ7AlyzEtUT5tm9zs0uAX3h6MmbD0nc7bKAZ
hX4Ne3KRtNO+az+4eacG+1olZJEz4jyI8g8bEsMUsU4LzRPUnPs51KkBhSVduhyf8jac/EnH3A07
yG1f3/6MzAiD1ZqR+b5LKyTBBThL7X57xe3AbXPChxfqqC3lHrW/cfJMweUGkBYbsxVzvOZ+BCys
nCXL02CJPQMwS8UdkQOw9GW/c/VHzBht6aPghRbpQO5YQNOzYypcqceKHJ4bneG5u7Qfu+nSJtdt
lpS6KWjn+DTIX6H+AJ/6uekRfRBnT2r6QUp9zKwKARbiByP1e5lnxjekswn8LIQ835cyvTbzZZgv
K9UQC9rAuRdOJq7w2kMEb8xyo+SUFaeMRPR2PsCTGA/oBy8mGfH02E7/HYFH4xVvTey0vT/EjiG8
UjLVuP5PvXHSKEuLyweCjorsWW5t9LYw7T7riIK+SYKtps4oPw5g6gVlNmewZxAdGf3lAXKtqvik
O+kFZjNeRPW4txv1g4l/yOc2vYcQlt+Jh9q+aEH91bTT62zXPKIONZlACTQnfV0unZu+LQflKxy0
0atc4V6jJSrt+dXy0QOd5B/SQ+lNp+xFdOunxjXd+WhRp/igHMdjb1PIuQeORKJ8z6STqKaT6RZ3
0rH+hl9g3CPFsPvay7BQTQ6hcOomW78giaoHVGJHuCAV/unuN8zwPpQn7bA+6ijSvOxBuEY/lx/x
U/1WXZrLzMzfab3ipdRsnWn25750tav82L2o7s/+uJ5Pw2t44qxgwvmJwwkzDgmq+0CZj4ZfL/ai
emLkVRVdlrsSa4cK2dOblz49JnhyRJBnqS6h3jqGB0sy7ZxCGqRcy3D0T1QHYL2KP9SKaBpn+RJV
B0HE5hxXHHcubOorE5b8TGtTZzYQNnuM6/GUTZGHSV4t9QgEX9vzxXiwuKzypDvlJ30OzNGzvORE
loZA6st6rCJ/RW40QpZ1jM8DlMBLfLQe8DK9iw7UxSyn+yFf0FwVnZtZxyhx69ldPuXY0luHfj72
ljeFpxRvO/0jOqzyq1KfxfXwpS/clKia7FgjQzmI33FnwPXOi+lJtz+iKZZvxg/kS4QHknKYGbYh
nkOGwpOjfCBzMnsi7etMfVSwMX074Hf0rP2AMw/XwyFB1rqEHyPRNb5AgVhCJ3+1ehckmYPqWVWP
4+vyaNUXWT2i/vKQ971KPyHbgUyI30gyz4Pxq8hd2VykymH045dYGDhWdIKwkeqk8ToLnBOJKaMt
P0OGGN2IZKYn/dv4UNybL81pvitEu0bxXl54/AVo+6E7fRpJpyeH5gd8+Z/kyagShusOkagwofPq
oKo+Z8jH5xOTfke6UwLloVycGYFgcaTUnvwU76avwvf8XvUqh0nao/wS/cgeG1RIlM8GR7d7J7xm
z81zdRYfQAeiA+HJ2N/Z+rU6Eti9vqC1vT4tH7VP2OHepz+JaDIoKEMgcMU3PE70YD5UHso/Gpr2
c++PD/JRPYsn/APbJ8iT41dmx9kJ4ypb9YQXsXKMQ+j29uAOjxgF0BZicpPzbigVLpbdfQyn98RN
LzyMr8UJVZ5scYmAzDbsepc29VmVgsyOPlWhy6VXHuj8aMvMfidbtuWDeSwfrC+Zaz3Nnu6ux+y1
8DV0lE5iflA6G4kvFUk/dyPKAg7Z76oT2tWFx42w8qtyjJBuP3MfXmAGwPbwgCQmmydfTv31msaO
iZOoPz98D48oF4LwWB5XHlQYC+Z9fxRPEy1Pe1Atm1DNAhNmy5bd5hPf6ak/Ux/PqAo4JXdqdEy4
htGlBpryWN9bL0hfltmuIgeRaqjbkH1K2cZC4hiiUOQ+9EPgHT/yyED00y/TXdV+Zu4FIyriE62D
9gwFhyppXTjQ9N3o1FzCQxHoTzBuTJ9S2XHOHGKRHAN72QPqUvoUrPNdCAbAkaEzpN7P5UN2sb6q
97iN30V+/K2UHCg1OUycW/dnlg2Az95FKjQbxZj3R8CjQFSN1o+V8CqZDGz6bYYTVszX1W1uNEyT
Ak1Kp0gnmy96ajK2Pqr6JNtKXQ+uAgIWjNtb9rVom5Dsa5Om9ORqb4cnS0xEL6WWnald6ifba/J9
dvPv340Uk1FMB6nM6LEtxlrXyXp8BEzjLa5KgwlVTDIhtOZfi7QVcVJQcHHb1/YDXVe/CpWogyOZ
ZDJPrRpE63qIswyfOZArc6KIt67qluq1rc7oc23qwI2L4Uunel3MgBMqTuVE5jgHcW0gnyjKOKXd
BYNI9+3Q4JCh5O6SZctRby2G0+JWprW2qu2+1sfbpOC23QI6+kksnvVRxe4ibxdk2ISOitsC42wG
vdvabZ9kjZNftMN9KI4U6bn59YUfmOkJM92mlGoXVwrBDyMCR0QxwNeEMYheSqc0bjv/3d5gG1D3
mXZtFijG04Yu3BbRNhW8bRLazLc0ih92lG3e5iP7WlubNLm3nareJbaRtLEnb7NAXR4cwlbV4w4H
9xskuK/pGxqcZLJ4LGILcz7pUy4q4cG0gKbqecycBS/CM/Kd5oyXKpxxhfZ4eJqbZTpNmMwJ2oz7
yl8AkmiWMOgzfXsYkwEKH74sQbFu+lkyZRyEaEzXZUaew4hoUBvI4dk2xSmBicJQyRrDRyPqxCAu
Zpg48So91i0xKdQA5oA6wLylKyu+kpjHCO5hAW6jEXhWmxi5zmTcpxtep2bKpgs1a9esRmYq2+91
W9z2jaNIlgbeCRN5stLYYjqiDtXiLmrzKHbd1WDWoxihfoTbAbS9QXRbFcTR4J07yQYnq92GIr2D
xzcwWZbHV7i/NKwCVotCNStBufRn5r4xLSsOIT2KWRtGXnyADPI8QgNj5sZCLFK7hKrnda0ueTus
uv/A++K2iRQl4SKZGBLDZO8/r7RN7YXFkJgYNRZOJstk2stiAu80G+j8vtgwZO1dWBlJbmHFDEma
PnSEVQKh2xHWVEYq+b5tinPx7oD0P8W4/6YYJ1kq9al/X4v7X22yVuXf3cf2t/xVirP+IWJfjw+r
oeLwtdHJf5HQJQlnMknVKcdtZHJRp+D2qxanGLiPmZSZReJgIbBbv7mPSf+Ay26CNymYTTNe/U9K
cZK+V9t+r49ZKJAVyTJNmUZA/SdL4QJUAkK3Pl3gJW6MEZ76fTHDZQqkRF4DsrNoFOoIiuJeu9jg
/L2Asd92+wLS63PZw9iZ9gdkmeIxCC1UlPsaZuQIuON3T5rdrOZWP9qbx33fuxHMfkSAz+IzATwR
VYXAu1oe42qMVmdvCsRSitoXUV4vMpz5w95u3BYSTCn6kK0xKVaCXqAnFs+7f87eXu8+M7FB3CS2
DrspTYMSMsJhzFU3+GFfyE1PQWTd0An1tirn1nea286LupJh4X54HBEYvb8yLcpldfIsXdwU7pmt
7yLf/RszFwo6mRp56S7M3fe9HwZKO3dlMIuHqaCp1xbgqV6nQbht5nnMYLAU4jQADdsx5XLNNBGU
Dow5IiecvuMvuFmwpJ5aS6PC9yu33KkKAky1dVK3BSoVLj/CKS/DOYseS9sQZegWBlDXBsNufYIx
prX4v9k7s+1GtS3b/sr9AbLBon4VKi0XkqsI+4UW4Yigrmu+PjtLJ7ecPnvnvfl+X9QQIGRLCNaa
c4w+Ng7O/qXoa2n5Xq6WO1z3GmrxaqLg2MywrrZTVT1OS9+ARAI6OcuSVFbJpQh+CeO5/76ZhphP
xYyS51YZtWd/ubcn7dIpkjvK54KmFv/NddP16J+OmeuL53lqK25TU6atv7x7edn8158kj3F5J7l4
/TvlC7OSeSX3nkRJFksuF3i5pBituNHNlGGsXJQr5UM1p+8wCH2UcLzi+pD99dSsFGI+CiS5y6rr
+uu+ZsPNrCh3kMWLmzFfBgVNUPN4WZarrw/2cq5ctsuVf/v806HkYlQN8TYx9efrS+TS5ThfD/Hp
ff9tMXZ/6dlQHL6+w6cjpdZELadHsPvp1Z+2/w9//KcXfFq8/tGfXvq32+WeX/+0r3tGFpJkI9W3
NuM0pq38/K+nt1z6x3WX38XXzREtr/2Xlcoy4pc/ncleuolf3qFsilrdgJDmazbqESs2l7Tra657
fzms3GDNZ7oX5oGYO0b+S5FbLmnLqPH69Mu6wvDpb8pC+L8tyl3lJrkkH+SB5CGvT03ZMJfPM3k4
uWgOqPlW//O7yx3lg3wbpMHPSjekW7lKJJXVf5eLfcxAeRMj5NypA52XpT6MLLS8meal2BovQzi5
Uj44qYB1dNkk95JrCQozZ/r8FfbvKibhuVXi/ig3zWpszU9yUcUoXzx8OoywqPqNJRLzLMHugqKB
90ZBZ6ziY11H/jaJsGpOqXbnKjW6b2v8GdXGmz9Te8s0fFNhJryx7n4mKbW9uqX00Ke/JhTYGRCx
TaaAp57KXCAuiI5Qx0p6/jn5U4i3shvdDj70GcFBzi1oNZBJ5MGNtjef/srLvzEZUJCIMmUevbR2
8DXysFznr62dv1vX/NUHurxseYXc7x+fulLg8eXQ/w+HIdan2xmGs5dHduXNVr7TZVGulYdBMA8W
Tr7BP/4lmRrRmJiK3ee/hhH8thTTYynvZLKXcW1tyE7Hdd3Xfa6br/tc15WVRfH1+vzvDivkrEO+
+nqI/93byMNe3+V6GLnOjZO3LKFZB9CfltNy6xLLfVUuyXXyKXfwkxar0/a6vpcTY7nLZVFuiuV9
Vb7myxHl00zeIeXmy57yRfPytnLpsv36/HLM0FDWk2Kma+Yh2HELBQg2fjpNfQ9HJSOTkkytQe0Z
XUyoIrph3DUqhQ+dESmAjGZN3J26nn3o8qlhlV4clj+THtOaMyHK5/7cbqxwcTSZibtbrISN6xa0
wjQmrjggksR5142A+W50kzTvluIctKTMDgOx2F7hCxJm7Mcp14FiqUq4whT3Ec9gmwk3TjeRfu/Q
PDwFFYEo5ejcJNhzKGQzg6SxsguL5nsaKR9xhgN70jp3g7jiPhhUByYppHfzW0Pa5w4zEb2MwfaI
dMPjDtwuJUCkT3OUZgs4vwo/Er/wV9Ng7fVGYQrqD5vQSLZZSeZATzrwNreZ2yfVyVeiP0lOrDwz
DpUCn3XLFCFc0V6zVk2S/JhSyi0mroojDqliTQzNTSrUb5mejPdZVN6qUwNstWrXk2U/AW+PD2a1
dcNaR4ZcubBLlXFjtBP8uiF6RI6hrC3o7qsffV5AVuqKkG9SpU5QRDF2oRm4QPQDGgoOs+FNbZ66
oDxVhumRWVRkdO9Ke7nOkR071zoggAkVdBJhMTEd1MH4A/D3LKLgM0CIfWV1nL0CJ5zeFsAnneKd
5BXC1dpA4bLo66sp1M9C/wXcW7/J/LB/SW0aw0k4PWatdUuv+80kL2fdAR/opnOQBTexQO1djn/K
TMtvlKr2V5SYOr4LAhi0lrSiNJxwd+RhdCAbAnfFVN/hGb8ZWi6qlarnWzJCvKxzG2BO1FhgdH3E
4HwR0grndtKztWtVAXHxRXSg4fnWh2DV6gycGsbwyqiddVm2Ow3ipBGY9kb3AF8w9keXs+0i/i1r
Hg7j4LzloYgf+q6cz91350kdu35nR9MAJUr5rQDOrHJ0zqH6WrhzsavRLqdBmHso6k96ChI13yIS
sVEUlS7JJ6PhaQSK9mU4E2hT5x4lNvJ6IAGgemoOFcFxqyiOcDc6CL/Dql8rUWSvicnaDGZWEZTW
vgVJ96cECrOmgtDRlHro1TbbTFNjPpjaMSywh7r+fam31tEJfJKG0sgby1+KFfjbAcsBOSowjQu1
89pOu3Gb8k9eGSez8+kglJwOG8IXmg1OvnLnJqcqBv9rwk71rCamkgwrxdOzcumzRdG6KbhFWykz
G4Mk0ZUT9Px4Zu2xnAdgNhiIN4gqulU8vLXzeLagFWyaiD5dJzrULbxiKsNwHarTXV40J0LhSohb
6T7S5mNr29uM30eTZIDTlqJLHJ87Rvurskmdo6WF9B3ppSVqR5qjMG6qYtKOIo59j/8n2BiB9jHS
Kd74A3H0ZjCVpzG3DtPoThi2Xfpljk5fIe3OJb8qXB8Z4pAW45+pRdkJlmxI+841vAxD3Dz03MNr
NfDKDrmXrQfarjKNZ9GNJG/G7VOth85+XgpuUbyo+cvJ0wqTCRlD6CoJmjvVITMtpM6up6dxYPqH
h3ei52W+wLnIt/VMGPOQFIeRpmTfLc7ZAAZg6bTbOe5/GNDgV+OAMg2YIJJLpS629CGzVtQbUyFS
0AzGLWERdIq68gUxHpaKVjdu/aqPPXD7OoMRS29yrqek5yoU4lZWzQGivjY3AQSZxqi2mnNMOBsP
JskrndmvJ5NLglmj7gy79FuhTp4+wIEp+cvWutHcVQOdYqtvK4jC9HHnXIPBr43f27bPPDMe9iVf
7kr04W9457/zIrzD8ry34vHJz6Ei+qWJXcg9pkplb0sCjdYM0mAnFu1zIRROCr+gYamk4a7V9ade
B9I/R+4hjxyQO8o4nYYYpzLI7F0PRpiw8zTZYlxA317QIMBLssWv1m2JGNkFkK2qarwnsfk7uFTN
Q4gBgcTFQlLMb+sJt25l0z4lO23FyK+kaYwTgKjFVev622Ig+2dKIiAtc3CMRQX6uCF8aMp7b8yC
l4if6a7Tf2gFvL+hHSsKgVDkKDw9jb6brO0+dLypDQ8AS+yVpli3SaA9ax2629btb4k5d1M/35WC
nmJrLNTlFPtznT3pPj554CKBp+RJBcwiRcZH5BvxDX3viGP3YFWVchz4gfFLg1QVYxl06ItinuxW
TeYexdQLmNuOswmscz9TVY1KfpOD34AfqMCyj+bJ6Vr650m9ruylIZ50DqT65JC032pGUR63RtXn
ckck8TsTBIwdNN7d1nW3hQ8WHWsZaNEEtmmLHxUdm3Go1XiN4bw5JU60mWIjPieBueZqh/Nwmoxj
VIT+mh/eugtsjIILiMWI4jsdA85MKxUJBxYW29hNvf86W3TtjdF9nYQ6Aw6rFgZySpaE/6PuzCP5
sPl6ILUEjpn1O6tTZW2PE3bAPACEwkxgFZTiKR9pUyZ+VBObcRRWqAI59iGhja62bcMq2cRaVK3g
Ab9VDvRYt84WqQWraqwS+8lWcArmxRsVteww94yIiO+l/G69jP20tbTsBX4pJG4n34O4pkfbwGkI
3fmWUMWW2XrznOM6W3X6LDxXD++xxw6AUMxkRVig7zVOvjCbA5zM8UP9qOKzu6fOvLVjfGI49La4
lwaIT7BJ2v5H30WbwMcBF0HR1+004HYjTE5o9aaCmAsHRtwMCXGPEc7sHTSeVz+L05s5RvbTGT+N
ftyG2hygAA6XM8NdEY5Wb+eJ5mitpDtsIjSpp1t/+aRLrb+nqcRkqeTKN7SAYNphkztYI3Un+lVq
ETl2BgMF0qerVQt1BWY6KgMwpYon+nLXxfmzQ4Go43p8YwXuNkR+dZcT90R+veg2BlSGLlTJhNVL
bM5qgR65f6kqq163bXsiKRkHfa97aSvKB9MSr+AXjwXRTBbhX5aeMGKNy2bdqausSp66RLtlJ742
/YyAKfXmLLiNRE+GN2+lwiTKVdCKtmnf1MAmbjURPhojytUpJvIpDn8lI5FYyc0kxj/pgMKvshWx
Ih3k0CwQZt2g/x4bhExloKC98Y8+cQFRK6z4wjZeHBddv66G937vKB6gS21VETWwyvPYBaiDtz5K
cv9QMYRW6+K2LCEr4ONo9kXvpbaDoFvRD10Iba+D9cg74nurATRA818bla4eQHJsZxKR9lzjNpnm
+ndWHsPZ7T86SBhGgoA+cvjgQrQcMZxwRj7dsQot68avlgDOfZ5O0cHVQV00EHIHDXPajDNRrbw0
RnmCANxzIbPumD54wngfikp/wM/ApRNxGQ7ccY286oMuCRcTzLUVpro5cJ4Ro5VM63ZFU+6mwLBW
fCyPI3mmayUvQTyoj4JkrjXeqiezo+/f0NpSS5QBdogTFx6fM4aCmOhqo0ai29N+gtCAdqMI4/Co
2uY9Ke/TOKPhNrTvdRS6Ky6G1iZOylvugwy3LCweThl7XeECBmCgUBo4tclFMHZIsvCwNxDwqgE8
nfqOCu9dMfttoJP5remkNLmEXqVt5oPUCtAx0wBWxUJY9jFPd1E8b9RePMRWfQL41m5DXTmQdB3f
lXF/b0a/akfc14Owvum57aXRTQleeDMm1Lrn+Pc064XX9gi3cIuEG8ecOUdROCm2QcUE+AtDNMJp
iCH1wkLD7Tho/PgikMBRwsjkrImhgKQu7pWSYxQtbpeADjSCZgsNPWHxrZZSaRjIKOvUhFxJ8pHs
et4MwXTn16G6zYP0W9jhvMvrGf8l8x/Yg+VLC0RbGKRrVpxgrtaZ63Sg3DG2M4zj8Ec3Rc9qUFhr
PCR/RAsxz+21gzb1f6zghXI8ZLJm+jNko/5qhgQHJkq5DCxHfTNoODzjounurHWsCZQwhn9U8KKW
bT9v3E4Ndo5yl7nDT3dqkjsqRwTc6xBax+YOunLl1XNwCKgK76nR/zALgJFDiyKoVw9W6M872+1+
l045QZbahGr0QRxXTZfNomjjRvCVQUKFafurznx3W8GFdiZ8qjC01hhhYN/Y7oelZGtwdhhB3TvT
Jrirtrhjpi38qeDs1MlrIfz9oDkvRkNuYM8keaXb03PtV3yr3YsWjByMGDiEOMl9rza3XKUjDz/G
jVPHm1QUr4UhfoTFgPXWXk1Fn6KSwUafRPN9oaQAaqBY7nthiF3t8pUp2rleCNxqbPqnkgSLU+Uf
DcW1FQgyrBpQ5tbQI2D0LOtQicKvBBhzuL4qENiNs3oErbYcSW7ASf+jne1xXSHL0cP5qamemtQY
ToM27Fq7Ftgt8UENM5qmgcBJ/pDgRSn7AL0Xo9i46mx84u24GqOjifQjokRwj5whOCODCM5T6p9r
YCZ5VhztYIDrvjxQjqQNPEH/EIX9r3W5NVXwz0J+8n+t62awBQK63K5ylFXhmP5Dtjx0nIwlvGx+
FIJLPoHKYyYI1FgeKM2We2eCDiqfNm2Icqe2o4ehay6rrusby/gWMfy9kascpRKntBznNW7fYiPX
yQdd+OgdAjPgfsUunzaQpKUzfLmugS9JQ30q8oN8Y7nBDxHLua2+ZnJaruUquTECWnGEFfwkV5lZ
Gd3btrImLjc+UyssoPueWk2LzkM1/hmjiuBJTb9TpzhFSIeqWD44M7+rorUIOfxrXTr1+c5Hdu8l
hPcoK/zw+q2udDeJmZgn3Fnm5bVdZNHO8RFik0+FGMAhocRPAwvMX4kiVz6vi7na1tAHvVI+D0tT
MDIaT3HjPMwu15B+rgZ+O51xct1EeTCjI8gT46Qzvbk8MLV662KgJZOR8g5psCT55To3h7/2gwji
7gHSVpcD2RCijwAgTlmZdfcl7f7LGUW8CmjORZycZs1DwejrbChOcBZx8VT6wXiUu8kHqyoEWa15
uZdP5b6aQ7yRWQ3qRr5KrhOTSNdKkdylECQ8Vw1cQKu6ewJgjLRS794Dv3ZPcr2ws/6BJEwA5Y7K
/7Hs5nfTobRFeCf3YBZ4UiNNp2zD+VdMUbtXAtc6EbRkn8o8rDYaadhr5lj2SW7Q2rg5qOUSXLLs
JzcgzDXuMYZ5epwgJm/dsN02GRE0PSlApBeYt9d9w6oiSiFp7F0qKsgIE+k2s+KHZzhNCDxJnNsg
jsgDsBqVv9Vdqm9NVUXnbnkw2qY9UFNCZD6O/4oU//8qgv+LigAnnqDx/88yAkbHbfh/1j/o1P43
LcG/XvgvMYFr/YdpYZyF9GHAoDMWbN1/iQkWy69hISMQKA0WNcFfYgIDBQLBf+Q5WDDmTPy7V2Ov
+R+urkHB42XOkj72v4sys3V0CZ+c4sTO2niKge3xF5qMp76a5AH0l4012uIW3tTSN5EPKQ5+DE9M
0CLVFjuxNNpJZULglgg6RtfncmWrBugXldxaNz0qt6nW85kC0k2fGdqhkD19xOqEOwzkwJDxM84b
gvroaNuLWgiO5bgdQ+XhKs8aBkfN9pHeu2i4PWlIpTZSEY+56LPkcxNluT5W4a6jsnioXEJuvOwx
7wEFQfh/TQvnnQDjRzUA1Jf393SHZuxd0QZ2hnnw+4dEAVeZxygcyUV8aYL5OUMMBPiO+KlBbIiO
VuFs4JmMQ0db2+CyvMBwzkMUHw0/7KiUIm5MSqiiLmRP0HEkM/jGnut8tg6mqvAwhJPpmVcfOjeA
lbC4cFCLqJzkkWi486S231JsM2th4mzV03jTg/Px7AyiCvU/5jqmf0swK2L1yP2DxjqraaKNJrPx
NnK0VV62d8Df1rRi7ozWVGhImt+qbHowk/ys6dG7WVopg7zsnCMSyIUPQVR9tBBJYbh8713ugcAU
B6JtB3I34nm3HBB53jfKw2BgE3w1ebgyM7hnCeY+2trutKVk7e5sUpCoJfZ43/JHgoI1pLz00ADR
GRjZwjZ/LwM+Vey7mZdYKeRZKnthVL+VjvPsT9WTVtUnp7Ff3FB7JdUcws0Q793MunOhtWLlFCu7
OgulpvgPPgzk0DyWx2GoSa8Lql9VqyMw1fNfjkHhiPFxOvsb2NiHdhg+QPN8ODoa0wxtQ5Dswjjf
zE164zfmTYcaH0vvVkfBsHZ9qsu2ReECnGKjhXSzctMnfbz6IwRRM5MKpTTspnAVnF1bPKSt9ttM
+bbS8jnr0TC2OSQFqnt/soBKY2wdseQSmWEzgLKGEqwV/7RCSo+bMkmbbKbwVh2+RwMgMNsupm0t
WrrYBbfJlLTuwf3JvQOi0lA/5Pn3QdURspdRvRhvGOyYxZP2DYwW0k2NVPWeaDW192/xTm+X86lU
MU6pzjnQwImnahN6Yk4ZPx3yQXkAKrTuSU9SbOtB9IDg9dnsESIru6EgsatJpl+zNt6n3GdXQRs/
dI5KQmdCllxn8kotO9fjhN1fTV5rDWl87t63naV4nTrhbwBnxUxvXCml+GW06omxid2SVVUB0fJK
J96bBLt4ND4LTghtIf68mIP1Cy5TvU4yuLy9T+GkTp8c9JJwsWNMA+MDiYtMBpmNroUe3YBw9SgQ
MDdrjFNu+1SyU//eRKCTBcm3ymXe3CX7mskfpg19p4nornba5yEZEi8lONXIOZMt0c6EL6Sv1DIJ
mPcyi+lyWiCrb8t4Xz8NvcOXTAPDCNTNMJl34DrwkSXLbM1kDDzqxzlVj+B2TD5UNRcqDisBzbGc
/vAGb1lknHAX4xQkt9vIiIPps43f1E++Ff9kOVo1tJMcRSF1kHlrciijPtnqPn2bKnikOtZ3hNcV
lGKW/6dZ0mx04Qz8SBNCng1Ak6apr7MpLBnHx0zSHcT31Z+4VfaBe5+79XNbq49uUCYeJCEq8rF+
6sK7tEYgHKXN2dKj18Hot8DM3BVNhAPwXmulFsNJ5NOj3cEj1BmBaPF7rzNWzxrrT+PQH5zbpFwF
yngkdOWJOipXMlNHFtwOv1XzHsEYVgvnoUmj3742avAnh8dWrwkkydtnraDLZEwCGfuc45ZprI0z
c0sBRUXgeP/RMBlXy/59RD68YCfvwaWQO6i4O/7zNeK8U+jmhwGQ5wbj3g9lrF+0QV8zlXopEBM0
xux4CUFOWo5ePVUffW4C1F/+aCJ/HoaKylb8ZwzyYzzOW0XQmOwC7iZta1geU3I7ctfoO5aaAOqz
qtyI4l6pIrBTZu81RMWpHF44drxRfazAiU7oTGZtar/bIchmXhlzrejCU+yYH/NkjJuRksRGRNGd
66TThlj0DEk1hb6WDG4IcMeAeOckNr75kfrb9sVNAQxwE+IWpLlo3/qi35L3eCTLA9xcNp8ivzsC
8dkAXav4m6hPkKjdixSf81YlzUz1k9TL2ltdP1ClPBkZjgrHxkrYkW1Td+4N0eOYCbVdmubntE9/
B7F+N1PH2rr9+MPRR3XtjMWprzQvWn5dI/MDXaFDgEvv92wyHxhMcHStDznPrdfDlK515Z2OkLMC
CLpfhORtMPTrJEGFzHjl3sn9jz6faYRppQNf4mcrgtdxjB4DZ/KATGcE21f6PrIQxzW2+j33W2dr
6swCFGc6jBWVE9vuDzAmb0clOU0hw4kB3ifkUMR0PhGBw04lDErLumlFj2pf+JQPLOpGbWLcqTms
05jQYACX+3KA9Wja38jOCZmqdwdXlNqucXx9HcTTNhjFWzAwBQka/Wem12ciBVZBFO9cHE2huicI
9LdLPKaS2XfpoL+UmklFGf+EPXZvmGzb3ewMN/T7PJC2+QpC4GNFtNZyaTi07l5rnJBiTnHWC/Fo
zOERgTdRdHQuRJVs3do6EX3oe/S6Ryd/dit325TJD2MQ+cqK4tcSfoaixgAoLaSGitqtbbPkejea
yJvtalfkBFIAgRpWucl50xd4gP2297p5DldOWkGMyGjQmKwvVc5cXP7+LUMKbyhU7m6cIbpR7wKy
QizI4hQkb3qLP7iM5hd3zKC8kX8au2+R1keHeLZ+hYnYWXaVruNB+ekatkNWz4MZh/hkE/2uhRlG
rS19b2lx7Yoy3jn0JejPOJ6qJqgkg4oas5uLI3bhddeR21BG+bNV8hO3suqHbsTPEIxJtKyr38zB
k61Tvehk8m3iknpFnhIH0jIe8guFn4P+UvT8XMPSebWLNbPbl6hfAFK2/y0hPHxjhvWbcNKHycKw
ERTxo5XRh8oXwZbL8MmO53U9fUNNeeNHhu9FasT1Zmih448/cXGknghU+qg/50JbGUP6rLmwK+y3
7L4HS4wAE5NOnXJFzIzmGQRw7KWZ+k1Z0B56z5lAyuC2X3AXauF8G2GoM/ixV2rfUj1qBzT1I56h
buip+WVepvdP5Mt9mO5Jd9X3wXR+NTg6vAafZNI4kBmM+A7aPG6b4sUnP3ZF4fzU2BRSY2p7jh5i
K2qtJQHUWCvJSKypEzzQUuqM9NCpVMeoSr6levIzroIfVTLfh3r82Ir4ng74nQ3J2ssz9QjHEN1M
tq7nghNRaJAAw/F1yoHRZHP1NDv6O6zCY2GaLibR9KlLrVsAMJh5RvwgkbLNYopMRfDNLEbCbpPw
aFY6113gpVz+qAgbz4qgAaNYxqZ242adR+N3M559Ll7lyV84tI4O33Sy6nY9xNyEwuChMPG7jBmK
4r2ZJr9yTQONM0O3sLlpOdNHDJlNDSiP1XZOYRXVAL3wIyNyxciwqJkFlN5pWw3+c9TYS0aGSppP
GN2pbtBh6TN1aLnnQg+AwDZc4KYwffQVk/duqZqoJu6XpPd/BGjdLGdmmJL7umdOObezpviW4C7H
m/iRN8YjFAmxQvD7Y3SG73bY/5q69reAkcBI+2fk0r4tVT4rEmceO8UIaWVlN7W7oFLwOmp+96gB
CZ3M4Var/aMlTJr3Qf3eBQ1QXLPeRsUOoWNJH3wfR/Z3EWdHkD5/wpZb7KSl74Nw1qbm7LFv044V
yVnrEB3QrvkAgYInIh/uNDV5cLWeJlVo/WxTnHe53W3mZLnhjR738aJDIBMMdUPyUXZwKMUB5K64
/XdPJEf81GOKjSAIdlxwR7qT5CRi0QZHtaIQR8HTGT+44DzqOPtd/zzQ1UmCwcvx//lFmCBviemH
JtUZmq3r6W5R70ON/Nn4hYbB8xQE3P49PzNTjww21NKDq9H2VDhfYiyLgpFyRyJaZY6HCKytV3Ti
YQ7th8FXH0RJJ2iqmkNbjUyCGgt3XLbtRQfSb3gS9RKA1hf7bhZrxPkfRjA9Uksz93VXnaZBe1VL
8i3K+FaJLa4vKj8wp3cAObertKF2Ng+ZN9AwJdgxhCBr/Zoa7Zwozq6G0Y5JPboNl4pq5b4KzQ9w
lzjxRo9U1VNt46HWFzGU9prY4cZyYLz60l2d7WM7I/n5OR4MrLPpMqol05GCLDfACIWJEt11TR1u
I33sPL0Y9/rENcp1W2flv/lQCQ4drUoNvckGHaZqaevcJhSpmRz/xspu9QE4g5/ZL7oRvjo+ZrrB
vgfER1MU7UeR/u6gQ2pVf5sLJPb97yj0fwXz8B1gz88utF4Dg/G26wDVVk9Gaf+pkvLsOw4WX6Qh
Y1jSu2SEFLoY7TXzIxb5QdNGXN0Po8b9klbFzincfpX6O03v9pVgsAD3knSZYYIXQfdqFZDg11TI
M2PCWZKcSa2rVrWHv+hHVjGJnFGhMeML38IaCAU5wUHJbd5VQryMRHAQKbVxp/B3THx0Fzyb3PeE
tfnoFlfRCId/n/sGCYR/Q0WIofWvLIIZN3JzllW7sORcH+dsyvZ5OXiBP80X7aOUNrrBQ4j6+tDm
fUVWZflLvi6FO4mBH5mRC9GLW9HyXsXy9rnvxhvTom9zXTeWoiMyeAwnD5nGhdSAfx4FJ+huPK5T
Om5oPv3wl3XyYeCX1tV5Q0rlInbOwDXCc65sugqh02yUxRQXuBElBRQY74Ak1M1FYWkZSPLbpHmS
kkwrcSiU0/pF6rUUY4YogfeO/GAp0KT21K7aMALVKpWoi6Q0X/4v02yCC3viqnH8KpAkf8zf65y0
rvR70StIGJcs1q/loVAItUuUXYW6g5v3kMye/LfSRiFB9tOi3NsmumDmV4v147I405u1civaqwsA
Y8Tn4vn44dvk2zyKG/nJXT6liA59YabTWn7W8lPBFVkSbqpRdfnrO5GvkN+OXHeBZMjn8kFP3ZSx
frivSLQjouRRfvGRNJvIj+aTxnb5kOpxYPbppvP6qi+9qErJl4UZTwrYChjKzxahoNOk4eXzNXKb
XpiC4itzfZOzjhJI3h4CPdzmczGvWxSxkvEC6hoPTGzZu5lA1gCZI3G2zIGw3zWdRZhUXvzbG8sP
6pOyFfZxvqLPLS57Xr49LJaMoXtdrMdFdRwuVbSuVoo9GpL1+JimSXT5cEfKfYgCZXFOfmKOsP3p
3zAjlw+vCu+LiPbe3GyJeV14TE74DoWI6OHl9yAf+IncCJukoWn5QuWnVgCUgy/eI39dFNB+9QDM
HCiCJI1gOrqFgaNsL7sux5GvlAf7x3UuWj2SaEMIX8vvo49TagmoBuS/IEbL3i+p79fTZ9nBqmZ2
MBgWl8FEXi8n79gB2p9yQqO6apPblKVgtfF5/OP7kqV48EMDj3y+ZD8t73099+b4zmHoxtCwsOrD
5UyS//FyJsmn13WFDdeVK5IpQG75NrS90E7psS1+p4vOennR9df66RS9LMqdZsqge3epgywftlxF
g8rcKa9tk28v32peBc1OBPXh+guX/558yUXFvMBmguUsVFG1kxbMx2RHW7nNkBJq+YLr67+egvK5
/Nbk0uU18vll8ct2+fTLustpexF1y01FxigKzuIhKJtulYq9hmPOU3uLKKLloxEuTMpANCv6QNu4
ocNnQimQ3/hgCYAY9gNJ2mc7TihXOrcC0cWsFqt2gAHh6PuhhhewYPKoNZ7z7Fg045IgLVpqRISY
7HUF8WCldHtlQqIjHwq3aG9qrbZUTz63UwdfF7KZYW0XNjmFwgeMnGPmSqyKLXL/v1/MHb/cDo54
SlLwR6n1jMQmPA7Lg08KAPniclFYhbWob8JjJ+p6H9Ukp+sjaXjQhoKj3BAE3Cgsp9taGVfobPn5
yAd3OTWvT6/rRn1ENy83XxblJkee9tf9/4ft1yODYC72BpmL46051vP2+vJPh7ssSmv3p7WXt/60
4voHXo/yd+uu7y63jpb5nvsA5Xc6nKgvG6+vv7ydWO65Xw4/13mwLaP25XK464fzZb9Pf+r1MC0l
sNUgmEtd3wpb415L1bcL4VDalj8tShaiyMiw7OBrS6SgbL9IlqB8kOvkktwgn2L+3Ha+quzUbvH6
XQ3h1YIanOTKINEpOY5BsKFozm0kXO6x0mP56XmSlZZHoYpBqLzuS2+2fEAiw3UvWO6jbl3W20LX
zrI9Y0rrh7R8qtzgNmbDpEZaNPsZGS5tDgJClh8kstL4Zrz0dCpp92iTPtgbiUPqGoh9Uh7CUIUh
xq1Iuu7VDmVAlFt7iblMpUlJOuyvlE/5FHvDO25qbSNt2GL50colRhI77Po1lcoIcqg6R9hQO2bm
da5iBELpsJZgVonYlHZ8ufRlXV2rNrNQ7PDNX3TWdgGIDQss7LIuVsfdIkBUZySAy7becHEfVIwl
F05kRJnnRi5pfDCXJbkuGsTC4yMafJpihAV1w+hXAi1HaZGS37B8btXi1S8KfyPba7LbFl0hl9fu
21TWpIyIkIrxMq6rlge5JL/pL+vQKzcUBjFUyNv7pQN3WZZfdJ9TU2uhKMmvU37F147cxXp7eb7c
xCxUU2HeIk+/0mPl4pTREeGavKASwN31Ebg7+Q1ewK3Xb1SujPOC2ixj1U7a6+eF0mBxlb8iWy8I
U/k8mLAWQ8Z6MRdoa9q3xXCEodceJutNupulTff68HfrqMAQEd9ou1D7L3Sp5Je2OWWAhqCFC9hU
rpsWMH8cUF12Vd9Y10EJ1ZX0j8AtD9QgzQ3BtN9NbTECyu/pwiGVix2XEKIzQhIwFnPz9ZuQX8z1
2wlrIlcUe5o8+RVcH+zl4nR9evlRttZ/snceW3IryZb9l56jFrQY9KAzdGomNSdYVBdaa3z9225x
H5HFZvXrmtcEyx2BQAgod7Nj++DbsGQ/5TDIAfrToZLS7Kky6zNeGXs5KDVQIrsGVydX2vUQyZXn
w/3clYpfIBjYUUXUkdycs7DE0FL4BGp0fnE0EFeMQkkmZPV35PXjYVIA2Eih/XJfFfJK/9oMIg/H
oZj5s/yFuvofr/+3aknXsEfmjlh9X6+MFCBml/kf5QYp106Aan+9wmKv1xIyuYtbET9DxE8BQuGj
z1QERUEyYFoI3y73EIXrZnaey+lA/pJAs7y6KmBDWM7aAbrmBzmXhNEgiOCtKy1Z52gaiQcGEHKm
UQ0CpkHtQ/QC/5FW/A/SCtQGSB3+tbJiV+VV+/VH9ZqWfn3PL0IDjn82FgeBY7koFnzjlagC6QRo
F1ALDpmofxJVgFE38ALgnXqgA0+wfokqLPcfQYA6kQIs0mhQ04N/B9HA1/gnTYWjI+fwvQD+um9a
TIBtxVN/xUvXsUnQQ23V7vIWa9CNDivcVWG4XtcJPDZdBAwr7T+/NofoNNtlaa742G1/srksKsWJ
Nf1oOkZT8NxnA7NtWDtv4tHrj6W6R2dSFdqpKTW2SDgGyo1b3csTtaiXhWHCdaO2TJm3y2rZCpLi
31tt665bbn1pbQtKCamHGKbPI2ZACOn++2N++1TGuNwet5el9ds212/WaR6a7wAx5rZNaXQfdVwR
D1reo95qx1OnMIelwkoirQGMOGV4oqD0ZK0sPLf7p36m4JPyykqI2tCc6CLvllU52e9b4520tw2l
K4tty+vm6mNffcCfXv5tHc8WcNGZ+6CqaQZXry/bnqRlBd6DpzfukapxCAPCgpKmLATLu3XNOSQz
ib0y5etq88GC+LQGnXc9lNtR/O2gSreU4+9H5qqKEeHFuzXovyuUWTExU1W9XM1Y36SxqrGWk5BZ
GQRFo4ZAqYibsk5a1/fJKW06mkV1n/Eo5+kr1nNhGHeNBftRNs4nRN08Nl0oQ6poXN4rTXOyn+GR
TkfpbSe/dK87VV+Q/MxsaI9C5kVp6vJEsjH+kUUyGeNlyL+KGw8BdqZjZLjhPauFuPNIl9xWv1s0
EpFo/7pbr8pjplmq2RMwq6ImuhhxUe6p+wCDpkbUshjUZFHn6KMTHpKz5wMOVC9KXEtaOnNokyzU
qVUj9FAJqVIZz219q60spWP5bM5ATGQhdfHSkoJ2phF/v4Bk/eOqOEy+qq/HAWlXB6V9Rh3ExQR9
l6WfxOMpaL1rIE2myJGEtV41rYSiiYXLY8EA+VXMp5Dx4XXujGnkxSmeqeRwyKjqD/JzSpF0SZOS
cYZ7eQFerQpCeMbozIonDbqel5KITW0qlQ/b1/eMFBFNw6jcVWdorf4OCUlKVxa2ekFaWdE8+F1M
kljJz3rxBsDQBZILDu31bVFQa7Mu3Rv5F4QvIC35NGYTSBMguYvpEKXJOA8pzDsexOi6J8V+R4c2
3UaJIsI7Cg5f40dzkyOzgcnQwM5Mau1mSbuewYb6SrYM9OKUM7QyqbiSLyXHBDPV3RB2pKrU95QD
th2r8LjWhJZyYAMkDXL8bzqmmNcudU2w0tNKI4ELvKrTzZtCAfMjdcqFMPQDBdOfoOqnCq+/Xkdc
vCYtGwo/4OL8LLxlTfkTSCsQbr+mmD+NgvkTif/hC9+/j2FSWUL9b1VT+uWakoZE6CbxD00cA6QZ
KrMEafnKWiDAY2AjS2TiQLCBJyLqKFE+oQ10gugTpdvQZNRCWlvXX4OaOtP4L1k1DNFneHLuIZaJ
mphy+XmBwDVaH4ZfPl1x1Jswqivgf/7HWlkubD/WF0eGrT+j7roxlXXD9guvP9OKGb26auZQ9xg/
6MU90uDmdvuV0pXfWyuKl03wa1ZmEomyldAVantjaniC03gF1cD+jwJEjCqE5T2gfqPgNc0Or85X
OTsqtBO4Ey5YbAnO7HoFq8s4GLRTEVsGZrXqolYL2y4em5grz1QTyVTNK7dFtFLk6yk7DjkqlU/Q
sCG0uoHMJZx8hZuLu4f0HWX5USnzj2vaYAtE6somRFOGIbmyDnFHK9jXZl/vPXXOu3M43RYe2cgU
AdyuVS4ksg6H+C/KQO5oDk6KVwkLN8/Wm77Sjf0UY9eN4oxh+y8Kt7Q86oaRJmTtfGm9t8YEWNQr
fUiYzdrd1kUBgpjnHuxAtRhneK6BIqRFuoKnoUFlQK5O8GvfVly1UhHWYlBrrkDX5PC36kDKYr3i
2dRMx1TMNoB2KNRMNagX/Hgv80/8fwPFe9vI49Laur1ixVU61WU+03hvWQ0SFyyiyPjojHD1oDf9
jS/cGIbbOol7VRhFI31VETnZRl7eurLOSqP4hNn0nfRsntBIsdSur01Z+2o/16ZvTDu3577nLqN2
bLsGg+T/pk+Y3exc9O5NZbojKgzP3mMQipZKiyI4swHQ5LKA61lznuVqKCmA6M4oWyA3auW1Ka9z
U3miTDUlXkUpTamCPZOKN7cSrZamrJRFrV6WlsaomQGmSjht75Hu+MYanOS6E3lJ1sqOKIHkl2fm
OlIC7kJ3lH6idrLtieQ6CqnEKSc1QCH2o16uZDwjTaACPIzVSkpVyH6oRSZxrK3/x5cLGTfLlvKm
XIbQ2z7l7Vv3+vJvn5Zu73GCtDr1Kg346wu9+pbXDa/78BQbIQp9E7o/D/1qVg+9buKhJ/3QtFH/
hT2UHLVOFsOvlnRXn0eRbCyt7b3SHdYmvs2dG+nYxIyBo6k36I67rjvZWLOVz4U0r2u3/WwfRehD
30XIH3byqnze9vHS2jZ+tcdtX799xd/esm03J9wp/OQs83mJ98lCZvZ/6loLlr484B0KqLjGJUwo
4dFtYTtFewid5Yes+mMs9bfQqmz4L9dVKv+UDCD0ZTtkzwSGto+T910/5Y+vDyPij8ZtQLHLN1ZI
qO27S+vKoJTmto38NCr7iSX+trl0HSNyLmNzDuqJNAcFd/IPbmGRSes55J4xwXPL3Ld1XXaIKYdx
f9XtF+P4ECO7OUoIC1IGnDkZ8kl/W1xXtiWeqEEDyuX3jSz1zusuZSfSl7dfV0pfV+lwA/HNhJCR
kLU2KZ9BjYlsG9z2OS59uuZQnNoSN6L4DuCD01rroak9j+JPtMgSdrQBKkxvKTDce4hDziN1wPvB
aDG+VwNowQVefaaEB2jGMb/fBxOFoEavDuEQ2LfBiipOWnFTONeWnYzeian+WcJBEi4LZFSVlmBw
AstsdwsOt2SD7tD0kFmQEZ/Erq4Rf4l0Rb+Cw2KGJLZIlWe8mHHQHnM9mnVMG/xbfe6X0zhgwjmr
xWBX9QUvqRuJQaZq1iKtYuwuacqYodVL/bZXi8kL19uutZQdrfPNVn6oo5oHbQtZ52J1srcMODsT
ZLQbjdqvQ9VZ2q3ZQTzPNcQZynxqbQEJFPI4lmi5LDoU5Jeq+qhzC+YWoUaSW5xMWrKQF3IFocQk
tNwlygL0ujDz+Nyt/jGUe6MEMtNVhR8ELXltXlMMZfJIXis4CpQywIaDuUbC743a5fz7xoa6W8vb
5BVpwbGsLQ4GtTxU1v9aiEHX1pWWrEsaAw1ZMDv7smzGKxATz81SVfEjalLrthekNau/KpipQ5bY
pRzfjU4rLXGPkhNh6/bigbb1ry3MpeJ1GY5Yv6rZgpoeyELeLLtJIu+xd23juKpHrgSCJQa8dTV5
RMZXDYN6+l6zL9umcVLayJ2WYPdqoxyPHmXgEo9MVcHahN0Z2f+oCMrjLRYiPglMA6eIzE0o+qvJ
ak7UMexHqx7uZTE0E8Vpg3/29LnjoaACw7IYxAjGtv39qA/19QbejAsPl+0eVhj6fKgBHVA27y+3
OQrzyaqmKwbYUPO0rTusdlzcbH1pyTYCDZZuHer5+T/B2rJP+uV/CNYCWQFY+/+I1r6tYCf/oQ7u
7zdudXAcYoOQRSBlcD77fF0H59q+ZTuoh03XeVUHR7GbbTMwDHzT8K6umFRS9fH//l+2+Q+bEK9L
YDgwXN3gXf+GwaVheb+ZxRISNvAr0g2w2wE1d4aqk3sVsw30ruzDELhKio5jX8dhDffCH3aD6Xa7
GTxKF2FdpnXdJyqXmRAu4W06d5/WQnvGY5VAQwMuJ53aG3t0vaM5IsY2ztRtLrmNG080PUfDPveS
FbARyYjWVwIE1EKos/Yas/hjFZOrNVL/NAfo7oeAO1dVvHTu8Mlau1NEfIl4avkYzyWMA/+ZqgUe
hwDOLlZLCZY74PZgBJ91ZlMA196n60oobP6OKQ28EHs4DsVyZ5fLLa7u2CSV905mIBCIvYcsWED8
m9lL1ZPbSilCW1HDaUCM9O4lcyjvN5sEH7ghxq/awVAF/+fcnJ17hFaM7hNVggaESCv/It9yop4K
2suxrEcKr4bnYcaC2QRzNTKVxjPmrylm4yTHt7O37fcDyuVpyD4QL7JuKMMl4RJ6aEC7N2sVUV43
NC72E+b31bAPSw82K2vg9uTZLfjyt/2kz6D3gRGlQ7D3W+1L74zv6qb82u+pZC/23ZJejLRtd6al
QtsVGixVQqKDVdGnfb8yg3MGaEluQgVR5D5oHrINY/5ASPlhrBqQAVPx4BT83Ix/odNqhFXl+Iy9
MpJck0dancTnDFBBWr/05XxGKezvDFgea+rg1DJRh6aZyddmiccbbQGzsvrZjyp/ho3zRCbgLZHa
o8s+jtlQUzuWJFRZmDo1TzUyyTGiKkXTHsMsK3aJM39ri+xei7WS6idwH8H6kicvtftdn92HibKb
254/Yamr+YXKvXMK2+0QfPOz5A6ShK4YVu+o23umJHJnhqiKYcBfHB2cCuRh72LAEtlpWXpojQUG
WR6/H6yJkU7bP2Q10LbaG99Vvt0dgJWcjdXJjqQV+Pe67ggIBnxFl3Eqp8bHIp+tPdgpivr87N6t
qGU22l1tz286BkFnNDmPGEXVEBZC/ETG8lPh15+yOAOaon+wvexjnSHCz0YbMwwP9WxZfl9GVNvl
gwmEws94DDU2gmzD9QZKFOEfVG+ryX1ZC/9SxdhrLDWu8zigdG6BfjYKn12nezTLR0/DosVInJfV
Q/XcVGdnZRLuWO1w0KkMs6rsrp8nA9idlT1si87FNacq+YmFH+EwRbELF/S0fAp8eEqGgZln/3PI
KEkE+2jcrHmTkPMs3tc1h8gc3UPP/NpY7c+NhSy2jwEplV5cYnUgerw3eT/aZ0iHI4IF60czUuRY
LuM+aONL6PRAwtSQzlJIbxnXSWtbpzUGnuPIzxn4yAIAEOpO1e1US92MD7Ptf/r7RRUebnKVnx8k
73Jta2vtwHlpi79fe7W7AliEXes9cSB7uJ3h8J05Ma+9rOVvOgAEWvaWSV6W7AMx96aghq50gDrZ
gH1u/SH5jjc3D/cBle+ZMtujuTD6wztiR8gjOMdpRYlKUDGirZWgKlrRV0lrsmr81jLjuK2S9Wlr
PiZzAkDs1/bAFf9+58KzBEOhokCSSpBdELw1JWfFShVzm0jtskx01UI2kUUZhc4l0k/bGnmnrrZC
CENUM6mWkpsbtgFq3XVPlKXwiqwYk/QlCjBN8cmG3DgjWKPBgTtbJva7CSerZTnVU5Z+pTDKy82O
241vfZ4o61gHgwlT4p8aSnuejS4kx9fP9h3zrtPQ9OkdRYHvpgUQ4oCm8wzV+1GCroMy2iMIR4kO
xAeQX2YcrV/neHxJKLczV5xralXsSiWQMzfp41qE9v28jO+KRKsO5UhpSujBk6RS1L9tPbM5m1H1
vlNTLs/S77W6Hg49vh4HPN4PfYyhwvppNgJqNZYuvA3XT62F0MfRPq+Wr+Ou3K6neU77R+Kbl8zU
Ce2vHb58hofNotWdi6X6Zs9Iknqnic9xN1K4E1AB4nrZuU8091DjxHkBAfG5WYafZTx0L64eVs8m
Hq4W3kye1g/vsDNPbkH7Pw/hjL/V3Fcf3Tk7UBT5UqQxEOYO1mAdu+lBlZeNfbyesqiBEhrwwO2g
7cQ/hnpuH80YlImF4q4IqLdkjgjzfElhwg3NPozIBOAmwWWMj9GoasttVWXuUm6+xVORqVCMLn1/
3KWqTh1uJCXrkl2RxZqET+NI1kpUoVddbd9303rwbZw4ajXbt0UcQtGbcclToqlUQOAbROZoheix
x+wD8ZLKkMjij1mjpcZzuB6WUzxXIE633BHlMj5xD87Q9laC3jNqBlfJGiS4LbFuCYxKS9ZtXU+p
JJRcQv8VH11ETbGgq0iUwAJnUKCnSnQh0VNbCTES0yK1LOAAl6pleJXJRTIcsnAMZTQqzWuA23I+
uu7oHxalmXIYFRDUQhKiFCKrWkjebevCfgSsrIQlhchNZpUMuTZjNdeQvqaEKWCiqPVQWhUX1YrS
2nBG8jdA3CNalSt5y4TORbIClQoIB0oEI3HyVcRLIo92lFymUboZdTuNUdLwDwMhUaG77ShL9Pw3
pXiOQseBbIZ9FULaTQotJ8LWlRbQFypS61n5RXHcRYUsiy13WBceo5ewxaqhcJv3ci5cc1HSNK5y
P637FJZoHj2PJLKefOuUWClUsqVMCZjkH5WskSx6JXQalORpWyf/d5QijXLQSEkmaVtsCZbf1q3u
50ZJsF4lmOR0k38XjKcLhc+nvEilWrbFdg5uJ6KH7EtX+q9RQvFR7j+hd1+PG39c8hyvci6T0pZB
//0ptq3XY3e9Rrd0R6I0amYGeObXgftdVb0dQ2sIGMF7w1mOzSiayOuVe207af3dS/GTkIO1HSI5
Yr+t88pg3CmM2m67eq9JTokLytUsrwC+DA9NrH/Ycoa9KAOl34m3NKGn4sKwD384Zekrl4xcSrEK
J0lrW2dAKvU60z6Jv2kHqTcbSspoO0jOKgljq2SSvHbdQK2roh6ChzN4e0m4SHZO8i/S+m2dpqpf
IHnZN7bvr+rZ2CdHT6kuZ6W/DBBiXhMrSpspLXIzxgHI0JctgSiHVbqvePRUhrrnDtKRXIJySVYi
EyW/wtjFQTwKTi06tyIovd5nHwOlNJW2pdSnk9KhyiXpKm2qoVSqcohdCeTLhjVy1lKZ9sqBLhvF
DperVRZX0X/bhJy8EABA5JF4CX4rdLn2O8rl9nauM/AsxetYhTnlMEtqm6LkGKnB2GunjAyZpK3l
Hi25QOlKa0scy7qwcqAg4zC93S6vCWO5c16b7P9zGYCY2mWdfdykzqQWq+J81Se/EncXSP7Xw1XV
bDA+Om8SZUk9bd3I1L0FIa/2bYQNHH8L+6w4Rep3AWBCq6ta2+JP60pxNNu2iQr1L/xpFzNzlUNB
Olh2c3VCC7F7RaSVnF697U/v/W0dmCeM8qjvu0l+fUMEgV+9CSNr2baae4DG1AgZuF0DEuBxVKpU
ly2+22oxKh3Jto5sNhebiZO23preacZbu1Am2xYqQtJi6h2RaLfkLfJmWfnbbqT76j2B8voGlQLP
mSI+XMCNGPWjbHXd3XXbURQwyvzWUHbi8rosXPmq8uqIAllXVuSvciv11as8pnKNjNlyGIeqbIFn
YUJ29R8jvJwQ/z9tuZOrVLKWHEJfYW28vv1NGhnFlLqQkSo+QUxxqOzkiliUl49fT/ciOw5rE4Mw
5Avl/aKBxJaopMRgZSFdXzKE0k8DSNBznCLnUgrw60Ju29Kse4tZir/0b2xfB9WJhKGw6/Zqr6ar
1IjIhyWNcRUWp+V73wObsjDB29vqzjPqUcnfFt7Kb5FVovCURZQa7mks8lMfOHN9lli1BPYT9Wj0
AzDGIiSWEKbGg4GpnlJY6CkuicOMP2WM4BxXdyXVELWwtLoe06SBE1FpHxx0/w4m8cBQlcpMLaRl
QFq2k24AFsStd1abSqvFxhHGCjWISmsu6YJMJOOiI5c+XGuCSsBHYP5AfRFfNE9JBQrTscE6h5/A
LuJvJCJkyW9cW5hR3IJsmwoLE9RUjYZ8lT6XVsMPO6br8JA21PYdzIdQ+ZJsAVx3iAfAkNTX1GpQ
UZQ6v1tEvBVzeX1HPni98YcQZ1OVmJhi7RgDwjqt+QRLRbI9ixY9N9SHH+XEEU8oR7Lg0gylkNKG
dxRE60Ui2TrxLPzWf8W44a0sp3JIr3Jzie+LsJljxHNBmrJSH2NtP7QNFcrqR2yLwsehcu2847ZK
PN76CKga6HlCJCSTAARpb2RvkkmS1rYQ8XSP5pASXOyK1Qe8KlMARMEfb1NgZLWjc+5tJmN34RjB
NyWc7SjhiSwalS+JnXhvpfl8vuZQ5AWtIpfl983XUB0aOdv8oKDUWPqOCF3iHvKbVltfzdG8K4sI
9ZacfLKg5mHCsqSM/iLY1xxMwpzIcXAeXcsmuTRKsRFE03yr63bGZP9Xv4ia6ZzV/j5ss+k2TSEV
VP5IkN1oYsRRsjZJEr6cU37f0h+Uy/6dDfm/1qXtTgsmKDvTPbzm6qkZi+lxCFs0TuaBcQ2BojGB
d2ejjiomGAyu9hb+VXqb6KF3jE2XmtegKk9eWYT44xbNESBTcmh1H+cMDKb1koq+oN7ndfO2JpME
4qV6t9pheO4SCuF7y/1sGkt8PymD52rVnwcc4VEvnevQf2C4nT4Mi27dzUZzgyCNCyKKIZku/SEx
7B224c8B0dwPPmTZSzbWJVgz7yWdGxWF6eGw6h7AZQKVczqG5zZc32ThkpwbSAN39TSSD3EhikJT
1qrJOSaRPu9XV3sYPKYfS5c2Z9eLAXxPln4TzJ11sbv8sQwNGF5BV57shTPaxX7h0g/DOYiSAv8G
Bx8Lb71PE0RCkb58nEAAkoGZlh1lihbCVYxVTEc3Lr05PRHZwkAytZo7aQ1Z87OzivHoNF19b8Uy
yMUPK9PmGEYG2Mm1RuHUDO24K53GuKUgyNlpYWjvKLhLHvO8IPDJbBzSw27NYYPqll2d8S2IzmXb
Pq6j98TtbHpnDYl/BMNY7AwPy3EbbjAc9ql4wvBkF6NhIgwSdXsnhT/cgjZerGi4N/0SMn5Nwhke
GULGKsHy2vcfLKwSjl4DNSUmNiOkDb9+49Tauzyw+pOPENXoCaQW1vDdSao7KzCnA6HWE0BffAgG
FmEPPANIFoYE4w+AHiVuAdRST/W+Ca13TlnMD2GdpGfbWd7PuhkfmpTaf0m4YtbgH9Jh+FLZM2yz
ErR0S2R9SfVvbkcQtxx/1FEI72jVifAH53VGh2W5wwNMCKiW1mQeW0snEpynL41rtCergf4YdlZN
cGzW33Q2D8upxIQFlBRYp645+jwpwBnhVd5TiZ0HDkBOjHQx/3ROjmaCujQVCQYaLFx+60gB0nof
LdEApS4Zjugdpku9msuuQCu1TsmPMT/3I2QThrD3q5b+1IEG4FdEjFM3So+0LYhkr6geLEtLT3Ak
4UE7wPjzxYgf0c8tKDThgJtW5e/7gWRG4jc/e0eNNxWyJ2OCeePzqB0yKG2tGfE075WVNNCOxOr7
c1Qap9AJELtVubkPEzzjGqRvMyforgQ5GurFXaC5Gcj0/qznWMBkWfOtnkmWVIbV7/+Tvfv/yd4Z
gUNtxL8utfg/bfa17L52r0stru/5O2/nB/9wbcf2PDOwA5NpFaUOf+ftAvsfruEGLpxMj6o0kne/
+JXUU1AEYZDwCyzLCSz1rr/zdpZFFYbB1sSeSev55r/lhmkaJr/nFb/SMQx2p1vKkdOAr+m4fIvX
ebsG2rNdm4N9cXICDVZBJX9UdBAHnQ+57SWXwUxwUnFtTLqOHn7BluFe3KD97M2NfhiYDp4j0L2+
W3zuAir23dVv8Yho1E01eh8A6q14Ql2sdZgP0OhcpPX53o8e4N/NPDiKcZ+GmGKMg/eR+rT5FGgp
PK9uX0eZf9uT1lpIoT3sYz+dj1qh4WVvLAg6TUaZCVCZOjO+UckUpnp3r5cICOOCrFbvpQ7OZDjr
Ehb+K+OB8rYjSTWZ9t4c0vgpd8Jz3vUQzAecIepgocBx1p0T3GRqnu155+qufvCW+NkuA/OS65gE
FF8ubR2TmVgxiWn8ZU/GHqkPcLLCr9bnNEmNfdatpE7eQNrq7zU/XW90D9pIVeFwX+W3SwKfL6nS
5Hl1tF0yBfWuMtP5yakAzPjVsU/x3w70wgBYB0MRItm8i4bqJ5iqnyHG0KemrT4FC/MEMobl3bTe
LevqAELnCaDnY3jzaIzddKkGEgCheUcs6KGDfYbvpnXy0uXDVJhvC8219mURfwzWJj3MkL+OS6GV
HFbg0ev0V5jPT30bPucprPoGANXJZkiI6wmVrrhRnbMhse/cab1xGj148gK7263A4qcBlt9oGx/D
KksOfam3uzALjyHMyNZ1m2MIQL5ogGfawQjlaoIPaPiQqqJTCi1lrKzmWGOTczPnKcDLdo5ORuZj
FUBoAWMs6B+RE7yrHQTmTdu2p2QCTe8CHlyn8kulk3vt2ouHSTdpYVztiUs/hmQjb7peX/fETZLL
EpDGiprbIM3snevG8uT40mjnoKmj93iJe+SRzaj8njb9bojnF6AwSCnS84Cu84Z85JfYr4h+usZu
KsiTFboBHySidLI2zr3rf9JbZzjmLWnDPjB+AMJ7j8tSGNTv2txH84UqW7Gsvtpz+tn2QaszQCeP
5lRfvRHTlGjKSqx5NBUU1jzAjOZDUeFbRa4ivEN/ldXQqc3MxV2qx0IEt9PPep38XM1W4a0ApVq1
fZxgevS47+R5vU/XfrxJFy3l60Zfobo6lyx81tJoJqy6fEIGfTYJ0C5U6E+NQ14BQOmLV4xU6v90
qOV5Qe/6fUxy+5SV0Tktux9hHE/7LF9i/lDzTTf5b/N4tA4fqtSvj4QsKIL23RiR2LSbB/e5zRhg
VTujC5K95jUKaZnejTaWGFZaVfsQkzADEgGiB+4fdb9rTOsLxhhwXKmOpBbCPRp1i64uwyHDCTmo
6OMngKnuNJ7cdWTyOSQfYgiuJeAWwK4hujLolLr9uYIISub1LiKgFtQ9DjuHqZooEXqppuzBSPyX
lCuu9/17JzEfwxYcE8jCEgE0Ce15xHchn9qTibpX87XLmHuwtRkDAWVaAOxQFEFmewb6Za5o3mK9
+G6OsLApCn1uEA2R3kzeRVqMwNScHiIkqxi9G4xRmmC+McZswGll+kuzVqCfORZfg474k4e71qa3
vmZ/IdwWP9ptewk/N+4MH2mO3Vs7JRnbJ8M5mVG+G73zF0YyKLHzObyLXvyaTHmG9OKtbd56pvcj
L3HuKNLUPiRFzqXTF7sqsuODHjUZaO/xgl8Oznptf5gpNpDAK88ATnPikTcVBkc7uN2fJ8CW88wg
m4uSsVFU4kkVWg+pr5X8mrbbW5yg1jg/RGbvkO7Bvs5E+HT2cGYAfaYMHkeD+lKbioIimb9MDMyB
46CI1rxvdvLQOu0PTDWgCJJGXz2mCVWXF8c2No0TR43y1fxYDOkTRVv5ccngobkR2NMiTLWznwFx
6vTgklKZFnOp4MITJTftrCX3/brsXO4+5yxvwNv+QNOcweeqKEDyn03qIEgz6/o+yFAbQI8dSe6P
B80N/Lthil7MvtLwdNDGIzYSgED2Y609LPpCJTCwgB2ZU4hKhnvrFZhfLm6Xn2aHM6Oa74uwe4gp
ADuseoybe97Cy7VS7dQvywHPbZsTOtZ2RgxXMJ/i6Ng3xYfQKXUeZnDE4i45WOGEv5Zicmhrau6r
hE8A7no0C1P7OhtQOzDV4RGLSd4h6Munca4/43Xm3wdT/zhjeXeYu/mThh/fZR4+aX3ZMRnTKxLw
2KvoYIyIR/qYdWUuZchPbRTZd9wMuCmXUNUTczo52L3tSP0Tzb2p2jk7pUsbHMZ2huNhOR/8KvrQ
EAQ7kGjX8H0ror3hlNZNGlb1MVl8Fe+FhGtapynPov3kaoT/ouxrnUzv06pdP6z+uQOYvR8s4JFm
dhit6VxG6XA2gQEee/xEOGcwLRjmG7KGT+W45gcnuI0QROCG5D24lPpEWAndhmAhWgUeyeoEVe6U
7EmufgBlSFrUxz7OgsUWkG8myerX4z0+S3zVIeLIAgO+oei0vYm57XohT1UyiXwqjkA8gSjLbj5g
r1Tt3TBAxbSyYb1qHt5jxNuAjpbZ8jYrzSe35zsCKEZk4yfaGT4ptQB9++CCsM2Zzr5ZCvcL5IiV
c3K6rIkR3DmQTeYK1USL0ClsuZAr7KkMhEEPYereJ0vR33ewU3sCU3UZJnvUxl8XYBgpoYrQA59Z
238FVs2Zv6B2irv3cdPe1uh8dKBaN/MUMJtIcGkbtPgJxX/+YOC0HXHxObP1EK6ANJLBvQDx3PkV
f2gyBGd9DX8G/ccidQidORWQ1Ck7EyTZhXNe4Cw5gVDwlmfnaVg48TKj+eLqIGO1iQf0pMFi5ma2
T1voQX2BhmPIkhPJ6/0UDi33Fvtby4W4z/Xh06hVHfre+uTCP9yvnzy9/7JUdnGvh/5zxejtLmcW
d5xmO7rD+fKLAVH22JgeI6Ape4eQJ9h56qk9RGFzAbEcUItAEUhIvtKLunBvFUjJNEuHSFQ/eMaM
ZDl6h0lAfNSLn2BDOx6GzqlC7xtO+VfiN9W+q3mSlhnWt5rHzapLuhTx5Xrx7eCNaQazmr3Pu8Re
Pi4JESivg01d4jdC7K7T0NvgcssVhtFmb17SFvOicAA9G8Y+dSCxEe2CZr6sk0PBZx/7N3YVXnxv
TXbVujJmCrh3MQocbkb/Mlsc9YwY354cb3wzFtY+QKx6T2Qm2fcOQPQWhigFC2BOKJoGfFljL2rF
X/MMUW1WIXxe/UeeS/PBq6xlH3luzxnJCZqX4UcTx7l1eDfOYwALbNIfcghJceod4VUQ6Y3MT44H
vbd0nRvf7+brmCvTkj2pXf7qtOOsDW87La33dXVjOCiYSBvf15aXXiZXyb51ELhrzMiijQl0GIBz
UvIPe33I7D0qQGwYnoJpjHiCLXylRn9Z8/rch+1LnFjRzlkN/wbb433DQWhxYhgM62M39Avasxp8
fBnmB91yGUpM3l4bQb5PQzCe855pfQAS1eVgMml3gwPxkPzi2vohWz/ljF1OI7G4Pfmi8cFbvS9G
0XwbwqjZw6j5lqzDwRxDNEgpcK1Z+QASTrxbhijAsd3xdoU5/mV0oF2iEg8Uj7p4DE0992ATEmPY
ZjPcZKiJrdjnsZqsx+kvFBFfYe4em8p6KEy8jZMcKms8WJ8abM6GrKdkKEWbQ3EYNzf/yBDRx4Ax
2PXmTdem9bGbau9iEtJmMjTolH6tLx6WPPu8aNOj5SFH6uZ3hNMG9MMEx5zexrts9i1mHXg2tTr1
YMhBXrqK2zu8ibfkJxzQb/1CTRZD8MJMv0JXfML8iOEmsPLMC3ZJHhCGc3GbLy/eD9+LDo6OogY1
ItcJiHF/Qp6Xj3dV8WONAw1lDsacru/fMXPV3y3ThfD0TUuCBNJm952x0hdGepCEGyY9gJkDF7xm
pnuHdhm6Qz+Pe1dFOiozCimQrjDowxPuxnSbw+iOWBtjclbgFKQzbUFEshCf0S+pMbgPAyZOYN7D
76s7VUf8bUHFl9aBHKS7Q0SX975G8TC+YgR2KNk/+oYFPCMGm17k/ZNto+JZR59bHKq7DBJuxgV4
aS3zKYaOCTuk/+jHBGyzMf2C3BqPNK3GXY80TNG4I+Wt5bjvhukON8/gzbCkD1ocDJfZw7ou8rGK
HYjBWu16bmvrr9zK344Nt1LXePBj/IvGYHR3aRUgg9Sfou6oQxw72WF3T90D05jW8g+T6V7Gpb0P
k/CiZTpQuMb6EHnKdHSYKoguuX7zX+ydx3br2paeX6WG+6iBHBruIBDMEiUqdjAUkXPG09cH7ut7
TgWX7b47PKR0NkUirDXnP//AHrrQhdnGgM/p3RBSS4SijPpu0p2wEWMInosbagJ5Cb4IPR5l2aBi
CpKToMOFvAHddRuh9dNY+ExGbGrBAkJsgdnhNIWahGaH2DkjijayGO5VD2NignqivZmt0lpkjTZF
Lfu5FGHcTyGGTWnqmm0NEl6kCt2qmThsp784O5wjBgWJFFl+mVaTU824IavyCxho90gm04NYlLT9
1RYsFAPZ8AkPWvbRmMy+kJa9mOlN6gcVh3fHWgbENXqguyGImixWH1KK77Mep9ZGb6myECW7idqD
Opfp1TKGI+nEzbbsMc21otqumnlDCAGSjSs6DwydJvifPVGgkRQdEBNhBJ0vvWOZ9fM8M/uc565i
2ql9Cq32VCUJp11+tbSc7ISkYd+jjFIkV4ukwhtHhm8SmTybOtXdIdP3aRo2bt+S0cH8ZqOkyAmH
8q1rhcApY3HYyOP7GEfloWQpiOFG+0kkP5rT5GSiWl3V3B9EmTxInaiyRrwXyXZwh6Vjz0vdCYG1
Z4VEE5TJVxFGL4lZa0dwntMiIP1kv5ykX8LZ38M+2OPWu1GbpfZhFse23I6enCsyPpL9Eaez2VmN
evUI+gEcaAmZrQngSaApEESwC4mUXVMr5+woj6RnLGNyNsTxuy9+5RE0shzhUYt97wRaSsjtOGre
JNTOpKsFodbYmS+dsSn0SfLyMCEktTwb+hhcAlyzI2Nq9qmskD8mCbbQmye0xh7dm0BCPBmEmmk+
ZEETbJFawIOiqzRrqJPj3GMqyEywzLpjp2oYFfZgVPBhN4YpXuUR/i2ONi9orEohhROXsLiUgXRK
yXrdkrUAv1hK3GEkx6wJCVNuzOocrHVJGNA3KVlxkjTSrztzllhPxedqsJ4ahTtN75712lw2JN18
YdDMD8DXZ7U+jiaVQ4814EkH1dLk8EQ+03UQWaLiNeBw6Lk38+RxYohsFxGwjJNk4WMG9YlebD51
NdBQV80jl5MoPxRL/Arnr33AHCG3k2L8WDR/bJNqZyjKqw4r7NRZ3WO8RFfYgsTMtCxgMa6JN+V/
S1ImUTOrddXtIcm/CSQtd0KMQ3ItLF61ynZuD5Ju+vrqtXV7dSOPYP7PMEAN7mXA5zk3RPwYC2sv
Z4uwCXrx7g9xJ+937ZpFc/MO1W6mo39sRDFb7cDecIOKWcnSfntrJs1GtTZZOClOpLfDJYJ4Ptfj
L0TGdBdJkAxDOcKIW37Gqhc2rDkUW4X2DnfwGY5vr32Nwr0eaf3nmFW7OrNWj0KtOLQ8c8Reb4A4
RqjrcWASVDKxMNUZxzNsvnRj2unCAmCh9axoksZIgtBIKUcEK8np3Xq72pGVzp7wKBoRw39xvFcC
40SYAzXknPZuHML/6npAICmmpRO3StvNmFuXE8WJN4hZ9yBo9RdLEdGCin5SzXyfjtm7Po7nMhRG
txRw80jDs2wcmlh9gieR+kvci6QzBjbZZk5embkXwTHF4P2dsEpsWfoBs6jMbHGDlh8yxBwubg1v
bA/Eynf7OklaO0eRgLRdOwYV8iNdSFW/qaQ1gsE8p53+ZlXya0WMZF1VLWgQEZeTBRe2RE2QM+7W
JXx0MdnHSiuTuehZVpaK1HLdJa82ZsBnNSfyCrHoLw0JfDbA+QkmblW3Z4NRHy7ixeMieJRkl0ET
Ur/s1kguY3jNSToxFKyBxzwnaZw8QRivoV0rmwaOcmqQfm2bq1UowesH4ISzqsjHeRbqP34JI8Mo
RkZMyG9cyRvb6fZw40Uq/2RAaVHQOoIyFQyggnI/TvngyabwVeWZjJlaeNdyKfm3VwH88TY3P+MB
1KRuCQNdMpzHbzfHjVqEYEZmkWkdM+v1fRmnyh5XrdUSoyABQ8hGk6lX/XrzwRj/OMutvxzWpMtW
1Vmp1o8lTMvoxwu9300Kf/uo3U2XZYyR6ceh4odDygBsuTQJJf8f1uaNa5CuBjB/vZY4UWKiR7u/
buI/bKg/97O8VYHTdyWdUaeg5YM8diO+JTcHFOwfjA0Z6qewlZN/eAHTbda7DjewlROpGCBaGNxu
b8Ygt7eUwpCz8ucpf1tJYwDS0MwJP+WPZEKR+39YVkZfrCskss/b62IVWRry/KAp/afFBL2PgE/G
lrOr9Y0fRKsXyM0WZLqJzOjHEMbzIWjGQuz7rW6Hj3IHTRz6y43+d1tFbi9LlKiOufZNzbqU3T56
o2SvNbsVWwxkVYvE+l6H78+8pcOnuvRMg+U3WvMAiK2+wEJQN388XKYbD3VaKYuCZRWburAebsS1
YVa3UYUXCDUYa0JuWRUU+uWPZ/OcTwLkpJacxjgRD2IcqAepwVp/mKLRs9bhvrjy/LrG0N38Jri8
8exuf2cJG3qZbJFYOKAK3bw4cO4heBxjE10gqMwBXJyr7Vph3NbfNJK7vVW05w7DIE5hBeR/s1b4
p63GX4TP2xUnxsLvsro4/CETy0TOByZCvT+3ykrquT2T9ZkFc9X03nwX8HtDR32z1VgtIGwzbA2X
sW3Pla9g+9AWxKP2CoVe7CF62FVzHdFhaD952Mv7PNPOJkjBRlzVjLcHxWhKT1vdwI1V3KhUtYnZ
hDIh4bIacKOgDcG7WW26ZR+3lOo0V6XT42meTkl8mNjYXKmj67ndjLeHG9nv9iyKhWbbhZ0rNAWa
fc1CLRDWSBFuD8t6aXz1es8uK/Wlsg+rSYEv9CQWcGhv5+FmBP3njIDmmLLwJQwaraAef9ajNR9p
9ZYjQ+bW1sKEGA9xeZpkYue1OL+bBZNcyfWhRlXUC7jnt230TBSIcprM+R+/g03ka4lu7oyp1I5Z
IA+wgEUPJhfgJIjEkciDZ8xFdP/2PxCE3BIUSRrE+jsJSkerB7+jii+OUgu+2oyzL6ZMmuUxJBQs
zLHhUrjRVnXCLTdjO2RWi94320hDU7JABVp0qjUwCG3qLW9EgHacoOWBXj2CLYDgNhRJ8vqhxYYZ
VyUskL4pNE7RRFsqDLzETJxA2Z7tUemPnaEehpZwnSU/9VYGfEEu/SmYf8teio663IIhAbhhLT+n
u7hJtmaoixv84Ft7HGd1RtQnSyeWTPk0NFBgZZOBAo4LxyitIWPVQkq0dbbpaLFswxTe6tCgm0pA
Ocv8YAYFSc49cbFuNWkX0WpJ0Jny94pMCVcTs9e+XkZPq7gYpNH8ipv8Pl+j6Od2WMfu1NjiMTar
xYv0+IhCsTog/eNgzohyoNGTmlNHIXPNuYlR6Sn54a8HY5IJGDEXMgCCI0oJXMJM6wJwi7HxMNew
FaF1lP3SUYOgwu5jtjpixl1tlvFSbwV5f3umJrIHk1/fimKWH5TFzP48kIcOCKRRnPXGzzQbsRtp
uRdbZYtoIpT3kqpI2GzwrF4fbs/++kXUVvJ+CgriIJiYOrdfiJFK9VdpBPL+8w1u73L7n1Upfm7B
13GxEXT06rK+l8ukRVu4PrUMSdjOauRmgobEC87I+tO/HpqxNP68LBrYvKWWp440KJRok7Evuk60
zWXdScDJ92EgmnsYH8Qa5yIEHtKFoW/MLRfnWOPENjTdJ+CKyhsQVZGPvjUG0aGauWPIg/HYCjgv
7V4L0cuLbJy7ilV1nFk2c6ScgPJ49hthOh4k+FlqMk5uS3SyIwXjTpVZ1zohLTcaq4CtaNKXFonc
3u1L3GU/oCsOWqhXBR8chC/dhqS0a5zS46am9TKmJipPOCQcxy1waw9tKPrOKjWwJwMTDmWsGL3B
kmxz/YZhYvaUvUvjKZlHcAyQtEFvCOmWs69JrGuPZMJ91rRflsHM2+w8a1KuifWqzgDjsQbnplPn
J7ZsEvkIO3DmEaSrbB4Nk8GXierRbjr67NwgrI3g7Si+RmKGxqMzoQ/1pjeV+UvWJptAkUEelZ5N
lhVPIyikbSuOggbcViRkAUb7IIvWCVt0HfL3OB9M1rU7ZUZniajmrpRX9+08eAq69WYvPVHNyGYu
qp1UEE2I38Suw7QAJhd6GaOoziawNsbc3PUBEjQ56w4rLAtf01GU6tcQKoZfxlavk3tlVuG4GKu7
TtZ9sjOMG5O0PwGmnJDcT+VEnFT0Ws/M2Kzs2jE45cJinIVL3VhcGwMFRRCnSGZLrgBWSt+yJp1k
3InU1yC5W3izNWCrmFDXwZL326oEMc6wTPbEVj0YLIqhBkdPIyynms95SrZCdm07pKC49d8vLIDc
wYFHSjZBFzXeR+IinuogeOuQ7yZx7ZV1vpsI6Kjy+KNiEmDk0aYs6nNWMs0R7sk92wfMSXQru9QB
TJ6MtJ8AEZlEmk9s7KLJ+h6M4lwHCSOFIf6AuOFNvddXygCRfQ3/SGGYKx50vNCpiMQVLMh9c2jn
UemMJJj3YAbm4EtAfmUi2NDyPE2VjwCBGECa4mkMULKNlJ+K6DGFOAKfqzKBg7+CPGzjlrOqNV9T
tZxM6FDpGB5aYsOwWXqU9CMeaN+Nck5zwgnB/x7X+AWam3RXT1ZymAVyMUlfVe1lUKQDd7t0uD27
PfRKKB9mk7U0j5L3apEKchipJ1Psx2Cp5S+yFpR2omcFSH8UMVmPMAVkCWDmUHOP9yJJVgkJu1vL
pHojFxz27+qnpDfWSJbU+rptjcWNS6ruUe5wgJj6yUE0R9yJWtPDsfKOGHG/RdQedtbNrJSrI+/a
Z4JVcDL/0H5XFjAezsBSFTI0QW4bb7V56IXEvZF+b3RgycI9iQQVE0CBsvD2gGL+0uZLgwx2pUvf
mNOzqVRY+Eyf+iKu8VSr0HLtOIaBNO3AQClWBSudoEQVHiBfvP1yukvwot7/R0Z4TnKVkwM1O3md
QD2JCydJuFeKSCaBTZXYDgvu4VRqpr2AeyXbHFskLAeHHDhc9fLUcoZIG2VwsDi2x0ksmOhiAxKu
Dzktz158V1Z7h24RHs2Cb1II65Z3+5/WTPdtRNDTX4YrNGvIum5k7Smpgt3UeFJKMnxrhi/y2PF1
8rihWrxRe6fVg7rn0GCJCStDyAyFRL2QYk/uc6D41d5OWWm5g7qmNPz1upCwyhrDzv/j7/LXn7/R
pRnsMelmbVnp4Hmqmo6+KkVubPHbz/4yoBbk8lhy61MfWfgPKr2xncgDCrLlTVEJVmCU/qwNUkx4
eC8BwQEylYXBkK5UArvo+1exxelGGdZhIWRjfTVzubm3hIZC4hUxV26rS+xG60O4cMOS1Ojjziji
gcqDFhmeGQgJZOT1G7ZoJ4mEHWeQgER2ulAAxpKSeBNXyhPii0rypmwa8eUoG7dqRNbpfhC4AKi1
0VTQbsR66LVEk63HmR9mN753Zz3+f7Le/w1ZT8aXGNeJ/z1b7/wz/sv2I6/aKG5+/k7Z+8e//Adn
zxAh5kmYbaiiLv/F1zPkf4Wmt4ZRyzpKKGm14CiwtlnNNLR/xQtWgo5pYNuhaoRK/y++Hj4bOvHV
sPXwRdZursn/Dz4bGh7Lf2frqaZh8E66iWxDNE1R5zP8na2nsmQjyTWWLWAwUL5+UvLIo3MTnupj
tjV0Z5E3tbEPZDY2t792H+pXeO2e1dIuCne2/GDeTCDqwktHoUzKlI4lg0/kmcYgT9xaiZsLbkHc
wVPagevvquAh86EYbYoPki0V9OpkmxIl+SR91wfAp50FHdn+2zm5J1YkLIt/Kfr8njSCrv2f/0P6
D04if74jXtLW6iXNf+R//x2bQJ5xgDIXptPGcy9JD1G/+LWp3BP69dU3/a8gcKdXafymxdLDf//H
YRv8F0dY5UwZmioaovYf87xLWHd1EirL1nyyxoP4Wz4QpBU54nu3yX+B8IrA7n+NR/WhDFz1EFlO
+ihszJP1aBrOcsckVb1IYGlH7KQ/8vOySy+giu05buzx0ldO62HJ9EH48szc5dFI/CVxceb8Kp+j
o3Iv+pX5E2q6Dpd9eU5/0tHT79W31qUYwL5r4d+cqJQWw7YFHDLf66f8aViBMUxmaTA9A77wYkuV
Q6L0UjPYsttjfhw34je8aGXLvMqsSTwj7tA23eaxPlOfwxLwzT3huO/lkyTa0Vdy5etsppfid/GF
B3Ig4lOw1XtsBO3hIzS347G/I9XV3CQ/8zZ3e3eZ4WIS5m3/yoe6dTorxHpjRyPQfjIt6A1bcPNP
su4mchZ3zTshcbnsNU8Q/DLVlpHMEA15LYkJeApaP0su8/1iOOEphHJoXstL+hOSxYglwam8av7y
YFL2vuTjlQTPMnE5HOFxfi0+9A2BxTDFtN+kduCKMFKTULAwJHTCcDuYm5GIsoTEbpuk3hQMdX4d
yBRVTgsOCpnkFeJFFTdkNRuX5n086J/lfXDXlWf5EYUA7S9ReDR0UedYD7EvnPP9eA73w7IN7/XD
UDqzq5OFBSP1I9vXJlmTdnQpXeU38UKsPTd5g9LMHj/J9UuHTQTZCoW6E7yihq3K+/jKMME8qLNr
QO9mXOh1XnFYfHUTeVAsCUaLC1t7k76DUwVwclpeieix3PyOfuY9OsknBUXpjoEYVM4F9hX6x8WG
1HgkU7hI/PlgvqAoKFR3Lt3sp7lkkz2dZbr0O/FNHjztIdwZ1K8GoDqcVAeSu3UdOBLogDrHMI6w
WrBm/eh3YO938gPIsPkUfurnvj2AA8cvwZN5WZDXnufKGTq312xlp5/zuxEs3cuVI3WWisu4V22L
zxF3G4fRxDZ7tVzWE4qU3klO1r31vNR22ftG5UCtcHLuDjv7Gc4qR/MgJ1ey2+u7cqcTl4x9F1Mo
dlHbAHR+ldeTBmmYMlG2x8DNvO5D38Zuhj7FsyDYea3glBvrou0h/EcnBls69dW4kzxaEv0L67n1
C+obkpJ3A/NxPIWYR4w+AaLboNqqht04zTnPnX4XndLEkVTWQFj2M330gLINYNIdQuxVbek7e4o8
QLm3tLEzX7axUb4HvIBrScDtLnmC9+Ju5230pGJ1h5wB/tud0blhZ2vX4KP9FVqixWyglGE3v1T7
yUMwwtCZFhXCkT83qNPtCW2y08JVvlP6J+synLq3aE9TZbzND+KL6ObuOtt4kO6a8f+wOLP9/fv9
x5RQwpmgBdDFFUnDa+rv+w9zIVMbdewuWjC6wlp8OTdeTDzN/vtl+D8twuuf0fBFs6B2mLK+bhF/
M5NqGmHuiY2ut5o0Xtc/QZwFEPX0s7RAzLTuhMfUbPH/rAX+i31HJt/gP387VRZN1HWqAc1HXLny
f/uzSliruEi07VYS8hdljgNPm4pkW01hQ/g58c2SRkK8lW2C6jkJLdWVzI9SGaHu4nE1GIK+U6v5
WtI2b2ldudUyBPg9zSmuDuIx7ae7KcTsujabdoN3IDxLYmY9c5JNAu2larMs9E8pM5duYsnIlsy1
SvUgKllC+pZSH1V8ftG9GftU36Bqa5/lqtcc3YhrRFXokrKiFDwQrYcuxwWaq9wQyGaTGarPZvnU
aUb/GGqtfLKy4lAn1eDm6ZoBqzLzsrr2OMGD8hkEGE4gVm/WUO4QCGUhk9VM++ohwNbw5TeNLtSM
bFb0blPWTE7yVPIViFNMC5aNnoJrqEXjC3oA1xU+YWUJMdwN5lyr+1NMWLHLaScdOiPl2mo3dSMJ
+xIZLvC/9SJXUAsba1llxvFv33TpWb5lq5biY6oH6ikesPgsFp1sThnSeakJDAvmrVY3F5KLUozF
8s0U1wz9V2qiUJq/8jWSsEtKimjC2gXjjTBbUbxQAkwTFtVX69zc0FsRcp5GtpKIxqlrjVOiwi1g
9s3GRyDp3CizD47/OVqTerY6T80g4geI0rbDIAu01RrOLS0twAgsUgpflswnK7TlqskfIZ/XLs38
uynVYKtVOvvZIt8lQwfGoOUki+poGmL9uY8JDleZAo8BtIVMp0gYyFKVGhX3K11/1JbwUYQXnaTS
WTQj4tS0e2n6rieMmSpB8clofZn06rmayDm/g1uce+3UPkxR8ZgE4VWO2+/EnGp74QJe1J4c2fZl
fa6OnjTGprfEQrLRIKCFE7CoJgp8xVTdDmwJhdV72qLjf6XKIBB578EwVrAzC89RpT3hsXQimKp3
VIszbYJn4svuC5kqbJuy8ZIBOSOx1K1NqMVzUeWOCMvSmaoQJtT0M3Opi0J2Je/zmyab9rwgud1C
ZimmvpASWI5qm+TbXr8Xsb7GKws84DxwBmbmEBlHJ1uYX0JRq8JNPz5W63QcDbIp40vfZ66KsK0g
CXw9ZySLbKbsx8rCjaHCq440dyygKC2Z05n1lrAERrs5ac2DgcIdklKV1pi09RBnA3pww05IIwRN
XoWXgfSu0eIZuKOmFF6F9pNEH8v0uEC9UqbhySSLGutLmH9QMpj9Ghh7twtTWEq0YYr1Q240+kGB
ievHOQOISIMvHgaGzGxr3TSaXjkGYIFk8xnnRXETDFd2ML8gLlSooOdCqneyXszbJO+3mIgRPa5J
U38o6uZBKMPAV8swdKcUQWkJa2Uftou0r1j57EoxW9dEGLCdh2Ev9a0KhXwKnKoq8OYW8fAuMaVY
Qe7bg75i3lncULPJpLH7dWfeE5oO2UvQCBiVELGps1J5YyQy5lXHlCSPDzQkFK23H8XmSzGsRqIw
0g+3n2jM4f88G+Qv7ojksKzIhxFKaHBreJ0wo9CHdxnLJ04+wT7q5Z86JNpSlofYu4dFPdvi3fLQ
jg7lIiUAAI3bnsoLw6HYx/iIkjF4k5+WrfyWVF7rNqfsNJ0kaJN2e2gRV1iudb/ghNQ66Ru0XrKI
jzjJTL+NL3kDFcJROZtvdnmBvim+CXCS76KP9siQEfWSHZzLT+D+e0acGpDIK+dIfzUP7WO0hd6j
Mhxjnb8zKrxE0DA5ueRi5Z6gHoTSQhhW6xhn8R42MBR5iFSNvqecZf6+jssxlLsAM4c2wWvNmwRx
1mBwRB6Ha1AgOgxxtE/z3vw2d/VPPLxFi5smrtqB0/APh99a8bTn8ci4tGA2Q0p5StVDmrKbnS3f
eC6vFPLhPcnCz4ZPSOVd7BsoLdjECgoNCGzvS+IzZ/9c3qGpGH7deqVMpQ3/kbLZlXS3O3RbqaZV
2QwHecL8hDAxFlCCsyELrXoNX5cOYwrNA+PZLVxHZvyoS5X2ICEzS/g6HvoM/KvEUzPATvQ02BEr
yQy+gYdaAJcv6nPBG/V7TXImvt6lZm065B72SeYGPZIxsiCwnzhN4Uy123IM4W29ZJ1fkWpvm2eT
T65QhGIF2LzKla9Im4KIjdkBfsuA14HZ7hjixDseTgVfr2WuBgUJzhGciPGVY5xyf80+g49GwXXV
gfM69XC4nBXnHIg5s5EIQde6lBwtqssfDKmU5tB8lhAEPnmblmhipDos43cW5DAs/cKtXjyMw26y
3oQzS5h11rS9/iZU3rDlssiFHYcYA/Y8fDTO6jczQdSxtGQdjmlDBNrpLNSM5tU4F43dJgxmD/q3
5gmX5Tm4o39q34DJ6+Khu06Ny98O3yl9X4tjtRu+6cmQA6g/yiY+66f8oyd/T7G7l/EphuSMScuZ
2wbxUrk1ccEvnPKp2jSP64Shs8037gDlM6dZg0jFhLvmpNFuOvVTjYm0q53TJ41SFQWVdMA+DAgb
ruELmenhuK34/Hs+r9ifZIQ6lN0capRn5BPYV+L36to2ar9+Ag2dwx1fk7cehvtSei1LpzAhJR9D
zY1TfKmQ99oGjeQ5bRz8M2vPOMB2owM16Ws4Uxveo05dTlDhisEzxpgh1nW6o6d+1h+ETwiz8UMo
kWhO+ghqOqc+W3dz7omLjZZ52g1HeOJk03Pl4vAr2LXfHPp0M0EPSU9JCGUROQm+v8mraB2zYwCt
FyYdM3SK7WJXfsIQRG5fMgdAb2Mbr1xXKLcn/B17ZPS2sJVZM/rPxFO3uIS3x2hLDo5huukrPhq6
QzFAA0by2jOk2vSu84MclbsLubJdyZcO4kTBdDDcIh0m1D2MQ2jIod2dwM+52FmaFy97bwQaF2dC
F3ihIwevT6+DT5VnXYkm7F9KKpzJZyC6ax3pVdrIvv6EsvBgveX40LF97LJTvFGeCnAFzzgeSoyH
Hsfcm+5rjNnvswv9zFu3QcgYO+opZRmDweWSCGF8R7EdbvMzY7/X4VX1zXe+w4VOF/pztB/8YSFF
nW+d5e7iWRhgu9NdKDlz44hQBsuNeA4eMCOFeUVXVzmjS1vePbR3DIwP2iM+Dt2reQF3f4927QGL
Io8y4RKgZ+tptpHNPCbzxvTBzYOdtbE+ZS9/Zgvt7gtMjI7TpjyH5+ZrQVCKo+opJRT+DnoGMV/q
U/XZu9qJFVa9Kuf4KT2EW5RUobJXZy+AdjrDcd9m6bHqdpV4r1/Uk/FYPud4UaIzKdwidGETJtq2
+aY1YJB2aHbSq0HMzB0t3ZkdBiiEHjH+ZMYB78HCqJab1XCN3snQ6+VuFew57rmrvtYHWPCV6jWv
kuKhXknvzLPWYWuyMQQft4RI2E6YV1d2EG34LmV6EacjbHSk/zSp+LAF/aY4AasgYUnKI12l9N3W
n1QVVu2W3VG9EHvP0NuWNuZF9q1HKXKRNGBnGIoocmw1dvCJ6O1mRwK2gtDtGG9jKgLrXJ8b1H3q
GUtZxpjm79C4CgRFO3xZvvLzbZnDQWWfv4OujMzw33N8pnBo8Ob73IfQcwnjvSJ9QltOzEs4nuL3
kcIrOywNOTp20h3MimBi/cTi3894nR2C8dpDBwqFX3uAy2p4ZXLP+mPNMy3YNd0Pj7MXfUkvguXS
EYyn7A0EQnmV7gBABuTHd9lu2dQXqYNSaeeX8J19icVAUT6sYdOfhrvyASq+9tVtQpw2XkQRzwy0
VY7FARjthK2M9TGkFQxtQkuyp6l6Ck2qcCfVfIu9pdywqUisdm/Je2c46Z1MXXqZXoPgUYBlTgG6
U7hiEXJpjPi8pbeD9zC0EbsVkld91k/lexkc1ecqfmCIWx0sbattk7e18BQ28cdU2ipBoLHbSHa6
ZxaqbBc2ihdpW21Uv4esSWK3U29Fnyh0PBZOGFdGjV/Lm/7H1FwUdCybYQ2zzO7fzEcRSexjsUX7
8db/dDD7qAKuw8qPR2+LrtMOz6KXPxmiE9yXF9UJH6rjaqf4ARmg/lU2/XsFvvE77/MPWbnksQNJ
FxnweBoO48glbWeP7HnxBfnEPRJfLd5hQejN7yojzidWdfj4Be8KNnZOD80j3orsIsrWhGILV9a2
7gCUPpSN+MMLCfpruJvAmYFYJz/AhbD2MlyarzLo5UF7qABLok2UXfIfZaGK9fIfDdvU9LJYBxxP
Bc8sNopxRjE13A/6LmBbnMV3FbglUz+HRaQ5ETGgel10OMEpG5SKeT9jXxAsGttRZaVj6JYyms0o
geq4oVH3DAwtWwZhiS/JtnrCZj57LQonODXKb9t8NZHb3POdZvaowYFJ/UMNU9w1FAkXIuWDkFQA
ByVw5zWNZ6VO9Zb01Li2+hNwGmEGp7Qfdv80MktHV3rFB+Xb+BrfVxc1BuSf9Q9do9W6JdLq31bf
TGw0Iz3zHixZe4Giw54lFg7edfvlNLv5MffR8REhpNvjOaXMaBD5qH4pQCNyqwPy4Poco1UktmGj
fos7SsTYbzBLOainegvgx/LCHPecvRW7BH9Mp/3siaIF1rzW5HujYbTZKe5wXj2jBxH96Wf4Mc9c
lULo5NflFJ2KL+sa3nWnHK3Bp7WLn5vjwFUQ2PXzBC2/+JWW+1mziwxXFAevaXwWYyyEvgzTrxhT
WLQyyCu40AUs8+NccQbUlY46zeJhkVWO81Rjy7TQxUaaIR7GMJMO0+0XsGZPQ45rnNjODUoGdlti
1qTD7eH2/92e3f6ZMYYs5GmKOTN8p4M1xbja3H5d4uO5D+b7LOy2Y55El5ZEphAxnbt6tsYR60xX
t6prYm/mGTLHq1LCyc8rXXKTCeE/YktDS+7CaOLGzltYWBU8ac1IL7EVHfB657NZHcitmoubATXh
djFEa7WuU90uRZArM/AHP0JS2uvlBjNSKiqBQMpgFvFohXSSNiJglKWBcwb4n3dJ94a6EyeWviXC
I8d1JC8ydHQg7KJFwd0x2MK9JUFVJDePbauYbhmYH3KksnER+hXOCoxiSNlhg+sIMW2NN2aYKk9y
kG+UeIqe4xgfHFV1hMSQ8ObpGmdQAjhHGmPjumArLOuye6ipjkwlci0rMW3k/DRrE0QxsR0Pas++
XqULQIo5HqIkuwhr7OIgSsEpapU3XSWsCKXLPunTaFfMIJmqkDxUxBmYlXEw2Jwgmh6gQ7gSpBPq
RyrksQwuWRy8q0ra7jsZzlM50T4nrH8oPjcZTKUQTzDZKHdpeKC/vu8qMXNldQESxxobF9WcTmSm
qMg7dUcG6FOUG5GDYdAmGsx9a4QQr6dXHe3nDikBc7JOvw+Sj6xv8JqypB/ifmjLBnPyhjlJfBH9
5gqAJL2aIfhflTYpArzFrAS00V2DKm56WMJLXhTaa96/tgLuApPYvRX9Arw8unESXGvtV8J+nOTg
7HmIcIIf63QCU7N+68I4SC3WOoIQgJwggg7yf2PvvJYjV7Is+ytj9Y4ehwbapvshtCCDmkzmC4yp
oDXgEF8/C85bl7xZZdU172NGg4VAgBEIBOB+zt5rY1+oRwsvkacx9Z1ftM4jj3qBBtci+jUTkK43
zIa8MNtEg4wOAbW8up+fahcPfp9o7bqGWbEKnYEOQzi8TMs/Mwxmp8jgDB+x+DiSedTM/tYBxmPp
PhCLxBDoCYyDqChPx6a/n1MINGmBbKRBHzy/DLX2IvFAOFxDpW9SbZTlS9cxGVOvxXn6S3jHVMfW
WiG8bqmnxe7IlB9+aeaIetVM4rET1pdiTNESbh34XXhNRM1VZ5r9Z87KEeSBkHfgfteD9qVE3hbl
TIiBO+PKKrunotYyLj4mY+3B/9aMcMyDb5bD0BiT5NktGTBXOR0Ea1X61quf6V+avmmZgtLA6sCG
pMN0Vcp+F1ZMGYyIFkpSQ/SPwfXrDYDj+8imqUQUFXPGqN6XesxkphVw/907YIXPWjIwbXKxD7ji
Na2Gb8nIlcYrgv3kUw/KO1x0BNIYUEYXlC6KtycUr2h2TU4pmWC2jGqj3EQQxLrcnKA0Gd3Bi2tE
EwVAFalzAXDDx360or1r7iXz0qTDUaBr4o4QEjSsfrfW4kdcn2+2hY6n1V0YfV13NDIz3ZstPrPM
wFhqSuoWWgjwt62p6MV0EDlFbs2p9ldNgETfpN8W9tWN5xd38UAWQD0tZTIcSBNAhEjv7qGWtRxv
wxPhklggDYeZjIse2WhpWwQdeNiSdrJwQYlNlGAdbVfp5Z3JruXoNIpDYzGktRsL21zav5CuzngE
QfqKc3h+5dfPuCnwbBbJq9v5tK+SYLpYRY6JzHuEwnA1O+2GdC9Q9wWYkZK59Chh8pFHPW2SdDJu
KvqAmijlzvFjhGYuGC9/DlGrjg8JOJKVnvlvdcbMtYzyp7HniiT5rqCFNeDykexaaX2pKDN0XfAz
csjmk/0L8OZk3ZKzs3KyJNlWE401chxIkkclanyNRgayVfcqnHOoVxf6GofKrTkAuvanP9K4z9uN
AGDlasV1OZnUZvLwen1fevYxr+sH4ePtrZq9HBw6bZ0YjnnT/Kiykz+JtzCEK0JVXluhzkPbi9uB
+U32mmq7NqX72yAVzkrw5vQSGPAwxZle35zJn9Z2zcC+jWrg59RJTc246vCNg51c5qrecB976MLT
JL4TStdu5wezpu07luDOSv8hbJJ8l/UTF9YU/GM7HzuHvJ+kEeeyQXeYiOx+lN2rrMiWq/OZ4YmB
mdZhTJQX8q7UABrIfjtF5k0oizPSiZsBGAXfRt+u5oSpJAhsT4NyRqKbs7Zs7jq50RwCkDSRy5y4
CNG/+2nmbko/fyrHgYcqymrNIM+g1Z6Ei2y0xFjd2vq+HrKM1upA9Vca+5azGS7WlHKHNC/6bDxn
cnL24OoIFclO2D1nLFjxWQ9n7ZgI/S73GINmXfU0jBmTaKd7GE0quMHg3vUL0mOyOMEb/h5VEp7I
PmPeRK81tJhWSdcmVbnapbUJxas6gAvbxxWFPjPz9XWsF0czq87Six80Pv8zgXAYVNMvqZtGXIkj
RotcyPTCTOm2Yca1JMYEX1sYBjkl5MTkPNVY8Q5TA2qyFv19Fzhc9rW+JNmKeceM6EyEiJSCQsqb
FAKtTDAWOojN+Ur8TTQP+s6kr7OeKAAR/MvU0JlwyPugY0bwIWWVHmehH/LSAyPXkdyoYd+L+jSl
OO7AexqRyhoTfuVpnc6w+VvB9+8E+OYi5mU6IhbwTNrtZHX50a6sZNN42HH6vMQq7Rb7ZDB+DbWk
jJu16+ERerW99QAY1lPC1KHtr1sjiunsRtvZKg6T1z1g7qGu2YFI6b0DkTDUIBr7bsi55FZzf4xH
/5Kyi9Zx4F5VTqDBkuJiQ9MKAvRDDX9/Vbf2i4HHYS3S/DUNxNPQRNPexgLfxf6LK0IKfXLc2eYQ
rGO/zY8ydL5YOI/WwJU3Nr5JmjRA4HQLq3GfDTviw7/gp7FXjkNNwFtq1raR3c+ado6q+aFJ6UBw
Yocxqlf8jHNrePSKEuexp//o8765tpJ2Tx1/kSZX9U4G3X3YHiHZfHOMGKRU4aD5m34lZRjtwLd7
q4A9VFqgUUfqa7rGiC22IgM+LyBCbIdrt/7u1jVXNtSWq6gFLtqNLWavnZ6nZNjJAlGtoT8Fog+v
ZM9EwUIdUQa9XGdJ/JDmSb+jQdOvfA9VUE0rO0VFt5p3cRYAoaOjMQ3UNcLOvSYcBgWGDnVBICbu
/bsgaMt1B5pqHxfyRpo7zcMiYeCE389NYZ3afLBO6tZvd8esnI7QrFZhnX6L6QxtdbO2T4MXfV6o
x7xm8iHph1/DhBhQtaglvwBOWDhPK0ZtgW7gy8Yi0jrFd7sU7c5PfWMjhUaQ3cLHtyNJhS8KmZTq
TGQXzv1mlNoWURU1zYyZ20JrlWFYHi2qTvbiFYNE88ein6o7LTfdHVHODnL2qQHAb6MHNyIT3f2y
KAr0J92rryOg1/5c4EpbWbNdkzsB7FUpAHOD+A277ruda4v7fPCoipl2cSuCwdjL3k6vshq7n+p2
/+/v43+GP8s/2t2tkpp9LyvcDWHU/Xb3vx/LnL//s7zmz3X++or/vo6/N2Vb/ur+5Vr7n+XlLf/Z
/r7SX7bMf//j3W3eure/3Nkqed9d/7OZ7n+2fdb9XSK3rPnvPvm/fv6bIkETUcOfwoDlP/zxyuUj
/NffLj/l24+339SBy0v+UAcCsPgPgQTPdfh1Y9tasH1/T+Iy0Cn8XRJo/IcQHnYI5IBo9VzvQxJo
2jxlO4uCzzIww+j/b9FbtrVEa73r6I4//utvNspDlMoOTBLT9B3D/V2UEcHKlUVTmSRNAv2C37R1
G+R6oV9yjo84tcfagPSYAm8VvfXLBKNLI/uqqQd3BULsKSgBJUk7HHeOFuyLzqD3mqwqDZ985xDz
2wGsB9rAmJjj+E2P0C8FQ7vt+xYa2tKZFm15lNoMb10vdvCWntAeT1s/oejp68UtJwR7r5OTkobt
NVfalVHiuJqbCvzqHCfULYhcNCPv0CTdA3rm+qqxrUfPBMRf90FHBJIIIdPIhTQrURRp4qRXdrnT
+7F9xvf7iB/xuclE+WL6Axez8eJ7QXv0yU5lgDaMa6ElJXWS+iZyDYKWYFBtaf9/dzVKsUFQcJIf
XP3MwPEEqya/JUtl5ergzrAcQoVyaoYNyzzVSlfA3JsNNOWX3l0QBzNVu+xQBmH1WpbtbSym6xkN
92bAtYCDlikr6meqGgxVRgHndniFZdZT2HDaLb4mDFSzfu+HEgH88gon7EKcIT5JJF4RQyslkwrq
Tb52W9AT3YjCrEkk1aX01p7jat+Vebs1d7Tu9zpGWOQYFju7+gWu99SUNOM5J1SQ4wtqxUWw860f
jkYXul1sMJyi6NH5wSXmao3wf2oZgoku3xbpjVV3PcPKadxY/vDLbYfX0c7rgxZQAkxiQg6g/sT9
6G6SJKbsBcp2SVZojzMOTHgfNMCgz6IbY3ZjMwSLBgNAg4VApRRIEImdL1pwdsxPT1x7EsyYzNPN
TkRg68x+IzX9tmpgtWHaSrZe41872bRQelJzm4W0GmhYB7chOXPXWUoZetk35Zxoj4vZLUPVMZd5
tcsGye8AltQePWpKCreRZbdVLc6BTR3cfUAaEB7CtsxB8f2yGxlck135jcChdN+KAlpD4jNB8KLh
FFTiJbRan2LUYLF7gvMsfIySA81tjaqblIwiTfzEoPaaswkrqJwH8wUiNAUS9xA3Ni1xikoZ0t5z
YiZLDcyaNzpxcgy4wicfph20IJPDthPVJsgFETtju49aI98G+iivG77FARfmPooNCi5aOm6c2swO
KIOOzkD3NGgb75Z3ffAcrrXhkNlbzNy0OtPipYyT9sorywJ14qOZRf1r3RcPWVg8CaGRUysz++DH
Izbp8TxKDCQNRYcj4DF3N2CxX09cHp+dOEZ7Gjbam2bG1/oAFSjDq7etdM4hHnonXdOOqWWKSxP3
wz6AmbXzYkwiCyI3N7wSeJCUNMUTe58FEY313LuKkJEcltNVUQM1AgvAePtVZPp1J7z+Z91j9nFF
cDV7zNcIkbKZYeIjawX7YDKiEsVIV17HmseMIChfDbuChlfDlMBxiRe3TUmn9+BN44e1IMqP2U3g
py30aCgrcWVl12aWIk8tAMOETSs3dqchhWxbYxPJEm+kQwskaJCGaHKUK+IPyYmVUMGSHGidGwTP
XWcljwxk12XtOWtpxACIc8dDzKTtW6QWt3zObmKQ4Bk0LWJpEJeU5FdRZjvvC6aL14UdHFtqD3XB
V65hWaR913U3vjn+JH3UfoBrZ8EA67YQUOS5L7Ds2DSEa+F8nbSKNluYnzn3M+WyApxFVGU2+mKz
UQtzudVHjK2ZQ3BT3Ve3CtOB5hIs1pz356fFkKPuq+c/7r6vqR50lXVHPfXppnpqtB3csqN+qzah
VlGP/7bFnthFXHXGE0XHJQmsXzIx/HmJeo4qbL7vN1WOmLqvbqmV1OLjNUyQsKuopwng5eUfT328
5uMx9Wr1BGHdNHdJF0OGkNEJVg/+83egqfelVnj/d2orn26+v0z9l/ebJrYqfu4ZLiE+zO+bVvfV
Nv7pZ33fxG+fU71mbOgRjC5iuo/tfqzXNrTC7LAg1PDP/ahe9v4B1Yof//pjn/y+ulrx06dTr/n0
Tj/+4/srP21ebRQQGxWSj3dYVZLeF6UrSoEae1q9Xi2AKLRiq7b/6U2opz7eaOVjDM1suAL6+Bra
Epftkkn3vtZoUZ0IJMUzZsZO2hF63RiBfZ2UzGzQPFmICZkF1GN1l2s6bZcJD1dSZS39+GIxxKtH
P57qGiPbM1fEgcraH4+rW/byYrWFj2fft9KGi13q0xYpTa+SikyLsQYiP4htIhKyKKRH4om6qdU4
pt7vTzF8xKiIkfp8PFhQJz6m5cv7KuoJ9bogok8ziuEmSGOf84DmkJ6S+7Tni2nm1E92eub553rJ
u5+WHBZ1q7E8qAC9ifKjy5KNAauknC9Ex437j59opU4FlXExOkRekP7P6C+5XKV8Z4yBi6PX+lC2
5E+3/cmZnK5WMX3NNJC0WJ1wBM7LYlKRJsvCwW/3T+9+rKdexrdBcRAJGaiC/jCOFWiA1kVBS8Cp
GL8p2ESjkpz8OaJTbw6vQe48YPwLNjGUhlW1ZLspaoBCWai7NSE1ltNRKBhw0TMLU4wPKiaLAzpp
4RrCLlI0CrVoFy6FV6Y0HfOcYCTkcuwYSAf+gjZQuAN1t+pmfS8Xqs7oRGe1GKA6r0FWw1aVOgUZ
rsALoga8KEM3j1AjYs/UwqWKawyBe1ARWgpNoBY9OIdKJ12nKqvF/BCQ2eOMkHOHNj5P5oxhWMMH
OxIs4WSBdshGEhGI/Thalr8oEzUol7SFUiBRDB1BgzSb2tDNk+u25klDZwwmOhEbFXGVNAaKywFX
iCPrV2oQ1w0jEi5nfFXJeJ/rFjNv+JfG1kwtqhh1F6yHyAmOAi3ZhGbQ11AP6jhuraFibEwFKVly
ZxRWQt0aHHvTmGZ5eEdiGLR8syUPvmDeclIoCWzpf9zynYhBVmlfy8Ulq74Djuwa6H1fZ6Cs6Teo
/a/4EkPn6Rjw7xX3Rbg0hlxN0q8OMvMg6haN/hIkolAX77SZYfEtqvsAlxgaMMxT+VWKDGHXgZcf
dB9XfrzQB7sl4dvPx/zTIpwib1qbuXUZtALhhY0QlSsNh/Y7+kgYkzwkOH8UUeXjAFS3fntswjG8
icaQhJflbOi76Oi0cNcyCqTxLuHIKNrNp/uEW0DQxvS/KpQXU8VVvn8clZiyLN5pHhUyi3zG7qAO
J/Xx1AH3O5rEC45WBNlJLHEw6gOrWx8L9ViXEpIArOWLYrJES12F+SMAlc5AM+fpiDfVg6Bw5Ep2
AETVr04dQurWx+KDNMPVhOFqYh0UyMP8K83j4+5E0s8QhnRpJnFLy8UGBbOQct5vmha9YIlqf61C
2gjCqDGDkjylFr/dLUnzygmu3Xe13XAywxv8sZiWrCB1NzS8es9hcfIGkwIrOUE/O0GvuDAD1GrL
AsBqtR0Dvi/gd8HBsop92Pa/qjiFqqfRsFf7T1Fl1C312MddGhan1mhgZi1ZPr3t7GSKsU6bTQOy
ptucnd4xVmMFDIUKKBKckBI3DSGkPMvns/hJ23D7NoNYMm/bBY6uhwYtS22imr84hg3N2iUWRndh
3OBMxl8sXecUT5axmieyLlJoAufRTK7COHkchi7ehm2VbdGSIx5cPkCfeuG8DpYTOhaMg/oU7z8F
eAGSvgBdgxa1ah2G594dV004aQd1dHQmacKEkj0qTI/64t+BPX9SyNzaTE7WQzEWaDSJJNvQD29I
AAVjTE3ObwqbTi4LjcmgVmPltUvczJ26qvlDfALLX4S+fwIS6R1iEe1k1D/3WAl2dKZDJEs4fGsZ
IewwdPuKHKdxP0dDcgaKiYGore7qFKOFNbv0KOMMVIptlRv43f2mAdOBiJIziHTLYtvOxHFGIj7o
VXs0E2TEfTFg6ltO390SAmwFS0SSuq8vwXI+ccsbH3w7BT4h15bu1fADGUYrc7uytbsGTsms155N
EIGFIS9ZvnBqW//WSxp+S03zODh7k2nv+n3rVsnDYIORAi7/d5hLc12LK0rMwFxRFebIkvWOZFXH
KTd5i5wM1Up1agewVJGOpCPu9Kv34DL1mHqWLsq4Bqj6GPWca+Y5fIJ3F8BtCctza32bLW06wXbR
z+gz3JjNjQWEo7iWTzZAF7pQi9Mxo4sn0pnIxuWNFeBg931qXJV+edNQF0A6CTRC+xW1bDSq5RdI
k9PWG7ptEJLhIhci/MIhUwFyavEebteKn+QbtyevkeQHiAcvoB1FnhZYsVO2LNStfkGC0FzvTo4F
x8+VN643JtskwjBWcC7ZFk3Wrd5X4Nd7TJ03FwINQQqDjSEm2Mgu9g4C6u37Z4sqVOGCpNkVVE92
37JAlM6CIssmg5hGS/mlnJrnUOtmJtszilsXi5rrpM9d5GTbKSW23ARNep10oARMMBxex9VB7Z18
mhgS0UIBqKABdlWZgB/pgO+Zgh8PqsxBrZ3OuSaivXrcWM6y6tbHQq3meDH4AvWguq+2msZFtK90
vsBB52Qdc8Z+X0/dFIaTbnGS/vr0WA7IPS4EnRv7eyqwcJRZVuMtRYNiTRZ0bDt5IO8ARemsp/cT
0UyHZLhPGh9XkYGatXGXEpo27cyAxhPBTCt78r+FQ/4MfQOVyoJOA8jnwMymuD7PaAVxo7yEfbHP
PeQJZoaykdbRCgSvsapNGSA0Gc9DnjXfg7FFTlb5X3Hggkkh5XoVyNpdW4BXVxRSkUyIdDwNcsaT
aiD8S/bAb62vaFgQcIVDcEMqVHNNDhStjTSe3twmvprH0nkyqH0dKDH1KJ9s+TXVzur5wcxw1+pD
dpJQJx9qvX9yxnl8syIwm3EeuJc6rNpL0dKXX0oub5FR3hdGIK7CDHlv1cY23BQAmOpJ+v0YL9K3
lpbkrp+d6piEbvHURPNFbZW9xqEOFebaj8vhxqYuvFJPgK59jRIrfxiqBqKQRdBDPiGFFD3jerIt
kKT582tNA2GHVqQnJgtn8FAhjVk+5NQNqMra2IQWXeu3zH74QTBev/WchtP8RPM6EE1wB3ka+dMY
EeS6fJSZmsLsO+mXfEmedsdO3+tZH32x6e6od9VPmKWixDHOA4TBOxvK+fvbtegz0IaOzVsZTvpV
YU7h+yYnF5/QaBvPEyyuQzmV/i5tu+E1JyhJbTIqPWytrUlLBgnUQy/Hr+pxkcWEtYTBeGNMOW5c
pxsQefFFgMq/eJmon6gMlkfULvlO15zwDd6++uxWzeEUNy1G30H0YH7me7XBAULSWtped4mmyrmU
pRe9f4G2VzwZIsJyNqbZtu379KTbCYqdZZeAIPcjEK2zAzYITGlwQKZgP81GdqW2OkeuvlaHWA89
9EYdduqFVi2+U4027i0xxWfw3z6iRd5+gXi1Q3H0HMMu1oml2U11ZR0jt/TvkpACqz+Zxfeit+Dh
RMbL6M01LkAtpJ3VjHfhiOFErdGHxdF2tOSLFlvJzpqa+lRxQrprtUUfJ/LyezxaZEXF05c+Lvwt
cXkzQzWqo3rpHHyTA01tJ0cKMlpZ9Mpoy9hicfdOuh+0t1PnUdpctkMO2DYZNPma2VTCNNfOGT8U
0W3TIOBSa4Rw00MhA7J+3GqbVvlwZmKg31AmztfqvzQjHeBy6r6Gk8HXHRhc6L28vhFB1Lxvw3EX
zYvtfZ1r7OpjpSdXRUkdOosAk6n/0tMel6DM3rzWxvOUWd1VPsXiYgctDYVlr42cA5CWvWUl6B6S
ts2r1omqCw1weqrLR4EQ7hBmeqVWEFXfbtyuia+7zvUXSFnwvpYLRiCZ3G+yRwjqO257nXrdzCEI
MHaQbfad9Ixla32JTBpXk3ltWkN5nfG/Nmkz6N+oa76/n1p4617TInJnmuAqjjt616aVfSO7Xm1B
nytzDea4u1SyEVd9EIlNMGfGm7Re1ArtNE5AvGvr0uFju7JaEFRw8MSl7Pl6JMJJSvcIzJcqqhg6
ce+GUcW1bSYcfi7k/Uz0/ErqTv0DTCo66t56q81cW2dIRi41xyeeMEFMahJrz1oX3r9vzY8eKq+0
nwMtQzRrOilKDM26cDDB24+84A3UxEqtmkJvX+V9XN8DP5eHMg3wOJelfV86NDTUKkU5rguKs2+W
i+AJ1xxR8bo1nFMb/pEhq/pFZPWtWpVfz2MPnOmZ0kq6g0nln+rZi24GFFiMfIr2mxnRJ10+scmk
FhSvo93pE2RoBk/aHhti8uCGlKQLRvk/co5K4Uvta7JIw0IQZy2mRHe0zl2IIC/O+Xmh9Luo3eMY
3rMUTfxstV29G8NRPwHmaW7GFnCrYVXLyOhFrTn3gbXqpa7fjYH0D8MEg7mTzXns6/5hcGEqqdWm
MNuWlj99BZHfbmTf2deDCCPcQoIeWeBGX+Y+vVafxa/8L0L25pMbETAyFx7GEgGTXXc19HCUbb7r
8lrtoJqZHDb0ubmT7QB1L5JYkdLQfojJxHjf3QGJ5h7tqq+B4FztGf5w7RpaeRUg8SI2tO2+6Dl2
nGUfUql7i6OC62QOEdYNsnyvE3l4dArfu3PmHChuZcLWyJut4Tfaa9qbwWboShjlNnF2dpKiwICk
/i337qY+t/n9ZVwUYXnfmLkwTlVtRUs2af8CzfBabSvqxC/ihpJH+gvuvoXshO2GS7dLohXXNrYh
Y/8wToEOX3uW29mJxjOw3vAGiJSgisj7UQt1Fyy/dvEEBxOsZrlVL1ter9Yww9P/743/O71xHPf+
v2qNr9+y+FfZFPFf2uPvr/rUHddNT3dt37FMZlX0qv/sjlv/YQkbRo9P6xym5id+Ds1ynSPU1wWw
ONMQGPP/nncHdcc0Pfz48G7Awfj63/4uDviLyOFD9PCZLWPwef7SKudt6Qaca5LMhWkZ1sI3+OTw
72azrJgFjpdiMP2tXgrYX6N1JdGv7sMqkk+lNRbH3qKCV8c2lVlSighcotcaB/2DDFBU5CL7znXw
SoI9g81XXGIHDw29S9sobnJKjafAmr7Slqr2hPcsbj/r0PrV0+B5402RTOON33nO7tMX8ccH/fzB
7CWm77MGYNnfAve661rCYrr+G7qAXmKV+lEvLyHKsP2AesvorO+z1djkuYTFVem60UYnT2lfNADp
6d17V80w6pcqsn520Yz/ZMQS41TjtaFnxcHstY6+laRSmFZbMTT9rRtH1trH23vQR4QGjRdk14EX
/JDpEB/ESDiX2+uPbo5DQTdasBgQBs7oCLu9I4pfXRkN58bx8MRZmP8L8rVR/iVns2fannZtT4Oj
dam+gmyBHx+czWi4DTQNTXAgzScmZ3DuXSs6R1u70EKU4Z724HBZPRQWQ+uQSvz/sE+d33UVyz5F
5+H5BgQnoNC/USismEug40/dJZynbif7KN75klgLZE/ho8QwZVfzdAIhwJuNtXhfVDiByuGHZwFn
iv3aOLcdjWgkizeSs/6hK5HPFWQNrepk34yN/QA+L73XcYGwo40nnxwChLb2FwAFtMYzhyt6hToy
HAWORG8uMFZhMo/F8EjqC/4CB6Qf5Ef61HQJ91kEmNE18vJijToWbdKclsuCvgKCkN0Qc7QRveyS
Ta2ji52MQX80XfalP996kZM/T/iFpJsPRM5UQE708maS/cml4MWlae4OkWHfpzFYpiTq8meju9R2
X1+ZxF3EC47uYyHpJp9QQ8frf32M6//443XpILsc5Q6/YdP4LarSJSJn0OjhXAr7WxrO5dlLG2rr
kkAwZpU4cwIjPkvLdq5HacX7tIm2TlBsayM6dzX5akZhX/rOAhjbFVsz0gDUbaBfiud//T4XBsrn
n6Kru0sFnMRczjEslsPq0znGFmNoVW1YXIShtackta8LJ7e3dkRMVT85/v/w70j8/Mf/5wtmI/gI
wBguSqPP/w8e/DTXDZOlTavp0Y2m/6SghkJSM2yqfbp1YeCC89Wc/YeaHxTa5Hbj+H15hsKxCnuL
seS9OSE+7UyRH8WAb6N2vyXE3GUdo8USsDAh1kG1LwMAhC2S9utyzqEmGgwOWxE41//D/lve8F93
IL81wzYs08IWwNXkrx/Idc04Cos8vtiW+RURbHR2Iw7+0dMbTlchhjEnxY/l2nLbykq7MjkTnZu5
N3aJU9/HscGUVETbTudF5sTZsK30W7VILf8niQfu0Yz5CU76nFJgncPzOBfduo0aSE0NZ3adT0cg
5LAbepJBg3qA6IQ1Co+IfiJlSj+JuLZ2beNmF+EGuH7nBERNXkZrQJgTIoWLnvQuTZnM63GKrEN/
bjkFVC0eAqpPZGeMRA5k1PR8sSUdcDzpLvMDjfpy14roojWkMaBgtDZ9HOtXnrdEJU8prCknw/ta
FsxbrK64/Ov9bv/jgeShaqNHBHONyFpr+f19OnCF09uFbQfk3XnrLhgNhKX2cOfZzZch0jjxSqiH
A+Jw8q2mH6nuJT9NsAZGUg5vdcrsuEkt5ybSEnFMmUXumfwG92RQYgxZ1oVTNpra9INp98VKzeNI
SNLXpETLi543ukmjabqtM6SojZ1xJiLX8c3SA5cMx3urxtEIaRczqVxYD/V0mzD3vJrTGeeu5WtH
4pIfBmNJMzVqEO+zR7GFecRBs0W9K6zRwsUKVE0rhsM4g33F/pFdSEZcUft5lelY3cAFbp4t964x
2vGFiWd3LfTtv97B+KP+4dA2LZMzgkNOl25xVVkIRJ92MfjgWDRRZ0JxC+J1rWNKo3isn0ULUZgy
qb7PKEAc1BNqMXpBoFGvZp0GF0O9+3iNHpB/MFeYr/7czKdVbDdBc6Q2/rE12ZJBjmGj2rxvVz0d
ELqqLTVs/fy+5uxo2pomJvYGB6erelAbmvwI+Xj36YXqifd/qd4g2buLyMx6fn/MVO/g45/jduHL
CNxeHNsIwvs/+0wfa/+xXf1HHnrT6f09/PkWP73Z5bO/vye1zvs/7av8JtE3eiOhJncepoRlNbVC
YDUYpNRN9YxaTGr3q5sWP1lMHhHX+D386nkLz/5KM4NzrBv+ARJB2WIe1jn1SXjPW5Kigl1HYtd6
YBz7LO35F660dDd1T5M2/JIlsSl9al5BE/olxg5M2BQ/0t57y7CTbKJ0/FblpEwmvURvD0h5PY4Q
zEX1BFrokrRYsrPWCRfl9IsRM1wt7fm66AV1Lz3cE0575oJfrfDUEVhZLGXagPgh0rJWVYckOawZ
JqQBrX0D2s403g0al3PMG6STGatucHrE+9ik5g7cAZgjJG44AY0AWoEnxoeh4DTaS7YRk1W+FgD/
uO7iE5vNbR6fiGRct2RXvYA0vTjxjzqRF5m6yXVsake+NupoTnOrS+OG+du0TRO0YqKD/pY7HSCT
Xtvn/AwwNnjEBprlfWT2XJAcZsae/GplX728WWjr2JNQQ6xts4WSbUXA4xBiytL3eVdVwsa8NVpV
JOppdVWmtbNt4whmmqV/mUdE6p55ShczMOlJZ60DwofMfOvZfn9oiKJpi8a4smsEiCRIfcELgFpe
AkXMxh+JXT0YVtNvSse4T6gt+1BvKJvmGPeQn1Rtta/9NtqjFNCK4JGwX8rZ5IOWYtgWvfzujuOm
yYp03+lZB827Nm+oV6cdxpGyMskFrciTwpXmEaY1ak6BlAshZkl4p6GTdjTFx6Y6aLVzbiLHOXHF
Pqe9hqUjyuJd4jUQyXX2g8u3l4zfY1rkuVto14bHWbIEcF5hngl1TRwnt2432sgBVnhkWwRU0/qy
XxXSPo4RSAaLXniDx1VPbC7vUX1V29PemWRw7Ime4axesKdJVaXAnRg4uaJwM/cJoxsIIEbq4gJD
4jMTnox7Aj/5iArNaPutO5dIA01BE0oax8bVDBoY2rSejfGXCyAoG58tO/nhlD2S4QblnZXcF7g0
rzzbRUKXTutyqL1dPfSL7Peb6UZXsOvp3cX3Hdd5DGKUn+v0QYKbWiovsUV/VR9oj1rZIdD0M+ig
5xFK8c1QWYR79ihGWnnb1E6z6ZjpzaJ8iMzKWPclvM2wqS6abdASSYhTjludakro74CNhSc/wLuY
FI+mrPYCqj++IlyZvaCl2MUwBqeRYOrO4tSazNmP2cKfYVQdII9uPVdIl6vCtRl1y0ufd4vTgg4C
sChAZ9leTM7FNkSzc1yA4qiF6S964Wkg4rNIKExq4Q0nrAwjWfo89QTvDH41HQrDPE3BRJknFYgr
yC613IwfqRPekTM58tMiRD14yx2t25gMNnbhAuFBN4ikhVgtJ5wu8tFNshtziLaCEyJsH1TQ80yn
v/V68hbGBLajZazznm5xYreP/5e881huXNu27L9UHy/gTaM69EaUNyl1EJkn88L7Dfv1NRZ06p5X
N6Ia1a4OI0lRTJIigb3XnHPMZmA/aCzGnebBqJs8vspTWZ8W1pcbNwAuZyyHNA3eRjdKDww67wyd
3Iwym08+Q7h76Ts7WYDIN05B1LPB98wJ2vnUfN6/yaE2u64z82BXgEQLCmw3U3bnu4DDaM42gELa
LyYr1A2n7fIkNWlbU2uooA38P2PX4H10unKnJd6V7dAvB8N0Je904rjgPXwGngn+yNmNQNLYR7Zi
dNItCv/GAqcgvU0NyJshAn0wTzmpXagD+jzbV0zMpL7YFS2pnT7lUHYHc+4eO/q409aGAZYm/AGs
9ui6NZgxKplJOAbBYUGxnxS0yl5lX9mAuZs3snPdbJurj5gOrCnrSUV7OOfp2G13Qa/u4bhVjWYC
PSA/mdbYw8dlMnax+6QW0yeCyaZRFcG1FWkIDPF21sFfTbkO8w2SvWR9rsPDOPjmlVwYdQNMCvUc
6zNpnxjfPUJzQSlIW7zQp8kKVEE+Y190QhEuj4bzRaUmwCjky6y0INb5dx7hts2iQJcNxNhnnLO7
LlleyLRWvDh8SWZlTIfB+skXbACvk7xlHDihuSAdZ2ZzjFlVLyiU23q0DQhk0bEgID0FOhjitqf6
IOVq69Xv+NSeN3W1fJbkz/AU4XsJUgOkrfujbab7mENnXSzHnoqfg+dRCltB42V+6JPAl1w3HbVo
rtpxSjvQL9o0wx32y72eBOcRWPOut6wXQ8tjBjiVeMa0GFiQeu01ssiNoTW7Qmu8Q6CCqwpr58hg
4tFLSYNCdq2q+IbY8acvsz8Q0uDIDNPJWZZiaxjTD52WlI0RI8Yn9gj6oqaYIZ36W0MiYWePjDkj
DHTKKT/cFtP9woeckAUVmC27ppgEUFzcdRQqcYABIG7/RXfcCQXZ+AE4cNgHMuwcZOxJ/yjsGLnH
erFezWRQqsvINJTh6fpr8vuGDFZ9GbGin2jPSsautQxgI9Kgr0gB/1ofo2NKi6Gp/2hkcAt9wLyM
MsydZay7yGOU/tMgA19XRr+VDIEnGQfnMhi2ZEQ8MCteH8uT8bEng2RTRspsxYpjL2PmVAbO2AN+
ejKCNmUWLUNpTcbT9PJUd4xdxhvaN1RGGWMj7R3Wu/LW58RKGXanMvbGa05tnIzCWxmKfz/aQCcH
43JTBue0eesPugzTfRmrGzJgp03phyP/Ly20t0GG8ABFJYTBYH6UEX2UccqAhDd/LczvRxFOJhnp
zzLcZ8lznWTcP8vgfxAJQBcxYL2bbn9YIhPMIhhYIh0AJjUujsgJowgLHgrDek8HzSEV8aFfZQgR
JGBZIE3sMhEqDJEsSrSLSkQMX+QMXYSNQCQOHOPmyRPZw24QQNbXYqOJtCKOUCNNX7MIJr1IJ66I
KGgaih08dDB52QZKC6er5iMX8YXvwYg1FEHGEWmmEpGmQq1Z71qLgAPgHqyKiDquyDulCD25SD7r
XfAbbvwYOUgTYcgXiSgQsUgT2ahZBSSUpPWuUR89jyIyVSI3tSI8FSJBtSJGFSJLKfSp7zdSJKtS
xCtDZCxfBC287/ozSgJRAXkZI7pXLQJYL1KYI6JYL/JYp4tQJpJZLPrcaH9oq5gmslojAlslUpsp
ott6h1K7tiLHpSLMaSLRDSLWzTzHbSiCIt3ZuQh6hUh7toh8s8h9gwh/6yMUEKb4wJHFSne5iISh
yIWjCIeNSIg+BZfrUxFxsReZ0RfBkXrvbkd0lnOyyJEEJdZ7seRztkoky0rEy/UOugias/a8Ph9X
pM5SRM9M5M9AhNBRJNEBbfT7CYlcWolwOouEqouYWoqs6vHHWu/BHKLd+iK+cvB0rvEqyIo0CxL0
+1U7Ituy6TQecpFylYi6sci7MZ/K9TFo1Uu2vEHxY+QjBxdyaJLN/aeLVrzeYxH5mEB195iJpLyI
uDyLzFyiN6+vJRQJ2kSLJoSbsDdAnh5EqObDNP9I0a7Xx1EiZzcibDsicUeccw+uyN4D+vf6OLFI
4rGI453I5LMI5o5I5ywP4LTwV8xEVk9EYF9EajdFdE9R33uR4Sv0eEeE+UQkekfEeoqczWcH/X4U
BwBfHp15AOK+L04SfRX85Rd0PADMJZ23XGwBuhgEQrEKGN11/UVTTARK7AScz/O9JRYDF6/B+sNa
7AeJGBFGsSSQOibOJY+a4lcYxbiQioXBETNDJZYOd2Rxg81BieEBhGt1hqjavBF4uV+fvu5ikGCs
Zd1KMU0YYp9YH3DAUQHjN3vpxWSRiN1ivb3EgZGLFaMWU8Yi9oxRjBoLjo31KVIaHu1GsXOkYuxw
xOKx/qYrtg+qkfynRKwgg5hCvn+AT8QUw4gv1pFSTCS62EnAGe/Wh6Qyb975YjrRxH6ixIgSiCVF
E3NKLTaVRgwruGisu2U1schrn/C1MOZZ3iuxurRieknF/lLjgzHEEIPMgdosJhmYCOaF8GDx0uOg
+X5WYqoJxV6ji9HGF8vN+oMOF04mdpxBjDkYttjjilkHuOP6bHux8TRi6InF2lOJySfB7fP97ogB
iDBwx7EcU5Aj9qD1UVscQ6NYhzwxEU1iJ1r/gLl2NcVo5IvlyBLzkS42JB8/0vpz8vMG8QQ+YjCV
QczLx47aGfvLhBuDs2kSi1NkYHYKxPZksSRQoQ+SogYsgJ+4Prep+0XzCG1VltPcqjhiaVJaw9G1
K+9WZ8CEfW+mUX0YOKv2z4HuQAPwLLUZdTarhm0cR90G9hCQDWXl5z+kanmeVWvfKjJdul8Hx5Id
LKeYX+6caY8km5a9NbpE7zoopHQ0zTvkly/Px5zeGQnE+dGv3iofyhN1XVRENNZlGgh0luwBE4+Y
uGexq47sni6bBOFtMYcX4MBfjDFOeeo7770ZR9BmhuEEXsE8gHig49ep6XfErnFZFGmKsPHq74uI
MqONxzxJ/mjlhaY13HHrPycHj3M/mNd2auKjL564f27/z/utd14vLDHefV/toajAa6bIgEdeH2C9
fRla/o/1n//cyGGcTCMG8U1PjTF7JzGMZgNdQjbOwEHrGBf43XzjscjvuADwMQG/lx7pWugqxjYW
m2Hlq/ckBgI0QVnxihwWrJgTe5uQl1xkvc5aV6yLsxg0YdyMF9y8vLk6LAJ/cTa+mB5zzI9igtTE
L1mJMXKxK4Bx0Cg4CWCb9LFPio1yvcMg1spMnJaFXKz/yq46w6mTNZkvWT4SoMOgqfQ/sDp4QTEN
Npf1YsbPuThBjI8di2eA1xODKQ0QzfAjERuoB/zOBFDciT/UdpqHwqMAgITdcX17+JZ1ezPDu15l
LRgO8ZqmmE7XF8d0tL4UhDH0miPHWC14cH9l4liFcxQeSi95MwaiNF2nXnXxt3big1XigwUDpS/b
FCNsIo7Y9bb1p6X4ZV2LgkT8pLsSK20sntoScy0LBUL+1nZ9YjFNbbuqZhdX5QWvmERpxB/tyHLs
tcu42eq0x7gIh32FpdfG2ltg8dUIde7XpJvvYwKuZ7I/UBrgLYs7OBSfcCiOYaZX9AHJ5+P70Z2W
lMJ6vaCudZtODsUEtjobYXrqkAxPi9GX+4hDFRILjuVFvMuuuJjT1c8szmZ3INEyqPapF9ezLv7n
VJzQZufdudqMOTrJwJ2jQiOIiHd6acf3BFqIJ67qSvzVbBZt5SSXWGJKRqC3l3aYGEIOIGEdfzI2
qWh7tbQXGak57w3J1GhT+NfYgRL3wmLr922GvGbd20NZH9vKfcgXKmrNaXz/xw3/j2G+RTljxE8g
/aBiXNEqc5dT2VrvSxK4txCznd97j1rVxEDeYMyVae2fe7zpt24k+Zx3gX1oAToRPYamkXoJJV9G
0h9Drz11vTsC2jLdLeA0eB7GEOytwejvNeA4Zwqe3pXTL1eVWvm17Oz6eYFxtUvmyL05bmUdUgtQ
1NzHcEG8wMPQEloElInUhJPCQwcaMJlCtsacGrChgVvHTVA++L1zKBsGxGCcK72G7KPPr5E9ho9Z
RXGHRQkAgON8edYoRtvw/0Dz7ZnZZnGaXIwZhSN1GgDmowHaUeqMYzu40RLrHdbox3eopW+q/NhZ
2TVdYzdyQSXiYyBIurky7/7JZ6whjfUi0wAk46gSwKr2V5Qlb7CE1JYFWEg0sX93Y23fZRNiAwMR
jyzNRZd8hDd8OT4UxXkyCbASs/A6hy24n55i8Hbi4sVYbDsDhWRxxhtkGu1xtKq7QlHQ9s9F5eIR
WGgq3mhF9SuMi2BTVjNtZARk1xex5nSmISfFVA/xdyXt2kvLyInCLO8dr9t07oTCoVT6QMAckJsJ
KmO9qfz3vwaa51AVnPdFWoLzaZoJUxh8DRO5MGdL28MC+gHGLD4yrXksjARmGZ0HOL5DytIADBGu
WD/nHgRnjoZaMA8XKe9V0aKfRz+br04x3WVpFWx0M2Rx5HEapZi8/75YrwJ7wAr/nRtjfO5WY3Ue
5ZWsF4WlOQC2Sxl2xeFlkYs6GvJ9AXpnY+gE3Mqluq8G/XUtGo5DnsJ64ZN5+v5X+O9/8WDQjhq0
/CxVtL/hYr6s/7Kn8L9fXX+g196uSN36FP27R3dN3mRN8RbZZnqIiUMRI+CigEV1CVmxfV9db/Mz
wNipcFK0hohGaBEbjqEZbmLfA1djuW995C5IoNYMsIlfzUwOJbG1VFuYARO0NkrZF5rdPaOur0bg
k/ojDFLsUN0Yjfoc2019ZAyNBGoelrF6t4eFQY2tP4UKmE4RUoM+GtjB1SxUeNFgNUUXZN6KUMoZ
cb1wWa1vKj0pvt+SXrrzgHkxpZRPxfpKspbvUMh2XddOpeXjhk2yn3rvpFdnIFJCzv07KLYetnq+
ndSswnXy9fCR8RqFF4uV76N4nHBpg/fC6BKiBowl8AHK4tIUFFwGBYAtEgftwuOrZpZ68ff1oAfI
AXLvbI4p+DqmalsbpGXRBISg23JPoIVzsVRCq94EfJ97BHrjsH/N/x1v+48k2Cw5t/W2yOWDGKgG
xVUygaoK9jVug1u6FOk+j1t62KsMDPhSB6TLqdvVYh+SrQ6s0it0hbrLZsys7FcSSs1Bn1L/YXLh
yLLN/YkGU+yKgFBgkCmMuyElrGOj3TVo0rd+SnpGwBG3W8DNvSW7s3DxXOgmOQCLbL6CwqSwI2xf
Cwefvz9YVFS+xE4wPZfdEtyXeAwqSxsuKZ29OytGW7KRxOFgSBYqieaHsQES4ioNOj1oAwaEgdvs
O3NEpsmHmFmsCQjcqUCduvFjMWYF0QGzULu4iBgpw7n0Js+5x/EyPsEf0/eT35BtosTvyXPwkVsG
NLaY5Lq5aOVjAbRidl2LDHtTgjxEumkTsFoMX34YgQ3yvJGjdTqZWycbsjsDn9jGmCEBuyZ4aK+m
N6iPfShDRRS85kP6u9XDGhIp15jFswSsOKjkKfTXLnDsDyBhZDw946un121v2QbuC7NIPia72a+3
e/WAimDGxtm1sva9LVqgdqkDZa/6bKkA3gWZxUypUe7JnDHAmIvzWutO+2Gj85/rxMhpXi9hIhqL
Q/FViSgkP/Uzfds4dEBZNeXoXRHNNpGymMquinOzN8zth+eGF5bzwa/GBq/pWss+K6rsqOsqZpRz
SIpxelb3mZt2D+uF1dUJ5okpOKdNhlOiroyfSmsxDxTOa9SHYLlSFh6dk8+PPXI7e4/3Rmn+uzV3
yakE9oGQ0u+1KjYfI/nXnCzFPk6mCiRgyVfHUdmly+z5Kc5bbWtCG9jOCyhGvF+Kt7ojKJun82ZI
oYgY9RJePMp0thDqKEyKHfPUlfmfou114l11/R4MGdpG0jFssxdtZ1qYznzfHgjpzVD3OVf+GqKX
IBtOUW3p75OfXLopgwfqRs2rZ075uZwGKqGcF+bJ+n2HF58n4XEaMdwJjxw8vCmYALrn+bR3qdjc
5GnGqZCWnae2KXp4IFX4x8rArXQdVqK90fXnsW3q9xaBgwB1/mAvNIfZk3XvBuUzypT5msSWenUT
Dg0ArZNZped26ruHklfhenNxUpYq79ZveuL61hXqizcjdc38Dn81TnXlc17m/c0yicnINQPQ5rOm
Nyg3XrPRrIgK5HCJH06wMuwPb8qPLSgVQK3M2cKBopchnz6bqZ7vkEWZfTuWd/Z8x3xy5GIZljsn
ZY5e6HbGjsXj+NfwIQvSXD3ifdr2WCugPLawY0J3frKchWKCGLUtJMMfVphFyhlB2wxZe4ZDaf0w
GVZu4knferUR//I7lhJhu0HX7j/xXbk78uIO+bCoeg0CxhZu439FMkpgVFnfIRD1W68I3EOdOcA4
23n+y8/dvb/Ey2cQDDii8rjYRT7EmVoH/6zZs3pRRcMRtFmSv4DW7gDOun+0lLjIQRvG6MjyDLpH
rfYcyOJPDJDRofBjmuB6PXjq4X8uzvRhBJH11jh6goDIicCMdfPNId/2fXX9KQonIikIRnonwubF
nTg4T7P9w7Y6mg7DCMuKXG3a6cfQGjjuzPFfnQPCe4ijTTQE+QOMSexvacAC12YC7LgF1B7Ymlu3
jdBKk5m5CeNd3f0rKJDvsXjEr7TGeEdUkvkU6b73vBi6yDDUVdjWMr6WR8eJ7H/pavhVISZ/EPKn
AEObChqgpFI2KOHWgRk7FnOW/hghNeNNTN/sZPrUM0nJThlMj86nqsNs/ozwiscspN95qU4Mf+jl
6zJv49QOh+UqZ0TqZFQGzlF3mT3XfQ2XMdqnrAiOmreYpB41Y29Bo3lIcuMzT6LlbJNFvRHopIAk
lYKjnVek9tvguuNLwXe+tGz1kGhRSbkygXE+RKTwHL/atzD+dn3XqwuURudaD+qlavJXo7HUHsLq
V25WMcg+k30NtNfnTuuMXdsP2ila6uGD3/mRtfa0UQ1fjBapeNtQ+UtfHPOtOaAsJ7Jt/2OpJn9D
UV/WWe4PC4W/KM9ToxsPVkOjYRTrh8YOewam8clilHRizJRsHXekCGIo6WsL7GqvqczZxyZzGSvM
OxJiOhvGwZy2dhaqfVWa3ks7UwbXVaV7yTPC67YA51TWR2emR8vRyp1bmunxZxxBRFpy7VeMy/8w
pIADLLK7u5kj8l/d9NueRjTY0apvlgatt2wH475L+/dJg47lV4Vzl/bdV9saLZigGga2zDddv3V+
+p9TVUfHTjnG62iY+TVQhfFccvKki6/LL3pbWm/L4v1Ma2OnxZUCiOgSDAzN6GxQVAQ/ETgyDUjD
1qc77Dw4VBGkbcDuTPn5EVmEk5gezXdYZZgrJBXRgUqvbrCjQEnZGi0cdbxHL66f69ZqD76irfDv
v6AiHU1n9atbdMQhIP387JL0gBtZOzpjnJ/9St4V3XppssQ66xnYzTpExzVIWVuDMz3Hy6TdG2o4
rtccd6BzL0+7W1cqLCALPRKIW+C7E+t3tlS/W8cgas5fn1w1pTV55/0cscQum4ylGH06cXOvFEJG
0yxvhNdGahMSm1a1tzJO5zt39GcMlZ12s3S7uM6gp7ES6Vf6qP/3RVsdPa3/g5LxOKYhxkKN7PiQ
gGnSqvkuj430LdFm76phn4MjktJlkvUBiNsUXrMyqLTBs/VncmDoprG9nJCp0pe8OAPVgMU2u94l
0rWXzoqkjqRjQuqayz2sLJBElBN3E9XXS6jiQ9bny8GMG3Ozbqa7olfXMDfP49gFL7mhYYBJkse+
wPYwuUEHdj/yKv8+H9lW1fIK8T9plK6zwGpGAmZvBWCNG8ML/75THh0nzeC8tzEZ2GBeNlNo1LC1
7Hq3NF1F7yW/q5wmuPBwb5k+fiRsqt7NKbI24Uj3eNjUn6I8EnBpyp2dju5+7mZWaAUCAq8mv9n1
OGwU84WLRobn6NTlX0x4H1SemE9jRgFZxnhsV3epfux9J9o4I+0/yu0upd10767OLD0q4m0hX5Oh
g1JvJs30lM3OL70uXNnCj09Y7IurzdJ+G8Yw3qOqOxIVklcevkXWJPCvPP4rlBWlNp1cwhD7ClxU
5T/BC6NdEobYL58Ti9sH8Z55EYUws5E8LoPo9yBMdXPp37Qw3ROHSTjVUTjiLFW0tTj+HeIyS++c
znqxPVQWN9GWB1NL8t2ICfsUBVN4yNE+BH71sxhJ5fVt8S9mNKhqhkc7LGSNi+kmz41fU5lpp9XJ
8QcylhYH7MV18qtdVJA9rcg7a3penTrfMHjve+xiizYuUJ4n62TH9q72qvzDKXVGLMzrS0XJCsPc
4JfOyUKPo+Kl9lKJjes7e3CDh8S06Gvy4uFK11h0LYzIPRoVeqrZo2W5w2dRNRHiLY1hk2ccoVhz
DkuiH07kjTxhkChUBVbk9m9JSt5eJ3EimeKSlhCn3/IUhALKVoiXzZOy3iK1KPwN0VNNfd6ep57v
GWAZz5Sz6898gdtpkymJr9ls/Oz2brWKUwBP8jiB6+sug8FxJQ6Pca0PR84f2KJ6E+Jbo9prnXCW
r9r5HGHAP7LiCDdGYOZ7vcxbGkMqmqH8qaWBwL2n6v08h2p8m9r81pC1OrM2oUbGNhnzpbF1ZZnF
2a37jFWTPk6901z1TLvlsZndwy2A5T3b8Y3JF4VNuR7fZYDI7ULRrgXYzNAL7TGM6CaACZndcqZh
H+Bnm7TsQSXCb02Ke+Vb+b3WLMZZOfHjehMdjthpC3Nr1vl8X5vZa5To3uugKwN7afAxJK37lDQf
A9WjjE6e0wTaKrQGAKVTBQbOBiheMSfxjJOKK74w9bIbrBZmhsZSp3COJnLFl+Wi+KaV8+W4ffOc
1hztu6Jwf+kNxFOoTS/Z7JlbSxGjiZKvtB8CigXc8kQQcvpQ+JLSciJXX9j5WdPs7iVz+MAif5x8
6rBpWHSoDDYLq8HtUr7wbjCUor/7ihNmE82/FGSIQre+psiIcGqE4WlcgumSJNndPLDOqVqaL1nL
tD8VtuJBz0osdp557eNpIfjBO5HOPbXICI+bFD8FApM3fbBmwUgZts+9be3MOsqe2EOUVAq2cPIr
tz05DDBkdhDd1ouESO3OKSnhCCKKfWzlva4XcPOpIqAlOimmj7HADEUNNWxEKybb4gZEcMBehtA8
b13I6dguccAYk8pOuYr1SxaO5q4ouvqLSdWjssIfmkNVkNcNLK04FKQ921e/9/P78sucOdylfQQ/
3fWrQ4ecgyEl17BtDflxLgIQNcg+rwrSvxGwExgACXOWMu7DWiuY2Nvs1ZPiVQuy6qozrU0jrNuK
DU2QafMl6Wnk8+u2vppaxkYl0vGQj7YFIZypuzKM29yxzQRuDOg41dIjJluHzyT7tmnMn3rXVrd0
CO4id4rZUlaYzAoEZ4jWzN3wZqu6KS46g++g44uWDdQ0ZQmrax+NiiFm8Ox3dDTnEWQAL3jvK6++
5CxH8IhW4fsyOeXhnU1+SboFyC8Gk/3gmeNdfIRWFNHV0WRvDsDpwdDHW2OKGlh0FOlGtndu/PKH
0cbGAz6WK4G75mz1bvnmlcalnJoUQYY6tGSeYDj6afJrmi8qPY6+SZPDOI+v5kKjR5v9RsdSN82J
uid2wAX6HkzBKdQYLxRVRdgnbW7eiPCqd6OFN6tHgtApGCo7Lzll0CnovFT5SamgZYHBhdtRXais
ieoovbhzsjY9sQbCFT1NjM8qB3l41J3XGKpgVNrFz8D0wYuY+8Rro5faonxl6LPqs6wjBBzP+WMh
s5MMFSw8kNVRqtIAf1wKeDQ3xlT6rUBquWHHU5ex1e5U2cAg69SnN2CsbVScXGme/FDMhE8oeIz7
2L4zc35MWmJMhJJfQ2X2T5bmb5yiRKVnHVrorf6zl/qJXEMz7g0dcxuq6ZmedkZGTWG9A9uliXwG
etNmiNemi11gItj6MhYGo3q/+50s+ZtXY9MZ+mRh+9rVB0RtGzwqSrIZ3nXG4L8UXn2Ls2LP0Mq5
TBVDsrmdT4nDkQ7MB63ZmR5ZB5OpzsM06BF7gu7D7Sr7Yb0JKJC/L6uhpsS1YmbIWTNP9HDPaZX6
nnpkqonN8m42nb9sRlrbqtc+imaZLmHfjI+JHU2PhkNFaUAEEOWmx0SEmpw6Pr7/Sc/f2fHdE1Vq
dlA0sxN6jLdRGC9PqO8Wk4/IvUvN5sHDAqF8M7qNxLWeFfMMEo3amwdBeukc+0A0LT1YmkUJep9c
MTjXz67Dl6nUKvhBtsNoK0cUmRlOlgxVT74RB5SLVeZOy6s3c8n58i3FY0MyZQ9sjGOsb7xBAG1O
UZSxYDAqvAwz2P+sx4zYUpNchUtE61jw90UStMElK5ei4DhV/ywKzb2uF1qnMEOQC2TkEuQ77NiM
EarmBbO/8eT1VXbSqdXY1FFOP3fLPhQDRMKqffLtpzlFO2jVUyoXIHkbeLxXzWvIyaOq7uCgxKOe
fRol1sZ5Noa9OwMuU6xW4HZbKS5ODfAxdLqNVaTlCS2aVi+/cbYtrbMPCW2jdDwG6jRojA3nURuP
ZPJpqmSSSoCn9C/lGPsHI2leetfzr4y0/WsQxemuS5dmr7kV/XtZV90lWrm8dOmrLcfdyEj841CM
7SvWEDbynTK3mup+Fy42E1ppl109TvXFyTFruH5XQKSNL0EtLpjyJ9j26DYPqxl07h/GhC8msHqL
jPktzLBeZY2pnTUjep4Xzbunm8F9nRXf94Sg2Pe+eohpIESRZkaNB061X0EzLJ+Tyx7UCa30sF7F
IHLnVnSeT1Isq1dlfDEnw36oaf7AXrrY8GLqH1anrMdx/D2ORv+4dBFRhgo3UM8I9sZe8pAZHjC6
cQaRnlM25+Mucew4/EihUx+yUdfPZtI/8kVDyTf1YRf2+EXdNvTIovNRjat6g6azQHihcTQcRMBO
Qvs6rRfTPVOf5qKQVulXxM5zwm97cTNTv6eHV+3asXwvTPqwMBrTIdQsUBEs9wnOj49JirJBy/1t
RxG+4h7eHeH9O1YHZPoTGonTKkvfkAOD+0Ts5L7VXpyWtbVvB/ZzGQY4tZnpZVZ8gZQUt1SAeSFI
XQJD/RFGMhq/Wf5OmogtT9Ld5+lIT1cUD2eDgcrFo5Pess3gGd80xT5ZbJ/Wq5i9hp1HNPdx8akn
rEs8a0NLHYnPd8XS9Btu5mrPpBSwLMCOW6UP+i0fTY7oKadEw4q6l6n/LDQzeTa9rnupWCJrkflZ
urr+lri8FZFW/v2v9TZtoDBqKayjB+f2lhK6eqGD4sYYZfhcZkZc8GUxNhnttpxa2MdRxSHDwINE
GLVHQozmLwajL9bYTi8J4D3G6BkBABfDcj8W7YPT0XuS5osF0Wlw3mwfs+ZcueoHLwlhLEmrn73y
39ooekr4qh9jZ2G+qKtHuACKuQMRqB3lFXRzxpP/S1Ky9F3h0I6j/JzreJ70EvMO07jw1e7wTpux
e/HifLq3dMJmcdJJcqDKz4RsaXqiTuqSHXJ4HXdpTkumr/rwp3JSvPG1+2NIHe9QKff36DH5Nfoc
54uJAavJde2ZEXJNv3yZfWJc/IgQJ6/lwkOM7MbPrsKeUAVa9MTxE7t9Rowvx27EjBKpIKd84WW9
0GYpMlgC72KORbNbvGDZjbWX3K0XSY/A0cTWz3WCG+OzpGaQIs2+/2NyiDw30SMNCsYp06b+lDJ/
RU8f/H3oIjNbmravUNqwVxukIAky4mY3iiNOLKpWwgJRd1ADelamscGzGWwrTx31VGP+ZGt086J9
nRzGvtusRcZr4oAtEMrkyf9FBi14Ugy4tl3uF0fkAMBfHTCyymGgbFhXR8bDjT2amzUZ9zfv//E7
3Pkf9QP/cfX/yzYCkAYkBP/vZQS7P/nP8Wf757/XEXz/zt+8BY8uARvuv+G6DmFj3TX/zVvgR57v
0SLnEjXkB6AO/u4msIL/8i1uwJpiO55uGfxSV/Uq/p//w/L/y7YNg04BF5f/SmL4f8AtEBr9P6O8
NIk7rmH4tm74gc/T+48IfZYOMZT8oDkNGWUxPsamxRgaIij+ZRQNPClwA0X2TMfShpVGfdEGmm2T
pjwZwzjtCpbKm6hrqFYzimhLSdlmTtEiK6Nnt5R5NMPieNkcdI6k+7pT0ZWuMQxsFB/UGbzNsTIV
I7V2m2fxXd/hC9KiL9/F+q0cGncJZfQQCiLmKCxFdkYT/8TG6B87T9yac3FOiAclru1cM3dXxtRx
O4svS/zqT1YRSrABph2QclNOscF+KLsf9uTcVzUvy7A2bZ/TOdn6u9Duj9PUKPqkyaoFsfc+W3rE
mCe852TDt5md+r4l4L0PWw49SyjTE4f6X8d5qdL8qkcUkmo9PbBDGC9Xd46O5WIzOkmaW2s44X72
A+p/p7Pf68vJ0zGi2132aEbRlxvmxoufsHfK/DtEHzT+ZaaEfH7tCQrB1BddPcYOZeGm3dopreUT
UfnNEumf1DrAsgVkt5jOyzia4DDtLHsJI+8zoRwafnrLAXlUXbxvbePPUnqUY3v1vZGbBv6YYEv5
WLczC9j9bZd89QzzIhijaQbssCqMCZwnQ1533BcBmISioJ/CVQc+Q//KRrqfrdqBOZmqlxoNbuMa
/O0Puqk4zdNgt0x46xwyJjFFOPRC/nY0NkFlSOWhEZtP7YAolfXdNgDXuBv7mEgXZaeHhzgz7/EM
jDtOZf+ismuXU5c56BbNX1Vx6xOIqjZqRMiw1+uoJu1avB91wv4/bX4bspdymtnbZUR+tk5aPMb8
R641UQfJnk4R8dv0pvkEn2ID9x27d38zwqBExCpfBqhpdBLhOMdjsmUEz2YnKwdar7szma8n0y/u
qpkNnP6rrYvHuskuE5hOXAO4Xelyol1ujr4CoLxiJiY7uFTZObcsJpHZV+PQK+NV1UvP3sbzy/w9
G8LtxPleEXayqKSAQtHuCk879TrT90SSOeEDwN2HyQr3oZcKT5tXPlBh6jqsUjvW9nVhGIdiMJlf
NMv/Yu9MmttGoi77i9CBIRNIbAmSIEVqsibbG4RtWZjnGb++D+jqLlvlsPvb96IYFEsWSRBM5Hvv
3nNxmRKM5M1wn0Iiy3Om4MxDCKFCngeHFlVghT2mHEext2vn0FdoI11tJFZbT7cAU0BY0vrwrQK2
p1MzP6xQK8ZJ+Eg3dKIxQPYzQvC3RH2g0XdqR1XvStfA/qZddSH21L5xbJzpD2Tzjbd2Q8CpbvtE
dD4gdes+oA+kR0ODgQL92YJzOo3xmwHAP2cUk43yEKiF2GLZ1bet7R6S+WGerXaXTUa3Y1z52NNR
y/CDQuH0sCPGfpeR96q7VenhmT7TcHV2oUVWbJKTsorfig5lS2Z9ylKTNkN8rL42mQzu5A2jwe7K
tbQbh0VnX61rG/ozbUNKSLINjJd5nMo9ELUPeewwelYriJRWXj8TvYW4qbA8A9L7NrBLnAgaOSuj
Xd/XczadrWWKNyaRoZu6mwmRtgqAtSQZ+HmJ+dKYWZ2G7IOqAc7ksU4ra273QWqRDt53y15E+q07
LC55oZuxJv89iKOHMqoJDY+KB3YdkMu7/A0zuOF3C+qTOSIiJb7Scsqo8SFok8MwW2TMEupF9JNr
3Dm4qOGfjTfDfG9ayalbHVGWRV5bha1XBfo3vJTIJE20WWbxEIckew+mcDwJQu9kYx8+JdNgHAub
JozKQ+gIaOwy6phTZS75fuQFXJqrlzYrwhn4W9ryinCIZGAglPP0nBi0wWyDyQ7AP98Ku+4w9/E9
xf/ku0ZJvEWguG44jX0yTRkeqz6ktfrcrAu/aUz9STemCgwmCbE54obDUsYnwczRS4PE9Thb0rPM
ADXAhD5mavDLdJRMCciUGRTr6OzGy9alZ02kB8EbudW+sRlfxx6LdmpnTHlx1ko/HMw7DbTCqRji
yku1AuNvVuenKOt1jxwD7G62kyCDWG66xCgOJO9cW2vOLbI+ueVQoM4nYTuqXVQmhfXikuHjW8Jx
T/NQVwdSga5JNMZ+VswYPxthb+NudSivrwKIp8agi5t6eYucxLm6/JB343TgRPvxKsHHT7iLUVW1
Id/lyrwa5lqiw73crWP7iEhZuuhxQ9t6LHUGUVofHWYDmVAjzPvJQj+NWnNYFYEYY5AFrveIGKM7
p5ES2CVSJxZleMvxWu/Lua7Z3X8kegQMnp35KD4Wr4G+hnZS3NGlwnrlLtfZKikMraI4Glno9b0z
+aO2XNeTbv3/Dej/UxyWYfBZ/WkHus/KJv41D+uff/PPDlTpxGEZijGYNORll/kP70s5/8u2aMNB
ujAN3bWcnzagBglYFjtC2+RyLoUNaeSfDagp/pdk1u4qpYNeMm1X/o94X++wWMK1LSAxglKbL4Gl
rzvdn3kb4UjskqrK/kAoR7etETDckgWVnNqqvu1Ye0DrM3iMcy2lIaAbOIVwE5eogpPqTlRLdDJ7
OmUdoaN0tEfPkU1xXq+ONUP9jdsX7bEzhutWoqfGmVf7bjSo7U/H+5/S6Ge01zvqkdRNoUxlsBdX
RHsRGPbrW6hrqshhmSjh+Ki4LMf7VMtNpDBsfAscE0jDTXL3nFeSbLO/PLex7s9/QvH8eHJXSRLM
mGRjbfr1yRsrGQzWoM5vapIHh9KHvI1teY52bPIIzwnC28om0zhFMEeAQf835NPvnp+PDTehwzkm
rJW19BMvZTGmtJqF6OAHt3cU8+nWGI3RIxARhWWoASc41jG7uZggLCUxGf352Bvvzp/L+7d494LT
27Skevf+iTDt00xy8KWkc5k0w4ewYW9ozXSfsdAoLnfAkzGWfGsGlXlMXAk4JZQHrA8XAwR2iNX+
/JJ+/4pY3Ncvl+G+D3vrpigIrKrrfK1kiTeSKYIgJOrzn5/F4Mv57oNHYGJA41OC3jJ15K8HvkUX
1Q51QOGyGJRaiCd2zWQnz1VAILLdhVd6WAQ3S1t6yhyMQ0+/9I5ty+Qx1jHPlYWLJpts+5TEQvl/
fm3vMEV8JtI0WB9MCldOSbEeoZ/OCVkPphUZTPPa+tUJ0AHYWvRNWMC75+AxFrpO+mhS/eVM+O9h
R2JnuqYUCn/UfwrZIIJeoqyy97nOSq72buZVpIDt/vzWfnfUTbqBrnIIFpRr7ODPb01XrZkYacpb
g9iAd4i3gaOi3WSWUf/lPPrdUfz5qd59wNAEwzok1dJXc4wSIBtIdk5eGY1XG8shf3kGAxZH81/Y
Xhf42a8LCn0FR9kIe2w0eu8X5DlKbUWJ0Pmmo+N40YhqcXP91MVOvmezwfDGvUUf019X1fjY4ZTa
zfVArBnCp4oEOJqO0tqNieZro20eiP+FuQL4a6DRS/IurAU6mQBMqMgGnG27QIvfGmgbvhaY18E8
DaidwrfWwHQyp3eNKmfyzWXC5tmMzwraQ3dv9NpnQZ794c8f7WWpevfOGZI6ukFLxjH/c9oqOuZm
2fHFzUz4QMYU36PXBNYT8q60aLjv9AYuBgmkzuA+tpkgMEjMd2MxONtpAnVmE9rWUiTpGLg2PWp3
yL3j1pqTdhvG2AEGThb8c3gbGkr5TALPdpZDxb4RxN0Wx511lqYAd9F+i3N2oKTZ6Yfg42y3CXux
/qyZycuf37Lxnti3flUtnWvXulhJ/nv3VU3czE4XSV52WTs5gZHLaayT7xN08E07Pi103sENgGMa
pZwOqD8tEm7eZjREehfvKyY257B8Rd2inXX9kxmTftBUxqcoWAx4dkjoXGns7V7SLOjsfWhlzqPb
BwdX/5poKnrKp27YjA7XSa3GeGiymnVDPq+hC4TAdtiZ3bbb9Br/TyT5PR3We7esnrr+bKTQh4u5
hl/jXJudTo0CY2UF1IbEpEeOuYnHGtnncA/Q7UkNp3TCZlPCR96W4kHX5ZOS2UOTSKL1bK3y7KLf
dQOxiyXb5BRhVSMIyFucytqWJkn2CMmfY69RRrVR3QT/KHwiO+KuJ/KAHssmW1Nj1Tx+myuz8rSq
wIgV1jnHDl1RemWqO2c727l2GKr+EQZr540aw94xPqWtyPdT9URg/QJ4E7MNPN4roddkxGOqXLMw
iRMZtA9GCYCmdL9FjfxWOs2dFI92iWUtr+VnYIxMs8RHJ0d+qrnTMacduQkcy950ij8CZevJDpln
JJLCmfBFa8N6Bcij6W6zaP7LWfXfhUtJep2Ua8webcd5t6Uj20/2kog8H0nDvsonXw2p5hnx9BhM
NNsQWxIZXxR/Wf9/+6ySq65ER7ReCH5dmd2Gs8NdUi67+nNrjfd9mb31jX0DYeqpEelL6tof//Lt
+e/eBx0wVwLDNVxIpOa73mkbIlLWsp69lxi6TZES3o6Ar2F8uGu+SGdYgIScSENlXiqXuz8/+X83
nUoqc92eu+6advvuixv29JPGoeTtOuVHnNZIXxg1ioVg+aozr6iUHe1VY/78l8NsrAC8X1dJnhjd
Cftcy7I41L8eZwhyGqUpx1nAP3P5hu0skrm8LJynYwqZOKdm8OTQdRt48TctiydsoeyLPTwj+jL+
9mr+e9Xn1SBnUzTLDYd9x6+vJkVKZ9i4ZmjfsguCM4I3oEp3qI0gXSniurOxRTvr6IRuivIWwfM2
W0e5eTQ+Qg1DU53p2z9/Mu8RxqypSrIfprGBwN6gtf/ra6oB4Czx4LQg00zlZYyBK1sY+yEenqtw
fsOhjZynLtGf2SZy6iB7ya3yw+zgaW8RU6cT6qdDK0g4wiC/SRkRIXygGcnnuu308BGf53WH+OuG
rcjgTyOwoCC/Rv78FolggnjEn/7zW7psa95/6C5YTypCy6VWe7cXCYWmaUFktT5MJKzn2y7sbwy0
ebti6LkoG2lJ1H1ce4MlsFgQhHZYWoGmUq5f/JxqrdXtL8hrSJqgCY8Km1Fb1W0Ro7o7Jp5bZ8yy
vY4IcJuGgXXshXrUzZKGns0AfhIzS5h7dienO8iSNxyKY2hxWZ2y7BByjMo4yv+y+xLvQJA/PkXX
MCzLYQhDBf3rp8iY1c1nNbb+kLZeF0WHCPegE2nzYamN84CCOJQRaREjltS+KKZNGb2BVdkyHI0w
dQvtwPYcyGsw2QhlTVovSMA3iBJAdCblx3zCWoVWhCT2yN532VdNjYSRYF/ICgMs/bjuf2xrmyOj
3pgrmkiawFLsIb1SIVJ8dLtQRCAyLG0u6VMLRihBi8BNbx/G0n798wlw2fX95wT46Wi8+56NXTaK
sJxbP+yNlBbz3HjmYjSbcuURV6nKd6wLlTcCqLINQHau2ZrkC8unIelu//xa3lNQ//lkSOeWrEKG
837pU/Mgxln2re/mzuCPQs0nYaYvfYCerzbmM1ohxyNiPtgwymZByIzbfCrTW8etji7ouYUXfg7W
5BZZuVBlC1SRbs44aNHwya17nIS8W0YpX8HNBZu4Lr90Rj8cXajBm6C21ZaD8ciffWxUj2wFXL9H
IC0NXgXGN1fxW4ZqxwscEwmzDPYytz/mlWw2ymWObC1kO6ZRxv5dP0YmS5SyVA7uRLn7ye0xcugv
lgi+INZ4svuEa3vl7pyufum71rPqKD7HNWGLTfiqjCT7Adb/JXP+51bGf8sb+kS6wYTRlrZOS+PX
k36tDNa+ausrkX4Jg67caoseoU1hT//nT/E31y+bzSejUQFuydHXy/lPNWKbpXbRkJ/mV2HxllTk
CzvVgaXzTo1RvonQthU5HDFRiMc/P/Fvtry8RyCLJqBT29HfF864d/rKCSTLcyF3PQ79Ta8mcUy7
9ptpOUxkVLB1TECXdpHaRCrr8S7HZYKwR1tjxwhKdtSrkH3sL9VkezOCE6Ti+8A2or8su7/Z0ti6
MEHhozihC/fuGHVhXJtBord+EaEFH+tT2SZfBj27mzSJOS5+a5Hx/+3q9ZtNDR0/01XYPSzJkPnX
D8YFijHFSERhq/Y3uoUUXNO2jhNvF9s5hyrANGYj3NNc60CX4YMZqKPZFsN2dPELWaW4m7Bob6Oo
G/Ygqcn6jufH2IBdpP1tC7RedN6tSbxSLp0On4uAr/3rK437bpDIQ1sUnGW3xUW9YtadaGPr6Npl
lLz9+cT57RlLiaRcg3Ybnb5fn852kRTDAGkZkF2PnXktBM9qFuAhh9TaZJy/nrvAJ9T+dsK+G9Gv
6x2QbTbTYv1AhBK/PnHSGmFpiKr186V7GWdxbzhUhwEEFi+amlvKFcYf1J/pFIGcCJHqJLLdRoNG
HR6EACDy1vYsfdjrKr1aFgajfz4wv2lF8QIdikedL7OS71eNce7lAjaRb5QmvrCqMDIVXbJPEf5T
N37HQQjGWShMuNRrzvxQiZCR+1LtnIbEbVaxN2vmEP75VV1g2O9PD3bIfFJUt0q8P5G7cAgIFtMb
f+4hXuo5AyJGPEcShpMtg28Hb4sL1wP58z5ESMrAGVuLSROxT1R+B5W8MGX8YE3T9z6JxofeCO+j
oMU9U5xczYI/o6KbhZXmXLs15I9AFj7qXP2m4LoAIPG6UwzbYjdyr5eKywRxjUBlwInuItsdXtr6
uqioEOKJDs+x7Tp4w/Lj0mdE2FqJ82zW4etSx7t0gIowFtF0nRlc1qxmgaFbbduaPcCfD9hvzm/l
2rbNYgwe3zHend+RpuJZFnbtD6H0rCXGhiJAF45FH3llL3G39ve21rwl41+b2L/Za7lcdRzksgYp
Iu+b2HFi0O5vnNq3p8w5JHovDrEWBD6s5BQfGlbpsWmuBmSaVxn+dg9LjryKZut/XlNRS0m0OOs0
4j9XhqoAOlopUfuQrm4bkWMNI/1nF49FSdiS8WVShXGDbAxWtNn+5XT9TSMf+Y1FN5cixqGX/+5b
bi5Mn+GkwQhwZglOL/JNVX5NqjA85+EqBtfcwiNw6JgM4b6K6ugv3+LfrDKuTstP2AbpL9j0f11l
2CkVnRvJGlQo/MzKPVqBl6i23WBjMbeN/td3TCn0m1qSPaUODpVUBIt1/NfnVFgqepwwPOeQu19L
0wGxXXX23UTThshM3I3FkOE6qN1HTSqd0zB4BTNM3ACuMj+cAvcu0b4U6AF3EI5wTMYxKIXRCu96
s0NOXsPLRuHtdUT2IiSxtCcVtF41N+Du9DY9A5VznltaTIQkgJKOspd2HmaPlLIEupvLALvN7tss
H5kilGBmbZ2yt5jipwIpOXTNPDzkeKteUiG+ElEpd6M54ROiJroOjfUPwcf/kjqanwyeYer6B7o5
GjZftpHOKJ9jN02OtL+C6yCGDlyWQruT+tDcLyueqR+tewYbpOu9WaVa0TaD/aKs534xVlZ/6TWo
/Jo+fnSoIO7LUWrXYxMMjPYLam4VBe6HxHHnTRjOp6jHqoau6LktDFSQs+V+RC6A1gM/2qYzhbgt
3OyZnUx/bJJwuZlMHVVNjzq7cz9TBKXXFWzpswIeuOEKWTxPc/KoNyHhCVh09hCt5k8R+7Z87shn
LGXG2mGm227RYE3psKoI6S4fktj5ZkbV8k1PjftCZZ+6PMbUYor4enb6GFpF91rNmFOifswAWuZl
v8vR9lDvgXOJy4IKrMuWZhunzbxJjHyyd/GAjTqDI7OUFbv6PnvptKTHpsZPl4dIplAotkS+tXQn
vuHKHt90ZYnbmDbJ5SFDVfIKub6fFTFi1PWm1MXw497lsQBBQzs0gR+DaU5SS55pPSL1X+/9ezPm
4bCrRnpySlb5fkZxhJqijK+DcY6vQQXQ6wznehcG2HJwzZNJ7mpdeaqd5vNkwwSBFdLhzBrRTa/3
UOdnuywzdULYw+VWK5vlFsqVWQb17eURJn8z/mvSm9WSHsrGxuoRyLt/b+qi92L2KjeY1aKthCW0
6qHTA7GTGNjMSjxNqKYPeDz9scMYi00Kx1dKSXWFVOd55hPYR44T7jJEbA8CL5IxF8YLvmESaiNq
GY1tsl5VgGwrQ/sAQf0elm2H1qHQ7oyG3rEbd34AQXMrQxk8hlFaX0VtC+dx/TFni389LzAw2unY
DFquwTJMxzu2CcSUEQrcJQjScfY5enICax7cg/TBcw394Ag6NfAMgDn7RLcTqNpDck+DaY0eQ/Gx
zDbtdxthsKXHwylYwNB3q9som5PMJ8/d2XUkhT6DxyBIQXQ5eytUheRIPs9QPjZJOEDx14Ll2Uzz
K4i47j0OmOY5/5ytDxKNmx2nHnwuAbN+TfnyFAbu/GB3BYQ4o36qIWRu2xSNTrVYGAfKVQ1JSXxr
t7EFG4B7bF1Hao2No9oYB0zHHimZrebs1Iuzd+r0s5UpCTmvs6HOINlfSrERXVDe4IQLPcZrDfys
CHRp5TytPcqNmYIgjGS45gxYxoOer2nWwx0KsHbnLrxtdwjcp4E0oq0+Kce3Up54IJl5OxljdU1s
9XKaSEBpzZPRYLtleh7c44/uP4eT+Dj0RLstRXFrI3G/IcQ7gOMCNVVr8g7yV7kRdhW9ElM0b0wR
IkcsiZIoQ5nvhha9TVJ0+cOS9/ezmuxPeQIAuh2q6ahNWvtRTs9SIvqxYrGzKo3GcZEMqCtr9amP
rmpztj8z/532U7N0h1YL04/SZtC+Pm7jotllVbd4w8SyaqmyfbIRtHhmY86HPorxBizJM6DWzywk
2WeSw/n19CExy+ZOGan9HOHECeP8eepHPE8qvo7m50rUxqNqyFBGtPkU9k3wJOMlvUk6MF3rT5nA
0Fa0Ga761ZUzAtj0Jb3Xey4yGye0gwd3vZk7gZIyWsQpYwS6rRKzOVhF320XmkuHCsfSkxvYYhsD
ambeVs78YfgLmaN/ncYp9+oyaR8IhTWuXRF/aNqhfejWG4No781UKhPnYYqJaZC0nQt3vBoLDIq4
tZOHpO+Sh7iotvaoQ/lp8MOqyTmMtvsRkV9KvWbzXTRTzhHhHIwVqNJ+54MesdeMZGyPStxB0KUe
l2QktPKGsVy+KWBI+KruGFOMTb1jwbPPkiC1nexiAjhXIFCo6vn2cg9rC0LgNPPkoiXQyizmeROy
1ymvols7e3bJLUe8KEnPBAsA29AykJXRsXEQuG9tzTavbINrr1u7y8Gdc2cN8dqmVXTjzA4+PCOt
ToJwDggtieuP2I/6FPMgI9r23ozRNFqTcE61qapTvnoWWwdt/OViVwr+b5SMFPoB0I7LDYL7ZyN1
dV9vm/As3HqnQsM8iiAgjLc72REomKQGtjh8swOCZjP6bGvwuju0xx6G056KGjyhQ5ylQOZs6NgF
cJEmQNVyIGfLoaGM2EgR77TB9S2reo3T9EOaBihSs3kfLvF3iIB+U5HZrI1iV7SCV8G+b5jaXemo
w2IuDF+D5NxG7QvGYzh6zWsynAXXcQoYb+rEJ6iAH3RtzoC19fds56EpIklxUpNr/iDxw7GH1HJx
Vn33Ys7d3TKuU2WydZxwveoyWQoEShI4IE76gi/yIBb5zTQjX7SxP5lX0LZZ1rQ3ZHI3yCFfl25C
GWqVnhYGbFodOP0NYrlJh7DBKBQxZFgSrN4v0FTm+opiKLkyyuWZlK07rD/L1gCWmjbL0Zqz+6HY
iJ6SCV3ncUpEgQXY2FvF4rextpsH00+xNMmMkaMzf6fivK8s5quz0wgvrwQdyHy2OGxsWSVvqyrY
K+vpCavFeLarpzStcTPBZkoEGMq+FeRBY13fWhjvdkGuQ89X3xRYbsifiJTJiLkv3OADHrUa39WM
vT1hZ6Lp+dpkdDxU1Xw91W2W9Gq3LGNH4DlxCm1xlVv2wGxSu40nUMaLvZflYmz1ZuYNWcbnotJv
aJXA11B+oZtbB8zX1m2X1wj7GMM/89gNnF9ckwaPHJds0zSN2s9afW2mBBugCCm9urLu9EazNuCa
iAsyEi8zP5q9ugGsQPNZcqqmeVZB8UzaXQ3nAmdMATfMaBADDvB8IKCBQDBvpEYdUUC/37eDiVjR
ZkkQznetG6ptqaw3rbB0D9OOtUmhgaXDcq+3LhWyIc1NQCiHABPvpUUXHkCgAD6aAFfh0A03Q4yb
ZXYYWtjLNQSB/mqKIhj7VujXY3k2jfipw1W0Ic/qik7gW0ErGULDpu3z7ypJ3qwWoOW4gOPr2Vls
nKHZpzmfsRjaZ3uwPtdGhcAAXLH8IKDKMIwOXcj9I5aESXcbkAdQhlQFhQybtVclHSlO+zJtq60+
4tAeAAMtpv0FFQfm8Fqm+8YGLFH3A5ddw94ayZpBP3dnKxF4s/XpozQ0zXfG8bapBosoE+QORj2e
+pLrEujXY27GjR8UGSAXfTm2df+t4AKYVHN8383N7ZCg4+/jyNkWdYWSc5xxA6/32ljfNqHbH4Ha
XdPOEf64hIBPJqs8xQ5lLn1GuYL5MiU0pCDRyS2g4Ne60+wA9RbbUqdnrEDWQTFrTqoPG1QGbQh6
HL+Xd3mwT6z6VHUh7LdR+cxu6pOhNXQUK73e6m5an0zqmwpGcGX6vd5fX0iAtZirk2OD9MUKIPmW
Qm6bGhrjpVDe5bVH+VTsyXP6xmggPiVE65xsancCEFvs+Uj8Wa5CfZvpaXuSdSKQ962yj2ZadkOs
bso0PZgh9gpslNC8QPXAY6o3+UDyXb8ehDRhuOAW2Em0QOtPkXTmQzlLn5yzDer28ZgrFNugsPgF
isAr1djIm+1WgwLRH+YK2cg4BmQAOGZ7utwwF9w7rekCppC7qc1J8OmkQKKWk6uQAdD36kYVp1hq
L40WjPt2/enyECX4OS6cZLc0+Sku6+K05FFxUtPyWUk2S1aPsIxGVLXrbWz0+G27cpOsR7lu23Il
nhUnXl5xBLWzdbrcOibEd8WRnp2Io8hO6XrPGCMf8mR3SIv+o8Lwu+enf2CU+EO7vSiM5yKDzag3
EvbH+j+TzGWpvNwdJUBxy3QOdTGHpzlNo9PlnhstBw1m1xIg/W8Fdmtoxb7T1IIYiqZ+iap22v/4
UYvcjIQj0rIE+C+UFFR5CkmEFieny80MFP40lS9guPMfD6tOqE1hJw38+yqDGgski1ojQADY99pV
U6dfDQpTyCmJurJ6CAZpONxYKWSHCEJ/HfuqaAjnLvSRiSfXNcPh9Mk6SzsYfOJ4HGKc1lRwO3NE
mr5k2jYmixbchsbNVKWbhDiufa1VJl/yFMFG6zT7MPqObzMg4NNdPQMNLLjiSCqRvpeBpLiGhD9r
7uKNKaRFweyBuBoWsBTUfE9khdGxsM66+zqbHYlq0bRLIWSNYwdp3DUi/Hc4P65UTtebeoS7SyzK
9nQhU9qXR91QI6xnmJfi6vJov/6WrA2AswGtCm2GcKKDm7o8bkUFQWaX39PtXuEIuDx8ubn8+cs9
kh+FB5xQ/fi/P57nx+3ln5YrTxbmceP9ePDyj6rLy/33z1W4NLZI9XE1/N/XNl1e/OV3frwSOcOJ
MRfnx0v69xejILJ30yReICzH7LlXBHeqSTACE5fpEBLsv9jXCwr23x8v9y6Pvfs9pBzZvu+Lp8vj
l5sxbMxVO/t/WLJO2Mo9zs3by0PYtpddA7O27QpKZRXgbiF4dnv58d+bJaGQLhc4ipCiucua3l8J
d5JblVlXpcFePKpb6bljHWybsiZjWBPXaCjtbbXIdp92CZ7N3Ai21QS4Rl9ngVMyCw9x3NuUGFiE
QkN6xKp+40KEMJ7FeY00PSK1X7bEaFtYRI2WeNliugaaDHORIXee05yBoG/4ouqyzYjAykzH75k+
6f4SEa5or/ASiXqfaW+sf1WULrcRrQ7qbNgIn9ixRduGhXxT5yQttrmVoHNl7QFi+L2duptGmvcI
VpB9TtjbA/zdJR17gCGLttcX57Pr3EmDmLqp/hpMYUYuAzBHxzSo/oPuKcNar/W42ZLBjrGtxMeo
WWyyA+RD0SEuKpb6QGl1t8wwJt1h3rS4nzYgNHzL6M4ZVHNP4V/yYNaTTRhgvQHNZo0MgePS3TYD
RgwojABnsvpr/ICT/D4WgbmpLPC6bnhnlRNwoPKtE3IHjyDccP38PgwGSJ+OwkNZ3XZoxRV+fqqK
hCnChMKCwo5mET0WOmINOySSCxt870ZZqnNuVZ+m/rbXiw9BWo9+Eyq1pRnp3gHD+Eq8MTAnVb9W
Yf+odfWMWX6svLiYTmESfcmTvZY3ROKpVZbYi63ZwBrKazA1ZeGewgZtQszeyChGXFvmd7sIjEM0
PEXItz6EMMc3VRycNfQpJ2M+zkOJGsnSz7Alql3qEr+L7S/e6nVe/IgRtaabpHotgVDsWkrgvSFD
wgGxTHvkNNibQR8c3w0bnDDYnLI5LD2jxabRNiltLSO9ITclPLTB8h2NY3rjCIDwolGnfMCVNMth
vLcQnsV59aJlVXtyBFTpPunZ7Yi6vM5iiAODgHyUxgBd8meNl3CStD6wqQyMAQM17RaRiX3pJMGh
NasvVLdY5Buz9EPHHG5je6P3bPkKjbF81XchPnWnIbLYYrY+w9kzcoeCEOSORwtsJXxgYGnm+JGC
ZvbjFTSZMJc9BcM9OiaXnQl7A6QGJ7uxnwZTtfjrNiQgIXHRwePk2nFBUO/FUFqPuV1UZ6xWXIny
in1wSss2QN+90ElEFRV9wj/HFX6x4q2VNM25oz/UrrZ3kavGq2C97NSoPk5GRZTb17Tsm9s68JOg
SciFMm9It2HJnzT4Lnp5oxuoPwZJuF8bgbhP5iHf27IF0ZFJl8hI8XnMYMu3wgZlH7Pf7xngUlZ4
ixG/WCCB9nHREylZUjhBVcB9GRaY1OtsT15PS/cjrraEuI20sQoYdFV/J82s2UX8EZDbybHv243Q
Mfj3caZ2M8CzPlPmTWYyFk5he25DzMNkGLIwZ/qXVQNWaYTEaRwd6jo6+tnyBpT0i1bGn7SyeuvH
SVz1BhY4dvK2n9vItTAW7UPp5nyN+PegUs0d2cXfojjYT4UEp9HFJNDELlyIMcJXT17vpi6Qc0Jm
WDMY4zM6J7WtEGxz6RTBXjTTfGjKcvHJMAEnao6vcVzO96yACGEGzIxNPYEVT5N6P49kUTRLbh81
qjkDxfcpp3YP7bo8GQMbMEs3n4WWB3vi3K0jZmPJFkgjnmsITnWfjNsQ5vhDN1mvgbwuK+CJzHG0
QYI+CERyt5SGC88CuvMi2Zs1OV/t9Vs0WoSe15NxSxoCRZw75MwoHd+2ZmSZbJSv6/UGE20kaM0R
U3zVOa7wtbohKKxKr3/cmKyNneW+BXXEBoshxE53R0Z/GF/5Y04dncsCmQrJdp7DONBhBEhzECOp
HNP+1CKcP1FQTjgPmV/k4Zr1aRUxzXVWqnU3afqyCY9QyDPPjMkBqrQCY2JIpqXjHOy50PYN5KMu
6BsSAL8Ig7C2yqpixuSRuX1uCe7dY6djLDxB+YxUtCfTMUTmymqtzQmNIXc8CL3/MhdLdHSCgb8F
AzAgeITrirnj0R0gumpX9SYMjtaNYU902Sm20nJTEMFux2H7bcyHbybRkjGe2E0BNIYovcJgnzh/
L03rONuWP6ezTS8UKGGjwTdpAU2xg70zTOBf1DKbHunmxuzBvnAN+khotNgncfGydMl1FDDUCMec
iOhGapxuGD3IzDyEdL32KK+a+bENWGVxeoLGF+Enmo3SY3OLdscsNtoEwnSx3eYE789tTL/ozNUO
zjfT5W9aLI+3NYdvTT12p3FfYazd4IYiyxSIyr5Nnmh5Yz5y931h3bqLclHWwkFyzDiDMzHejPAF
/zd7Z9Ict5Je0b/i8B4OzMPCm5rnYpFFiuIGIUokhsSMRCKBX+9TatvhcNgL771hdOu9VksFVOY3
3HsuFUMUrsfy0WOFxXSICgPg66Cf0v4oMV/jfA+vggowKeAwd07zOxMRL52rxFmL/l20ebadGL5s
6kFtPKZma+rkhHxbhHHEDJK8Kaxz6tKF1GRAjfUooLvlrAw4tFdJ4s6bsSOlPtXkPTGpB7g4ZFdg
YuveIdFrTtDP5W3KFUv1oGBRr6efWDrKZ8UCaZUL2NdBVVXQWchsq10EbMQqnTQa8b1KxJ/RSpol
2AMXD65gwVM4n0UR2Vt37DhjmXXtrG6O1zIg8YGF2p65zLT3HlkUfUf0imziPcZVQPKh/jTQUx6h
5UcnHUUJMESGM91ss2zTEVAxdH8XRgEmIL12aZEJ8NS69LDxZF+t6AF2BT2WP93MTEOHYr26Szyw
Bpy2JkxSX9s7nFvdkxM/w2+BcUjYRpEn9hMaheoFbbzYhJibV9bwk2iw5u7l+XDWafaTr1t7l+FA
We+l1SKKv0myL9+zQcH7awy9NB//FWVcuZK+LQ6OqjX5RMwY2iDZjHq0voE8HkOokV2kV6r1gvdy
wr+JCJApSfDIPq/1FQd/h71B0hMwSvLiPN/ZdjuuCC2arw4f88LL3XJfVJSQE7/RNjKKzdSmH55W
e6J51K3x0+TCzvQidVPes2LYMYKykKMV31AU1NIZumRDiOC3kFccqNWpHT8ZSPRnkWPTIu7tFKVV
dMjJEsX560AAyPTehHjNt8vEvmEM6pizzMLfC10YUQ+7LcpOwtnAxqiRJQnNC1lXRNMARlrFlCke
L+7BtH9n4bD2JoUruUistZvFNLix/CBM+AItnsAsYp+XMR74vQeSGzwnzH/MSmKaN0aT+k9wYLbu
5Ph7lrY7Jcdnz/UI48w7bKm2pTZNTZxsUnK7xl6wR7uXbh3TjE5FSw07Vu+dnWoqJMIIKivalY39
GUjT2Ue5c9YOYwSHhGh/HDpyXgcFho6kPadPaeJD91Tq5AtrHQPRIBgJR579dVGN28Ks/T0QtWqT
FHJA4u+DsU6AdsXxVDBP0ACE6k0ACWLBHiW/Kk5dEpi8W5Z53sKMy2BRNrm7sSsmIgYrMIQm09rP
XGdpjv0D11/E5P5S3aSFDdkLNrnDSTF2/sZhVLXyyDDZd8KbFn48vaWt5R0dHAuL0kbKnOoy2pAi
XCx1nzUvVgG/3GekXKNu2TY+fCQWVRnm8JJzi/H4wm57kp5ZvBEHu+dE0kg/CHjuO5U+h6COTWTV
vRd9WW6s9sphMtw7ZOlOGUXfmDd4n0OuFxfeRBJyjZqla6xtF6oCpMFNObTm4tF/HucHKCG3Y5YE
XvZhM2Ldu2H0QbyWOnfe2kpzAuw0ZpFiCKmTfLOkuAiYqDR0d3S03c5ErO3otjqN0wHhNI1f3sPC
T71u62TZFhEminNf72PR4f7sg2kzVmSijuIpz9vg0rX+EvGJfgVMGOed8cMi7LEIuls+tfHGcPTv
iVrxVEEZegzXTmEeg9RHjrPlwcS7zv0R14A8jCw2PvzxTxxU/g8r/91MZbyOPD2d3FCF+64Ce4SE
mUtdpOe0wgFjudVrWen+HEthPavxTowuBghkCec0D8WllJwkjPK3AsHJrUwHxkNF5p9VcfEe1PYk
RDWN976nsu3ljRDg+HsquoDMHKBEykO86juoRkNSGgqCBhn/wmAPoGudvMeP3k3kpgvmYEHZGF0i
88ba6wTzY5d04Ny6eb43qcxPrCim546oaWM26DWGnPWT5763/Qwx/PGDsd0ORv5XUzss78wiQIRK
tjW1O2agZLrPUC/P3Afq2VXmIbXTj5ExMVNrxYYmRZUWGFF/ngciiSpNTDZqID5Wp7rVjsBfHwwj
o+GBHftcwDMq0D6HzRg+2AMNU7m4e7IJb/A2EdpFoHXOtA58s9oMKfAHJ+3JKQrnY8WgeJ3ZpgOc
kJnngztl9h7r5taDH/ngAAt0IyNLyjbX4QnvqD5ECeLtrBm/snZs2RnNUKaaigwRGtY6y/qVSlts
tWVirYbUTjYWEMTROgrI2y+Vl/EpLR1MS6cJmvIjiHHTeQ2Q7Myjfo/TaCmNODmRePskUicDLE4w
NqXwksCrd5bvnCJulW006SQrYgCmq0MA5JL9SL6xC4jk1ZB3y3RiGWR5n2hRjb2XNuFWW9kBvUF3
/PvD6MZo2Wg+mKbOyls51WuYQ9Zd8Y0/5KofcBGY6jBl4c8qTr4MzJtPgEmQSlbNHjEVqaqxM1Iy
Vs16FmUJXQ/oft3ZbI5bP9mXMiEkvGwTcB5Du/OaMWP8z+RumjSz1/Sx48/YPXsbmceAlUeqwzYL
3+ceRMBQI3t3xu6og6xhKVK9Y4yVvBJRtk4N63NyTerfqRgPkp54m1thu8r98gZQubuUKtPXOK7h
b8MKIVORKCdOoS2BFMSE+HBwYAL9mHrD4pAs+jWYoHQJ3JNSKCcfuWEicfUSiJrfbaDgMtQjuj6/
+Fkb+EO1q/OfzNXJe+cVG11/T2Ptc3pj+BtTKLXSAWGeluO9tPKOGD96wTLbDr70FyHn6B4LDNOB
rZAq2+Gxv1cp4aRxZDvLMYC77MnQ32RCDvtctEhXIrO9ALQog69wAEeZtjHsCG+6u35JWjXJmCDW
ECvYiJDhffFEpaTvCNEJDAjekNpIyIEkT7Kunf/4LircmuU43SP8WhuYxbY2ANY2YNE7zCBQX5pN
nBcdhoUAyTpdkZACUQ4iPOZas83Tj+EKdUO1Epn1q43XvWVT6Rus/SQJg0VjgzOMIPm55HjAhxmW
DTrTbRHPO6LEmpVuEL2LZjWGADPDZku6ofs9mnv8IwvBpN+LCas0LEuRN2PsarNYi4LBla2Z//jx
cO5K46cu9e/EZhZSDrBrKjh3i2Z2rX1tTNdZBdG5MUR3smoZrlBTlSw0WaK2UG8qx87W3PePr261
FLrsNo5+z2ubMiU4tLLkvHfhdPpty1UfEE0ekcfoUE5lEzmQY6XJ48Ah78c2kktGMtQS6OuacSlr
trllnYcLkafv7UDSwcyMnyYVPU8z0cppSILdPB1IvdyKGMJ74m0si/iL2SDmPKgYftkepEojykgF
ryuHVKO4ZBtSkPznyT/Mw81t6LT9AqP0uB5ZshWi/sWazN9OicNYC+xsRRW0TmyyDzLfJNgVVK92
hvi5Zbg0afa1A+6Fo6FkSpsnn1tBNj2hzMghBsN9kdWvwHYLyDzs+2Q5Was2bbzd8OjrDQZriiDR
3YS9d2lkuBY8RuF4bnPG6C2VYxn8SI0oZLzYVNv2kQDdNsBxy5i8T07DIw9L42vo6E3M1rkqALvY
70jCc82RWhaReIdJaoERyl2CZHVOQHbmfTmWT1Eg61NVwdPp+q67BAE1py/1iUP4gZYX0bXImINk
zNayvPUWupd3KqiOl5UkgiDt905o5yvghUuWn8k6kV20nc0SOYVehG0drIySGOUhmO8Wm7LHRCo4
EIRQrtyhhtIX8sGNzUT77xObJWPr3opZHjjhDu7kC0w3469htK1lntfGsncY76VrNwb6breUb0lt
fZJ4XrDlqP70NO1byJDx0qi/KtGnJyR24Sbw8j+j9xh1AcLaEYdLUN8I2BUX4cYN40/brq5x/ndu
yyB7stmT9Snm34G3OiIRZG9VJNzpiP1LWRf9MpENrBovp5DFWriE/ONyzpZf7Hlpsog82sRzzr2t
GBaFBqD5rNFnR34wwwCsk4kfwbifZBcchCWtpUUEzLILW7aiadmuMfAfohnOYZCbm8xMYVo1vkTI
b63tTA37tsoHGnSOEurIWxV/W0FX30zXm1BDhOCNmjzfEgdVcp/rBTPHiIYagWqEbSRxHhdrGe1J
q/wpiy47JnK6NVWwTEjSORU4CwjsqdkQzvTDUKGRoZGPldTUA1nBMGgS7u+Y9KiVKyRPGUhUHRAV
4Hu6WAB0cw5eaHwWGIlNPK0bRo7cBw/qq3b467k69PGPQHUrY7dbJawcr9FEvkeApIsJbbJy29jZ
BixbBKTKpCR3a5wsEtINgDc5Y7+Ncn+akxEeWy0JK8vGbB+4l5ohi2Nw4hjGLbE8mBKEKy8NmzDN
seh+OEE8HjD21dtmNv0l6X5Q2XwW+k7boCJpOPddMnj+/gB79adhtsbsD5Iuw4tsz06GdKvGPaWd
80lNaf4uOvfmxWZ6SacWvG2anQM15tyvylozElIboGp8nweXB9zHBb2m/4D0Zj/yqL7M46AXBUOw
vHmsx2Ryl8hZKZiK/GBX5b4VhIIk8Ov2lfZuTgXAx245tGaQzgf+aiuRkhJYoPP4LSnXhi78ERcE
jqWjI7ZauGJZRoamDnBe86DalUP/y657cW8YCW1Zl6HwUE57KYfuTlE17bUJE3+GflZRI02pdPYq
6gBrawniTNCmNWnPiTS6SwUzfDmFGOzbeFqk0k4P4LvZ3OmY3rD1MJj3glZgxoVhJfmhBWhwQjK3
eQjZ15VOwluf1mpp6MbcTFP0ESBcW5p+gnFc4z3AujUsie7YwRB3CJNPCFCjF5M54zcBFoFBw2ht
CCVfmXNtniNgnw17wi3JeHoBuhOaG43u2Y8ECSgRrQ7+cp5x/Hwp4sLf5NEAmxms8aJvbCY0aRWf
SbvemdqNDgW19F4VuMz9pkfvZBeXVBXg4JMNfw76ciN/nuqgQm8zpZcIy2Ca45+wE6vYluwpWUHp
fj83Lq0ykSt17yw9E1aeY5HYJCs5bkIsXiuC8RbYQRQjTf+94LtCtCJ0crtP9xUKqmvZGJdy6tR+
8EV/iZIE9EGTFueR72XqaOvgwTtftjoGhIAWLhWXVMJu7gsvO4m44fEoaW87ch+XujKB5z4O/lDR
TQYGGbC1tO09d8clmygVzbZ5qpP86tgMfWdXrQojV0ceZsArJDnIm8bcNWIA2s+Up2s7/4VwVn+V
dvZLXVGjxCPiIyXYDKnM+iR2tHrKgn6t6tb9GTJoAcPb80fC37Gu/vLI1U6qL9lI9946UGzDXN4r
0PyIgSDjEc9TvHlF+lX7vvqqwcj73hSRh4ke1jNohbN5OinDd/a9rcU5tN0tWQTNT67BCg0iIR3C
r9PD4BDiGg1TcEkFmpI4IeFJqwGsdEsEAqv0OLPvfRY9p+XMS2TSnU8EjC4xSE9IFkvnQlpWTEcq
vatqZrVMARHUjPKu7eMHBPACt2ynn4gEspkPmO7rjGp8kY5v+OSiR48LVmMsnqbG0bteN99lQyJJ
SF4YcQsmgiJ30k9jZCWXzgQnntYAk+l8Gd0ER4855yrEzMD4HkSmbYLmNJIhWNFae/u27zJMAHjb
5oa6v0NLm1PUooOrYShImjp7NPDxJuLD8qwr7mRjCzeFSIAOkRvH/UdgzR4VeS33WT0mK5l1Yj3b
wsdBlfY7F6/Tiyjn74b3OwtVdXejwdm19NELwXd5NpV5HTXHTx5A9zTnEf9jJupz2T2ELS75kFSi
8bHsGrYsc3bC0CgutnVKOpbbtXRKBCTRTRZJfSXtitxLxVuHY6g/hj6QfOVW/cXui73Z1i+O98g5
wJmzD7uOgkbCYA+ouP6mgekpembYLw+KDAQXiwDY5CR+QSP85o4hEELRimMLyfNm93zha9I7V4ED
qnJimneO8prhn41BV6d2eWJHS4/VqF0ZWdNmyKV9q/VfU7C3aofCP8H+7i8DAH+LM2PVD7W9Lh63
iFEwuvWTDOUd2qaRBZZXzDVzwUE+J0Zt3qL00PtbzFbFb8F4aulrs3/q1VMti+JUYC6g8RTWO8JE
DNxWh8CcNcMP+kU1nuPGDX86uSSo0edStBj/UB0GbJdgrzKzHH5VOke66DfuobT6DzoC82h33AlR
5qzBTl6CcaqPEj05T4XDSTzSH0cNiy6k1nOtlAnJ40fIggrkxnDLub+fsEHcLCdbQPvzDm7eoyLK
rYwc+yhYyha/Ue+RMBwnI28tPxKSkJlPjOOuGIatUsLat5GXP8cI43yzXQeci8vSUSBYGWDsCAcd
GckQ/2ZgC2wiJ3nrMsauSdnHJ556hYOxZQDtiuqjAOfIUjXIbgS+2gBm3eGN3TYyvRuTPd8VV7tE
cFfKQ0Os6ls5PLpn6AKd2hnYhs5uYr7GLDS/a6flCgy8J39g0qd6k981Dp0LW6GbGCmGQhlP6wlK
1KoeygvIvYz6iRa9Fo15Npn1LxIxvEgEynyuVfYjbRnvtCF+sXHqNu4j+MBLrKVHEapK1RAnX8AN
RZXJHiriEM6BXHal/ytMfBjeviIBMbl2KYLbQVR6G/s9TVvM/03nFjdvCsMje/qaTfCYMycp4l1V
AP5R7qRuI+6SEd/Bu98x+BQiu1m4DVmU2P6C7yQuj3iP+2/j97b/h+hG4cdr4lmCy98fuWcFFzdx
zTM0plWyMtgHvRdu2x39ghfeEpX5LjvQ5apMw6MzIu8b+jTYFoYqzwQNo932vOE15eVm2CveEFPl
W8aHtFQzUUdNn1iLaIyaz4kV0ZRZ5inNQR80YeQdbGcmYaj20Xf2rOqd0vkdIhV67RnhUA145H8F
0NZN4P7PQH+JL5fxl2Yc9JzF+bxpKoQK0d95VYXGtGqI//07vvK7vjyF03cQGFqvHAdlJ1AZwnFc
a9i28uE6IOvo1ZtHYhRsok/6WDmvLfnB//ivfsN9By1uAs+rhp1ZIwsvKl3up3HCLFAmH9PgZK9F
8xw1Uf2m7Dh5Hp0RzUWe36IxNa6AD7ZNGt+Z6kyn3olS5HlRcBNVnL5Zf3cRg24OKq6WEb7Pe1rM
Jxl5AeMUMd1FzaQNk9mxKxBh0OY4xzHAEpVEXfs+x6ywMBc0B7yZatt1zBwi1GyABYaIkDFaaA8R
dvWQl89ep7d9OYb4S4rq4k34IMmjGhYTUvO1Aiy4YbuLotLr64tdl9+MGsJtC0J5G9mjs6ci5ytB
sbHQJQv+eCLKnammuzQlWT5kbDHVt7zp7FPwL5t6JM3ZM6wdIG15VTMtbyMS+21i9yCHcHjmD/Y9
dV20mpGHrAeRjrsKGdqikyI+IfuWa7aaLFjjzr8Se7ENCQNRQ3xUCQVv2Q/fPE4GhAnpwFM2OJuq
FI+r2HKe6HTdJ9rKAcuPdywNT6+lrsnX/jF5pbi3idHdqd+ShWkUKdFl1EdjRY89znK+eDBumZUH
PwbHHF6R2NLiBuV0Y7VjXea4Xg0iyM9YODw2kNNH50vr/PeHoSyWPXggmV/wa6zJdl0bqW2YzUee
VXFArWc9xx5ZPoO4NX3sHGMCsIlpoq3xA+c+Wy8yMuwf1u+iHy6hjpK31LCTK0SRH9qPiNb2ghp/
Wzpe/+J6y3A+4YCNowPIm5zcMOYGm2qiRJ0xvrImrsxN33b9X6IBaVczt7JDjA/oZftpcItfeYT2
UueN8wOdVIrI7kUqOpLct6CJOqo7p311DVxlXGkYEAGlYGXrOe+OVmIc+oYnDzTlhz9bw85VAQjF
QP2ks7D2GMecIyO7ZKe1VW4ijWemK+ZqHaEDZXAiXF/TqqbB2k7iFoSpTfjj1L2lTMWXLLt/Fa6d
vs7Dky9TyMuxN67nfvhSjXyeGitcaZeMGUgVB1U7HvC45DWJWvM4lBKY+GTMK+6JcDvarvqH4fL/
kfr3qfn613/+9afMqlXWyy77Lf8rHh8qoIX59H9n6l++xn86fHX91/Q//M/+A6vv/EtkQkaA4eA4
bIcDSBb/jjUFq+95/DoluW1B5PxPqr5r/YuDTz2AFRTZAVQXLLb9f1L1Yd0Fpsk/ISfLxPz8f6Dq
o7l/uHX/i/n8gdXHeI7jIwz5h1b439gENvjs0hm8jpKcyXk6GecZbwB7N/2AVAIq7ZMMoXRHxmlb
pnej8+OVkZXloScbexBxe08i+TwkgOFymYtT1T90aSNUJYEbZ6GRXSzzos43lPwWuWH+h4uc4xhn
5qWrNdPIaXaIBWWWhM+VIslvts57PpbdkVAugDnlw7/1oKERp1lu3CHiorTJx6Wam17aX7GVf8Le
y289Ns612weXqpyxRXbiza5h1oxG1B6LXlGfonkhMdswNpBw3O1QNE8h2/RLqIp72MxndGf9ttMg
1JMCFaJpvrHAMdapQDaS6uk7q1CIccC0XC92Q+A86WUH6aJrawdWCQmxbyqL4vtQub+NMf9onaje
1maontpcrJpW1ntZ0DGwAJiHSRwo2lk222hrzkhEGcE5+Zl1XwaBqKPZ6VlGCF3jzqwTY9+51T2f
UXS0Lno0z+kWsdvCi05QfnbJ+DoNXQn0eRsSZLm1R37nxgeinDze/CmD0l7X5kEZyTtpengXuuje
wYddpMG9bsm6JvjmVKZ9fACmbKCM2foNg2UGNcs2sxjv1zMJtyq+Uyf1C2NsEXgM3jK3sFobnUm8
KgBrFUX8Mh/iqlNuBmYL1Ebb2x9uRui26VRLUo13cnT5DwgoFr1kJR0yNKzzcSEDXW6Cht+8iMWx
cPyfEiIu3qNlPcr6uTYzPrdSOUD0lVwj6kANR66X//hfjH5grPOYVWCYA72Lcn4Nis4jl6F/knJ6
7GORzFCl/NXF0Y8luNreTEPzUFLmjfw5MRVwvgI7n4f5rUoZCXhzsaY3hQqCbeeFan4xZvHZmgOf
xkCeRpKrNu5k4+rxYjT1loK4IkZsanpt6KDa4gLCVFC+siJ5jjo24jl97yITBwIWsF4oWPG0iXy0
vHSZ5aBByzL01jsxtyHLwwNevDdb86pR+255hzVLNu6LeGHKOTzIMpfrZCY1LkXjpaNwy5583gBr
xPWKVDAgOJTpFpuIAYn16BjXKRPv1XzFEREcmeFhRZbFBeE8I98+WIzaQrMYIWlv8fasMXx++v57
A7XrhdgxzwJEwUOdD+5g8FB9bOJdHp6IWGJRMqfvQ58bB2dE3EqUvL93HRCvJWLLFPPiWxuIDbJo
f6vBE+zIrc+WfgveoiYTGIOHPEF3JyRHMjFk3X2zsUGUnaW2filvNQX8Nn7ovbTbM8cqJWu6All5
6mNGQYzFusJYRI5m5ikEIbi1s2UPyNycl+fhwcFzbaD52HVlc3okfqcqBXTmEP1I+Ufvz9imIbyJ
5LoVCKcPS3romzhIsq54oWaDaNBhoUqephJZUhNW/UtIwEOAugW0virW8TDVm5BHujK5qv2a9iEP
TV4Wj39N2qO3EYYfbWOQK7Me70WCuQZ7PMamgvEhthiOxZ7VmaWqbeM2Nx1gUNUVS1JVFp8Zff6y
nPI/dSLypZu098fcdIEtQC5nk8ebd6NJj1EMq6AX3qJjXb1BOqiMR3HynYQP2s/Ic4Y3uJsYk81B
RzOeRcVpkoziSExFUhSol4JUV0YrDcp+Ft0EYYZvhj/yiobWTMG+HkfjS5jiNZmncGUZCuU4Kyb8
0cCJg23S1l8hPWoTV97RNo11mGafxH1XCz8lXVA09t7vLTZ/tfjsegNMBaIjlTkrMzAUL7SlqM74
AnW2uNZ48ZZkfWWPmVO98gYydTN9REaAne3xLzEuLfmESF2bIWGF+KyJSGWCyPZ95Y25uyZbAAXC
h+3YdAvpwIJ9Qp2IFeUeDhVKM2c6RQ6vQkVO9p5+T3LG4QsB6jGchRVdQrbHDzcOq5u6idHNBWSr
Z7ScRd1Dg8uSr9xodsPwOFSzP0mqzkmDYc8wCCIzrHrdh5NcV0Y5oU9EpNNrRrUKrYlIsMS7BjO0
qk4uwgR+7QPyR4QYfhPfYJObZqvtXPk/+8b0T63V25uCHoddWmxedNZuQdb12AkcWJt+YZ3ibMbg
5iik+rZsn+wpgxDGbBZf1U2w37gGyshOmHC2KeJ7cut7uYrm4KbZsANzUMYpTFpmJJ24dX0TUCZ3
C6M2yGlLjPjG2O8SOTmxOCxmNlUW/tGGcyB1JT5PMtVbMKjfs517p0e2DGiEAvRr1uKS6avuwFB+
70i+npWN5cfLmLy0IYrRmoT3JJo2kFwfr8GuTCV2UGLQSlWJpfu4t4awIiGlvzANlGsj5t+bWs66
4GAYSCdTlOmpPzzkUIwr4vST214tWYEYa12qF91BnWLOqcScLELFZnc2W7EZOo0Pts6eI0Clh2Q4
D1OCDTpy+Qtn6SvtQropZTksExNHzd8v4zykrFDhGHZjvNY1e0WPuJ5GEH7tKlLQcz0ztiJQ3k6i
rV9EWHP1tIm6N7s38FxGJthjiEZ1x1Fj8tvyFhM+mGkU1gTrWH78m8G3uSABNls6YxgvqhHzOeQZ
GMZs70qWXDtHZc/SCFe+M7wgLdy6fmEvkSzIpRt5v2Y7vHMNqVUlWQwBAMxWw6D1OoT7sZBCKcIu
jWHVVqO9Dnvrm4vZBcNwyYcJ3a0/XMrc2k29UyzIzrHZpHY/HUfyYnDaMjMHSiImtoAdVPjJ+ixj
8aPG5XuKKQsfVxmCEHmwM70wGgokb2Rzr7nNA6tAXWoiVMVUcbAeumKsSKuYgPtFCEMjy39iJCTm
82GZlUN6j9z+4kxZuhkj5CQuHy6BGUB9UcxPq6JxfzQG6jdmO48sQs/b6/CKuR6Ng+URK4J0L02X
PYcctQmYCg6GdRrZwxq3LjIM3yXXOZ1MeGR8zrmfILRo/PpkTD4PdCB7w/RbZ43ACzV1prtFUWf1
laltzCaJWeoUyt/h7L74GAue2Eduup5QmbJ6qeVkLHw764+CbdtxhAIXDd6p5m4uuRvJscdK4LAL
hOVfOFuETZmZRyTbB9kTnv3hkIiZE/WRDNghTfPj8d4BtDwRL/knj0l9FPVp0r2Jp/6Q45G8//1B
0M/rBNAEl2yv7q6u/CUXrtrFSVusATzNmLNjc9t0eb3MEHh4Pr+TdJvqZiDd8mrXXtWEnXIGZnwQ
bcV0o0GpwYSUS/uBueiy+oKP/MGZStt16ungbiZ2sBduQKRlLhBEzTJg1m57Z9nOP33tEexbTTgj
2UE9Uyuzmiq9u+lN3j0WYmOCiLz945eiFMPFaFYIZJoF1kH3LhK+HH1bqx1LJ2zNY2tvJ8OY1k4B
h3tIpX61DL6+VhHnG6/kr5Bq97cH+JutHg/XlgZ/i999E6FO0XZ1rkx2dUnjZ5eotA+wc3IVzCfR
H7J5FHxdoa2N+OkHsFGZaknGMvdhUM9rg+e2OIHJCp8tax4hRKjXoigCBuTdtHQaa6Nt9zYFkBmH
kQ3qbBwaDDzLKrGwsXj+tMRWfXciLFqo3t98nQWPOAGSb6FSQXuk4G/iVVxlb8Bnu51rjygUMDTv
uOKyzTgW1iKrrR+j2S3cdAQyZNMBxEP97gvWpIbDVZIqe/dYYc0TIc7Ei+cDIproWJUty00r2iMh
eCXZC2Cjn/ARsBpCoVH6fEIW5cKO5NbhQsNxq5JhU1oBl16EVWbgskNWiy8rVOu8GdBMZCHidZe1
tVTBHdtssRkzZNCzrNutR7BOl0UTpAvrE166WpWutB5ZNTWKRvc48L2RVagXyWOwhIEf/22E7HM5
zXOOHDmnQKxZ83KwApfJWPpoUswmDWciH0Gnmlr9yT96fy5v1CLMpHmZQ0Q1nnMnHAQjEIKFlXxU
KAodfmcH96qM2ms7Q8dNvU+Kc7l25whqPyt5EY2fvWicG8fNEVElvCXmeUs/BH3ClgmpTrDRls/Q
27GdnTJsidaHvjIQ3zB3+6X2+Qr4rXgxc3uL+GkPuw8qXISBI3HCL8/nu2HSTZa9tlc92TmhEeLC
Gm86M8udtvnqahgBqTMt3PfEc8/AO2C0+pDHJSpzcoDmFaGVOFCr/MVLrfew4YmUQvhrxTzeCRN3
EavkXM3geAgxfYlrdTK6mNA5mpVM9y+qirtVP8k/CffuPAbhUpYVKVqB/R62NKii8ZP1rBu8b2kq
dpB+P6ZG0cVqe8C7n8xrz02efEMOq4hd+zKUwiejji7CLELzhOOZLLU+IdjRBuqezRAY2E/s+3BT
JInz3FKbcA3ai2kMqWWT7LtJ6o3dzxA8MhAn7YNAmf4JAEhtZcF+FuuPJn/YVbuAP/EKFY9axkxA
2VUAqFlqWB2dy+jLq4NgPUZjuQTs8ioSstSV6PZ6xkmciTE6dhpu65BiH+eSuCuAOLHpFKswIjM+
VkQcNVFDoC5WDauU17Fm7Yprws9S++LiSSD6OrlO4I6R+hN/aw7gFnyi2FwXJLqMgvI6zv61ZYDP
i1L/ojz4LQJbIJJepEgWAl0TjTc3RzPo7+BIxiUlHJ5i12iw5Q5ymXhY0WbXeIMZYGzZhGIcIQmP
uXrKjV+W/8beee02j61b9ol4wLhI3lKiohUsZ98QjsxxMT99D7rOxj7YQKO77xtVMJx/W6a4vjDn
mBxzmHZWSa2RYKdxk5TIp5VQpquiitOtluadD6MzRxPT2qdZ109yJlneaj6F3bVHM+pORu0c4gSf
Z6GL6FzoBNpTHdZ7N+b+0NWzswcSAzmJnJOVHVBSI6PZlTpVXtqeBIiGiPNozxUJNRZoS6DYoI01
se+0AGOahnRlUiqeo537pJkGoaOW8sMi+3NWxnS/JC+sdJ6x66inChvaWGcp02eYW9VHq/5yGhPm
x9yhsqjrtUCKSJHAD6cWxbaUotnioVqxhPTMWeHJNMPjR/N+wEFR4iwy9E0acZQT8cXJHJjMVE15
DXV2F3WDHjLeVqxBVgRblRsRopO6kQ0o8AERcpvBufWqaCT+LUo9cgkNr59l6+HS3Ig5bNB++RW4
AG+SxyzlVk4VpqmMCYng0aF19QPJPiYNXoZHDq9OSJ1SwDuT2gldpHZ/Jsd5S+P6zMn120/8Cm7q
3teGIGGBVVQieXJDbWVENTCngsK3Q3Fh+C3eGoAc5kPeBCFiP0ryWY20lT6+ZJGqbrt23GoaE7SG
DItGnX9MHW5mLOL3gAK8UAokjvP00belXFkGB/s966N3aJ6t5xTAbowlSceSUJWM2fzq6cORjDS+
gWZjpUafqBGBLjmjsu5w7YEpHDPfAKk0t5SGtH5+iVRk03cXy2ad15RsvcZkp1EKrRNTtn6uWVdS
g3i2pyZApzp5BpvAw0tp4HVFGhysFDtwab/Pttq8pZeC3AB04w0LI7EEiStfUctYSobvmsE3cKnz
t0uAODCn0HeN+fqnQ+zZrs6L8U3oguYgZLnl1AVtCeMsXEQuShkCyeko5UqbKZoMqa4GpE1+mCWf
c0TLrKuMYiYimQqBCipHv73M1xijVcHjZCHwm+IcHABdXFJ3zloxzgGH2XYOp25ttevM5HH+ayUc
GfBdqRij+qltFp5Tabv+EMIBmO8HnbGNgioeeQmxxOxNcgn8JEzILaKaaLYmottqqfurBAT5XAdH
2jNrE7Q8feslz4ABlYp8w8sZ1eR2US2CU5wOHP0+tEzNE7noAW2aRE+QwdEO6sGM6JELnVxwJ9/b
2YOiWa8kJ5X42WiJizpjFqavw2VUOfVNBNYmDLHGige3TQERDQj3wqzWSCqvHyfHDo8dgZP4qTm2
I5RKJerJdUyIY0bjdOrLCU5PEH4NGVCrQGYPZjdlR529XiuGuw6R413Don3V0nj7TElmaEsMXcjH
nG65Eb90NUHVS6uBwwhsyOgcSwGacyrrYdNp3SEIKpxyORRisyIAesZ7xjUCGqm4C2HPkF1hHf/G
8v9/g/F/2GAsqEYG/v/7Dcb2B8dk/PE/1xf//TX/zmRziNx1TXo27KumAdr5X6ls1n8JooXYhOLb
WEK1+NC/YoHZZfxrYaH+F9kL5LJZZNWQNKD/v+wrdIjb/7mvsF3Bf5YqgH+TBMO/9D9x3K7Okiso
nWzHNftTJnVOcc3Tqf4l34qUU50UFjd9ivP6TgXhMy0sH2eh+mSzdpr+fDhZ74dE6DAkhgGULTQg
R1fD3aAk1SoPluRcl3Z4oQfJQbt3OuUMV3IRe7LDq0ANNZPK3Qf40AyESBWKe0zo1DcZs0WG2Sbm
dphFktmjpy0co3EhGjWgjYyFcZQttKNh4R7NCwHJAIWU668DYKR2ISTJhJWmKK1rpcArghKGXMSQ
J6ZJzqZZGEt8JdOyJIHNT/wANFLFI4j2m3tjuE5mA+bVLlIpSRrSaYvSfNcWmpNYuE64wjZTon6Y
WXQNMpp8uSCgQEFNCxMqXehQVekgKJJYYYVNJ1/4BMVQP9iWtoUjhNkhih5QctzXQRlRCZfQD0FR
EbqEiBw2lbpQqlqU1R4OQsLXExBWC8vKqp66hW01p8dyYV2ZQK/yhX41LxwsevycHGSElG7YDWss
8PcK3lsTfFYCRiu2jG1K36GzDI+ZGTDiIwR3IW8ZILj4X5+y+1Sg5WccXufavOaxuqqgu5yF4cVN
7iAWqhdo6t5vFtLXoML84jRfdQ2eeFtE8F/wtwMEHT0oDd84OQj2VX51lkatcihVfLaAxSwAYy6g
MQJhXorQ4XoQZAxYlIYItZW2uuAFXwdzc6VGewlAl1UgzOI2YM29UM0g1DYoFAVOne5+XshnSe7c
htZ8UzqVgrBkvHent913BZgAJ8YL7tE7SIfs3kCqCUnCrAFkLZfA1hbqGkgmL5iarQJ3ogXL5tiR
yaWQ3nSAbdDPtibatp6VHd7NeVeCdmsLyrJxxFSK5TE8Mm/xCSxx1+3ChHN6ue8XSpwAF2ctWC91
+jKsn6mDAjRGqusDWvY0NDKY5HnUsxSSla3BqmNsvZ+YDHkMYU4ESWEH6gKyfgtkyfTGxEmX0y2J
knwTyyA6ddSdZjp1DxlLrjatd9xY8nuQ8a0+toR3jY9jjxhdSWi8JaJ/ZKbB3nKD17nFluxM8LxG
UCU1iAEnUcwjPcWp7w06eoVsAsYkxBxgLTZCcB6YohT4shD7FOIFPf6YNTDyLXnErq92XL5TIB+l
00X7KKqnddEN7wSxBmHhp23tUKCjE49EeZKp+k4Qs7vH2/OUjAbtui1Q3KLl5fS7SxizliXXLu3k
vNX6+S3q4RFEfXNXtOa0kcHIsnCYVi342jIF4wCeKwVV0O2CgHVLwF1q09nyvndidad9KxNQ4zYN
LRhqowDGxXlaRrj3yNk4Fu3yS1fj1SmSge1p36/4hF2Iun6nEDiOUtTdDpqmrNVOOis9GsKVmdbV
Co3I/Iicmsso+ozBFeDDqh/GyUkvQmWZBk/p0NhWdW9rfc3HYCMluJOw8ige5Wa9EfZrSmDYGdwu
hR0wSje27hor/JJMG7fQJZ8xVAtim3lgo45NYh2C2OJZQc6VyTDOAbOwyTErTXkJGKiv2fuxoliP
evWWdba1MRWzO2a4dZpSZ13yZc55/GiN6XrWSC4QQ8/gX0PIZ46i9llpL1AZ+25QKKUEfhY8PyAm
lfSo2EeybPNNPuN+bBq/1gRlf++eEmYafLVOd7K4jejMSFtH8NSk4hkYlL3OudH0i1NJ6ulmJM38
Vobanrpq9NUqk4i4RAYtxj7KGg4Gvt+a+GhtJ8PiCTNusEENuDXEWB4JINmbUfzOAcoaag5u8ZB7
umaP9+RlraPZcFHljs3dwMbam2eAJMpc5M9tgRlGHU8JeMuL5nCgOG7wlScK/36TsuRoIsSWn0oC
FaGXaMOF1VgrR9OedJk854D2NrKIjyiB8M7HmIlddcj8XK0uDpeBTqQNfHLo/wSw7qy4Xxq4Qvel
RaKHPnUwwkIAR0HQIltXKzrDN4V0pesEDoshqrmkYnceytl8G8rxLbK7kmyd8Lmf2sPgMlLEpznB
DnWilaU58brVlZs1s7drQhX/e32LBmI9XSGHV5MxwRlX5q0vreIwtvyoWhRgjbOHaK05C2dRxvNT
qahXBxbbEZonsJCxzreVO6/LZI4Q6fbja1RpJw40iezMiA9TdS1KdpK4MTQwWYE8CiRScnFWpzM7
eqS78hKVez0oUu6kKQFBYGqzxPro9C4G0oZO0GibN2sZ7iGqUsnE4+9XTFS9oYwusBzOOht0v7VQ
Tkur/OSsES+zbT5N+mPW9suiKi78QncZzgCZ0J3mJZ2zr95ArwSRxF5q9N3szBsBLw5HMmPj3No2
qv0tS3LMTbauSaRD7KsY8gILO+DQaBmoRAZ87MkkWzaU5qqspvlYdb4xKP2NtD78Npl7caKKTbY7
JsRV44lwOIyzvEvP6KZPGGhcxEsmGcvRdFYXLTZeZeVR5QmNCKl9S2zWtGatFlu8tmRUOJPBAwsZ
FK4m4jpAr+ybSW2wU7ZEHR24b1WFu85Fg7Q8idget/spsfTT2AxbUSrbgKtq38ycgb2SxWdBAFLd
N/t6XqyfHCc6QaHHMQ6oTt7+HHtpWb2pbtad9eXFpNYfDi2gBsWlIkag11PYrTxpK6zxK+b6EeBc
RVup0MExX1Q4h5GKYGLRx9Vc5eRAa8l7qvTcSES5nEtAmkfUJ6uKAZ9vpFGD4kuwYKJFG0jj2vI7
RC9h89xFv7J9n1wSZVRXIi60UbjYuntLIDNGBh4ZVpHbslyQoZEW+k06S8Jas3bHtC29mPl2EjZm
4ILxnRgNAOqUIqqKULpPepa5o3IAJ3AiJoOYarttjmlpf0QhFg8tWv7GaVYda4C4TXYMQuhJpo5V
XA+5NG210tiBZj+UQy52uRrDR8rmKG14MOZE49Cc9ZdGL3q/NehnDUXpNm3LU4W5f9MQNdxW1h7f
7YF44f6Xzdxas1mWFtErkhyNhTtCH5IeqLFKgW026OHXWf3oU1cGu9ikztaDodp0etWs00J+JezC
d0ZlVTu9szZ4lXfxYKOGsYZTNpwdTUxHIALO/XLJoP21iEW8DTWGwXpOm7UiIPWwoKh9cAQH4o44
p7pYHFy94WDus1tnMM5lcMk1G4an0abU18dgO6BsgesJq35KS7y8jr2ppqK4NkWyTh15j59HXnO9
KS8tWDtketYOd/mjY3SPKcAXJApMRTDj1qyZ7XGnZQaoAJfRdJm1LDPsxli1/GxbBrXoTTphcwlU
n3hU0yN6RNZZMZ8GqEz1zSj1K3KTL654Z5Npr4NKz3Z2ziAgkuMrrta7KdffrAU30w5RsUr6lN0a
jBpHDR04sxzSfTdrKycoTL+qOApwHR00Z7yUOQuRfrLfEZivtCpPt0zQL2GbrXuNZt5qOmPlFvuR
0kXJE7+I3Vta9B/kLO6VKIAvPAUnwh1/oBzs6vq51txPu8G/U3TbDq9LOjifwVD+sGJhO/vmOh0C
EfLCetqN58a1WG1/9LG1VzDajKGxjy33RG16YYa1DwKx6oP2Mo7DronUdWhj6mXMcDIoIjoGUQ5y
xmaSbOeGbRs7q1qRW2VuNq3SblsxP1sjqqEy0dcqO0SYLC6JomxVDetmyGDJXbE/rW5eO2F7N8oK
APYadlYfbSq9undy8chJ28Ko+ukpvIGLyRfSxDYN6yK4wMFxYafpLaMwov/g+XTaqVpXVv28fJKO
rtqx3N04lYc2GW61Gdw5uRWvC1N7YKx3lDogCRRP7BprTlrDPWYTiQUTw9bB/u1YdoVhDLoKC9+i
CMbRuurVblMxvqlnc+M01UNbhi9Dcx+6WFHq/LENrxZ+RYzssHfDY22YP8K8SoMl/vIP1obcaT19
hwvSnI9bPbYnSK7P6Lx2y79LQ+2lmjwNNme8MkE/Mh8aZrOrXis2gxKx2x0F1u6hyj3bCDzFCfx8
AFwGhWZ5gmD7yheP91pM8dGO431ZYmCMwmI1VfGOZIE1rcc+hPXl1Sqa69l0txYDrFmPTznDvy9g
7rGDQ7ZI3WcWB9DotbdRytehkSB22KDUH4iynhRAxenNDjT9XCnVZrLGL8Wd9rPzbtr2SxBFyN3z
x6KLb9hP36U5nhWq6zifsQ9WW3OMdpUsP41JvSKcOomGggWskSNYGuoE8RSj8wgwytgqof4KfPUk
JmOXaN2epX/eLjS86kJB7zsgBD0kHqtKs32rYCvcZ7voUjUcrnOAoThnmaZgBEPmtqcjy1ahgkEu
KYFzwmTj2ZC0GwgOip5fZcCVUumUh2pF82BbNWIO95IfLGpKu8RF8DeNDxHI4Z60BsVTbn21PCH1
K+oIkOCqR46A35UpqPbZrxj3Yea8IUbnwWjHB2IfH505v7NlfBBpt0lafWN11nlgs46w/aLCJ2fJ
laM8UXatU59ru/Y02jARx1DHrTtGAy89SxEA5PisLLglpnHIZfzWpep9UqBTWtyuoj0klnkTSvcq
U/g4EMv6Xv4QkXREjnJyBZvxeTzzm96ZnNKjtbBU8vfJNs7K5Jwts/5Jx8dGy681nkgp9UM4P7Uq
YkmsA9R3nuk4cAkhUhja1RXhk2LLfWwnazd3D2XHlQbih9ptk+QMzAEHbLM8vzajswvxLIZF6qwC
c3rro+TvllkA7pOZfJOKehNO9KGSvhjkOyITvqBH+aowHnIAptNQfqpAFiY0Dk0vHx19G6XZxcXh
r9qBh/mJbVi+d8z4vizSpWHE6yB/iYe4F13wrtae64zvdls/s8vaz2zdylY8Npn4biMYWqgrnvrc
fAIu9O22ymfYTofCxk8WqOvSde8SaDNiAAiQb9WEsLzlYgHm9FYm0AYdirfIBJiCHyaPXtmsF6gp
PIOIJ2R0+7EOT2iLjlU/KKtxAAI9Wzztp1xCGHFCbOm/+sBTzq7Vl2JkPpVaSwW85Llpr23rPOWp
5UvFPY8UE0VlvQ5saLinrcKqP3ep4VfZW6ckHwV/k8BNH7oy8hNXvZvMkk2iW2w7BdmGSo9udQ/c
MFgYK9paqUbfrYqDIsarSAEf5NFWGvVObadtQmNhJCwR3OAhSaJ9YmrbUJ9OncWljard6q4jrgVo
ohXhwDbCEqkT75rFO7tHR5DWzBAUeVTMd/vMoPHi6FQjDMeA8MUDxHcii2uYf1VGSkfaRd8N9JK6
h5cNkI+23QSmPqJToFqqs36nIfbyzC691dxdc1gzK8TSq0kZv/Msea6iJtmGjqsBRUAJA0llIj3Y
q1PlseHY9IK8Ok2NfqhVY1Nq9vNccVVPFbSNWN0wVEeYKM6te18l9X1qYc2QVfGGvX5jJw1N23yd
TRN0joMFW70NLkMno97Eonlxx5JVENxpKynoTNkyGVlTeQAFEjSzA/mfOyZyZCcP3DiYTqgJI8Kx
GkjGbeW7Vop7AitngpuKOLsgR9oLRd1q7XApFi+Cla9gtPpaSms01msrfTKH8qkQ1XGy+7vOSNYT
9odEFq/uND8mufbAcH1Bg5+qWcm9AXCPZwBq8/KElqi0MHaRibMUenUwb0vaQFPsWm4mIgkQpJRb
xjmw2VaGbt/VefsaGSTXYk4fzZtlDNfGLl6j/KLExTExOXHp/lQ4ydMAqAd/cWe8asSFERQEDyCl
NBCb2gIBHTWvsMgeKy+CHx5yj+hH+8To8Qwql6d9KZ9byvMmlmy5wxMFMJUW0g1JPkAv7q0maP3l
exXqdBcxpSjQ8azaWLnXxTq3y29yfvzE+LvwobntKJz4q2A6GyzzR6WjDYPuV+r2oSB/NJ1LX3en
l1Qb7nt+u46DQiuOo977jlr/hKlAwqWTjGbNL01dgOaY/WwOKHH6qxCIAuE4s3Yh/CKJWOqN493y
96q78q0X/bOrt++5zM5sfrbQdLddCVOsuukVHkPczqhXpuZUTN+ZGf7GSeq1avYRINvF1wsW0zU6
KLC0wuacxOsA/+pSI+KYM9ZRwWdPdFHCJGy8NYJLqNgPxRDca3p7gEjPxmysZyqskl3ewxzgv5s0
L1MgFNqYk/VR7lKzyHZavJFMsj3C5BMPLdS8KUiJJEKj5hJgujnXGwYqCzWoOwXaoPpuMVhrGvSH
xHzH7Xihc6Vgykoqtuk+m/e2iy5Kptyu+vm16Q14eGW1ZRPlo0O6qAqibhSg3tj268nIv1M5Hcbu
JyT6hxv4c9YTL2Jkis4lm20HA8DgqDE3rTu0uQpr0CZgroA6UPMQr7GtDt21KQCewvvDGlBeS9mf
Sq7lQ2bRoKcjxrm4dw6mhSwmj9UTU2equnLyh5od/sx0u4QqVSbUR4Sd/WZt8Wfe30mXLLlOIeN4
5v4pNCojq5Ab04jca0scBwMQbnVs5PE60sITHhgGnmvBBu6mIuSuNu3pADxn3SMloHNuHZYJ8mEs
9caHPxP5lgx3nQC6JqPwkY6A5aWZbmqZNPuuZ2QeQpWyG3xlBjrakx4hjAHN+ZgI9xpoSKQG07iK
wbzIpmT/bCjPtZuRNRSGj2znr2ZQPAcWemOrJbzYGDsEcG1t7pKKTKUMGLqX6Rp1c+F6cbIgzAGG
CA2seTpIfJcZNFtsYEQ3gU0uCDvi3GpM8WopBuUPrR5gvMgLmlDxzfpmKWoHxydp13rXN9gNcA2E
arZCJkcfoMN7JRUY5IPjbmu8AIwypw1j9vbsBZXtrt2o3jeL7bDMvlgyfDTD2eyIvDDtp6bqSH2P
nV1h8ycEXabqeP0hZdAhg1GzxJ1ro89A00WOg0szXiy7T8Se5N/hpQ3L5COqcp7Bebe3NLDSrV0R
nUo81CpBimBkyOxDRfXJKZruEkIW+Wt0xFxJXNJBwnJ9oDwNY9ABimwA+aN/60YuJSPFhF6KHuxD
Dx/bGjGD9CI/WmX6kHXZT9LPuypz5cYV/Hh44jjUxDVqxt/ccTjuXgAV0AGUMyr0JyUxn8sIyFps
KQ9yuZKbhrVI6yzJZxrSSYTYut85rTeGguEG0lF0yhsM/OSpARnxFnBw3kVrOlV4egvVA4ac8UjC
+HMEkse8EsJ4tKviUhWOj1Ix96weyjh6yTf4L9+zuRVOvhMsgb1SCZCxmZCKsx+SFSCdJF6nuTyC
Vlh66Vg8VwPBEwpCqE43CWmoPzniTir5ECtNpcM1m0F6oVyUmZCNjC8N/6R5nZ3qM9clSjOlXjNY
5rIIE1BE8kZ/jVC3xexrL6PDCq43qSvwCIzvhQ7H47NkIhGaFFMkwAcmu6fI7bUaKQiUDeRphKnw
BM5dfT+ydADRsh3QK2KdfwuQ0kYxGtIq3ZvC2kN9eQpiwTxOIaDRBdbDFXMenE7zWBju9LakTBi/
aatYXXUwhVNAUyWbfZR5aAjS4k1z+70zD+tB1W5DEn+riJNISHsIE+NTb6ZTArMbgd/4pY7WLnWG
ZyOmKUHGxHToSR04fdzmSylfjN6M9gEnr2yFRO1qXBlJEx/GwG7D1RiRT8Iv62mgyalYkoPFqZgE
hkAFoXzaoXqQSXWzmmLFEAQzw3hmyfUimBZ6sxh/oqi5j5n6Dc6NHcq6VoONqjQxxwVWizF71PPu
okFBV5Povuyyo9Wi8x1adc+EuadLhIzMvLrAn9iuKkUcgH6yChHNnuH0t2hxp4whrnJ0RTFrendo
eSbop7rPPkLq+5UZWPdDOmzHHkSMOvDNtP0oQMaL9M0K2ldMbZdWaTo/yrMHQLCpSL6n4idMGGgU
1I1myzjdto52rp0UV/i6oXgYl0MU/N250VyXX2TagST5ALs6enKyIRXH3bpSk2wleudBxuQw29UH
RBDujOpMHUMoYz+Py8V5CgdopiAZjq6q4aWtqh/gTQdsEZtmXoRh0X3c2m9u7z4FYHVmK0OkWcbg
8geKkUb6oK6ujoJmPG/a57BmpZigdHuCsnJJ7B6lYxPtxJwt4JfyJyvqvTYWV1BHfqy1bGUXWVGL
zYaposGWIo6Z9pJ1FyDhOPy9cBsMRP9+U1ne/I/3/ceb//Flf1/xzzdAaZhOBqunfEFjiYc4KTWg
+jyETU04a6DlxQFCd3Eo2BWwYp5vRRJAP8ic4qAvL/5e+/eL/4v3jSxP8KYwFrGHOF30heVhimax
RhaQQZ4vqoODk/ifF39vurbd7u35qUGB15LKopcHkKV8A/K/iKSKch0IaZXNMDcM+pLlxzVH/L/o
dXm1ym0y3P9enVvtEpjOuAmcmJuym4/54e8FEMx/vSaxEYoAZl7mtlu1qveO1fHz/v2Y/7yaLv/K
39vVhGRsYGRhV0QDUsIhHAM9DXl8+O8Xf+/7e/PvA7YTIn/794fl8ol2Bvea8wJHAYGEKjNL3lkV
z8Qrtmw04+rABq06tCYJQNDIUBikUX1gnVqjDue1f7/4ex+CYWXvdp/IRK+BMnxnGXRV0cA2D5wU
KwfjOFAenzPrmzPkqIkCADc5Xptibe5SUsm8nOFbhmCvdySzKn34SVtnoEvlhUPfk8mS8B1tmtau
i+ti5jZpWIA98pFMkjTVgn3oFHgcq+nQmNNOa1RurlN/TpsR+LhljyvQI2+jVUE54hCkWyaGx3pR
+yk79DQBSKvKM6Zy+C2yn/y5BEiEW0zJ0l/Vrg/G6JgHtxsmTODzzUmG9KCbQXuMyvCgTvVnk0T1
Dskr8HO26XIozohuu3Nr1i53VHFky4D+v7H90ur3dt0HgGU1/hkd5amS8scsc2ISQjaX1KRIsEJH
kedyAmaZQ0owSa/cK4N6bwyaPPdWc9JKVCMzBN1KB15CHe49oVnMTiqclxDPxbnXDeMMDZlnvzEe
MCBeZqP6tfM09vkS/BVWus4L89TEsVhYvNe4HZ29rRnBXYpQGjrxOlDGdw1Ywsqp9B+pt/mpKKnf
yaw44T8hX9c4Jc4YMC2YeFRTbGZ9hCFjcOXHMDbYIoyyuChyLi5z/Ev0seX1DTJdh+li0qup3wr+
KiTcUOLiG/TTNC/OkW3nZ1V5ZLs0nixEkWv8jqxUGLcVszZueg0gMf25fQK6Y5+Yke7DuLjpYW0z
yqqnO7FzHfXXYESAtk16onYNZKhzCACpatdYkzxK1XzGfkIrwRwAMn9Fuxnl0xmUrTcV7nQXLz8J
uyeF7RzljaYCOwlsp9uOC1MGjXi7cqu84SRyM9K89FfOO3XHmO6RAsRXlz8iGyWUJixUcnZyfFZU
cGWltTD8v/f98+G/j8CCgObblTwwxzneFRWeFwh/L4brfHdivitz2CphUj5A/meE1pzJjjkkSvCE
I1oq4wcWkR+1Sx6nPDylpHPTRx9xTD7GLdrL1tSeS4M0KMWt3m0dhrg2M5Wt59sw990xz4y1qah3
VkulqCGfK1nA7LAI1XV2qIz4ThbUeUm96aLFGmgQFGYD/orV3lqVdv9ilvoOnackm0qvoADCOY1A
fIiAOhXOx60OsxEfWmSuCgd3sqn1jy5nlTI691jV2CcN0xUrWcVA60B7i28KX7HTWs9DMJycKX3D
C02ZSuOpCnnVcqQzWnPIdqy2KUtG1w8syOtDImEMGNUlt08ta1SCxXoX+n2Txg8kh6xhIVPl2zU4
vgJRKsPvr6GmCLNz9b2rQJHZOfpJ6Ao45I6OA5klmI1fi97OqzUz31jheAti7vzTWDLpC+UKRNJe
E1cE8FBIrHij6OV4HNLZWeHzeu2EcTPn27ygyaMmvHaKnt0lLpqNjKgAHa121UNKibEnQQ5ToXZz
IwQBN+MIr3vlJajYvOpRwW43LXeNNX8EBGjQuDY3RzP9IblZ1pk7/qPbYl6GF/c0gZJTJuOurjXg
L5a4d7RoX7UkimnXgfxIhuTsLEqnfS9QfKSlmDaTTevXjT8FDtM9fA/lqozEqlUdKzVV1484iA0R
VruZjJG1RZ+HBiS5zLNqAlDlYcgmGDL6nZpQUUp937EIGwsNR2HrksaD0F9DYOwZNDlGjJbSKMF4
VCQGRvFwKsOjTRUH9UAlTCRPIQ6NsMSMvP6BAP5pQ5fwOnaVamcwk0zcB4hk4y6ydGiXhaUd6/Cj
jzT9pbMYuFjykJOtu4+70VgDlHvRlDNGffa4KFDMpv5GWsptuj+UVfQLUoHGX4W32mRXl+Ks13s6
4xCtmBJroOgA5pc00EqUrrKGEziS82EpJaWhHieLlZ1ux1CBG/TezcgkIp7kR+K0TOph3eB9pS1z
2ZCH344UxRHwP1I1mh8vFEZ5GRknePrk7GxsDDu63eKGt/EJxdRnbyY/SfdtmNgVe30KEKaHO+67
5jXnwYKe7ulkkm5GOn72AeMTyREY0NwJd3TQtpsP1Sq6Tc14uRUmMMzaLVdtO160aOz8WrB8rPEx
r9Mladn6iBRj3lh0lPy5LxWAmLfA0n7qaL6IONdBRTeOn4xyVbCh95rIVXGDqzy3W2aFQqdsZugR
IUtno9kp+CMCcx0ZlYsMyOz4eeS4zmeuLhHW9xmtp6/owDvhpel+Y0++q8gvHUdxqGTzozInANqB
EpLzc7bKNt6GqvYQWdTMOrjvFdqefmUDS8aSRf2WFT+jkg6eTDDhudzZGOmKU2Ih0SlhUTkmoKQK
5ZtLpKwlG5PdGdovK3J8W2/eO5LIFnjAPWNZbNWOdolZSjVWdMuWWDKDTYXvquGNnfWOyZBzDm0Q
r7Kt1H1C3ja5OV2+c8F8+45F5k2ZQamT43AwjO5X1PNzPhQ931scLKHfdcGUPGfdJTLldzj2jzXa
Awo1DC6DGvgN5qEuCa5MWQigCGumz+0E5Bx0Yk9t7AWh9tkoI+4TbekWavFTMgHG/wNCf1yy1MhU
U5dwtX6JWUvJW4MNzK9AAptZmA6uyQV7mjGeWGLa4iWwrS72Kb/ZqmmhoE1LqJsS/hSSkDfuecaa
xZh+jDl3N+kSBofLwTlFjuqcSJBGDA9tQV3C48olRk61CJRLW6LlVFtC6Vvi5nDJDIS5MKshI4US
BmI5I1cSoM9MX7KttcTWqUuAXU2SHdwx5WAu4XbSRMrV/yXeYXACZ97y06dLTh4+GJBj5cu4ROX9
857l3fMSpKdHj/BM5lWhYtaADp4dRVNzVIUVEXwdWXz/vInmZNuYBPWBLDc3NNksF5fij1i/cYn1
+3tNMETeAWPypyUHMP7LAfx7dW4YOOdLTKCx5AXOBAf+vf/vBcEEZGaTL8hb7U4lcTBZogflEkIY
La9hVVuLloDCiXkqT8Firy7hhf+LvfPacV1L0vQTqUAnmlt6eW9SN0IqDUUneqen749Zha7uAaYb
cz84B4K29k6lRLNWRPwuH2MMwzHQ8PWXbVirxBxKGoGH0hh9qI0hiBppiMMYi/gcAxJZ3BfPMTKR
E7TM+faLcnwoxmDFJwmLfy/FY+gizJKXVdRjEmNXEcpYkM6ojjGNOnmNsJmrxd9DO4Y59jmxjhr5
jhj5TWytxHboPoY/dmMMZMIYxE7GaMigRRdJVmTAGYcPSHykPgZJYrPeEUtPuCT2W0gyxsDJhiWQ
6zp9IF+bsHXFfkM6JepmwMUxsFIZoyvR6VcL6I6o+8Zgy3SMuJwKMPHCMfZSHgMwJZIwaVtfbgqL
dIE+ipjMHuAiKnUzGSM0mW8DTykDPrBini9qoYHRkUue+Je+ia9jsWj/IjnHo4wUgFzOMbAzI7mz
jqiOmtHw/TXF/VBEvMrqgpTM/HtRI/+TS4oheEgkKOarpaOPMaEaeaHxGByq/P3CkIkbkaLZGC7a
jgch6AEMGpJHizGCtCSL9O+zI0LqF3/PiHXW7GYML61IMcVpNtyVLXeaWH5JY9CpAeabjNGnWavN
6jEMVSAV9akQj1qMQamTd7OpUz5AiPebBARvYxq8zF+Vjoa8xSaiaW/FGL1a/YWwBpRzA7msHGgX
69pkBayd2zrRrfCEgskUppTONEntA1u8B2PQLzlJATh8WAqhq+yU/b2j1huMgjwx9Sa31TlKIUJP
hMpNcyiX7RgpK43hshops/9fDvGqyRz43+QQGJ/I/5McYvb9+cz+mxjinz/xLzGEKIr/EBSZ/xC9
CaqqiP8phqCs+Qf9njhVJEPV/6uXk/EP6GOGQFIfHlCGJBr/KY1QxH8YxtRAmC1PpzjbCfL/izZC
EyXpv2sj2BMEMmNU1dBlURHl/9PLiRa9aKbaXV2LQ9QSzYr90TMMmNe+yQrJw4S+J3mCEv095GHd
umrwhBigVfNEDCvoWOPTv4eoghZFkLSOmpDxx9/De/KskFjw8PfHrI86si+Tp5t0UujL5YQmfnxo
qJznoSz964//fI38GERFY45VAGxBXkmBJRwPf8+kqudFpdQJOECuSGVb5vM80him/T29F9j9d61G
kkd2eRcqQsxJCY9s3Aowt/IxuN3eScykgCrWvdFBfH2mMM919tRKA3/DU59Ri2oEnVvr6QpDDFY8
bBxEg5mAXDcsli9VMCEHzqohfhgvlY4Lltz8CcwGqvls5zjdiW4hVdvJlJdQ6jVzZaKx9QdFvscL
v3UnGp8piPRTMxgzDefJEErNTJbeQNEVLKPpVM/n/dtIkXGMTyssGhOom9A8ZbEn2mCCNnz8nBM8
CggA5RnWhNoMPm6RBO/534P4Lp6e0IWbvq0yPywHP2ByN49L5sVMZ4sx3GjEMJOccBwUnXr9GYXx
4gnzTKgrbSaRG5BD45sFQYehqNbPML48pGlYELqASID4mznr7GsudmS4Uh/pwNjUA/9+CKZx9l/+
OIzhrPari3a9LjYubofZ/O8BuWf+z2faOPf7e03SJdVPsPQyxgnk3yf/e9D+BpLjw+StQvNLFUbe
bdIA/vN56ihq3SD2pImfHAgdFTH4sDRgiSCyip28FBETA3WfpOlBi63+m8wl8HWYc1kNVOyS9ddO
XBFAzkxcAjqtiZXmSAk+azy1J4eCnLWm2fPMaDyDqL1zC1kITTd6GWGDcMXsKveuLioNs4dVwSV/
jX9FGyjmkqGjdSKsg2EKxjPyTjOarIowrB70/TubujpwOJSyMm4IDkGZaov1/NmanVUseqzVBDZF
k02SOMDZ+yGckDSDfylwkfYAjRoZaybOCIgEFwhcwGKBvg3ocKX9jpeaQhQB/MG58nLUn2jLbBf2
nATtHsoESQu1+Tq8DnLkqme1AfYdDxvwy5QuWAHLIhl8nnRehEsP5l5PwwfvShh2wmvozQL/gmCd
G4/8O3VgKbSb9hju1PMEf4fAqZf1AdkBRwI+85hc6SmFRaRLLK2Gkctjhotsh318ted1Uk1NzfmM
ZySsL3Dx7kE9zPwDPByAOGFs0TLutaHcR1hqApdYtITKvFLNvvUGzDLokQDDfhrV7Movon40Wj+G
TvEsK6z3lwBuWQOVmxzdmnQCpDz4rXzm0NShfCROtcYtE8vGHgGkNIdK0+xl8sy30km+4CsqTllD
TDhmJLRWOzxyIDzkB3KsZ6TzCC9HplAOXLxC4n2u+/AcAVoICCTzCTw8OajkQ5j15fXQTq+z4SQb
rMzUztGahVF+EF6l+ZBysDgyCN+6ewxecKxGzF61X5qEXPKke+EqGSxhOxQ2bnrwqfWjvJxc8Srg
y3DZKp/KT38EEEKXM8cwHQzKajE3luBD28l3VmH4QRSpF33h40CWUBjZ6UqSWSl85Yx2g6lUYDa7
ODu0y+Lcb6UbcF95BRJCLsvF1i71nDGcSXOVQDnDIwcE1OGCmiauBBBLwpS2qHFuUa3gVi6ccCbA
kzpCGgk5E1YPixxREAM+p94pT/v9i2M8wgRTcvXK0ax4rv4aXzQSi+pH+SYE4TP8NnasO0PlqAfs
dDACoUJ9n+7QzloTNzUhW+TbCqpJbYkX5kqFZcwZ+IG2ISRSNi//Pms3w4ty1+pU4CATF//PNHOy
xNe5HlI3J6rnu6jcDsqx/d2uYAq0K5hN6kVZIgUEZmtXhg22lNoIqmISrMz7FRV85OAmn1tQKVEi
2eWxWNVvejXWDMhFvv6Lc9RwFjBsZx5SXyv5g7XjPpg6trDqtwLmpu2nxG+kdsnAZiZ9Dm8rmzN+
YutJeLue4KK3U35ACYS3+F0HnoplmQn/YC8+bY559QlpxxUf2Q8GtsCsOp7QLiVjyxJVWtF1OE2X
ZOyyLHZe4CizjkEFLGlrego/MGzo3MxjtexubeS+Z/k2qqGVmuXd41w+8RK5rwVhlh9x5Ll7r9pP
tpMvCNCc327icOq5917H/mmPWZ6hxe/pl835/p5B+BHGGaJtTFyd75GZWJRUkCf7xbQhDtp/sdGx
7ojz5AhPF28JeAHBJ0OcJxoGgmAJBAVtifyYVPUdt/cuXUUPHNyNr2BfIxzHaJUFRP7R0dtIU/wI
Sa6+Zu0pKvDi8owDoDGWZrwNuUdQ5IfJUpvcqgG7897NqmX5JR7q631lMFgatvFgtoEdnDvBS7Pz
VGUKWPpZSbKzm6VeLZ7J5xKEXdVvNOGXjKAGghMZTKy2qXNXUL45afKTRj5GXki8pF1/zdGGwv+k
PTm8D/f2JlU/I0WZuxe5mKS5MrcQpg+VYUavHN32lvdQAsMUSGGHFkz7h/8vZBoSCQMT/5/K4MzY
yf32ZLKLCBJ9Iiq132TGf/Bd3Hvv8MVY/wWP2mz+/AqYWJhHuBa7ILnGygpRJx8X97dVN7Pu13KO
vg9vRALECheFAyZsffDVqkuGO3E6ezEAbFzYj1LqvwVXyoiv22Ylg1EH5V7beXw8sORqsEm5E7NV
jBYJkrkJrxYfBNpN88RIo6cLZxmzlWqnxT3SlEX8YczlebRXF4OvrOXNe3M/6XOuaBysFpOrhlUo
S0wMoo9iFt8XYEgTR168LZ9jHNI6rxKCLR3x7iO1fEkHCSrPdE4k/H2fON0xc+EZuVDtEwJmXBK6
MM4J63XcI5daMeQfFqDS7hnUnjM4/SbsV3m6d8nvR7jYzAhhKS29pPyCZxtgARYu1P2Ya0tgs2AV
UPnh42FOAwmNIAvY3MxaIw8zDmbYUuF10fGduc10JbZ+qxDBvlLvFv9eyvEE2CEcCggpm6AZM/M9
C9FpfCuGSJsndGWqW9OYoUsmzuk02SqFJ2JKzdaLr4oO89CMfsJ4J0UESZqIkl6DVyMhkBZY1XVI
2ho7Vj3YjoxriwIi28KIzxqW2hLUD1ymzfBLueQr4yPFo2PHq8g/74vnokehTKVh6Zcit/lIe4me
2RyWvac/lAs6lmWyHyqbaSZBYb8TzS7XaBkRMHo4v7SeZBue7Lxu9W7itbu3E2wn4ryZVZtuIX8U
/g5DoddPeevXIEj6Juc93s5zofgvdD72s8G6Z5Xa8VWAGnQssSRAz7DgGDGIHaBIT8zwgGl7BamQ
ctWgV5jBRWnjs7wFLigxVCWolxQz5sWe8DA+hEsDqblzyhMqamZ9boKY+jAsqJX4FJgd4XXs4W1E
ak8yp+0mOWhHPuJuuHSX8sTx55eFzSJHRGyWazYOpu1WNquO3ZEBDFdsbuNNVKMSStavuXYWT++f
Z+8QeJe+VmDRc9qALrdr7kHJCb6abf6puCVR1ONglmvIFiDk3zGV95/7ZhYcJkftmwun9MSTUF9G
K7SzSCwB9M7aoolQhYuOBxdFCZ/kcwTCz+gIYRUUtV8ih0FXnHnk8hULTXZhkuOZhTR7SfA4pqm4
sEDYfd0wXlCgaboVvmZ+I7hZ4wjxPlSdBptMhNwp4hvG0q78ib03OVDiJ0YSm+ybfRqz0SF15TNh
Kk8v+wY79+p1UxNmY0n3E11VsalPwiO138ZVx6TMjV8ulC9gw6paQXsnwibFNanatvtyX0orEWPG
vZx5RjyLP0Ly3hCCL4rtgAOM4RaH+Isvj6Nat+EXIBILEkwu58VWai0wmArBFT+vrSUBD+F5o5vV
Bv44/zQDTRD9116pZ8Q1vvBeRVgimtFtIARzHW/uFz5RA3P2HeK6tWkzr33hN+zSNhm/U8rzUVVl
5QrBBV4ZHrT80ad+81283Ky7JsDXst0gdHepJsRNN+OYpzBzl92b0ShY7ghDIK40S/mt2LRl6C7G
YarcoR7PCcXLRH3+96A9iZ8dFQO6Xt7ucjKmFhvAxA2ZrH/P/l77ewgU/tYQcE4zdThwCeYtaPZU
S66xliyhdGLsGBdU+7TLaANzOr7xWSf2/3qWkn4Gljr+TYL7qUdQxaI3hBDh0fgP+6mMW8z/9aeV
HJnuVO2oI6e+FiHDiSfXogxaR3pRKeJ2n9uTjD6zGX+hpI/NpsyhNqCOEL4zf7VI2pT3YFd3DB0J
KGPb/3sq57T4REh2lrRVWW5ru84uwU/2E0oMlC1hRYtWsTxaYWDVuCyWBBFZYK+QvBr8oPmt3Mmv
sUvpftDJLUpfVmatNtdz8/UglkBf0vFEtQluRydBaPPHlJ3CgoacISiPyJAxaSZXrQC7wJpEEO08
3lRR182qNTVLOqgHeTWIDOIWGHIxX2YwKmlO+vO6DNuJU1OLGinWbyb15wUY8L7EUW3VfEgfNEjv
Bd9+HTENNCdW7aumsRueduMqH82quNF1El7O1PlJ5hvsIB3OtJm/zPZSIJz6gKewFW/qoX5gXRj8
YIHNgVY+Mk/rXAnbOdUaCjOZOsCT0g9OZ1ua1DzZTx+6Pd1B34M6GD/30zUzzP7xcl8zCg8xsfJl
TSodVZJV/U6g/F7Jfvt5uuItou770HYMwTl0ECPXpLmNzbPZqdb9o/rJbkUAfdEiRg3Vu7jg4CHl
oN/hxwJmHwxmDVM6lweMDgDQ8BVi2jhdwmhj/9shlwVwph5eQSwcqGKfLqc7r80BQbD58qe7eh6s
OiiR60FkVIQTrAkdERat8N3BHcRKDb/TTR35/YLfBpKH8tnIHNIj+CHe6r0v7Op6d/M7+ReIhZFs
5cSpYi9pdm6w5KrMsdh7RMSXdE57eXI4Ow71xPnqLVyWvXB5P2oWNLKZOnsT6bG6Q993Kjecy+R/
gUSbjVc/MP5SvnnXQsbH0nr5qDgxK3tAI54c6qeT8vM+L+wnewwB45WSg/Cwv+/pn+UFcxRxIbKw
HBDfkT1OmAkgb+dEOucVTxBtL+D9gOIB6tR37ieX8k6HT02F3YMJXpuwkZ9QUIm2Mg8WihOQS2cj
jydAdg+NNg8J3WQIY/KS2lmyh1CSxdZYCTM06r3fnKINmXLapZgDm0Pf3WS35wEgQM7s4Vuz5N29
dbTICk71nSvT4rwYTvsAV8R9mLDRjtZSDR3pG+OHnI5qQnijxffAIRXH8ftBmpV+f+FsFJ7h5ps7
A6EPSTHjE0LTdEX30oxFoB/elNw1aARi1uDMncgzcU9xvsuJbA5sTnue2bgyFZg++dC/YaG8Yp9U
L57UldtDklf2DeMnNs7UYmA2EXcjpnQYZSmfGuHCVqr/9oolT1ZTuIb07l8Uf7SnqpfPxmEZnsUj
SupM6VAg/TMxYEYA3fcs/KJFb5f0kVhpdrf38t5+wvSBDRGyT5DchKq1sOCZ0gyhSGw+p48UgSYq
C/PNdDJyNcm5B4dRJ3ZxhXM/I/aVMRO2oKLfP3ERs5HNY0qLkV/LHOzy+iBMJ3h7DaioYCNd7R8i
xJwFsNI4b6ms6jZeRTf9hykCzh0HLow4xgjBYgDECW92TAUmV5rv6YOL5ImphdlPrOImv+3poxp2
KTyWyMVLN7qS/CCYz48cDnpsZwm12qLdVmsI8hqy0UsuEdjIIsnnYjgxU3ediiuiG227G5JuRhlq
YDHHGqYX1IoTzXwVjvCTlE6FB6DbcNC6FQqxN9s3TvZ45PxWzL8SF11DegNGhEiZehPGPkE471YG
zbRmV4+77iKWwcqwMdMzIcdetNFqvCjN9yW9YZc6Xacxjpe2KFpJskviIzaAr0uQWYD9bekF3arq
xzHLCNxF6/7O3stwKFjeJ650wDQMkHOPCdzYODB0YE5QMENdvi9EQ82xOT0Mds3phNi7Y6xl9TX+
jFb5He+4SQL5QDQGed5vGdzZTQcvfc4NoBbVxBXnhMvBDrpo6hcwmk/pDsJEscq7M1MvdqL7dPs0
KBUctpzyoTnamgkaYBmWtygzTDQ0G3U7bDMDR2sc5q3XsqJYyEx1ji7K5moa326HvoPzWJBheRpX
CiwEDpx5brnJBfxM3418e1ZYUpnzB7tGha4qYrlBgE+EMd44p3jVbbWbYjcG9vm28ENAe8Mth6PF
o5naBFYJY9bVnARJnUkoWcw4lFJGoAugitFw06JeJI/25+94c2IURyAyyxL0D1sQLMKPUzPDoRve
uJdvCOWdkl4JewgpnIZWY/7M/DTDhdshrp7QXrsYIN55jLD0H7ZavbPCwZskVzVasEOxinJhQTXR
RFpNsz52e+mn5jQfuN2I4klxJCSY5WlGE1uS3DFAuHP4hYqC6tw02F+5USSTxf65hl5H7w9S3XBb
m6/PZ4pNL+1txcV4HW7dijuNBRv2e4TpATIOcZVEJ2FKUoBFkP0MaH0A0+VyymZ0qByrCZoCye00
5+1z106IrfMU1JnjQi/T3/LZOd7KoSJ9B5PPbEkke76Qb2TmaC9cE5z8PSsaKyYIqHf1dNNwNX6H
Du2xO8WPNnBi3MjFozo4WukP8CTx5W4sAQeYGVHbfGdWlsJh1snlaHKJ4SSa+tMH3iYMPznh93b1
zP1A28aYVuBHWtFVsm3jSAsx5m6FmQVrNJEc4PTxQsHYx3DrZIc1E6ZNZtOt2DbKwgnpk++WimH2
muXX7Bz13LJqUUNJi8Rwue+6H7E6GLpbtXSXa+HEpshQEPO+9jvbVcEs8yI3nG45KfJFOQW74KR8
EyCsrdtFCwf2AssaYa8Z+AYGHsx+bfEr2gaLqrfajAxqj3tUYYPNTfRiBUnbpnDKuDEjRnH8dPdD
7YURTA04ZNVMffbY/5UbkrRb4vvM96PnUFDO7erjFBnRGao0UeSBfd9VLCTjODqmW8xmUW673b46
qfP0M94LjnorUF8+IZmb5d9Av+lm4gULgl+jxBfeEl1Mql35NZv0X3nmE87h658svwqX5YlNEqm2
cODA3pvx3q1+qMVbDLjo4nAAy1eTT7b0eA4/f66v8quIevUXQywyzd76qa47nNJR8HtMbGLOoXWf
A8S/eEkZB6sCI0si0n7TNT3/TdNA3Kj2JDROuV00dnfqnOCccgdQ4HVsfBgl+YhS0sWLmOvfJyuw
YSInF1D0OMyBmWNClpLm/VL6ZdUVYJoQoLsJFlxl9eH1rTgvTEBLm4gvRMXLYVdjYPaDcoIVXM0t
jPZQEbwBP7ofuFvzaFvssSx2yi8+JJ4+Vb1kWJojnsbldX6fKZRuHlxdibb9pp+LteL0C8JO3Re8
s7eJjoYsYqjMv2zL5JIjKThRek0XMU3JPFmKm+l7O8CyZ0ZuyTbF+Z41qpR9SXQTADLMfqZjmXEX
F4G+fOb0PW6NiQdm15yCh/Hg5kSs2F64WKRvqbY5fibi9/N9DvOYq//UX4bI5oayOXzft+T4XpaH
6sSiGDE/YX5zDCkTHGmmfLwfxuVdeQMGslZ6Y1+aKhuMRZ7DFxsN5f99Kd+IYXqqC/2L6mTytLAn
LaPZc4+PSHic7nIGOocY5SpsDS63pXSEW55cWr/5wamWpmwTr/DzuU5Lk3DDt5kuXwtFcyAg0u7h
TIGvcl2Ct5jSLHeMVUA4l4nls4MH1IsKfOpEZ8lFrGtmS6I/fMN9bY1F7/f77ip6+hLNak6zBMN4
rBzwW6CKJ07T5WyQ/iJRSDlUF0/UZQ+U3+2BNbIa1w0zeYglmmu4beh6aZ+YOesQcenGWPmoJnOn
LDBkMEliCZdTD74WcMBRIGGnt8lyYagvk9SJ+yYT3saCdkkEHPEFhpfqsyxx9UPTmK+FjunSC/W8
GaNWIyPVsKXN29L9RpsTsZuzsMbMopg2zBtKZMnHZpQCEe+7L3FezutbRy6cO+1s6Yo5FlHYY8WM
6/eU5nBD10dhukfVJN7g18yyEx3fAkBgRmOhnQpWolWyRmqfCATTIpkcW43qQ2DSyqIf+Di9ce1M
Pu9+d+1/xziOzJysiuukdpuv+ox6yiCYcVfUVkPCIDHtZ30hPBhcTVtHuUzmpeg99/25K51p7TK6
yL6Jfdf5VEzzMR8h/rWW5+rbReQmhQAADDc54U6OV9eTeFgUw6MxXd5b0pJ8Axh7Wn+bPi1hydxn
OAzvpexonn4orgETJSAoinFYeynDGMYkeyW+tXyjcNZdw+6A56kx4J3JvNCWlkzSv/yKMOpdvf+T
7poWBgfgF1gB66I9MCJnGfHRbk2+a0v7lc+AHvfASQNvCsQm+uFWfq/ExK64LCw8PAv9VDVeXrmw
BJ+0wQmqFgRsfB42aBs6jo/8VsDvjRwhoFVP/8pN0QquiGNwz3ozmSaCuTRDHGFg3+9FLKXuVBoE
pNN20uINGzSwBLxyw2z1r670+cf0BRiWamTHrFi1YdSDZgTfgwuX0AVb3BZrCJmBCV/LzecpNw+l
MhtJsJo6uZt9Nufpo15GrZmmdvApMEoux+U3/s0GM/2tP/R+3KjA+lSvmlcLLOcgh/7KR3yRjtW8
s1oa/uGm/PY4+ITWm6Qc1hOC4/yp7nKntbN4f59ssc1pihHjfN/npbB9v9e847OZ99f7KBI2ASSJ
NGGxjhpvcp/r8RxN31RBSGAC0uFlm7T41GKrZYbjnnUSH1BzX7ovGh6gJdaUmEF1cIp1711doZMV
uHEnFjBRafaN9wo8aawjwERhPDcWWsJir1CUow0Do7vK7RzUFLcyEltJVGFbgBKqf1Ic39fqYI7C
+lk3pyAAL6Txs1tugK/XR8psbWKzWr6M3XTqhQQL++WBtPdBp4Axoy8MWcYty0ZX91kzPScRQbBj
0OBkA8DRGQylQT99Ghdse7gX10Qi0HytgpvEOkZ170jQkX3OHhVwvAtH77bxE7x1M90hMWf+iVVF
6rKdOc3quYmmqwq1BqxValBMXqzAY8le83WpjKMr1XKaL18YxrwznxrN+NROqWy9zvF3oDpc6uky
tgxH/2ASoGFZTevFmCnd9ctgDXxaH7Fc0hHhGl57pIcHUDQ+SnR9DEyiSxGvuaW7jG/gTH66L/2D
TU6a2uOG1JL8Ok9vyL3ZvtnhUtVmcW0PCFR/0h1mt/1M+8pUs3DipztImOIsYWWr3vSKMhniITss
d1LsgvUTC4IlWF3ar8Hloh3Xak4+Ze/RLkoXNBm8DAqzaNZfbKCyhSbulOkO3laUaWQIx7ZwhpG6
mbAcSSBThL5ERYfw14mIr5bJEbRxTXhzXU/M5wlR9yHWUd45sADxn37eEswut/kpy3xt4gMugDiI
uOhnuLnNxGg7dGcjckh4hC2EEwR+XZroNo+YOY+nMt6xgQW51hWnWg2r12xqTnxGR1wLVHbYcp2Y
yw6hPVJ3D9oW65DpRpqzPSpnPHnc6oJvQo7zOHZ1JwlCN9HFr2XI0DhmLIVPFbXYITi/DyLBL/It
1N2aDwgMAZTl68zJyUGsrWg0d8xGpEpTZ8HTfSOkhpDyvKlr1anmMUcqssprCNkgOpEmrTjhZ59Y
pGXxv+wPEH6HLYA5gFHXuKpmM7Kk3FAAfZUl4CmWRNbdAca6NsCUJ3E7maWb4pjs2dQx50BaZGMB
+g1gFNGPYqMwA3DANMUnG0DZRPNuo9bYZVnJz/0iXIhCSyi8Z8XHyyO63n47THXkT4bd9Y35fz7P
8MrB+3tR3l7OnQyi+hQe+DqKfRcdUA559pwh4mTkxvd+roJNvyLSDbE5Q6URoUPjyEVDbZccyyO3
Zn/kImPBkwp3epCvOgv3pm9McUaykSwt2+xDYIRxVhnGEHTfO9A+kx5M1tJqAjjN/OclL4i71pkJ
gZWxRXPsKXdSvxp8lCYJDlCxO9ydKctLZ+MSl8XzCB1TvhKR/GizJoer6TSkjvdgGeh5nPTuqjFX
vwnjG/yhlzydAHtyMOMLqe3MFBftZC2u2FjKYQ70xdHT/vC4aGpjvRITxkmX9FH+hIf00b+s1w+A
8I6354oZT8K8eqIxZKmzwku1KH9KgUuELd3UltEpV0x9rwvjt5PbP2SJ0VZhAgHCs8WIZnLk7PAd
MQB+U4ZdpAXhWSt1A03IEhb6fky/xt7nG7Yybq7g3ZYGUIj6JVqoi/Zz+IpF7kEz+gXnmNXrsjfr
gjhRr+vOQbMWZYdcbUx/Xrvg2qKqZrKrrTQPbvhBoLZVADq9d2PLjU25kYLZ1XSz5vAILzQVd8L8
UCqB6ACeOM18TLuA0vPQFzm+67v8lKQmUpgZq4OAHwtWfUsjg37qI9ERHW6Dwi5kamBlG/yI+wG8
+UtPLHItXH70h1DoPGMsYUsXfl/r8t2ZWa2qC0lDJyDFiZ0dJh/qvv8IcH+fSaQ2WNIXqv3wGzk4
EfTm9DQJZiizPLDFkzZ4LBnVoZw/0ddeggOLgiqMRLQpZmbN2KSs9VXngzPkmIPj44SBvxtuRa/7
irc14Ntk2wgmV3x+kj8UQJ7wkCh2ftIfyC+nDH8WzRHw5I2bKJYgnh6aw5H3qHflTngoi3iD7kwq
LcjeVHjwUfrz+1Z6cjBCrRWDBuaiB0DmKWG6Duw36SrZ6eF547ILDgLDZkvfAPnkg50uPz9pq2Mm
DD4BKtRgP1pn1qeCoZAFLXnDZwwPCgveITq9D3ADMGhqWMEz/MVmKKfRVhYPg58xlr8JB9RYJl5A
+JjdwF0AGz2kdxtYGeAW3pST/AwH1X3uyA6iQu7ZeCECmFBITgwsF/U63ajric0pjW45N9YidMt9
vjNm021sF9veUx643RL5BC1kIfnTrW449TW8cOs+51iZ7ZJ1Z4MuQowWQgfeC2N5ys6dLc5eXtha
kjuB0qH58PAYszCY38ssHvn4JZpLfWvXKt8W+PZ7HNnioL0EpXzbz8UEAx6OM+3603ydFD/Zky6y
nP4WkPwZX/toA0ICKCLzm1kMyQm4vjVTE3oHRDcuX4g3TB0AEbX5eydLM3VDiRkXR2MuLFKWT7ae
Ysl1mc+TU0Yq/af64LUGS9AflgguFPEjgk5DZX8pV5ItUrGFVER2IW0JqotAagb0i/Dp0GGbfEMl
8GQ628Ji7IyRCpeIcCx38D4nQG501NjpRJ9U77lMgIjVvh1R8vCmNaam8FUseSfIsrpsjf4W5+6A
dwDvE2LkXYF3Kov708Y09JgeUUsweHmZWWNOmGxDxDzUq8k8PjYzWFTqH8pP17iXlk9SfGZU6jlL
Hx+RHZMG8enrFyBsbCteK/GDue5PT1W1DM6v5UgRC2w8qu7DzNgUn88Zt9abeeoVTgi4DRZwjZks
J2z30Oec3NjcYcTChzuXV8yvUA/AYWfd7q8F6C7TqXlwhtExWao7pgKEb95v7HTHOJ7rO4hlO2iu
u/qjuJBCQR2duPknKzamMQhgZC4fecMOwk6jzmENKQU0NAbhFoWmWKwCPH13VNnaVhysHhd0yuNy
Nxyrw3TbLUoviWehYmlUtufSY4HZNIo7WRjHJJipawECCTsz44/31wRdiw0pZhFh6wN5jdQ0izEL
VS+xJrLuDZ5hsxJcS8LGzmDd5Tk6G7iHQOpl4m8aJ6xYdMovJ7Cb+TW5r15PW6OuZWLMqwYyJXIQ
TLJcDcu4RkcahpoTGRC4ZKpOsS3XETUHbU1hIbTMJCplJ/2uP+lUw9aL1sbtfigptdGll7M6tZ+C
j/MI9eS9W7zyNZFt6pf6FeMez6HiIC41DaMmHxg9vNJTNVekgf3gqABXwkaj2E2teNuhMvKzQ+S/
yEEz6eC0z8mWnS6VN2nwUcBhkbm4FPqpzsf2qO5847UPk10n+8RXF0CtFKY/BfjfhRoC5xDKjIwx
ll0wWzkFX33sSHfGHOSEjldjojtp5ne5U4hWH3sNBrUYd9HqKfhFmCWhbK3PVVZmTJfBXRlegTUh
XYUQtcoWtWclN94L972B11laWkdV59pHKjq51z3CF5k6TAHUxVTFkmRsqEl+VbCNw1oQH+kp39lJ
2ayRaWA7dhj8+qf3UEVxB7UjtjA9VpcYimrgPzOSQRGx208FfxMfE1fUWdCoWPkw1M8g8Wk0bZb4
Ncyf6DSs8D2WsHQ3zC0DYsWcJ3tVAVEmYmjenft6o810YNPWR7ZNBDn7NLC0S4g8id3dsA/ettzP
C0gQ6lxqXCoSPnCaXMU7lNHcnOBFHrUzFH0imwpgBLW1NB7+QnLiDXb06WTR9jvSasN4I6WrNPcx
lRd7HADs9+Q86WZdu30NODRZKRgk6bHEFbQrOXkM6lzRIYudB51xzcunLKEuoxaiSFA4vQxDKNkp
uyVHD8kpJFjQJJC165cGNruQ6gZLQjnU2qpqQ7tLrsre2EJPIokIP+wawDrzJySlgUflLnlGgTKr
+uW0h8NxZmEO1Vl7Uh/t9g/Yb0a0/984/98f8cGE/JLiVvrvv3jqwTgdKeHD8QOotvHhId2m8xCy
zv5eG+6q4mq1tiUVwJjpuuCkDYOxqOJOyCcM5dT3vZ6HQdcwSuGZlsOo7wZxOivKJT4b/0HZeTW5
bmVX+K9M6dkYIx0ElzUPTYJgajY7hxdUh9vIORwAv94fKHnuSB6nKonFfNkkcMLea32LveLlrsuD
OnTsddtR2r7cp80FD0Or6397mdsANKhr18faRskg0VtPHeMvjRQeinDLfc1yUadI7S8XU4v14HLt
5wOX5/32EsfsF0RkPHRrbKP0Hi9vmzkGI95y9fJUkLBsTBI93cPUaW7CYTdW7MbNCaFKH2wNPqxG
MpTfyLbcBGHnT2iA9KTrYP4RVmoVXvyY9tN1E063Y0A4Z+jwq5W5IW6sIr7JsujdNfI7w1TedXXo
NmZmkpFAeyNOp12sJF7D+doHN2MxGn5UgsypspdAAdkDAH/cZOjp0nAYffK8w02elGzyqCC4QPpE
hix2MhJ1bSsaWxoiYFdQ8LE8GMlJISk4H0q5G2LWpzhOmPos5k2rj2lctf24zS0627F8L9VSP5gB
siiIVpNjevwqu6TgOxLqsGk1B48xqdeZPOedrh1cQfcBx8SXo9KLd4xNhXt7AlLlNNMbrhDCn2cW
HD04JSiFvqGELIyymJZljL5ToLZoSSjwph5ZYyuZCNOWYrNUx11WRi9DohPVwBSDkSSgPdC7VYWL
EkRNnIDWzNhHCOzASL5rhJcuIHMRI/KazQQx3UCIqwWBQUXOTMIQ+3dtM8/0y6tIqit9tr+SXLyD
mErXWSwCaJ84tm2UCaOD9gVi246oZNAztPYGQ9PWGoGIGolPFRZdRRbsWG8ABHM61/5UfDljkXiS
mI0xviPFoWtRizUD24BkCtejOcu1qJeXL6bLOHqKm6G4C0qYRKDBb0ElQN00xHS0o5IcpXymEtdm
5LGLj3HaikLZky7BIFFCjuMr91pwk1danM1enPcvgRpVuyr/VhOUD3je2TSNmbyaU7F36QUMmB5i
jZpDgxP5lBBT0nfLWJMV73GN20I7JRWwBFk6iBbmjh15ar9BlOh8PbA+3IgYdT2jKOVoKI9V6Jwx
8tqUv4jkIZaesCLBYgAxzcpgi2eYRS+n2s42eq8cxnHbTTNqbihQSk5P0bBIj+ZI9DSpUYcEqKPr
iCNTBrPEyb7BjzaHypmwzFMTcWLiQ5OC8yOQkYpOw6TJk7F2td8YAqtvMw+/ElzlfpExt6Vw6690
DtluiRapleE4O9Peng3OkoTVgJm0sO+ZCyoqaHVHg6gxLQUDqcVgoGfvAii9pzfJix3rLOQCtM52
da+mbAkGpaCuPNBVVakbhglTW2K4970J8tmoUrFuGMqSKhegmFDyy3PAgbQOBooRYL7XdQXkVAM7
vCm+pZL2Ry1l5DZ1Y+32NSvyOI99C/bZvmdJkwTh6Adzma5qRLelbqIzBOE+dpnqz6tAMKGWQ1Zi
qrUOFl/AUFM9zHHj4wemCh5CKd06OhL/uUmOfcxCJW9Z9RVVeivD97gd95qJ7ktFZMAQG25NQVyj
SRsiTiWwzYEWaRy+RCUt5dImxbLUU38y2n4Vg0X39d4sNsQhc5qgVA0HcqQ/m9mM2QCnz808P5np
eaxoTXX0EMd0QvzccwRHiwtVoYhV0viMXYVMxEm9tU2i/EqdLUw6fqq2+jqO/NalIMVEmVIPWfZH
W7K33wcRYAp9Mm4ck5KjYj4VlsZcfZEATTRcEhWxbV6gwRXN3Zgr5mtKuVE36FXa1IIJdN5kprKX
LCJ0YABXdut0+3SI34BcJB4mugMAahtV5EzXeqBBOobYEgJUIvFU37oamWzYUA+lQZuYBBE0VJoB
y7sum02hTDc6tGLdgm8Eup1tT2Ms2LgC8Ts1Q5IFbZYM8bwhsQb7jR3dFFqon1S9fyHA85E4dK/s
4VZ2o8o23qY+EZFLcMorNqCCpv0sMAGrKcV2dnO2rCrel/FNV4I7JQjpU9QK+cdXGQ7mQyRYXyQu
TXL3GDBEls6LmlKmDHIQlRYOBS2Zui3me0+xskd3XOwKVv/WOVGwU22Ww9L6yKz8x9QRcC5GSYii
Sg2e3BPL1tdpgLRE1/Nojf1Ng82M1JwwRTIsTPZLPQlwuh5aZK/1t3HVRlBN3CeTHDQqzdQpOM1Q
yrUjQhFnXpNFtij9VkRRWosqRBaJtcuczRCiNyzUFsJFLJ/U/m4CYdiWd8tH3Ad2xEEVWYpvTMEV
5EzBcZI9xa4RbSIQF2QX06NpyHagjYPGA+g32sKOUzErp27j9iymCxofA9xkJNDqCpiQspqjMNgM
g7iBZoC4WZil5xJW0WsRWRxtBpogn7YFbR7ptL5t6jO8uhlhwyxBzuRAJ+I8o8ZoT2KTL7m0tDUY
fwFkJGsCmG8K0h2YvVsImUuZmoQPBBH8pq7a5dgS0K4oFflwDcXlagY5pkzUvvRApQnRiedMpWiQ
O8e5U2bojKgnStl2KJcw5FdDgpu62gcizLwSez6ULKx9SUiVvxJBT9YqaIuAXRgcgJgOGlsYhCcS
yULoUDU0pibd2M2toVWKFwmVJiEA+FViUvVoLfZ+AzPslU3jKbLdCQdiRg9TQYuNcqSehuGqttrK
DyEYXNmWOE0jNeNy705gboqe/n5sm+AoSn6bBqNMqpQtbmmRbGMa7dqYbeIAgTxQzGfNobqscHx7
HQW1MpliNonKo5u1zjpwcpqcUErrzszv9SJ5UmoosCMDcti3kjo8mxG10Nd9iOmlaBN8S0wmeWM/
t6nQn3LzNBkEqsCQ2yo9BcxJTXFsdYBlG5qulQNrzxHyZeqdzyDL78FEzKe8H9qDDKHy0g/QLdKg
hR6iNHfZ1A85VajGdY5ukb+LgOzsQaWLXybnkdyCvTH3jxNHIAcryxpWd5VsfZytlF7pNCag3FY5
ay90XETFQu6gDWG+QLHyXQURW2IHbHxjaliGSuj2XGtfRiqeyqbW1mOleqOEs0Q8xnpg/7IWA+EB
lWb6RYp0IWrvZtveQa1YazGiBl2rfacG+5djtF8bIY70VkIy7jovi0eKWEpxqkCvWM2MYYzmQZXr
G1fRlJuez7/uRNjA0oKcpESv0+hEW0suNOgJT/utSWQPEYv063R39mt78IYG/Y9Kcu3aVDOwwm2y
I8weWoU8Exobkx0e+QSUMg9GqPgJecOGFPeYFZctkNJkHtxQrR2YpmP3FEpt2tkkW141Sbkm8sPd
qBVN+ixKYJMQdponKyukvSosjIyq9i0kod5qx9PCMzLo6cD6ji+segxyclProzt25v2sW/hutasq
x5I2szjx56coic0NDvB562r7KqaZQzzpStdmcZSRoJkCMkmz0QpBQiEygSr92Oo1+5xzFeYYbies
pK0ADABR26lyQjtmG92VvB5dZglJ76etLW3lTqghZf9kGEayy7L8jBBh1MF+1Qjq6yVfHZCY4alK
4xW4fRfukr2b7PpgjmZ4VyUE5QCtbxukio5hWhuz7t5st5LH3HUPk8t2xRWVP4xvhbjWKwhUWIU9
xSaJqZhi9tH2c6SJ+y6DbNzzWfmaEtSEBMCzgEwfptD5IBVEbI3JcDdt0d1B3w2PuclQVsCTEqkC
V44vVFAnJUliF4nqFehgwJqufcn1mL6GWp7ioBaIgEeCgwgCI0YGunfHtwAJlU0JwZq1ca8SLFfF
w01YUdvT/Dp01I1TDiu3Y+VUF/NRCuKFZU7qQfgRpFR2gnQSHouxTdFVExQ87ZRH8K0UqOLGBrIE
kuOKolrPrpfB361vVZeOSheXrV8tyl5yQXeuXSsrkPCQnHHLzgNFjJC1Z4tDpBYT9L4cs6ITQ7lK
Ws1zRX2o1dwjYP6VfF1A25nipxq1I6jzKIVaim/TpJwbrAUPKk0zGbev+Zi0q8iQ6CZlavsCYX56
sAadLbQ+HCyD+aOLQMTZRc61Ce2cGhqAW2L0aYIImjhGqtHEAK2GT5VgEOLnCv7S267GAy2xlEXa
FHqWwBwqhxiZ4hQmmwB4MCLy9B66WQyxi14tvwYhgyL1hgz4kJbTMWIXTT2fsKWYbccOXs9Zs2vq
Xe0mVae9gm6CzPKSsiQRn+xSkTDns8ekBWdA7jiT3buWZO5sE039UnFDK8jJg8apyqH9ktlXgukP
GtrKU9TdUlN4VAjiIwFQ2RoBP6CiNdRAxv4t7QsS203HYzVP0mqnHoOJbq0qclSQlBsnxNLCurXY
De01cStVGmLJ9JSE/dZNE0oHkZZt8pDgLMHJrkNbks9CU8wVKVPIat3FL9s+Ye4eD/oS33FjFoUL
xXfe1plJOnEsoiXJ63YYNHbeDYuZwEgohdbOybCovYZKeE2kFItljYOTdSmCnPaa4zxfO6FLf9f9
cJq+oRqVHDRlOEO3vOYPh73WsmFTZIuHfaiB4ZNSZKSpD1o5X/fwRkGxoxK0yfEbUY8PRoe0ZOL7
VZffPUBPaoAV0gM3e1YtIF6RAjmzW3yKOcTDbILKlNeKn3WCXp9K32UEGgUIZmcS0rYSaZNdj0ud
r4WL1kQfMI33zdSlB9dpOTock7ZOE+LyQdLqsK0IJ4Om9YzbVhr2LkruygwZQxh1n4QkfBsNxYG6
Y9Pj0lcfTXKjbLz9heTbrSjObMIewQ5BXaGvlGwuYCTh5Z7GZsssgAG6MdDpoke0akteRyVBPq6Q
SykDj7eOKC7Wg94jRAnB6qwXu75BX9ebc8Fu21xJAzU5fFDH79G4NAgfRQnCvhma74mhV7jRdMx7
6KHJ1FiIGFEfSVcEazMI5KlNo+0wzNezqqeHwkH3N85Ehvddu66aAO1gEHsiCW7TBvE1sUoHY2nv
CICoV2bePlmZTQtOXVvyeQ6h8gIEeRpMAzHX0ALCD1AC8XtGW1OZUcWMtNwLkR+Mosco1aGdniaO
61zZGAJfw/RkZHBqgdQA46pQVrVMByFHvZxLFeRbFKzZBT8jzajURv+c6/tIjzVvGfVhGbEsYWUc
n3Qok5gHSLtA2FHpKAyrqd62KRwbTQnu1QaHyExfmD8s07LnzDI2w5KyhrdCMeIDy8JbKiYzYgvp
F6r+zUD5Fc01FPWC3R3RiBpnQA6L3lSums6gvaZnK1E4pWfFLhtax32AYsRJaHGg2jQLJXv4G53B
BnOW/TnHMZoQhO89RLqNbslXHFQdP2LTHOE7KSQmQbCoinGj1Al9DqWLbifrwwnvsDhU1KSgvvWu
Z0v9Te1opsilezS92JKdS2a1bwThEgBI1KL5EpR4S7Fg7dUOnQcZxu+dSlEogRmQlMk61iXLKhJR
vLauXzjlKDAFYPUM1XxtjF5eaQbCU9UqdGTu6odhyfu5oafRWZBOS6QALSRqF+JVJtOvCBLyeUaq
r5e0ysplHyvYwmms4SoZHhWME46kBDJm2jGYY+deNDREJM2rieJXaMTayS61dQmXbd0OSDXTaizu
Z0P9cCot+mBv8yWISMs166FwBVVNo/1ifnvNLWovogtZZd2Udd9sKWeKMRw3YR2/mqqJLmvXSybU
2MTM2/aU1RgajjkKl6nAt0/uTwwM0BchixgbVkNjyA1TF60Js9zbMoMIpQ0fgU4mro5SvAxYnUxB
E+C6HmAZZ9qGNLVF06K9Z4H7WMwJ/pXsMljRfArGUzxmr47WSn+Gr3qsR5hjBHhqaytWSwQ59fsg
TVhMnOUl/EVvAqp3cF3CLBPWLeXcFJtBC64Z6BIiPl3zKiRuDjGU9lC5NXvDfFSQemKKE/0Lk1d8
m44dyFvHvXdIBvCCOUD1X7ePTlGsrYmotLGssaWWxr3ZMf4Vmtmss5CMJkVVfDSqeoX9KXCynHmO
Gs/I2FeMagN1ZLA2eWPum7KwtjbKAyOzez9QWIQ6ODmNoGAUylX8CKyS1LjEJ89Wb4gYUZzO3BFp
CUI+rFZpkbhbg7XFPizNzzhX3Js4qc6ziqlT6sa4AZkKpdPB8ZIXLORNy7MSUsPBypGvSM/SLeD6
fkiEJzkD/4odYY22F8Ss3dJ1CJ6Ngrze2UCkP9DPiJL3pirts0M5ml3DdGUN9pOL+C7H6ofnxZw8
USnfhdn70nIsdm7Kjd03XyGFN69s0ErIyph9FyUGFPVwVQcsu5eqfanm5Sa0IczKKLS3Mlh4vSM4
PZseqSCRFtMGiwNbQVEcKGgQJp0RQ6N+Fc6NjpR1BI3V969hqDwlpS2IEmWXHFXFiz7N+VYX6SEI
iHafJPZDo19Ell1Hpi8+fkUykJYQxbZGe24UBxRDmFPnCCOxad96yGlNO9FNmiWmDquBV9D2LZOV
Av5Ow8ujFnO7FnFBb3+mHDEyw60Szc22ia7aXq3zrSqj+mn1SxJZLl5d4POJk1RviTUSQ6Sc9MY6
MteeJb/sUxWI/agaJJlD+NsnLedgvtDai5eRXfE2aODIKKgZiiNBHp9hgvQ9lwz+HbYsJhKipqyB
+dmqP7OQ3IhYc5AXlwt5559fjabmVnaLoUqIfD+6okxuLk8Pa9uZaFQvm4hBTms2/kRqXp60XPy8
mdcWTITL7d+uXl7+Tx//+fJ5aPhcP2/bDh1G6WuK/OafjPBIQM2+ALov1y4XFyh3swDAf968XLvc
d3n055P/dN+fbl6eF0CbqYZPDbQhkWaWd2F7B2nFXzMtf+JvVy/3Xm7PxshDSg7tQ3eJQVk+yeWC
owvH7c/byhz8523SWagdtuv4xc5niKuzsnKBsekrk1Lmnrjjmb9S6XZmkF9lFYTRYCQo8MKyzQdQ
dZEaif0Mi3vtOixpLje7ev79gXR5im1BduWg2v58weVpl5sKRSHfktHhclcsTHNPGDVOtl5Niak1
4PZcnnd55HJR5g2tWzadd0lsYNyGQcrN5WNcHu50IXal/jmZukAw7A64Wy20AjEUsQMLByhbC63I
rmnmBxlzcV3R/TWT7r5LaNAMzdSsrJLwsMuFPnYIIqKymdE3zihEoM7YZfc1KmgtCkdQ/Uw0IJJM
4GZDxyxqW9qFRHakwMa28UJxShZQVHE5wJebl/vyXCLd7m1woA242lIbsDdcHhnCQpu9gAzDTFKV
//m6jKBdfvfe2gcVtrj08g6X965CZSGPKAMprGBOf/57v/0rl7f97TmXh8aOToomC1yhf/9Q6d8/
2eXZlwf+4b3/24d/vkPlJK3v9u3u53P/4d8sSTSJ0+aQaSyAYWYx/Dk5IAUCKNdR6N5LE+GiruGz
s6fumFJ6BicFPWNwSMnJlZjS5TvhtqRm1wFdgTLaQXovdsTkNUell3SVUvr4pEgM0eAlXUaCI7qV
ugTlBWKFNDDlfWjUb8uM8v1Q04hvMpb6DSsXdpyCXTakAsWyqInRs9QDdp5uYYwQYGAQDW7rB/Q+
FItSQNs1FN7cBxZg5SmVDGlurSKdVcmJ7dJgXYVDjVmJZv1QNAg/HfYi5gjUoIXhUeQ/hpDg66ZC
A8VaYN2n07mnRLfGLo+6yCofOosGQk0ULkofsC5UydYsuul3d/gVyYoKd/Wo3et2ccPytl2NmYoQ
IU62GVPwdiDQBloqDB6NfZlKxjYwR/xcZX/OtJLJLA7606jRWOrpYGoGbbp+UYNn5KoO5TitSfMY
Ma6hJRZzRcQPBknCqsQ13I8JoaRTKc25pLcYJDdRMGerfHaR0GjdlwhTgh6T2l7rrnYoI9kjPyVG
nujzfehgAFFt9zlFVtnRByFeC9Jr2KPoIWCICOv3ngCeTVO0H6q9SbOso9Eo6Oin6ZnAaTTRokJD
HeHXDS6Y4zg4mOLNFsa7nvaYZ1uKaeakbYWFdjwqEQaUN0OK3NDO6mdcBjmZd3BOmi4Mr2qHOqmW
kmaZaO0MkIPxQTHLcVfb7B1CerAkvDcHWyon+gTN0D3UKutijZ1pV8AwARi9ohl8kql2lIYj0I/1
idc55bXSEYgmRXCj6OZHUS91Wz6OwiFMcUQnJTHpQQYWGGPSoPi2s/iQBRLjeFgr11FBDY3pDKYQ
EeUbK9NPIZQRQx2g6raUA2okMHCR9VWRai9qZ/ywUmLVQswVvPSacgAnTDSfc8W6H6xmPFN71MEg
e6lAAWYJ293a8GhqiiF7xVQnXFNputMcdkGFqxzs4D41B3HbZfq30HHxx9kjiQEoyKwC3a75OrQq
uJRufo62SkhcmzrrydZMF12v1X3SDFw2flLxHFKtzl2Jic/oM69KGNWMXJtprrBmNQpa2khg28JW
17SxdK9M7c9waKKnkvJWELjVmqjsTS0BtwXUdTdBHuzVNCYRLn/UFyJ/zTekkP1EqbMUj1rZHbPc
RQNHaOrazCW2OlNsByNytl0VXLcRQSemWTCOlORhjBjMMWGN7fBaZ82bWvEJ8goRbB7cVqV2bqOR
rR/f96B4g2ApaPTTl5ZaClEG+AT0lhKeEmmoadBhpST3rRMRvEQxouq5UGHqgPpfQVVedVFwXc4W
tV7OD+gRyifbNRQV6q6AgnwV9gcThZ3E2NM2IJUYzjeGhMZXKXmIpjavP3KLskELIXFtWMD3TPRt
GqU9xC9pu7FnU97nXYPKMEEow3eLgLmLlBNregB+GqLbqTh0dhye7Z45OaQtZJpxuBkN7c0hERE1
TIH+Uk8fJzPu/TZd4mIiW5yGKPjsKKH1xEWeCGuQh7Hnc9V9co67CnwgSQ8buiac3eMwIIuZrtyB
yhQce9sD/rsRMyjuyu7kQ19K2pbyoW5bFW1p9EM3yO6tKRZsOoHmd9R0jTU8b0qXGI0LMdFodlx3
1SyA9Dbv4J0kuqcMN3xEfa23ROA1PaUPc2xrv4BRSRsfJSz5j4cilB3oPNSkCDn8WQFOLBNMFdCA
8hSlsdWKfKcbgIWEEt2UGSvRCKQ8OC85bAIg67uOpPZ6RhdGs+qR5DVMTcOtbNt5pTvUPqaKWNVA
Dc094UmfCaRUCm3F15iAJJQNCcfVoD4pat3yrcPTVwSkzLqbDqpwMLb19mZIekr4pUGBx7AXDGiB
2aIe78dORw9uxlSLlfWsV/OhQ1yTiTC/XkRmHLl2OcTHtJpzr8nzI3VSwogvAvQYYnYC4Xmq7cbv
O/T/cpzT/dTwQ7tzC648Bk5TDQFlhPHVTtGAZON4k1K338uKxgqJMkAziNZTDED96kgmAoJXePmv
mUUzXbWS635W0EdPWC0sHQuT2hirUCCFn4bp2DdJtq83k8xvya1iTC3cd7DBFPM7LL5W85Q6aoxm
prq3aGoVcwxF1GJmzhX7y1pOVUunhZPmx0ZyAlGzY7U3jx+BWp+kOlVAc/jrExzvmool28mxINfR
A8lcQkOqS/4kupy8RogABZS3A+htAbejzYwNarnv8sBMzuymts2Hsu1CcszFS5xBNkyI3tn3C8FG
LheaTDFThMVjpETRPsobdz+Z40ukAKpoC2Paa6z2kJdw0Sgi9ESOnCBBB0XqcqHtapfEpaV6SGCh
Py4ZParN5qBmH+m0peaTKstdy4X+92uXm799xOUFbRzTmPMudwydznJuXD65I7UHJc2A/NhSXTt4
y9FFPudjt/DFC5/l40zBaUq7vaM7XKWRTviMVRhrzVUAkDSuX8BEzJtXI0T7r7noPC9L+suF6XAo
6MvF5SZYdirobNjWZtf0+zR4C80exPblQxltK4kXnNrbaDnCU5P5oEvS+cpacgrFsomoddAl5XJx
ufan+8jCY960MBg1ekJx8hJtpFQsaUOjR32ZEjzR92zoiuW3/HnRLmvUPhbhSqXjvDJrmp1bbSGz
XhCpYRqyZylUf2w7WAnLRWILpEyX2/ECZZ1rqjFuZmwtZUjR1dtDheIFMmve3A2do+0sG2KRs1zM
GUJepauzlSTHC1IVsNh9X+E6a0pxHdklA4Sl6/upL4395VqjKvq+klZJMYNSbLgwYmto4azFBFsO
bl0+w+WaxVZ3bZlIuKL4SDa3tu9aR9ujYx8iK9iJGpqJniL6DQnZ1ilXmtMuMu5oi5T7QnNqP0oc
oGzt6yxZ57HXy1e0DWp+wlJdB6GCZcdujX2la8a+NSDe98yhV52F+sDWGSoXdDKsS9cG17/wxLIA
mkKFoLSiWze1JjkZA3sZ+pjnKghiXyNalBI3W16PrNFvuexjLhf9ck2TAWL62aAw9J+YXJvgQoI0
KYhcOPLFoGFfUpjQoHpVLkLcJEbhzAX11V3ZzZo/0h/dz8vF5fu/3DQoKWY5xRy+7hCA3vIbsHL7
/cIdYag4aAVWs0tUm52xIdIjA1Gp9MsexUvNgtddQMI/D8DLzSnBU15Oc7DuW+feMORrVeGpG+ZF
K5nMSbuJ1PHDwB7PuG/v5Fgd/iU3hzYyO2U86cAIZ3dHcQf4ZsjMS80a+GTqE0KRejbuMPVt/orY
QCSUCT3k1fAcPfeh/lAeygOtKRWRKkrtZS0IczlhQbzC0WQfo8f5FbzY13hDxyJ4jB5ytB6+PUE4
XeXfQBSXk3L0KXvSQazwJdEKIGHXJKCGhTvNcmqsm+6lWIBjIEg2DOrzPTzpRgJ63fSqD9UxGrbq
3XzTfZbcnJANEnjmEbhU0wN81Tl9NWJF190L/5RFLw75V3Ol3mFGo0mY4wZHeGMd4w+NXQz2VJcX
zcgZ8BsrB7xTXeKxcm5GH0eIbhIc8IkYBlhNBWj0QXu9BWDlxWdCJq0rbMYILR4UKqXKBtt5soCm
nOP0GZ71I+o0wAUe/liIBBmt16+K6YyEu3vrS5z0e+XN2Af31ONZ67XYsQzYu+SuHVkzMKzor8nz
dBN8jXjDnyUM7M4Pj1q8MzHw9yvJoG2xkdyYNYHPK3D98gh8dq7YdF+VLxwHOOBnuhN0jY7ZIfnA
cVkRLOJp5oZgDROOUobeAmMvgIdeuSJG0UaBQkWNmJQzKzHGDSTx7u0RtYU/foT1lbj74XabbkIq
f5zweTs1k+HWrLeufa9k/j/g2s+sSMKy+EvR5+cyLrr21190B54768Ll/t3Xr78gPFGFynJC2A7S
VE0Ii8c/3+9ipDO//qL9S1WPMskMDaOmuq8UJCte+q0cym360e/DOyinGbqFjRqcY3s95T5lRfvo
XM+fHCGsa9HoZQvbZbLWxAIGLJvIJ1s4qUnoR84uKM4wO2UFQ3VtKL7iElDrsG7wdSR/LxBNUAY+
zd/Q/Tb5Jn+FwnGNB3RbPQ23yV3+UD11VBxW+rr5kZCx5Lxk7yYGF384ZXvmfnSYKgcsxvqt4U90
JHz7lsEMrQHpF8yzDAFX+PYNjE2TTySwuebsWIF5Q1k6m7ijuif7GgzzSDX7aA2e229+NMOX9ZAf
wfFG3xgTMDTY3zigCPawDuzS1gDTXpMPxJAqgXJIi6/kPY2Fh5ofHasNrGIe4ayG16Ag60dKtsMw
GxzFLYdsR/vxDrFZ/YzEwjmVmxNGCby61IYzvr89kqhXO2aRvc0+0OpvlFvjCQrmxvXCH/MHwWqe
4ccP2cJp1F8cgj6P/U7dRr55whdKxnC1wj7lYb3vbsEAInjOn0vIIrheUDZ5yJ0xR3Ke2rgBPhJv
Fe8KAa71ijNsulkQAA+GuvoBmCy2PVYH624Vr7fALIF90sGOMBAe+sV4ccCnAE7d00j2BOTDSudI
iRy6+EJv4LBFxnea1qwy1kq9hciw408MN8ZZ+yJfvt6O72zB+ahM4L7Y16/TwX1lX+mzctuwNt8q
OIbWC2jh9CreUBKiEPX2ie94/8uRr/6zA9/SVc20bMt1dfOPBz4g+xZFly5PujOc8CwRHs0Yw+H1
aLsv+qIwJQFkXbxhm0HZhNHoEUdSuxC/F63y//JhCEL4L2ehZpoonlWT7IM/n4Ui6UarcQd5inVq
hfxPyGhUeBNfEYg2HDbMH2t8dmRZs68Kb6ruJqSBi83yEf9IfHP5OP/6Of4bYMHfh4X2b//O7c+y
Wlb2Ufenm397KHP++/flNX9/zh9f8bfr+LMp2/K7+x+f5f8oT+/5j/bPT/rDO/Ov//7p1u/d+x9u
eJekitv+RzPd/Wj7rLt8Cv6O5Zn/1wf/8uP/lndBetA//HLLv/D7K5c/4ddfkA/FRRm3f4y8uLzo
98gLx/6r6VqGQXyFaunil7/IH2336y9E8/1VqJawuNuxXPJWGWeLsumiX38x9eUh7jc1yzY5AOxf
/tKW/fKQYf3VtWzb4SWWfnnH/0/ihXC0P432rMx123AZ8V2TMhdLtj8e9LEVm0mmtRHgr8e2dF2i
gBboWYsm5mUyG6RzuUnWeswmku2hiWXCainOqM7GTOMva6y+57pTFs1xjZgSr0EIIljG7nlqh3xP
g89lS4mEUmEnhErl6OgtrN+4h6QXkpWZiCdyfhztMzSkfT/W4kgEN8AGYc93sp2RMOcM8FQigrPo
J8QYQFjzOus2Vg0LrGkmusgzMRxGi3g6e5FlVbPgYn0z6McxS1WvaDJfk8mzO8H9T50Qhm9WsYwV
Zu0RtP2uIEZnzIoRWFRCHNske3KmcD6oxo5kNALjaAV2OmxGJEAv0torPbPzVBTNmeyv1SQMF4/a
vMsDph+6vqAFDEZvskT3MusXeklrnLvCCYCtAGwM0HOKaQkWwwaauknzrI7Yk0j5xDJhRKpvVHQa
e2Gwj4drMpOo5CDMPl0uOkvfoS6avFRFxgEkyM10uZl6poeU2hX4goToxoRpFRIr9t1YuTPR5J4E
/17bVLMvNHmoGlgg8cT+T5sDj4ztEt09eQB0Ryu4GT1aASgwE0GWhNxPPxo57VTXkF7WshRwstK3
yvHGXFrFGXx7ZDbjuckG+yqRymocSpogg8LOPcHNnqJDpirg7mfqO3FImQi4T1W1D7lcAJEjsJ+C
RmPM9n8TWZgLDVmSHODesJXRm8IAjERrNy+poZjCIrsyRwTbzQ6/IKtjkeTPcRTeOFk0rEsCjkbF
flHhIhHDbt4qEkwEC+6lYBcYZ0tn8C5s5y0QkQSgrQDmySrw9Hbs/QdX57WcOrqu6ytSlXI4RYlo
sA0D2ycqB4Zyzrr6/cg95+61VlU3w2AMCn/4whvqktAzh+OyV6wRKR29yqCDCu0pLYHegFVyCsg+
3RSjG9h3aBRNevbPA6emzVH2OsQZhRUS4hYz2SqszqFcvNODxcwC41BNxjRCMOnrjkG1zWsz3pox
jVEFSzlImz3L80AgYLRAgjVUd1pYQjh/QQoVpRdDbyB9LN3ZRAURF/b4hD+e14aKBJWCvkInUBgz
5vCJVt1OSFOEYZTS/EoJr+hmHfNKb1Gupt4HYCtkH3eUWt5BYkgeuhmdikD6UqMSxF9ASC7A4jnX
DZzWGvwQhb3ZWUSUJjrqm3av41IpToBFdWtf4A1FFzlxp5660dBJ32aOBZlA11lMNUqWU7YVLAvA
ndCzk1twyxeEInA0a+1SLSV7DLIBEg2q6PGwpO7SUdFTk8ZLZ107mlLawRuMUNxFDmEOMQGOwE9Z
w37EumFZ5G+tSa+slwKamsiJL41I8aoy7wm+vNzOILUj1dyZSYREU70Q8kgFWk1E33NVXsQRUa1C
QRa/jJFNTilmlGumPBuGD8iUnqFbA8iV4hwx+RgEXc59T4VzpNP7rubxNpQFxdEGCrDQcop6jFY6
xgu6rCDxKI1fslL+kSlkASPrtuTmgCpV+Ke6MK2Ezrp9Ir9+UpBYwb80AmWsauhIjSl4X7pMuR2Z
X030bqj65D30HI3yUf4pQALBbdqol64rztlUYafX1m+zueC6YA5QfJe09ECqVJugjKbN0BakT3QT
tIJSvlhkf+twfKWwV4OKcPKaZLwmfTWDCcnifqL4RNLSK9FXBgSNi5d+NVm9CytgCHI3/qX7EDs4
1H93GSKowLuAvzUTZS/CISzuyMbq1Ro0LvzeMoB95CjclWSqSSQBOwlesbX+i+Mpf6XO1DIkJCCX
srkUy+ILY33JrGtkkqlF2nK3VAHIcBYA35e3NeNtbvsnvWpvcVZ/FFN8abMALLouhBRhaHxWC9YB
gdl/5KAb9xUqFqYmz5QfgPENFDFcU0bkwqDjNWFzqUaL6BTDvkPINiez6pvqp3hEY3jJomzay7P4
pHcaE3lSDklunmTMfaIcLLAKWjKJNBkx+wEKYgXLzhApluumcpeD7CPLghg/nfmnisVdNc7vc0V9
ux6UtzCtEJCu4/skSk9R1Gu+9FaJY4rAf4hDjgotO4/B4dexgQyc3t5jZJeDPhjJNOEC1CLIRKVd
Xpdi+AviFr/gxFaC4FmTRGC5MrAv+W+5RFhpjhYGK11Snq02NPCkWCisROhbmm8ybr/H0qBnxVy3
vClCTAos6Vm0nswO4rcugxEWMAUZquYHCCNGmEnSuHjlsgD2biwDfBxi8zOO49MgURyXAjDurC03
oWlf5ZGdNUi6h6o1B7NJaHcZgjdZ4TnU9kG9WusVrNwJtL9DJCzbsWiQS5DNAEE78QBOjd8xP6o0
Rzhq5iDjv3Grfar9Wq+I1VuNlTIWA62bW4O8a3MaWdZbIqovc1iruDwj0znMOKUL8StLj9ny6a1e
I4jPvgEG+1BYy202SsQAYI63s362RvNTE4Y/ughXTVEfJjuQJ2forlIbpPcDanKGNq4ITpXOjSPI
0i7Dlh5/VemDMKLc9cndiMkm8WgI3aI2Unjc8nseDNUTh4eak4IDuMHGAUjgaCjwKwGkgC1Z1/Cx
n28qE8OBHID78Q9TddkJ0cherCKtwy2ec5lQpjZ8qxlxo0Cdg2jpQH+bzH8oHqOS7aya5LaPB2Cd
uvjWBhpmRyA4w0r9rqfnoFZ0Z9Hh3/Y5CUFMFBW2WnToDYp9i24cq34JNxrmPdF5XlRSi1BEpklh
6UqkR5+zlVbQttBQVaTIrWLax2pv2FGdf8lWdu405QQY8kvutI+w/TMNoGljyS9QAgbZj261eQ3S
Lc3w2wAJz+1XtVfdIOFH0FzsvJT4Y0nzk9EAaBibz2WG/VpPFytTX6Q6PFGD/JFrfdcinip3FDXx
q+i16i7NJLg6Q0ysAUzUwpbR6FXiEvkwQgafTksBCd78Kvq/XYQiW9mSF+Vjg3RZVn5PwX5Ov0FD
+VEKTl8Kjbe2oK8Xaj+QrZAoDIxHjCLeOAj41gzIDybUfzLNeqe+HNA+5YrRTqqaStuOmhDSxS4u
c9YZthAYH3FRHQqFXiMBwimsNDo0qWXaXKWSKql8jqA9t4R+DFhbHr4WZIJp6j0bTfgVDt1NT4S9
ucaVYq3sUaRUoFVIDOsYX4I6IrNGuYVzAksHaWVJZBVTSGFXsoKXAnJSQuTF+ZtQpWis9SAUIUWa
23KYHalG2xIS0zQuB1rbrzTgkQYOxVsnrb2NnKVlysVrPze72tR36biKRkz3JUfJjOA02Jqwc5Ez
k2lIUo9bdA25287yqf6jy2aNGHmmFneVTABhHJ341hQBDKDKGUTSPWsEYNwDqoWWiobC4Heq/GGl
3SkJhS8jMl80nNjAESK1Pq7F2QUoxypkX0EUaktzu6SvcooxiKJrV6nBrXnE+SUYMG1tE8nvMm4/
DeptoSLznrLQqTH6YDGIQh2KFapnyYgYFIWOpA19hkyMD8S6yYgJZnyCDki/HpGi+P1RM3sMVOAl
gP7h12Yo1P/5ze/zuK4jx+yhTf2++/fh9xcy1x4tz/XT/n34/c2/Tw0ZaxVpjrf/5/X/8fW/b/49
sP/znjRNDorcFz5tvk5yf9/HDgtr4vdH1n24pf9+Va1JW1MZI4J1nIHK/rU0UBj+/eDfB8kS0Rpa
z/DfB1pq//NpD+llX8P+DYKZ8pf5mf9+x++71P/91n9eU/cicSppMqX7VqVL0a8PS97DsotXkZdA
pLDz++Lve34ftIbuCvUNrIn1axktaDz/77//9+mQUhDtO4BGdUYcgYDkf79IKvXUr7lCvyC8X3xd
VNONkNbewe9rxjCl9piBtU6nOPBaek7/OEb8mkVE+UR35/fHXggvBXIkee/XY3QUTq36xG61aCfy
iSS5QX7QkYLYBC479R4Biul9fFZeKUSdsUNHOO5A5EKb/Zb7BRa39+VORIoAffkNngyOkU0kvY+v
Eurc0OrMI5zKhI4DWZCNINAjOVtPaAEuiFxPlfGcXc2LMi2bb+qUGAk08xFKbG7TWRc3A1pQo9c/
mL/kKujbySiVfIA9wzFORxtgG3+OLDy5K+a+jg3FHmEYfuy+C2x6EFSZIRw65fCBuiSF0IitxVG+
2lOADpXd+sqdpQT2gYcTFpCgTfCnuqYHuIdYbCG1CH+OGj9+f7Al2dJOmQ+5SboCtItowMCoUV2d
0hluFZfsbF4QLozrTep3vSfCnAlJZqNzvi9fws4rX1Y9OsR3gLweC/gPMNB3svyGmvAEzsScUXU/
8SgZGxOpsQf86UWnJ8HHDNOOvEffx37uU9xvhS1le1JWuJSocTXpnnUUEz5QLQrWBSVhXY+3Abu6
rV4x6lav00si3oTPCwCtLnCWrYba/yF7zT9YoLNLvJG2pZ3h/Fc/Y3S4AUEMf9t06CJtZILcDZ2M
T8t7M6wzUj3IfwSoJqJfCVmmd9A87ER8O5Dnk0GaIZFnk2I6MFOST9RDtphav6nnyv0mMQ2P1qkb
nfmtgIb6QSv/iJip9nxH9PSMSPGR4ulEBRjQj6o4pIebLLAv6BY2W9O5QFzi5Y0KvZVzxG7DVi/B
j7lD2d8B9ouco7lDzdfXL/FJ3+k/xRf/4uD0aO4wf7/iG3TF4Efove6uQoRONsEldGn4bAi/uACI
6baMqwhq7B5PKt15iJfijoTFhV2xxHxiJ7hwx0lGnfgjeP+2bubFvIAgW0GW7qTugnBvwSWUkYO8
UETClczwwIdnG582CsXy0C1vWGl8dILtiamjOB/l0zl8edMAFdP4sw8G2h9n3PQynKC0rY7IOiXr
YENF1kS7yp5s+q8+Em0w6W9U058eystLPOwE+9Ehd/pVoYhXOsk5RkXLRmC9v10TB1lz6bBgIrlZ
Y5HnKfIzCAtOzlwqbKo57YgUZorSZy08MJo4zxg1VrADNtiK3EaAeAe8DWofW7uJK1WeMmfCCcxD
XbejmPQBOum/r1LQ8MI9ghsDOhLFC54PIqAFJXFQR9qE+wWR+xufm5xrv37A9WEsY5YClKwYncmu
/rRHMhQZQrdPnYVaD0aNDLbvU3KcPNzZPQglMXYtzRmsqcISMp/N04TiOTZfWwBoduQ9VKwp0LJD
VjhGBdr9Z6Q8Utu37IwcdWPMTnP/Tv1mS1/iSs2H/RszAWxycjtHVc+ZUYo4CU/wfYQN7Tyqdut0
5mYyyg6QyUMsNbAPfOwkfj3e6F7S8yrOVXEKwp1BjWMf5gdxr33TsprwGFmeIfcF2x65YX071bv4
KbqE6L8adnmaNuEHRRJ6E3caBxs6ZB+xm+7BEMZ78pzymYCJK1f6AA2H/NkDi2R8AZJNXfG07KLo
4JW4cSFP9/RRVhf5uf9bIKEwnxvBwzmy3qIDroN7sbhqpWXXn+1T/EL7FRojunLNh/yT0jmS/hDp
UsqqBzf2qU8ujlShwYqGLgY5yxE9UUv9HH601fDoVENqwzpp8wFBHdXmv7F4TpTNFz1Fnd4lqtNa
7aU3bGHuaJajfOwIK7+q2EFYpRLVbaIzwtPYDFRO/ij9RrCJrSAnPAptt6DsSqPc3MQuorUnBkvp
c1XccA9gcr5Fb/3z6A/GmauzHBCstdPVc8F0jGVDbiQX6Hx5IB/5fEY6HC51eC9PErcIxdC3dHAK
BBQh62zyPbMQPgKSVsuRORK7YvGibFGdu0kOWAnVPHbgpl4S6jUIwoP3hy4OBt9HP2Hi1o8PuEAb
5O+x6VC+2CzZAmt7OsDEYnGA0F1+IESBXkfocg1qP3zG0Cjzpq+ZSBXcHm45bH/Q29d7T6mm/Mz3
C6YtSNWIPwoyJQyUU+QNW3UdexUNrP4PZiXBettjQrxEfqFwmV0/sMtElOn519n2/MIhig80eTfj
etInlp4p2MXRlvm2S+ie7fC2DB3UiLfo2/7+H454x9LUOYSu194mcXVagnrtpk/gPu3gubign33D
2TRSt8D+uBK4DIyljWrGpPvZt4iet/lY1LNGsIsfAEcA9hbAHgE4orfQPuEYp3Yi+Gj7jrf8wc7A
MnJHomFVyIE3RBPyzDhnewv29UZ0wQBvGVbJj/lXR+QbAHLDHuUxhFrmSu2zQXnspJzgtMGKA68j
GKRoXH3JD/BKLOeZ9W0g6CjbAfU52qLJK3TtRTvH+53KRuQBjsXBas/jXq99vFM3yHmAwUGPGHta
Eduy52UXP7Qe1bO2osX/VIE2A5sWXS0QBIyBp/RK4v3V3cUbE/UROfgRhHvlUH9gkmSzeLJmgOKH
1fllHEbUbcONFx76z9WGlWnwFn4GH8IBlvAh9BDO5Arag8cWuy/bC4r6VOWzi/wZHmioTlRAsLV2
fxcmh8XJmQwPRln254JWCIScDQRbmmVP3Jz2hnIOlxD5z/UmounP+SYO1qDMJX+gaoRPhbmC7V1W
x5ULsukAMnwCj15Y63Dq8/BtSiD624BXDiAVbZIGYVXfJxxayg8QFwQ8K+4i3875RR2yA94PjoDV
QubowRGtZhkjOlxy+lfD9KvxFd4JmrMAIcRdyK3Vk52mHhLaui+oQ9kP39RtYXtwRJ9uMGqEloWE
NX6bLnrIiChxyxWQA5v+ozlHXmJdqq3h+oFHNcsJPCCJNqP8RXFiMCnu+DzhDnAO6y9M4PLvWrg2
WWhPPwrZpKxYJwG4l7gHZijgw2eEF6mvQDXlLkyipcRvgbGc4/QAMRswCDiMbWd8ZuAeifdw9JMg
JC1XtcpccQcSm+2KMtVkvFLi1IIjvWMV3QlfKL7lazPbiJYDtZOBV5or/jc4BVtrwJuFSgLwpj3L
jrTFFuGc0HrfKl+sbewnBNISovwsbUz/njuXP0O7bCyPcKW+QfOtJwpjOwJVJt6ZlSeCRbXvHwiN
3yCbw4SuWDjQ9cawhCYQi8dLqzraSw0vj3VbQ1qfCNL9Xg5DQDtmtY5qU0fS/GF1NHEXbI2Z2mxX
eJoQcXe4RCKFZzevS7WtPPWhPoRqi+DuY/QVkzDivTozz4176nY7ESO+HRUTGYkfjmfZUF3Z5C8S
4jjARDuXInGDXpvkpw0V6M1ECTqEWsdaYeNDHLOKMePR5gOnAjKJeEdGCYNeBJUgmvXFTma2ytN+
Us+UVJYMLLEnvATJU4jV4Cn9MN4CzDbVp2nwuHzDD1TBf64Hax8gsD51VY7ZZ0+oyh1XOzsLJB54
muG4QuhC+VEcd7UK3YALZ4MLSgWX6d+nf5ArTjzm84xCBOdSb67quNXCowaawdZP8150hx7Hl2OZ
XqYDlDBMUbFbqfd5BhnnIajHJHbzwvmIRVuQXJGwCNcoBCo2+LWwP7+B6+qfmst8Q6pqlD2xfBnw
/UJbMXUoqoi3Nt6iQNBzBDpB2k7RT0r7Ogt/gundjO0SxWNiBhRgPzpxQ0R476gwE4JDg2xtGbwS
1ATLM7DOrF0CjNkP+zMB6nIAvcKY184UGg1cFlYTNPxcHDx86lOwXj2GUnnLXoX0SlNnP9eI5+yw
mWInGC+Zh7FPiW0CSRiY7MqRtkO1bfJnPdpPaBcG1yxBRoEUzi6ciaYbGv6sZviLr3415deKORYz
+AFeplx66Uw4sxr+YWWPvNLDfGAlDDseR+Bk9izDr1UvRSUmK68R4iiR4FW4PQW2WLkql+ZMkzZE
UshgbbMxa1BQcEiREt4a+aEOkcd1pv4veQKKCeYrtRBI5pQagRXQo0MMd9QofjtF4ogVWqNeYLkY
BaOnNMHxNRy09M/r8MPDBumXwvJpx6S5o31X0UuyK4yt5OmAVZLjjHA+QRj7iObQ6ZmfQ0x1oyPl
aJy50c9IoZVDTUS74CVPUZEgIRGQ9xAHmxiR/5IMIiaxNjdg+SIaxOpLxxuGfblOL5jlYPOEmvwA
sTs9YP9jqJ+mcWlAqYt7tmxJRgfha/xQqW19VbDPyGUe7EqyZj9k5ARxzuu34gU/DJpfR8S4WL1C
btWeyjf+6GgjQNNIvFHx2KZpHaOsosbbmXhZuGlel3t4vOuo5t0byc2jnwDw1oMtCfxeuYunKwfN
mgPGW6n2IbUQtiICJta6JXueEKa9sj2wP226M/MGa0xa2N4Z2yvi15p6uEfc0b0iGs6KjgX9U/iZ
fnbHj2pXbj6qHwWbuW8QYzqcSrv7qVRWcEzxsJb7jFmY5hM34W4Q0zBE/1AWaDfNhVx2G5/y5wTt
TWrsVGZJ7z6FV6zap1edi/SpOMN50t3km7ALMzy2MeN4rdCbdyCq1Ddz13wNd9bSwsGbi7EnMYin
xm9xEHfpJtFFJkrlsTjnp3TPCW26V227Fg/QbPTWjZeq+1cieCw3ZHopHjRFtR1fpp++sQlpYnnA
X3gL716jGMGort28/ZgYlRVai54lU/cw3QnWByOzXS8oVQmegZZTd7F5TOnnXlAwHk/rRjK9Mrf4
JjJ3v76xjJXPvc+EQzvgjOyDyZp1LF6ZvMzIzKNXTr2ANX1iDdrIhE/jFqdqmuA76YhAG6NsfoDe
/4FJAfYHS7PAgQuKtZNHLeqveJOeme58S07ScOlgYP2ATMof8XP+bBxK33AJ7/TT7/GEwzn5Ft3l
iEXamjYT5FeYHZ6D/lwk74uxb/H3Gsm94R/iyWEmTyUlBMLitWHa3xQCKuuevJGTGx5GfNpWflBg
Er5SN8i/jcrpn2WXSIcFssDG2OE+FNOFodWdyVSlO+GlbnfviKjBeFO8s7jjjht+c6ZW8uumtsTe
6m5HRMvFgR4d29I3haO4bYlFKVbT0c8CEhe426a3Mt2AJH3o7y0+eDT4WP8AeJ4ImjTr+jBQhHXl
2zR6JO2DglSWg7CLLzlgUcsdaYaYYht/bvRznP9F4ObOl3ejZzGi2Y7rFRaSdO6KNQ1d8Sp4Jfg0
tmoNW5MQA9SXEXdPD7+IJtoQzarKBSFE8V2n9qFfkDZrHwygXeBzDjKqDjZLFi48y25w0s/m2Mib
6oowifC92qErdg5wYXChOVzwSp5VO6DyUjvhEUewe/2NAshxvEaH4N7cRjZMkk600yBEm5vo2Ubr
6bUx7iCmUQv+nPaILlBO3OSeU84Oojdok2Nd57DZ17ATPoO/GLtZR/hhUoVC7SaNX0e4xLrDTCz1
a2w5BirGw7Ea3sZP9jO+5iP3NWKh7v1e/c2x6tOoN5GzqcLfqqWpaqcf2eu1xArl2D4TjfQfuMb1
pS3Lh1WUGYvWcgvigjJjRxxLdaB9zO0mAq+2gbm2IIX4UA6+9UJsfshdMkz6ok5PDVNerVw9bqSY
PoVP87jDVmiWD8Aik+UIVET2SCbYnotXYoH8Q579q0E3jJGKFcSa0BGEres0Ls3UQdZixyNBw9rD
NOc0pz6vivJBYAxNO4GGRnsSF2rNbnJs05bBnRu3KnBH9YJ8UHWn5lshnMLCQxxqtof8j9mdp+aF
u34SaQD3h3TgVM9WQySQfZVsBDU1uCSswA0fcuMozm9U6AodLsUxKCAWffEfFRkLCM76z5MSHJCM
ha5/s4znqT3oaxyqxxcEeraYn10h+prRT5Y7g3DgO3oq/n7wtzgz6r+pjViqP23xYDExYQkcFrQj
Of5aH0ExYBsghszCCp0TF7UXIzjA81PIrqD7v1OnI4RHJflOxEu2RMGy2mNeB6aeds+mvgUd5XO7
u3d3/lkrblvtbr3UxQt61Qe49vp7L2xJvJ4Y93iupP4A98Tt7gPLz1K5hGGsGmcyDbP4FEfkw/Ag
LDgBZ8pOrKh8DeVrsjYmc8SqTviLUv428VY1OXir+DG43RfJJRBHIDz9GTu8taArH3BmxA6M5PMu
PLENlQ6Lqg7ihMYPQRS2Q+E2p2rjyxjEoIQ6eNN2vSAfHFE7spDSCIP5uWbR7IigwxBRgvX5uwLm
J5bbV3L16hXl3l+Tyy+u1nAn1mJZAy2MQN46+lj0iEuD9/4WfZO6EBdTy2WBhGhTecZWTg4kFocH
8nvBe6y+EmImFP3oCbX0H79Y3aa3XPIH3qOjInUA0o9dN7y8V4oaTK3VQSfbteEJpZl+3Ers0ncJ
Tt2XRBMbGVJKM4Hkpf6O1H4zxWBFfFHFVVQEVUwWdkgNa5Nc4fLFKZbd5xbHiScuclzjPeOGKmQI
tz+NN9Wd96hxEFd7TDLlq3sFS3ak4FFTrSEANd+J7pFT5Ueq/6RChBQSNStiBKz40j8huSKoDpdg
RFK2UnLuVzs51ML/Yl9IRJXqNiV32Gaji3JP7ROWgIxAeG2gqvQYtTukWJBW4T7ZvQmv1ERZMvw0
2lNS4rC4QVi/jI+Qcs7fVbW0BjZdevg0EVbhc8cVBZiSkiKle5Kk4H0eT8q9OKcue9s7l01M7gFx
Fvm3SYUmRaUC8+qvCZfcGMHiHUvDKrd0m774JJYVFMSoS7HDj/05Az111UlqbRNJkPKofKnyQWaB
w8AXVOy0jsD0D7aUJDbBKUnPhubzYVmLiOyTzJUht3hVtsNr/odOMmq/eD3/QTH+g/dX4RHFlu4L
NQ7rFf0qJjFddhec3YkBTqXJZPMpKyqKLheEtQvDUIo9JOprOgJ2Y3Qtc4P0Jw6kYvpHa+64pdJq
oxlK/ppeeS+FnZrgAul4DUVGn7sxaDSX3ImSEGk11pPGBUUNfuDvRnREnWkLA4RMYuQyNT4fZRU7
zBFL7U53Bp9v670U/nagY1DjpMIU76m1T/pHYXl6uK3UHZFzqxxy7S6w9HPMAm6ejT+H26zxJ3Fe
B0+8Zh4s2aTWq4elMzIqC3q/LvcBo6zuvAykbW4koNjksLVnrwQmyG4ovxh0jp5j5ZP5QZEYz9TT
ubs1BdJ6vTacb6fc+EJWMq5HxZIyXfltjsWI5hSySzWRn0m5yps42ap0TTDsUlHDSbGktcvop5p+
uKj9+M6f8z1ruoIYxAYpLuIs5cBl5Yw4L0jcWKPOCEspWw5Jol9PC4xfL8Br1n6OMVzYC7niXC8V
erPlJbDegOyTX6Eg6BioUPUUe8iLK+4iJcoPRiefiWAZ+x50plJ846wzio11+oeyP084fCrrmMIF
KF97mUzdmpWSnY+UWkIfkm6mhoEcVc2VdUxfDsZ1/gzVn8iRm8o+z1VFQ0CgoAGqnBlPxxtoCxqz
MBAQ6JBdxhY8XitAiR6Vw/UWsSowlAKNFe5ZaF+h/Pj1h4VHh4fXmAc+YSi3ovBXpWx/MpHqpIY2
eNRJKFX2prsOWtPVpTfGCk8puWLPtUYJv9/MN8C65xCw9aSmoW44M8Yk6UmlrO6orNUcKOc6gwhC
Cz/FJ37H5efr2fgLfPj2XFb+ns74ekOxJsULlrEcr7K4nA6DXnE5KiYRv+Et3I7RnyJaw+tpc7Y4
RXNoCBhy6bgEHCM6CZz/goRbuPpt80ccL4NgvUlIKfVY3EW0kLiB5KCYTq7tG3Fuj8GeZANpVhYj
TpPhYPbOfBo/+OLhlS6BQMbk8b2cDv8t7SsfqFPm0Z64PdSFU7JmVcUC+cys0NQdUz5XDp226+kK
aKgC0wQWHfBv3EQ+bJ0Ysc1ErTVs7mjWXY2DSv5jetxYJgjfwRu57Zwhp7mKADmD7tfPoYyXANUh
d8EGDZjk2j8ABkr06yC8iee0ZG3zyl4Cb6KraznSVc8OFE+ElGLCK2OeLw9APQtAOd3ZuCSdjcMc
QkWcz8hQIh7cGsuR28B74ZOuYxFgCuVnpEpIToG+UnEn3GGsAuu8jQ+tQQRqdRzmKHgft0EyUUCB
AI6C7KZZ/cU9S7nxB5F4HK0j/TrGB7dygp2R+7Xk80303KOMgHuPWzGfk7vWYVxnn0Hax1Fx2MuR
xgbTIq3srj8wyLpL/0KDNGwweHSQRu+uECepelQd8qSELaB0fFpsaFnjxFs4SvQJmZijYx5rkUvk
OPUe5BTRsqtcgsSye1ksh+XE6p+H7j0BJtbCYYUnrJ6AtImyh0pTK59QZI0WD9JrKe5ojWMDB2Is
ldxQ80Ttzj3mMIfgytwz2leecrorggt/n3hLXB5IW2PYNIIjDYxb2lzrhYURDERHdkmeQDguuImv
l3+DvXvhomvNmDTrmzrt/rnCALaFbgumkuuDKD25cNrYI+JTf6YdWDfObMYulGowqtcqqog+E65Y
u052c8EWzkQF2EFxoky3kuwwCsEUIBgtCy4XDM923AG5dVyoVWMY+s/iZQA+ubCsQDxvNHdNpAq3
4rgTYOIoa+25pigCMpX/mZAt6oMbj5rcD+fHfWVYBvTt1LU+OWYH66t+DjgnEicGY7znwpLmcUic
/woIMgAX2ZHuBhTzN2G55qbgI2M0wPLbshz4+nUQDJQybYSJTLSpIVQFvkqVk6xsQ+dCxtfJgpZM
SW3TD/NmtGrbZ/W0UXDOUY8cX2L9jcloHaJvUKr5yzpeUR0lSTV3SL8nxccqPsqWl5JmbFSytnK8
phak/6M4IX4q3EUwnr/TzlQ9fVivNBovrGRU+SCiNz6hhdIChXMqxliBHK2PXAAuLesF19GIsCtM
6P9E5A6s5cC76DCCnnJmJsV8GJRnIP31lTobSA7LRMIS54SCCtGzkQU+02CdPyruoeALnQr43QWm
dNkfeYFbXdeHBu3BwbFonINheQr+cEVF+QSyK6FyLzvMgJI1BCPWdqtr8B+2jfm1jmvlmXtJoVWk
IUrbs4b8RaEekSYBR6LO7VsPwCWVXFaggjIpcK7cWq/bPJt71mFZtlj9SfGR1gTfj1aHhQWgkw9b
TfXzzklDl+W5VPcMQ84CYUoSaIFAnQnauNjTYC1NRJrsrOipCwGAe6HI5HG7xIdKwUwDkWkmu3L8
FL5BrLCMqY8aWVQUYV/y0m25poQ31htK2VXrgEFcRxICfLghr/QmWzyhZ99yeZaDEj7R2QvrwxAd
5gJ95jc0VtauF6WEyI2wBGaGNnvWKpmSU7duNMxFbFbUT8oIFm0av6q3DExuBUMWxD8lqSLGPZMZ
qFHrI8gyEKlFP+LGZoTWGaOdJt5oHvgVS/sac+DV8ix88dyMkGBGK+2qcwoVqkI2O3khstvvhfQl
o2c2r2fBO0ucB3mqOxVWCAAjUawCbG1gQ4/Sir3OewHs5zsVEb7eaB1mHp9Mx4l9O2M7tUuZ0UjT
f14XkHXPzqik7VhJACgvGJhhZ04xSHtmWgJOD9o/NQs9Vl7DXuajIN/HqA99M+DpgQTKM1O3wy8M
usLiIlA6cUKAHZgVyL4ttaOjH97t4ZZsloEbBgamPyjaNhy3wuyJlM5Dp4KYSCMGnZbhgLgzhRwu
t1A8B0RcLCy/ixGTtbpk74wZphRHxkq0oKfKEfwu5yxGrBzcohBmcbbjprHy5IBWdCRiaC8B1HLa
TwAhLFDsd4K24+1I75E3Ey8jIARmLbdL6cwy1senxgRnTGyOKKhN2MCX8a3sfRTLeMo1JDhjtogT
OeqFDo5mUbZfmwzcVv4qDyHmgBk/WRKbHZScZEIoUv2DMg/9zDXe46MIQVKfJSRbUJVfRROSlOrw
wOgPR9TkdswZ6mmZ8vkCJoCWDJEYZ298s8hfqI2SrJOvrts3yBPKnyCL0ANdYQZdC+pvB9KCYjKb
c0OFCfHnBQd4QTI9c0Lo0G5Ro0HVnsVDs7B8C2t46krdTVzM9bnQFHSLBk1P+HgW2Lpe2n3f1DIo
4YQISR+fFjODRFl0xl5D+yVUElxdUpCcGMLEfqWr2ApMyh6BJ2Vvra4XYgKIqlDzHYS1j6SDRpF3
s7xPERhHaiPdiWNEo1uA1BLrDcbVTYosOz4H+7APQmSdZYzQilER7QF5EwY7hbNGl0Z0RnB/inXB
kxbuCOpWt1EfMzsMWgNixbTKy6kKwgbXWjVJpFYhBnMVXTAW7afJw88xYJOpFHbnaMn93nAT4pow
NNEmADS9GTsL8SJDep1MrFTxQvrPnwe6PntBap5/X2pSJSfIEV9/PzrHMGM7UbkpVlpQIU/dPm8R
chvrmEvWD8dYBkSZ/v8HOVwAYv4+7yIDMKhcIbNTM3Ebtar3YRr990FpfU0r2UrGuSbcEF/+fUOi
J9/mrPf4fRU0gdaHZpjhFP/7/PenAQlN1D/y3bxqVMS/GhW/P2ZiCaARneAEVZvlINQgO4W0mXHE
mRrYTwZzJAbv73QB3k+/R2sKIEKbOu2w6lt//H3xnz9c/xpkJ7/598UqDXZDQw7WoXprN7j1oPbA
Qfw+INCMXOHv4fz++PuiVtV3S6STOCmwlcJcRKpMZadD/P0/D+P69P+89vvb39dkXKWVRI99xUB+
HYcUrxjCGqhLjRE64m9GFAqsAPWfRpRbpPwiAzER6AVhOzrioGm2rIMyt459YurYQxul3yIpiZWk
uAAW08y1vJ1QGSimv4gkNWR+wRfSGxkRQb0vA6tzx1qjMbKAaUsooSUGYgbVUITnYrVnVNSF1G8l
0kUtNU+k6wjJW5hNqzETcl8o7Par7s14qTo25EHUMEzPKjDNMylRhvnpyiY01RTtWkwmrMn8ytvX
RqMgqDVScRVphaAZjyxqjsO3WSe4g1U0QiiSqI3+PMvSBT2v0ldUgK/1GGy6ifBkBnPoaw3qGWhc
6KQE1OfK2VMiZH1jlS2tHPqXFlxlRdXKTHH5q/J+h9K8GEsKTbimdoKpp2tokmuhQL9ts/H/sXde
y3FrWZp+InTAb+CWTG/oRFEkbxCSKMF7YMM8fX8ru6pPx8TExMz9XFQWySNRZCYSe63fgkM17jbE
3LctZ57peMHmTa5oRwDRplOXPCY0fsnbr3k0OKCJ6icCfKLLHTI9M3LYeg4hvIfqHlYhoQKOrZBu
CXhsqtMJ5eFJ1cFm0uCjoUmz1YQipLTYMEj0fqvN4YiePvWJf68z9udaqfRorWiQalDmAIDQn8jM
o4XlU9c8aV07uSCvb07I7lDNTJsm4V6YFTe6xNE2f+IPJNxDaRT/zl3iJO/tQpBEMiYx2aq1uy9q
khtAgDwr9w6zQ3VdUzA8JhUEzAhY5UfwUSvYjpnSHjv6WYylaayuZWt/o6Rh42OFOAZAiEi9cNAq
lEchuRzE/HXaUHszmT7qkZ/YMHJEgUZwGYfZezA5u9RIufhMl56bIvZskvxDDUyjpvcrzELvEo8c
cKWH0bRJ4x+Wz2aIjpkSVZu210TPdBBW1Tl0NEYJyry08upNYcl4b9XRNp6q4oodbKonTUqDdq6V
3Tyv04hCCqIXC8p6tpT33toOUgJt7JsxJQdnolUpoOMxjp+n6rF3/PBHKhCitw1JrjuXM4HiaT3Q
ZOwRSdfUZ8/orkp50yGnOsGPPWs3TS1aFd68962hnkcr5dxL6b0u4iCVi4g9J1UaNEd9Vc06keuP
ty1z3a+WyHkjJhps8JlHDF1VNFUpxAwULZHcZJ4TReMdyU+bbKXTpFY0blvZ+EGnCSzQOuS7zOL8
XdwvFavpMHUY+7B9PDg6t08OyaRxXTD9L9FPz6EQ0cgnCtVjsqhfy1bttGuFl65pL/hphjO+FaL2
rL/O0mOgaQDOOALgGhAk0QfkeVa2NzJN2D/Oo9JqT+b6MviYZ3vS2U4V4ghsfsdAK1Rs9sKS1GRS
1+P3JxxS9ItG3hfZwOW+rP19ZBWcBF3/feqqz8kvsLSN1n51ige50nHqhubWMwqbErPlV5A3FC+l
yTZIsLxNWFRaq9/PzN9ueDAc6zClBIKZPlabKkTr0a0T+TmcI+Gg080aYfamApbcN69FBqJaHLCt
p47GyLzl2WSo27E6lTTg4PKJlk0+JjSFx/3RMo31ODnV8uwmySFrvDOXSPmriOxrQD+UPdTzd0oR
9mrE5uZPMGtTD2yYdB9uPx/cYDDOa4pMg9hEDGDzSihE0H9fzGI+OqZzaXlpgBxRf8cJfc6j88eb
2G9wXBH1ETIVWdbyMMPvTgS8kdXlrY+e6/zoQqsH+VjTY0dEN9AiQBQR/eyEmLD8htQuo9PzsbZo
m6kTWGQSZEjn3tQONh2z9b8t+F9PS+xO+zQioHexq+q0Msj4RS0dX87z2GavkRW2O27G+dHOvvtx
bT4MUXMJ49U52/BZfp7ar8OiIXWQYvUdASAUqc1L+EU0EWlmU/p3SWhos53ke72JsZwe6+DTSFd9
CZv6GrVLsScDIsU9YP4kRo1tPoLPCpruYjZ0juRWQi+XZs+DyVgK62oZK7fNQE87I1fJ1iqbN67S
+6Y1GnIJB9ZzTfKXEXrFNu0NWMDY++bSgFKsnr/FUvonm6NL1tsOctqyuF8bxs56SslFZNstcmiX
1oUGCnLLP4+Rfh3oiDzGOHQgHgQiwTscd1l6TfN256ryb68s/AEWNT+E28TRNEkBSE54jv1jKONp
m7jevJ90Qzi40sfWWzhqXdvfeRPrkaKOsjSLN0s7aDT65dlQMaSYQ8twSeddWNcVxkf69uyZKMCW
W8voans3mfZ4oUPkify5j7keHruyByPIZ4fIOX0hoTjeD2miwaAn6qiX/jFT9zx59d6wS8qBhlht
lO9R+5gvSFwMKq8iOzrasy5YLYzuNHgYknofUKEd7OIV+8/jtMwX4sAejMwnXX8tcUEw0LcNwVQe
ZkmKs0BQMqP6qiiQLDJvy/zu/oxMvM9c7C+VawGVq+CYMqEf6NuQ/sTxQu73i4UNOa46uvzMoELA
vaHTKTs0uv8eSjyrJh2UfkyWrTUOfqcr02YdjEhlfHCqzo6PvgmkmVfKO9Lft4S7fGY5tDRSkyFB
aVoPYHNBy3vGtMa9q2pU5pm+4nqc8+ovxn1ShX3vZ7O+t50O7uOUGP1K8/v7OF7WNUyvS/IYeCXa
hvGDlDvErAvbgH1e1uw8tN186QgDRzf8FXs+g3ncDW+J8TLRGrnJw74lL1F/pYS7fgthlsw6HYkT
CIJrHOvfca+ivXF0vOZApQG5XMMMDLDWx7ZkpM+t8px0FCN5ef/bGvS+sxk32gAQvAvWdxoTpVSD
vW9ZeBt/qr7fuvE6bD1LQzdbEUfQmj9Y83Vx0uQyNlCoQebsJiuEIFQsOazhpCey8ErQLEl4ZA4l
6qNLw+Nkjx8cOC8+YcCUlpAoQWkv79MtOWfepaFvcrbWAbe5YExm/W0O0/qYoYNbiplf0sbg6wHQ
O6ELPdg7+J990l3bi0cL4iPBqu2VYAJgfeLIQxCCINHUyszNo2MRnJWHUK8zRpw8IfZlytaIe1P+
K6ij7NJFI+qgLN/7vgfkOnskPEwmPcVqk9gbdiTvbM0EwqrF+kES6OM6Tv7VKro3bOuckwHqzQxD
um1zy5kXwL2lCp9yn5eSoAhUTbZDlE8Cz2lOzca3nkHMhqIkaWagn2c1q2vl9hkI+ABW5zfetoj7
U6Z1+9YjW9w18OukO7z4fgd84Ta8ZAUDnTZh6VuLIqK1o+kwLYgaz0bWYQIa6T/yjgR22kc3DEnv
JQJyJKBHhm+QM9XrV1bTZt9jw0YOzKdlUNC1lXufC0k+dB535wmTMaCl9dm57WMpmZnjug738ubx
84UYzJgn1/Nd0eQykhrlrvLnZUdooYcfmzHC4M5UUNIw1eAgUeZ+1sy+W6c0/5QdmZKzORGrSWzn
OSVPOuRN2tgxtzGHC1xKcopptI6RLqmtrAmc97lNVhNOCyfAKxv1r7SOBVcaQ6ldtutDnYoNAcFn
ZXnWeY7WB9PU1sEmHOLAPu1Mq0wFSNfzmFITd0XOiCCMhfpk5V3+PKZhtk9GyHUKF7pDXStCxvzF
uZhRTgCf9kHN0oh69vnoT9iPAjWy9JGGcCoKnXBe5WBShCi61uownuwDp1iwfi/xW0CC7f2aE/Od
1dZ7/F4oLPgZQ/3GV2t+6cnMxQRXcebZZvSwqFz8AtAnkVd8N01wEd+1rKcmwAzrMtpQLE/j0dwH
OOUdsiBcFe+QAWb7JlqpmRzqMz7GP+2i0lO41inICdUEfnNcDTKey6GYdmttnaIO5Xao+urUAaNV
Mb+sGcSPg8OLKwVBrbmyGHrEfk2BiYxsQZthZBSq1lX/bhhE4Dm2DplZsu7YLcjR2SKAnFJU/8M6
nFb8L/3wYNg6vgZm9mi7k/HKuutwdv5eu769d/uz9lMQmwCucTRe6kqRbsaioEZYTTPi+C4GWPRK
PbAMbarc+T3liY+umd7DzC0raAfi2cvhXUfzG7CDx/oUcJfz+kOtuhYDRdhcotGZICSKY85yf1JN
x72lTU49TL/RmdE+b3ONJ5KXE0vz3ljL6o76PtlCTc1a7iCcjOEMR0bnqkAZajm4T6ypPKpycJ7c
SR818IimBe2aLAbSdrpBHrg+uZ1mzkosMbVWzGmM277xZeMsOAdW+j6nHKtmwruRq4U3NCOsVJFV
u86qdz2y197iNrr4FGY2sRvwB7qP2pkcYj+7T3PyiAVLU96iTQOTs75bqfk9yaAKVw0tH4TE/9oF
VH+00GRoVO1nkhK67cwxJCVa875B/p+0sB9Jolm7yvxhTp1vhpr03gwXBe9BS9SvKUZ+vSQNUg2D
MO7BoX+jS56LdXlb1wULWQgAPNblQ9X339ekOhhFHH8rvB+91r/nLEREm7BKNsAcxJLSKGaD3dq9
eernEncIChLi/9ErBCcd5NekuziW+dmtRDKUTnhWpA3Q3uYHaG/1Sx+W+jk3pz/OhI0koDSPQIXQ
u+tVnn+j5+7dn96auva+VvdblebP5dwRS1ut0EDZLKQzTFAfArfm7nXmQCLTdvir21AfhhAuj9wa
zUm/hnsSlIgms1A0kt/y01hhFiyiuTVd1RsDDd/Wyn9ww9K7MaM8FZgoOzc6/Z3WxVej4hZUt33q
rGi8VGgpNaeqWoOvsDctWqRc+Mhhffs5Btb8YI4GLRI8SeRW1PvWidABbMnCt5+sTh9UXrLTTMOu
4g5+P1rzRWsa4ezYYeBPrmtJulyoFdRFsx5m0jXu52XBdjASHJH6x9IWzEWMiVMHiLEMDYD42BI5
tzJM2c0jHl+oC3qO0M6671UY/nFKo95lY/+r8nnF7TRq9svqPzqFBSKdqV1vMBUpdrsmwErjGrgB
x6rFoo9gfHZJAgnxbfGq8/Zxk00/K7QeuQdUoBObGzZWASNfogcdNl8pNOUwlH+9iDDI0ceDSrWg
wZ0mCs2fRomcyIpJgFwKeOQUMs5wCafsu1+VhQuKYoKlb+tj59bcXl1WuUgnP8a+f5/1uj4W3lNY
4jQmjb7Yk/lRoV0kVMkwmJh7sPSQ72EU/fOQdzR9Tv149/+D3v5vgt5szlT7/xT0dgWWouYt/Z9B
b//6S/8Oegv/www9YtRsnyXmfwS9ef+hCHkIfTrM/ol4M//DZz31TVsFjk3OJv843/9fEW+m6dqm
4g+YgRMG7v9LxJtt2/9rrmFIQgP5cp4XBI5yPAm0+5+Bnp3l08rYxglTNIG3bvzcWNWwzwWupVpk
IBij8PZeHlFqyme3Bz+xSHozs4O55M1RW1+3CNzbQ1ATDgdYQ5Sw2REPa9Lgmqf0mhGug8CoIKgr
qD8Hk6rWkO3lQrnnJnHKPz73vJiu1aug/6kOSS4rw/m+4x3IX88uEWaYeLYRSeCFiEp4y9mP24uJ
5K/q2AmrkDyjxWJCCcb1m16sfN/AJY/jxICR++ExMkzGtqBkbqup8ElaFjXSxLuQ07Gz5/wRf48/
qVNLdyrszqli574fwwLXCn+5in71je9vCC66rCGeK0oO/D4P73z8UZs6zQmJDWAZydODuxrJd7O9
CId81OjtbDgE5cShc0iAx60IiwzcQdBOO9tIiTUzocRJnd8VIQSRpnDcsqPHOU5+WimbCvHnFZwY
Ylz7NaQjeZctaKX6Wye3j22MeyF5UwGi/tolSrPIysPa6O+NSf/pQAU3EUfLbqzPDd3o+yzO/vqZ
eslbBucBj0Wq0aANjiLhKH4KmuU4WNm8MX0oo7xlIGv7s2WPeh9QQhmsyWNMag5GUPJypDLqTGkG
4/6Ce2uKfCo37Tiik1s9KQODNvgvhRh5j80WEi61yBjWOT+xWnk+8ih/XSsxtViTJrs6O5U1VtJx
/Yl0Zm6nP6xGEbl54BcW2tFpoW4KCJ7NoS6+eRN+EVIG75nWpI4FzDaMyVvKw3rersyfdwQNRUyD
HfCvMZHSZBSndX4mlQWzU1NwAyWqPSy77hQNxtHVwbXsGuPIU3NWbY3T03P+0MqIAjgayOKxeHkN
z3hKKXkuPeLCFgINKAgjoqDgNOt6nz5rZB+UmWWHyFUVLCJ1eWtcLcS5LniVO+t5XS11X2d28hoY
OF6oJLm3W1iPtpABdBiMR9PmycwRPnqm/phHb2F88ANoPoT7lk+7+8KJB+sfuLjQKN2o97qdgYMp
sUuLZ6LmSP2nRfRxnWjYTAwSduqQn972TmY2gXQ5Jr308wAYDInoON2LHyNyT+zbBEH8cjfxjHve
8tL4xO0G7hdgJi7//ki343l0EYouAaeXzi/MdcSeBa/xWn0wTVibKE1dJCsRDB0BDg2l0bXbH0Kn
Mu9aQt6ONvIx20G2l4Cveknu7Evw5GDi1UsMoBtTJ/SX4uA3qJC3kvGsUzof0qJ5qAmUAi7gPF96
yHUmI1oI1pgIDKgLz9/5gNL3pXb5AxVBba1NTOJAOHajoIJbeA1C1Ai68dlfpi7eNUV5r+m4hN4P
j+Dk+dW20kd7buothHrqTA8UMwy9QRxi05X3CCrs0oi/AcSF1wznhWkGHwoRST8xcLABXkigJPWA
C7kkgOrc2N4vEwlCurJ8+j2v8SUFGIWbQFcceGZ4jNPvqRzMoxzRcdk/0424GTi74zhBOCnHuSkH
eyFHfCSHfek9LXL4a6YAbOI/MhkLehkQ1tuowMxQ8z0aD9NY5t9Zpo8dnukC2nHZxhUDh8HkEVt4
B2miIk4MexejSc+MkjCr0Gv2Ra9vRK4tY8wkA40no00nQ06zrDTMm3Aq0YIMsO3YWZBNaRmOXBmT
BhmYCiangQnKk1GK7sLzKrOVDFm1jFs5c5crAxgBon9SJjIA0u5oy5CWyrQGznKfzOzQiY3BzJGh
zmW6oxfT2SzMe4kMfgsT4CKjoGImjGQ4BAzXW5N50WFunGSA1EySAEXIgGS4DJgybabNXsZOtLod
U2gm42gzgCv0Sww+Gy8P5CwwtiqZXzGfWXT8BV8To23NiNvLrJsw9LYy/WaMwS3jMEgxIWwanWFN
KCJVvD/UgEC9W8TjEsx8QOm7660/u5SoJKujZaG3/HDfGCZp5TYSji4tID/M6e8i07rF2D7J/J4y
yBcy0VNIbmwrmfI5Wp5N9xuZfB5VzG+slO+DbAVkqDLYy6bgys5QsDwMskVUrBOR7BWBbBgVq0Yv
O4fL8pF2l4lVJKvoumE1mVlROtlVxsg6WSwvQwP1WEQxVhMwW+gHnqWBZQfNcFyy+9AAdKhZhui4
eSAu1dmb/7UnmW9O/zzK/kSkT3mXhmOznWW7Cn/BLFEGwc4VB2xfC2uYKfuYLZtZyoo2yK4GEkzM
PdtbKntcXLefhmx2jux4oWx7pux9RVQ728Sfv/ushKnshj5LoiXbItfHZw0EtYUI/Bj8ILhfZbcc
ZMscbutmvVOyfzayiZIrhYpSttNF9tSQhdWRzdVjhfVkl6XKqN92st+6sulSvNU+pLL9TrIH06e9
9ViMA9mQa9mV44qXVaGdGCu/p5JdgXygbvXzXqOdgKdSGuNW3ngk7jBsFLKTxz3bOWftI1DWCdQe
+5Bs8CarvCE7/SzbfSN7fsrCTxggoPNY+DtVm2+jqREfk127IB+kIBG2V5CDGgghAUrwO+/B6Bvi
Amw8OI1F35nP/bwBgFAAEUTwPE03ZKI/mzekQjALLMOOYBghYEbsgGqswBvmsCkE7QgF90gEAemB
QnLBRFxBR+KY0EmqWEgxBDmpBEOZBU1Rgqt0grAMQC2jYC7cNuPHGhimB46JBJcxBKExgWoqwWxM
QW80ME4HnBMJrtMJwtMB9aQC+Qj2kwkK5AEHtYILLYIQ0V+z0pICatQKfqQESbIEUzIAl2ZBmVbB
m5QgT8TloW0SNIpE3vySC0JVClaVvBuW885Pudz3IVxXahnxW+91RASEe5cqzv2oGSI7SIWGWMdt
TrgsZRozKTyC8NFpfTQLgp08TutNX5bcwQLn4pZUxwd5yilIPx2iI/TRzWTnz3Vjo80XdY4P6F5a
u3KlZ4cF0ycEDwGe5aHsg5RjJXnIwtQ+I0gsNpPnfnVBWB/8ftisHhPL6L1yfdJtJZjhIuihC4xo
CJ5YCrLI4c2VAdjYCuoYCP6YtQdHmwn8L9BgObYMMIb9J86dfksD7qc70Fowdz125ByvdzzDLxAi
mE3usmtIEOXMAXc1Ym/rZGW/TXk+F8Q1Yyy3zgJHC32Oj07jfs6CrKZArHRe4JcGdK0EfUX7ADEk
iKwt2Ozt01bwWi3ILbWxnCCAuZmguvRMHgfBeUdBfDOgX1Mw4FKl1NILLtwLQtwIVkwILsGMwMct
MPIgeHIuyDLwLaAqWDN9JwvDMfizCRCdCSLteUmPCx8h5TObOdKMSqGWz1eCH1hTyIfMzn6lnix2
DBokOrSCvORlxp2bVLyIi7B+023p01CePjrl+qMx3J5D2HDPFqSMDR3e14dgsnEzCd6uAN57QeBD
weJXQPlZ0PlCcHpfEPsC6N4VDJ9B5DG8ofqC7/sA/Q6AfyDIvy8cQN9e4hlOIIcccIUl8KEL2Dn6
H6swCLlQCcIpdJAL9ezQK5E4mGsnaroIRLtMNB9t+7yDz+GbgwXZgf0y2+NHD3lhQ2IswmaYwmuM
wnDUUB2ZcB4z5EccwoJo6JBVeBF7vnbCk5gQJgUdQveecCgBZMoafybCraB/zIRrYXF474R96YWH
sSFkuDX+ToWhKaBqOuFsmJeOjrA4nfA5LsROfEqE5Uli/ZsuiuBqCQMUQQVlwgnBo38VISzRLHwR
Udb6xh8Jk5QmX70wS6NwTCsIVgHpZFOrJBxUPn6EwkmxypjCUSnIqlpYK2ZXehqFyWrXdy3M1gLF
RWBc9RejKcQXr/mCFx0uLIQUa4QdG4Uns4UxK4Q7A3InmIdLyTsq4dYKYdk66LZGeDdecP/OhIqz
hZObhJ2LhGoA4P8eNzB3HtpDizdpIpyeLeTeGr4oyL5KWL9M+L8WIrAWRtCFGjSEI6Rrzv1J2TYV
XZSfCI9oQyj6GmYRWQIcI2QjLw7vZHZg9B1goRCS9CI+dsJQDsJVjsJaNsJfOsJkGlCahXCbXWUy
K/O8EPNVKFgcAiEpLqr3ubr3hB1toElH4UtZ9+M9dMQlEi61F1Z1gV4lWPLDgW6dhXfVwsCmNna+
kn6Coq5ksOqRPLsIUzmTiVtHiZ1A5trC6lbQu6XwvD7L/SzMbycccAXlMgsrnAo/PApT7AtlLNxx
IiwymocJ99zvPggK3qfl3wzCORHm2YKCtoWLToSVHoWf1hDVoTDWnXDXSc4ZPztqEzMXgHDChxeE
yd87TsRoWcfXBq1B4xv+tiauA7XYt3TkySZRHRlCYJnkR4MAEJTeXtssuZ+n7q1TcYoIhhz22aUQ
3oKxuQYdbiQTnWMbIvOuyEUvFNIpF8Nrn/7ofIyqq+GSt23a3xJqOu96rYivVQD9SjHrYNtLlYFw
np+Nl03/6VPrez/H7pHgNKeLz2aEyGtoWGHICSIAL9mQSoycOCRdeLTzF3dxz7aLwHAiQXQLBgHn
FS2oBueqPpt5f1LLSNpHbrKc1xa5/TSg3jeDDV9Sfbfr9M9q8+1KZ2E9dnjzz8UvJt+fto3vc4iG
SzxxbVc17zazDDFYdY37QNiCxe3o4C/Kv6sY3lo18nZQ/ApVHNV3TWv+IKVPJw1+QL0A/LfdoxG8
plPubTMSnO8Xa3yqfNs+tahaT9ynEMHdPl9Fgnr76PYgKWJjNWI66BGyG89tR65FSJ3i6fbQSh1W
LQ+3T7l5Yzm3EZRWZUHBljwkxeRyHHXJg+/72d52ExxzRfhELWt0vP1rvfwIt4fGafuTVoie//1D
mBKP5BU26RgqWvlvPNw++t992ktVFFLBo5If0Cw96AP1szYpe7t9cvvybM8zuXPdHxPN34YRhNV7
WRmc5Ie9feTo9LFgzN+Nc+TAOcp/RStC11AaE07Mk1bGIxIj+cjJEFPRiYijEtXjyR9GzHOhozIC
u8kPd8FnBhLKFsMcDiPE4k0aXIs++PZRCD73Xx+hPm1uf2JgAMDb0kUpFl8S+Jhm0cKS0k5USTyS
ClVPG2PUMYLmbCJGX/7eDFHaD7xMLqj4odPxpqZp8bROyb8e5iEPC56bf39Rc6JwlSA0Ztd9+kc9
fPso7BAT//O1immd4Nfs3p8j2rxERXx7KAxNhnyQvs6+wG3w9LHookH/aHRLJryTI3one+6a0z8P
FuWYJ4bs5tSGqMgCk1CxqfbRF4YtAikjbw4Lx/OpGIv2BGnK5R1j/XA7o+UVQo7G4IV0QT41ctPa
hCPOWfruplNW+hOSWnc5Wli1pXiMwsWKUt70Mjv1dNLycPt6cCsoy1NNh1Swevf1UMkELHVmodTJ
tQXlgqGRD9t8LT+s7HpTzcLy40C6iWUN0eJOyF7oG2qosPzvh0LEy7m/zLt6rp5vX+ffz07YOjJz
nVDHW05PI+EoIjSTQFALQeSyWM0+rtXJ8ZBOZk0y3t/0z/883ITRvSuV1rcvPjnyHchvloAjvmEr
P8C4FEhgb593xjLeV+h66NqsX2uP6y5zQ/x7MyW+itukmsg5N1mTqsqktyye610yvIVTw7geEsND
lPynnhH6oEIHF1n93zbhw3cqc45TblzJBT4GHdXHRrQQi5djdPUMgpWmuqXCxIs+AlU/x9j1tKk9
yC/rW+uEP5aymqBgd0aaJfu6pZt0IbjBtdrhmgwuBWa+/5UZ39zQbrdziQbN94K3heQjJ3OL3ci0
Ljnq4a5cvsp0Ru7E+7jUoHSZXTwUhuvt0IWaOBFIl6hYGg6ZG1GmEpyQG2Xb2ine4oBkIHcARS3K
3TCGI/tFTLRnV3yrm8DZxOXwl5FuPI74o/iN3tIcl6Gfcb809+RrexvX4xL0BS6HGYANjfQuhNt/
zGq+bWDgWlnj+urM+I/KdkIN2VW4OJAymwR0zaPzNVAxXQyhhJyHtAzYxodrcl3Ui694V5EmGOGs
1xNpaXTS/DSKt75U6wZ5Ma7pgoXLRlU3UiK8qyd17MPMIyAX22hedP5VVd0xz/RbWOmr7mq87jXr
mctvhlG7HZ/6MbnvDed7SzBtja6WwG7jR+1Ur8ZYr6TLypZZ6b1l0FHnEsC2etW2/tAheXWOUrvi
VFbdj9Qr0JLT24GbyCZhxPoYUbjcEcCuSB+Z7WM8veFX6F5Bsu58e9rn4Yr4t5hk7SSbJ/YUSUvZ
zlOcb21o0Rxnje/aCxj3yILkefoJYVP88vX4USnSaSyV/BpWRej1ahDWNvFiGPGIvXeqfvGE/7DR
WQeF2oWD3dwpp97H2v7Spf6WTjFRPPVdHEdPa0QC5zyCe4bEjw24WQpgibvZn9N9h6knLyHOXegN
Jpk63AK/P1bTITJnH6dTRFMM4c770J0yHB0dSaZz/MfJfWQ2DORwC4Ku6ecVpRMmQWzp7chmZzak
JNXFZXGzduP04Xc2BEK1ZlbMgRkh7T9d/jfNZATH3lxTPRGzLDkcJUlaPy0QbaAcvXlwAtiQJfmO
F8CGw0YuE4Kv3vdYmUrrqXtZbX7xPJgI9gg/VoeUYL9ZKMQYEQ35OIrmmpwAJ6efwtbjfXflrcXV
5bkPGR3YlCJ6H26ZlodqfKlLyo9nZ34zrZICPT18RsZIBrFnFuz2XGZ9JlavjMGnRr+dVB8xLwx7
uEcnTOLussEEtmFj7DGddRVqe0rNC7wZQkKV0Svp83RmeEQMWIqEJMtLrry57oTKKAhzR/tAb6Au
1dFximZXpGV/p6jpfnGfmjItNo4iZgBoi1gK2zmZLdF5VGheIppYWc+9x8ZuUNBmxA7jvcGXaMTn
Nvtc3MA4RY3XoJgj+Jz2xjQprGcrMt9RcH0CbFd3UUzZ+NQcG4QdZ+6t26oe9gxx26Qb/K0xs9ol
fmORqDDf0dpDLdhAdMFid68JxAqryZdh8P9R4hBPNBveHafXpjcdfxcUxm/PJaRLafNvhzFyWmfr
rU6ndYekklAAt3z1pwmTdo40aY7ycatouNqV0UyqIhYwzkVUKANYMhEqCD+SsnmcDaTuy6lJ/O9T
PthP5qGX7EuuvKhpvWNdI0XFKfSz6uvv1VxscoV3IG8x3eBqOLRSgVLlnt6kS3UYV27sVMlLcnaw
dWKO03TiDo68fRcMy8V2vAduWPZdlrLc2M7Ivw00yXL5kBRvnsbu6Hftm71m0cnA09+G8QA+m65v
2Atq3C82yNrqHTvbf6gXB4iWBAOnWw6FlaIRDd9QU+O1Clx7byUDQdRxuV8Wqi/wOLB0IXopmq3I
rmOjX/dZhPWi0P4rg+cPM3EMYKx5j/xjOtVJRwAwdkuSy69p2vV4lX+MEYUG3kCWFn/kLYlIK17U
yUTHhX8ktCjsVN8m19qui7l3beIKM/gYFj6vYVWufyJWJ1HWkM4qJIBK/0zrifDLznrpZ1KFBrIs
yjbqsE3E00Wb42NfFjQbELNA+4y0rWoXXAzekoyQOkqPmXzt9h9uDwixKmL7yFjP4uINXDPbIbuc
TreHtmU4HbnpBiXSZW+piB/z3YeJVCEqdV/Ksp/2sUcIwHQqdDdSFYVn6vYQmZh8bh8t0UBBWGJJ
HntkoTWlTIxY3saGWhkNfV4iN94HEBMBkSvI+yktApOEpnMJIm4lNwbKL3br9aREQ15E+bUsOHjC
sHlMZo7xMLMC676aOsKzCxfdlElmiZuSDxMSWgBeZG+KmvmVQxJHnDQe09pLWHtfU2fK19u1sPf0
RrDUB88t8P12HaEn0/xligZ/ZzpleMIAwWCt71H9UzpjjyCFJZ6FECrrqAIGIb9vCZcYEGFWRi05
e2azRdZenh1cd+fVGsuzG08gIqxX8ZI2tCv6xH0ieMf+4sPN+DbOdjdm7PTl4fbR7YFuTlaq24fV
GFOTTCismZ+rFGBozonlKOjwaEaXVLuA93bhMsAtVkqPVtx/xZL9P0hdgSdZ/rdPWfVQxeNH75YJ
/ENeMhWl/3q1lF6nvZt1l3ZW7SawMcCuXZZvAqUIpo5SQkpY/u5T+afcuQI7J5tw5enI4unZLFMD
Z5JfHrLI25YLY+E/D07FqNjbKVDu7cPbf1mIxIts9oU8T5D4DjTX6ip9qJLmI5drcjHFDpin3dWo
JkWG7X9/bfB7qmnWjDcqm5+/DnTU2xpCVfqF5Y/dPoKPxqRSvU2Z79C9hL2RdmDeCfmdIXoGN8Q5
eXuwZEVYVxcPZUIKU+iUYDOyRdwKgG8f3R68bLbvLFrnNv3Up2cbx0xWgVOnWSeucHs94RKjgyM+
pWEHlucQs2fjGwFtlrHeHSLiCVXHNSaj/u0BEXAofouHWyv0kAZ/6gWUlGP9SFlZSksTXkRGuCrl
2qnFRqdQS7O2zMAGoumAsCNm8dZaPTZK3Vv+gtFB7IT/PISBWRws5K9zleAw5HktCX8iRkRz4RhZ
wiojD+F/f+S0IcFVimvUQzyOSGt8yJ3o32qRsUV46zeHzZKstNlOyF4Og4+/WHbEUrbF0HPYZ2Jw
3NsLgcUO8cm6oOboO4XOGfoa5GOYIPEZyZuajJCgq7xz61jnAQoIgLKcjf3qef/J3nnsSI5tWfZX
Gj1ngVpMzShMS9cTwt0jnFprfn0vWla9SCQeGlXzAhKRJtwUeXnuEVugWh0jV8P1vsH6h8lbUBa9
103onSwG31np33zLyt3H5wzZ4hkBIJKQ1zS+6vrKcG3NmXGO0ZGr+2gTaGrLl+3VjSlj7/sohATN
cPqkeIMIBKv2AXWJFm8gC0r8w2982eB31fLs466a162noKXycJfucSS3fQXs4DCrBEplqQWtsEJB
Ue2oQJqZyVDI4MnsaQor3ZcuT7eHb7S8VKGGZpb4qMN9YRPk/hj09DzriGPRF93eSKsIi6kFQsmS
HfPFxOJx82GYXjdKvWF6ANuDLxdWb5Oe4u6y3ClSmsNrRW6PRsMphP4UM0ZZ/K0rVDbmCpENPqQQ
Jxgg+ubxljBVWEqPm49/cBn667MZVVW7xz9yM/JF/9zH56uBJTxfhS75CAPF04fQ9JoHkVVeVhcr
RJrB8gsbf1yCy/JYreqLtp4K/GH5xaoBSZIhE8chFpo3ENymHY/IvCxPhgcAkspfdt1ts8g6JMpf
1+bjK/ZThdfaVDGnW8ryOjO//AkN16U90lTYp+pLK2W5h2HYr37MekgbcIJ9xofw+/xmLS227o+v
+rheHncf/0ABKndDFyL2atFzf3zzcRIqV1Hkg9VgO68i54qxGjKsi3E8ePl1qWD2TBHYD922h1a8
0xUu+axjHl5iBdGQN8V6lnplUl8RaEir8q50prKxku4k5RLlQ+BD3ZUke6TXsmqt+thH4oUMgmYk
kUtO2xSBNRTCoioA06zTvq4kTGkGYScXHFW57L9L+ppoKmQ3s5Tf4lZ/11PzVJWSZVNRqp5V5kj/
YH6ZxjiylTHiz6LY7jR4fI1RvmudwrwDqrIAT3yVGaByIAJgvJF9BBaSxV0vZ05aolAQ+kxc6Sz2
iolQc6Q+d9NeqbADTCknZW2wI7k7xUP6UTQpcVY9dgN4ZQNjOdrxza2nV9mnIzPrcLqlvrhpycfM
ACYHWeHWqAR8DEzRt2HMHWnTX8wY3qdxlQwf+oWKu8mo45WUkhlHZYuayqQ6ikxhTJJKotIO27Iu
vrki55W/mI6BEUW/WGxGaggZD78G+APTgnw/VZoOrj7fTnnVfRUoxhq++h36NTIA0zLiKchR+yyw
zUF8CVThbNG4cGIpSRZk/Y9kkddXYY/BX4MTZiEgMLVcfzSdu00cI/SV16I36It+BlHEquV4Xj9u
JmMgb6tpCwyBuDa10llKZ0wOw9zajZkhbv8X6/nfwXpKqmn+f7GeW+BUn/nn36Ge//ma/4J6qv9h
WKqiGbLFTqkCOPi//+c/bX1NExSoaKiqKJma9tdT/2XrK/2HoVmGKMJ8lVRdBdj5L8ynAUYUD16M
gi3Tkpl3/U8wn7CFFq/qv5m4Y+urSCZvx74qw0WS/4H57OQmjOZwFLDzdWa181JdWUQpo+xMDclM
0hIZTnbGqYnh++jxWK+AfhGxJKRv1Fi2lVH14LENSD5F9CxaZnYALb2sQ1CiqT/bJgOTmMhfuoG3
qJpL11qX1V2fRJ+VEYawfUOUMiEO7IsCInma0R2JKUlIDdCQAovtzCBrQPE0zbYd39oOozwRz4Sy
UygBBtIlU67thEqGgAOYXcmKg5XmQJ6n/tBPVoJGOFtgaopHDaNkNHQQqayq+GuSW+YZKrK5zUjg
9CFqlG13E3Ciry3ClxFBhPGB+K27Cay3ophrX+4mZJqxnNSMj0IYQ4CpKCuXdbqHe7ziT/BbCAZP
CJCs7HoJ1wXQI3WxK2M1/6Xp2nsM5AxxBXBQc/nTo3cguYTKdN8VMIPBeDPtC6FKx5nhgTKhay1U
NQW+yiEekejpAQQMaEqnkKkdX6M/VJTZVuw/w876nSC6W8nGIUuR98ylsxhQnlSgyWZ1qF60inlB
mWy6tA3xqhrbkxp3h7qjqxJF4SWrVQTRCvUrUMP2HKq0h4xErzZFIN6FexZKMG8aSm8lKxlZLTMV
cL/QXa2TRbF/rbqfuD1bshy8DjjB2dlAIxYozXenGsZu0Ls1iiNA5K1oPql4Z2WzcaOYkddTpurn
Kr0m+HEavRQDekzBr884DjR45m2zVrgJSi4B30t+6RVKSf2MChboauQxhSHwIiO7FUzkVqEkzcAO
mdTGWF/akqFcGxO5UBwtoUSU6bdfWOkuNsDi5eBkpGHAVNMQmk1kCs8RVnhWXivXMESTmpANAGsK
cng7fOkcAaTmpRgLfSun0w1uqWTTj2+2vgF9WNbLA0WAYzVsEoJCTjE2GuJ507CfxCE4QaO2HEr5
DrMM/T4kRfkKFWLCS8AkubDLtCDXFMk6+wAoIggYMB0hqm6Uz7bJfG5VdMMGRB29huLezCUJ4xgM
W7lpXCE1AI6Kmr4BHSCvpSSvXIB0Ij0b4F5Ctwszms+Y25507YOkaXyi/YNmHqC6OZDZPWgOmJ3A
tFIWvAZCBxbK1dmAzr8ec/xzugyZI9kwDlKRuNgCatiFpYM9gCc+RGLzGc06fIQJqX56i4bVfcgx
FM8JDS8zokWWtOVNMAOyhepqDLF5SmJwcnGcJiutF2O7N34nQRRvh6y3/RkimaQa2GO0wZeAcHPS
TJToc/aNV/GJZsnkAYLbyJxvpC9DIg3ejopGQ1FE7iFHWzQpsbSSkNtRpFiHmaiirTAATNY6nYak
iK2LWmiYPFOaD9F6aFHlwZD8LZ6qfdyZgIEBM3bm/J2npmpHnX4M4hJhzLFEdTNor53W/U7EwGIo
3jK0jiY8O4URsxGwHC1SGSkG7bfqSLP5oLagV/u8w0NTCYCsHmS5OQVMhXMwhi0pNhwv9CAyzKIM
HzW8AmNjo1yYYhptLIBym76Nj4KCnayil5j09d1OorHMiLdAnDATjXU3HCRWx5asfoOAMfL3gY6u
QV5dEZ6Y1r0JuqxjhI1B+FFNCe2RBTa8hbzYS8qN7u67hnUsg+NsTx89lbvIzbrkVVCZ10JF6deU
+OgNJ/hjWzQoWgVP84QxAN1bcr42J0bo+AuI1ls4jJqTS7gazHJvegAVP4NKPvUREFYqIzzSSwMU
kyYwVMfWbIh+S0UxXCm8wrU6m09ZL/iuKrTmncbiKkC+hIZ1cPHn7jZG9B4DHfNVqabgs4jjEmhT
5IhjeDiQZy3zJ6A/tCvk7rlsF5pv9Ntsx9bTwWvT2a0cOmyaF6vd25zRxpr1N5QUjoWY3oCF3Fqx
+qWaHZdjn7WuMZgHHxQwF2cH1WE8S2LjMssH/16O8LkE8PumSa877LxgFpmPIH1RiifK+fLcScZz
Hkrz0ZSaCQVHhLmU6j0XVdQTJOGgJJbgJsX8OVZx6c1S+Bt073iIjR8QiNisWdtcAINk6sp2KiUn
B/1+NZQUd4n5rPjxfFN9Yqic+E43dvQRunja1DNG6FUTYfk0aOfYmrSVZjDSElNcfOYag+uGHn8A
/nvEeSXAnl0WRPGsA0hVRg1qcNpBFO+EchWKc3UAmvMJACPeJWXyooNaOVmlhrMzbHetHMtbNkKL
SkBSqCrRAFUTxDUC7VhX+XWQQySGG5B+AIgLSBigIBqx/F1auXioE4plGhw+rDg8fQA17CamJ2Ym
x0d0j/CTo5r2tA6OaYr/YYyXsKtryrSWfKvYK+LwNdPFFeNKeFH02ulU66uH4u+0lal5RiyjvJIB
kciL/CJo+k4K2G8ja/6V9N1XPHUqQsaUKVWbT3uCEs1KhX08C/e5qd2n2BptwReREEW9ZN3NQLam
tnoSE1Ic+Fm9oymYEktoqI2oNdlyPj9V5eJ20qa09dkLhQnAP7oX+AFJT2FpoU02Ec4As8bHmtIh
BiOyHeuMsWQcTusyAfAyxxhIjtLPMlj2zJLZVytuAij09oSoTjgjPJtkbNDVxpqlaZMoARiYUif7
UkTDi6EGrYIwwdSoNdEWyhFsmd6aOsB1kVkWY/7kqKGbk5E/7SdDvARgqjGM6dVTyxhwa/Typ19R
IepGZxwDMIArtREkADJoHopq+0tioHOokJ2wtTRDSY9fEj8VlVWupaL+NSJ6A7yteNbV6qMtFYRY
GraRQFV0EJWAMdr0HrU1/hDqzZSQgymF7BVWpupSEyO/ymwk7KkiR3EkZpejAOpk/oqasFhLcX6q
Cw2kr4ZGuRSpL3IrySCzMSxK3d6qX8qL6AteYWbI1WFza0ulpNLoNxed6tTpAnypxGL+DocYO0Ey
PTxQOqQbIbeURkaEL+nulUnllRN68MA93oWubUjiagJbEqBkl1IeTwDdrIgGZ+uDkUeud5ZwsCiE
krljL+KpjlNJgYg+WwSVuhYNa53Z1tiJGDUK5CDFHL+YSoXLW3YMBeseJfBKlKgFjitNjlrBQpqb
fRab866dImTFZ+TURjq5FnRTAv2I9e5oFQPjF3ovkhSscyGWXbArAurWZIEGlnhtXcnb1j+GRVae
ElWE+EqPZyLLX2kZioWxqkfT3g+1yhsFEbGt/C4zX3THfGn5KTVSXMZEM8OSRYzlS5C7y9j6VyZI
BeIlNdJ7nf8UqeFT5EMYnfq6R38nCWAPq/Qg2wKzEvPR+13+0ZZWsIsqGL3gfz1Iji1tk/qmDBZu
ubVKi6ZKCKa8NkZWlN8rFBEyKpo6IlU4jDjCLU/nAN9drRPP1dKZZhepdo9b/+7uv3ts7GUDHQ/0
EB+vTeu0RvRVB2W0vN+/e8Xj7/xKokGhj12KGrAAp/lff60lGS2mP/dbcng7NFOkBv8887ebfz4i
0JV5VZmwlf68WsCInaFuIUM9Jpn6633/u79SCnDq08oBWWwz+5gqHRO5fx2lv37B462SEgpYpgjW
Xx/8eKxYhvm+kZjoAdJRtZAuqdpC2TwMdo1aofn5eKJYVsDjVpOCjkVbb/rbE8hyzWtjWWWp6mdr
qV2GwdLMkgqthCbhAz/z+MePc3xmk9R7gGaWUPdPII2ljCGo4kReZXk8e22XbuSl/94tg6UkRb6+
DQF0NoacIraTV6GbZumzvJzQMGOFtksT18rGbAehMfvr1j8eU1VzA2CzA19M3rKXKy0HKotf4ZSS
AWol1mNLv0Vfrh1ZS5gYiDXVbwjdhM9YmNcRhi9F0KMtyuf8+QdIMqZ6aBf87bECDHeK1CDSCxmY
9qVjE8y9gF1Lcoho9O7+PN73o+VOhYx7jJ/tOoNhuwCTef14kRXqt1DK8ZvQVGAWQVDR+348oxh4
8Mp9vXl84XKZMjxu/eOuDBrIncEfy/PhIfG4fIO0abGqrJjl/BHp+yPkF5ZoUZkhSsp6M1W7epEm
fOgNPu7+9RjrDn3olZdsL5M77y7Yjl3imoWG5KfqvorWykvpzTfhrXYGNznQrzu+Qp5cBdvJZaJs
o80+OY2xGbp1rLmXefc6uB5CHCvQJZPDZGuKDxYw5Xnr370+2WWH1Fx7/r12tCvm1e5BXzEdt/s1
GG5v3jU2oonO+/JhB4IzNnOXpLZfY3N9WExEX3PDfjUFVz9P3zzQ2XwgnlJ3jTZH8UvCyS65c2F7
2eHVv7cp7QPcUeHKwRjZRVuy4CvfDdsHPtzjvVnbPygj4Pki7QAL2Yi1DRDW7KIGTXnPZoAPHAs4
Sfy64S2qjmp+5rCgM9nMl0L75vBMOEXN89bS3lLyaBSezrk1MExB4BkoY+O0vgNHTRTcpgNI4FjT
uZovOloRAcZGW1FmklOc+Gz/mLawO8nUh8vgckokPFAQN4oPabJBVLT/wSeYnoWBDzQIbvx0Bpza
veTQmR5fA1td+pPMcvDdYVNArJCfNaOFAdDbAk/lcIO7luqW8xZz2RHQAZLVmaOeQ4RShz1I9KyA
gwctaK1bR3iA3TdwezCHdIFkfSN99L7Do1q5Lgd0/+0ajlKLU5WCFMYuSl0jZ1D3+LDxJKFiAriP
1r1L/Ei6NZ9eNI6g29FWDxDJXympLZ5n9rUj0GkrwvSCdAOI2OQAEAkgeDKcMu/mudqa5jn1L+xY
Dv9TXwtH9oh38pXZnIYqS2rPkJlfpgnzW+WMEH25xoIbJYtbDvNv3R9DkJLRCjfTFV4+oFRRezS/
REw7UTRGHMQLv8QLhFEOWP+7Ctf5B0cnm178G1FxZcnYDX12DtiIJ9AJyXr62jRPouuMRNYDvl81
vDiEEH6XBQLc22ytYOqYfuXZMR6ATCQvqCLWSFcl1VG8dSvMeG2IVz8+BtC2xvma16fyGGLYc8qf
0/IgbH9ULpxqeAcFjRmavDHcIttqRIzSxyxyZEX3ISJ/futkimKT4mjpTvkZfxS++ao4xJ8sAfDe
rmhs4XDasdPdceT+RXu+fpHirdl6mQLpz2FRxC96ebUW4dLyScq8oLo2+Tsvb+tVALhisNVzA+G0
tjnrEjU2xs4IJ6Z2OZ1Zj5yybv0678Rvjye7N3olH1K86UHbUaysk8ZhIaXzJv+xGC8hdXuTSkyW
z3w2pCKTpuAPp7/Ef4TrBnq3dFXLI4srCO2QcSYLjTNr3vP5GL7w43hLLoiQE2s0txb7MZzp8HVX
kErHIR37cASI+tVi5aJRqrjNsFcFlNDuk/wDY2bVdp+s5AZSIgBN4RAGRxYlmHcFILLq8mCHj0qZ
781mlz6O0uKeZz5X5ZNVfgOSC5EftzKnqrdFvQU3bdDYql3eMooPQv3V+Ow+jOTMO8Z7mXzoSe77
tIHV60nDtJG6T8W/APdEDHybVddkwtBr/KjydwYtQOUvcnk077O0qxB0FjgjQ1pgNfgq5Ywc4m1P
LY7DOm8RFr9eAfMWL7AwAqB1tc21Ry8QwiHXZOKaIK63nbLG5vzblFaTm9Tbbr5YH+aZMyzXG45r
v/6M1ua5XZ2i8KZ50zdXsA6QamkZUhBBot0A4Tc2mXUeVOdTuSpeiWA4Apir5DBnRE9ucToMr9/1
zhK7ibHvLCU+w5N23TdxdaQoWhQwiLr5j8Ydh69yyF/oM01ou6yRTuaXBtZnicX4Xfhd06j74FJp
UEP9Ft3Sgf5Tb9SEnPyEINNdP+NC8AhNUecpNAwyR9mxCPkm4256w2bvxDGg70YXw5vhn0q2Hjj+
eXIBxwRPRM7owInDkJ2jZXTPfAWVP9aMde+gHfdmju7kphMfTvQhlI5cax3iXmyL/gbypLfsHCrk
aidaw5nMnPyFYImcx7JQ6fLF0PP4DYZnRgf9bCbspKx64VltvfxH+CjY3AWXef8CvcfeXZdwt3Cy
Ld7XvD6LP97Vu3D8jWaY+M2h62y+xSTZXElcjsvbx690Ugi7WrRFbJYrmGcJ1Y+PVzJPgHd+MMr1
p/HhcPSFZ+OKkvWbubI+jCvbH+fRYHa+Cj+Hb254UE/qZRdB7RloHJhb9mE2dpETveyEqk10AGD+
3IecKdaGkl9KmRWJXB7mZu58nTmjLC2+K76W6+xAYc9ygGHO6VA4XKSSDMP4yWvx+5OVx3ZhrFGn
3VUH9i/zzFmyrlz1Mztx4wLpOBjXjPdjP/BejQ/KsEPJG4cDBsw2QQEq6lk4Cs/SjpPEf6/xy7j+
5iDo98V3xOYwaUeOODf5/fwsFj9baM8wnUt1XzqMY/OVdGV70cBPFi/pi3znNBYHtmf/bhxxnIMH
QowCP0TI4lgZR3Y/7cpVhh9TYMefYb6XOX9rOXAEsGKL/zxbGV4p2IN4g8WaYbFQk/JKQiV9Vpco
2ry982JylIwlbWV7QmWwzecNg032QALkC2FQ2nHlMS858MuIAW9s7toRAdOV8sGvCSIkeZcjC/fN
aQSXjzI+3uvmELGhfvAPHc8JSXM7eGLZZ9spcBBYhU/NZcR5wThHdcNPsBQN++QWSCOWIMtiZebD
FzA8jnBW2wpencurxmWR6qPLMkt/+Fps/nwEpfgMFWBT+pfmm8vaN2DPr/N5y5Y9ATiF1khcPfZY
XW3JooQDr5xweTfvyypVnVTyZBb6QRGx8UUL9zSSLKjucEl/6MWbZHvBzcDv25vm8U7/IKTx2j0v
ko/E1OoDbP1K04YLh6A4RJcYHucAZ3OdbZE9Cpx873fbpafPqm+xAJE5kyuA4wBEV1N3FG4GzcDN
yCHWsCm1mgPNj55eSdg0/F3duYDj9mkYbWYMH7Jta7gMtRhzl82lBgioP5WMD1IZAxhprR0/zTtF
+qrUMLMHK8zRkMHyrYfxFBjPl6l6yzMPhFb0sbiMi3QD1oGA7YAAKkhbJ227hTByWA4+XI8lRXOj
4f6aQiqtXNKm0mFbNfs9MsLSQc/OhCiDtsTwPe6kiQ7G0gQogePG72ynA28zRHh4xIsjySHEXMqH
g38sixftqFs7bPRSBiKS5/tunp+s0VH7ZRmYxbHEcYxPeg4aCXERrMng31/IzMXBk4tjyHIlI1ax
thZhXRP8yVw5P7fgqAGZAZuV/Tap9V/YWo3nmIqSBRw4CtcplsbnipxmWWAHoH18+P2bNbsI2624
b2Sb0bKHC8yv5r2f1mBjWw1NAy/VXOAq3VbcYn1DMGdYrrqjCu0YTsA+NE8td6+jeZLEdTKsesvW
FcfzPIJcW9+E5xqjRdUp3ohXrACwqho97dHtrGNGOoQSSnlUI9tyEq9Av5IoQFhB8pIGmLxlKEiF
QbYyrsVfJmrjoiOIT0O/5wtTcbC2vBAVbeodtldyN2AVK/MJiVv6jiTp7BjM9qVTCg+alUKeQiIM
vwOlqeM44epgZ4fme2x+MqD6wpXpHnKLaANrO/lJ+qhsLkrD83EsTqk39oiXmKTGBGRcNhAY9+my
p+J4qehII92+Mb6sWqLgD98rGfPWz4UvQCkTWfc03mntS+LxwoAS1Y2y21zvORTmNvvA9Xk0YF7a
ce2E3Sps19k6AoyYnKOr4JBbOhqLa0Nii6RMv29rQI3RQSQhUY7Ne8vlnnlspGSt7U3fMLJI8aPA
oGlVnnBn+uaSK2DCs1kZMJ95bzhVGKy2jBlI5CxcKbZ0vkYsCek3TfTjsRWjO/Td/rBNGXsrd5Ca
F44EE05uqHptcoTXFQigctfZcTjSfGTY2VxF2HPZB8PdasekhelJ6Io0EEldMsCJ0C16tOocVHtr
B0Y38v9khVsMIAHSw8SrGdSeTOUivlfCsoRgB3A2++6XaYWrSyV4YMYzQHw8AFlKXOfdy8CkWwOI
9Ib9AR4Mo3IUqj2PTFTeL8Ww0k5TDq7MVon8gMrHt1HDRqddN7bY4WfyG83L1fTeaWs4NTHmAzzD
9ChGTAAwKXXbtQ3PyHcwUOenoHRf5puA7Fm3jcLRRRdBvKebtW7c8PRITGSqNqxhrRMXjnGzNC/7
HTxPFzY8C9W7aK+K+5jOLtoWSbDp6Quw62bwS7v8ECukIR6+tr8CmvS3TrUBjrINYmksdC5sHP/J
31B046vUhUphF3q6E2MDp9l2YNhz1W4NjWHVjvHBARTJ6HPVVB8G8af66BECaAMqpxC/anLYlVWv
tZt/RXlP+YXyYPbif6gCIQPeKtZ5d2QVoejcrC5YlV8wSADMl5U3MIy8ozeq9DZhTPrwD9atrST4
UABiAFODnxnYFTnNar+NPFM++KDi7yPgmhVLwVjxTpzrFESYcdDaU82gvd5P/TXSLsHwNKdvag+5
c/LC8F3hC9DRBTi1ytQK6BSgg4OEjeE5/Z4Vu7vm78NHlVLK2+zARMk9XiN2dJhsDPisXXNgV5bz
dd+u6i/+H57Ts/zcXhjEYGKDNRnNaL0/Wz1evnBgbfxXR+JF7AjHTLaj1qnotAE8+CRiNMMqFhcv
TBSZgC4s8k84geAi5U27RbURvL3/MbvjQTuERDcHCqZEJERVkvTg0/SOwWZ+QtdioLYMcyfgiPRb
QKGB/gF6ARK8Exk7tC7Jlan31nP42QjmRaRBaJdbdV18WK7kEjPZzJ3qJUBb5Kg/02RxZFrD4lHV
qDB2Mqv2tcUcDw8GJu007pijWi7aBEDi6Xa4EjkKznXCqk5Rgaa5j3E3Cb11Fvb7KdsyxtCv8B+8
4FnuNhX+ox7a9xqNuTPRVH1PjuNeE/FcxdhR2WA5dLPQBgsPIeHMlqDL7rWzZNPxJiok/BlKMDmz
zk8o/UDO8nX9lm/xpIvx+6w8saID4C06ibvSUw/dVqIre7n7J8TIDsZZoKWwMs6FAx8W3NgdbVnB
CclC5UP2M1LenSv0U54iByMIBKjnN/09+OieUW8Rw11s4+XFEd/wjTFwmQ8YJ6ft4vDCtvoq3bSA
G1NyKuR9gWhMc+dEYylJ9FhhQoqIcuQy2hqETY3oa0Cy5RVHoOlLTITvTcw/le0KIpPTvMWvRFHc
jWsn8GB8t8o2ionf+0IFhwGzHI/pjzJ60iObq1i6VeplAnxmIHq7NaUfsi6z3pAjiDX6/DCuKf4z
iL814i/vlE5sf2QIAnpT5GYFoI8aJy5Gwsv/C4yrBZIiOz6YDvLnToC94RZHw4SYuQ/HVUpfhe8S
bDMdrx7sD/BWXHeH4c0AgkBOa75mh8jLNBNljMmrX8EoFHgXw6YRV4FTCnuGWVRVjHQYtZkAg1bQ
CLqratrTUUaLgMEMeFkoxDiBtdu828ggAw0PEieDwWfSTSr06S3B8WhySPVhZFiXWbrS6he3+VKz
gyRxIj4EU27BpZshHCf3k1UgA3plF/AY20zxB4aY6Rrt+1O4GX4x+qNqQsrFYG6yCp7TntrTcNpX
S98BsVhFL52BFd1GPRb49y7RO3jGtJl45Y5vyU/02n2h+1HQfrelb43uiW1twCX6WGhNW7E5JNMH
xqxYqykgJojj1lHg51RrrosfhGuIcaALyDgOUmUzFmcAJTcH2gEybZTQqVbpljET+CDaByCAyBCI
8iA68GuP38o7NpqNNzDB2Jhbkvz7XO2aNc5oiwa565efxRWyGQZIerJf7GRn2zqFZ6xmpXyTvprs
VQPKpJhirPxfcS45yTYzu0OjaAr0JDvHNXgXvaM+SadIWaqX8KWXvA7/ITDRNwTle8pnq3ovX2ip
frfxlUxL8NDOgj0RwA8vdlJDSxgnsGKGtmEnOwtCH7bA/XY4Sa8mXsYrr/Io73Fs5oD29/ZVf4fb
sGIk7hbwStiVtHETxJekA72meUAFut8cAarAn+wkF781PHtb9aDcRvKJZ7j0cn9MPmXq3gASx4oh
tuSi8g4F1WFIUDBefi2/yq/i2zpqu5rKnr7GGbgAaAGluqdc0B0W5qvRIVX5HSMOHpFtXzCM3i9Y
+w0yv6anncfyGtBf2LWwe3/8Q/sVPZevpbNkZWf/KVc2QXsO4K0oEOQRDvJ/Vw1ukNDasjVbUor1
uvxsRu3qN5xGdJY3wZ7WgOFAXhQcleC2IgMgAG8ir/9qVzN2w1Q8yiZk6LYfN+1mBIuwXo7jhkgS
XElvj9YJztRT6RanxHjDrtJ08SZGTXQFeON+s07BB/Oq0GCu+i7e6bG9fDIA0pdo+xK+kkKhFQsp
Ym2go/hsXrBQwXoZx1/Cfv9qnHAUoS9+Vojkycqi+bmKXbgWDQ6k2uv4S6bx+6Hcimd/24Erfo12
4xMr8Tf02h5RsSp+UYOdcXtSBX7bd7WOnjExO2H+PDdr4ZTsMIhgR2Yp+JfURrWh8np8uhc3dCCL
q3MSbnrI6OIbxs1rfUdyRncjka/t4G8QtWmtJ6MQDq0QXIJlABTgjkJnebk5KMssqJ7IIUUDtPtQ
KKhXQq4alrnP1AkGAK9+4aAyAXo8ZlXRvgTH4z2YJg+CFBAJGjJyTUsynodp/eeZB2vqz101wOsk
Fp9aMccXcJnO/WFZPf60fRCxJpTYQFtWxIFlTPbn9YlcSzBXd9G/ODsP4s6Ds/N4zIcEwITO1D6R
EKVtTjm8eMc8/urxzz9e+Yf38+dPitov3DRp7oiHAv6rQ4dB7QbziWr3+Ceols943NQY2EvO46Zp
JI3kGBjN4PAb7v/8eb9Qix7v/ucxKxAgLP25//ibLK0j7OMC9x+P/7n7160wA8r+eMWfZxI1RLel
YWv684SptHzI434BQwr+ZmnZj5f87eP/+mILMws2OpdVE5BAck1npdU7IKNofi093CifEMHBLqiu
sm3cVxtNQzuIyb7oyUp1RNGPNlxM72pWnqQEZRVluDeYtnYl5V+iqFsBxXZ7oejVurZuW7Z2PTRv
USB8mUl7bFT5wzJaD5HP764VaaMJWDB2ymuowHJRGFlYAmzYUF2s2AQVkzsZERXRwsYzik2vzySJ
jnGvuj3i8GINrCDxDWujaMBkw+Q1HWIccxu0laYaDJ74VD6wPkmP9Io6PiuWtOhWx3ekAvaZT3q2
aCf2kx1LGzm2HETyDkGVXOLsDQ0ZV6XLMVC8wYXeCg3GigU+6uGQ1q5VQ38Oo3PYZK4qGcQuJbjM
n6Kp7owOmi2Um52a1c9lJHyK+nzNtcT1g6+hBxKv5NTNBBxLPs/1ouqVoPQkFBqSah3slA6tQ32m
qeNjmAJcdD2a+QWoGULjdYnxYAI6kgqA6Su7CA7IQQBYr1Rp6OBqJBzD9DT4xu+pRUw2KeVfIEmO
YmCgYQaEVe5mb0y+JWkXDOk3LEFItjm8ySZswK92P2FufjFGzvedqPQ4xM6hF0aRWwobqNQ0+jTK
6RYhOr/NXw2InFIr4Z82oXyAanXGnGX2D2Mk35q6v0zY7URDDToK5lrCRKjOAWW1btbiDTmgFZcR
7v0aVKMqP3eW15tPOmpymFvJTqfNnqSb+4CeZ6t9cJi+GkB/kpWeJTn+Usm20tFC6UAKHFldDyVd
j4xjpizsv7j7agLRZ9igku2xx2O6jaImHTnj0BpIEgm1hunkjOZjK6k8zKzOqhQUZMYrwg3q95ww
LvK1GwZ/b1lZ0we1OrqpSgrOKP+NhgVkrU7YD01hjypsiKQyvDGjDaZ11FTqMqcmsYxjYdqGVfyr
yNaqbIiIGQzPpcnuOrVwn/O+Gbd9Eh9G8EB2o412I9TlCtuX8hQ14vuMkCLSZqZg9wr1ZCa/jJ1U
bJts/sCXgpAiS2BlmtoGBiDYYAPfqfWZPqH9l4K8jOrFtVj9zUpyJKl98Qfz8/+xdybLjSPZtv2X
N35IQ+sABm8i9hTVRii6CSwUIaHvHICj+fq7HMpKVuUru1Z3fnOABECGRJEg3P2cvffqZ/EQ0ZVe
iLfdLOb0Mk3qVpF4K0WLcld7OizzbvbjT36ClczC5dOGlD+c0X6evsiSgk4RKhuDRrdr7B5+LiYX
/DpkvHr2z/aX6YTvbV6qU17zdk2tYpCdb23PivZjyw8P55nBS0W3+EbVjdFOADe9swV4aTFJQfTc
6B7x622Y9W/WGNrbiMVD0YgX1OQSISbq27kluU95P0WFfAFvamPQEVvKsN2BA6BrMde/8ajs5sgZ
HnKzDjb5gil6eLDanPmHhALjxtE7LrjsMg7fPIvbXEsWslcIsbMcutvJbAWo0UPySct3cgg2fTgy
iuOFlVHHJKNiQq7e3W75hNo5RcfAsjCKUiBvNZFqxJThUDT5sEbCJ1D00rGm2VEEbb5rvhAGRtKB
t9w3hvEl4bvJu+t9S0UIwt2gIpOapyCe6VWC6R4GfPKj9VUlyL9s2RM/ZbBiThMPc8LsUB7CXRV1
48npxJ0XWLekp3WsaMz7MimYqY7xY/2mJMmnPX0ejwZkeXaSxdy2bupvEp+QQDvaDAJeFqYjam2e
raeEdFzwhWEOJnByofvpGZQ9SQaOj7IgSRC55GNStD+8pnshgvSe9/x+kfaxZUI7kTh1kxnm1zig
6JWHnyNiRUscVUbTPKYugFSjYmCQ/mLeENL67k6fnHpyb2JHYI6ok0fbdXKkwQUVeRKjs9DCtonC
dGN4pMDYwgR/m5Mdq4pfRh0kiKv7d1dQ3moL8LFu/prrhNPeSV4DuWQnpMHTLdao88z9uyBe9KbJ
ITlxT5r9/lM3pO89dI9HCxisXGLU6m4I2kePgsge6n0ZKJxTBZnbWdd+y6dm3BDn8+A8OlRCjAYF
S/nmlba9+S1c2gVt8r3oX0nu5KtuEtBVzya8Y7IbEeqf7fLJiOR9jCHqHnW1VpVSULfqmZVNJI/R
iBk+6ssvRjK8erbTwDfWrS5dq3PlVpVFQY5LZTA8jy+pWDpmp+EDsk+bgDUsdvQ9G9LURntnFLhX
J98/mLVLGzg3CPKhYt70FEECtL2EVDziNpZbpLjErkQjOeDhTJBhcJJ1BB54ItWJ3NWvpjSZsZsV
V+3QUwiR+WdzsX/VgFLqjiQewr9iirUk8u6LAnGJj9EVc5jwSIahkt6z+kyoiO0whKM3igp1qlwC
fcZu4zhnY7j4TkS7yaTNEEchWpMJN27uRXcxJcewRPTpO/OvsKA6ZXaUjMqSEq2ioJ8H9+VQR9tE
DSGvlj5JVU0zMx2LQntTPQ9dS8qmCzFXdJQAAvtsRjoMNZ2mbRoBRJEWeTroBHfd0PyycnH8X0vZ
f2YpIy7gv8MHaKD1v/rJ1n/wp58sNP+wPN/HZOY6GhLwp5csFH8Igu8sgmqs0LeFJ678AOcPzxRW
4LtOEGor2dVL5pp/OMIPYZfiS3NxTor/iZfMwtj2r14yM3QcD6Gv7bghuALHcXj818/ntIq7//d/
rP87E12uKj8Nzq2Tf2Ww1slpHmR78hF1wp0ZoYy1ZzqaBsWKFBVs0njUpmf7J9DodGe0oOyAQuK8
AG7XBD8SDbtztlmXk5RNTikT53fEbelx1nQ8n24OsDwXat4wg8/zNUjPgag3kRp025jykiru8sP4
EkmTGkWVS1IZi8+2aTpPs4+GpuOe14zVOY1TkhIrY8QbFPHdGYNPbgMJU/YYUnLkELEMLrGk3iHB
AXoaDEiWCKNF5PZ4oZ2dQQTdprFAjVY5eOyiEF+TMDMfaru0qTGDu87i5d7zrW0mWL9Gjes8tZV4
8wWs0C5Rb6nXUz+W3iUN++lEpuMLQ36894uO5m+EDNutHePWdefjMPbfx9Qx7tOBOx7S+403gomv
rOmF0EJsxO6d7Q7lqxOK27pLj3G9zE9TVJkna+hPsJpabpb5so1qOyMmJjiDRTPJy6HzKT3/FGik
Y4EmnrvEwwj5PSU8rQ0J31K08ZzZS29lQ6pTMNo27rN5uZW4qt3iNPfxlsUpMEnvGGq4JMmgdALB
TQbJ/CoMAJSzRlH6GkqJhfreVQPR+fAqJ7iVroTmaBM+QXzHgRUbRbfI+91q2GVHUjMZOAAwxxWF
qajIzSN4zDp/7DUucxCAM63ledAgza7eZZpeaXlBdihS/xagt21DPyRDJdj56D1ZALjvjsMMOBr7
28qQl2wywguzvr34QhxYfFjC6a6YkEosRfKKeU5tpW2eXY0B7eGBul4N/8tLp2Nav6HBobkVM2Tk
tJUOZqaTnwCLpguTK0VKnFVF3sm2gTrCW6XUHhe7zJFwHBLt9PI6B/qst1EKmmkNjsl3GRPNOPpt
iXQ8OtovkGvwaa4RqNicSW82/CdP41FJ2qLprZGpgVA/cDgRcuL2d3m81KyI8H6Q1XQia/1EUHJ4
u9ABJDcvqOvoaz0/AOWMn0RGCHCIvgPPRM4FhiHcpdsZfPMMZ7mdZcDCmQjQ0m6eyEN17hTLpktm
vbtyKtC2D9HOq1h2SyOi5VnRIfcJ+hUWzmi+cRPlZ/O2dJvh1IQScnxP1RM708bNCXxI/FJQDv9l
TJ08hKr8Hs9kePnoqre6ZHKmM2KHPsYPO4IO2FDJT9uIq26mG1NCmO2tkemO8TCWLi5B2LmB1o8m
JqVIczso4EiFC2TXKuObQIjxWJFLJFj64VzFAOoGtO6tGMhZjroLnIB39Pp2P/kI8oQC6jsUMW7w
IkbkkX/rCwJaIQDHEyjg+UdKAxWkMRUtFuty5MZlzQRnLK15Y9NW8zqGzzbiqsmqHzBN0uOYoU9I
ShoVtl3szLp7Kuzl3Y1MGJnlbZxSnIfnvE098y0Q0BhrAxp1hPksmtvjlJW/eN0BrQz/1NQpPW5U
vLugArPn1zX9xWVTg5bc1kOXwKz8PlFlz6PO2HUlnGS1BLvJTF5KbtqkHfR0WwtakUWPZ0x2FDef
JbCQmyUa8q0npvzeIAkRM1RVpSe7KR7cblRUU8UvlSTLprAyxFKirZDos+Cf88E+gfUGvF5AcxfZ
o+wwzYRF3uxczJmVzvDShf1RQE/I3AcR6iTgHEERlk1zM0Qke81GsidHl/VD+a1ZZL5noGo3ZZay
gMB74LbLpbMRlxT1AuNr/u3FIESmXFvy43hf4kbezkL+EBPXjzvxV7Y9AicspF9LyCFYkfNKLieJ
jBJ/AeG+9XwJgTtsh7T6VU8h1Ds/v4eiRLfa6o2tqWivoxJJE15yrchhw/GAP6u0aaPYXrMfjLeF
SfY+nZL2pp5MFDHjG8AouLNTCHE7deIvjLn7nhXAIkNknL0laXXOlyxLuCdV5SuItBfDjEiIxsMS
e8zBYhtxg0Fg0zSgJ4B/bRFJVUgLOgh50EnRxZ+I9H8mItvbL5Mjd47r5Ts1tPQTEkU3E4vXDGka
hwi9Fr8z7QfUperL7ATRecgojXS2P8FOEejlGmKDo84t702/x9JrE4ztdh0Bjz42kNpdHqNc9jvS
KS9W1HH5ePQvwDnMj7lV4sWbyWZJaWb1UIowJ/vhOXBpHYAWJAKrAdRgh2j0SWGA2Be29gFW0NFd
GrCFw4lKXrk1w4BibYcKrEq0mbfL+rOifisUKz4cj+1WCTqfDeadNBoZE4Kp2YdG8RLMAaHEqgUW
iKIriLtk57N4vunmSW0HE0W0sElU7sGrsFSxtM+0Lu7BY3DzJeZzFPIuHZpLKWL31pEodmK6JgKg
+pYMu+xhLHAOxs790oTj2QaEhzV+DUyicpIeVeQjVTd6azeFlEEY2dvzNGIoaOibMWvBnYN9bELN
y4is4ZF18pSaAGDwTW9zo21v/b48UigebwjFIfdPkilvDWgDCiPdhBX1FcyB/YlAkC3xcfR3CfXe
yID1cWKT8d649lF+In7IOCaOQ/c6jT9HfkJUNMzJgwAvtBmTCVj8QJuO0knhCeviRS2lpCzz7ohH
h9fR7NvGmC5gwYFOKu805LUH6wh7D6+yfOhSpgFh7m0NSvZxYXwK0iQ+mX2AQcEQeMaGpbhg+T1Q
XYjxh+H9bacWTaEuhK9mBixU2fCpR/7gx419JGOPDBdVSJTCMRmUUQMXIUr6BUdQ054HGfy2+5nC
DdmLedJ+mA7WPVcbEXy8g745VbuiU5/W1NxgwOLYwu7mKjNo2drChgwIZ73USCrROD+ynNpsVlHG
dBoHR0pTHAniPXrmMJ/XzVIM1g5vxc+8HBHHeuqXsUTU+1cviEkO0I5sGVQCuhNQestw1LIaMeEE
c5MYNWsa0tQZ8gpnGUzXvgvoY0A8JuA09xkHCKdLCUpm/R0b8w6LzGvPHBwcD0KY9UWSWyT5OgJi
IFbNPU+DxyJR5TS0uxdZCoqfnYkqR75EuWaS6wCdwAuas4UeLasJplmP4ia44OqjYUl0CRKToT2v
e7aOl133rpvSZcrVpFSerVGe1033195sO8YJSZZUUYp4ClNJHT47kQnPNYryk+J+UgHyo4mYZ5sq
Qy1be3jdeuave8ttHteXOyI9OyToSISOyClWYpjeOCN+qZvrsYgTH9WB+DrpvC1XNzJUExfVMdJf
+yklsk2ylmFslepEGVQeOm0HcpXk3Lrbuby9OeBvWMmYZ0zrq6UstP/adEOh20DgqHcLrwPtubTB
dv1Yc23ACbwBm9PHdj1hufXjItBzVvb0fQ0A5vqkE6SjgK8bR4d9raYm1yy3AsweInIaOjaORiKM
sZV5erMeyjl/M7Fy766n8gZjiBsOzLN0tNb6Xnjr27K+V53tXTwSZvb2Z7KhlnPiSfccLfSzgyWr
GKXs5HbddHqvC97bocpukrGGrm6iJMqhUnwkJk8k0gZMdoj+9NX5ulkjkc3Cr/fEmb6URmOQvpgY
Z1KeuOZSvp8tVdM12HfdBMqXO1N0b8Ua+7uM7XIggP+4uodgp0HK0pvVPfSxV7m4dyl7uADOwK5o
99C68cHHQdEhq42JI/c+ig7c1VEfZS1/qSAaLJIyPkzuQl2eAu1z6I9QzfSDa1i2A9Nq07eTjXJ3
obs9aFcY2Bgm5Pru8eFL0r9t3bPmgL6s1Meqj78QNQfWR39G62exflAqJ0dSVP6nDmwFhWGdWtbi
2/JTSxzWT+Zv1283Em3QkH1CG/0fF7ZPnYhp88keWpqh64U8relhBKl3R8mEIFjfEMbxP9+q9V3C
Og87BDxUQp4kYNe//sp1z9URcNdz3LarfSCTUwnGpVESTLHp/Cbth0LxVKHs660nixWx7wI592zJ
3NuhS24u7vdOc0NthR23z5Bq1i9GRYhUFgDXsJcFWV3Qv2m2UYCkdSrG+ZsE6Lsrghg5QVXQ7ZIh
dpEZVd11M2kdoW+ltx2ivtAthp1YKHciS4H/Nm3s1HtWCZVGJJSt0d7DfnuUgrWbkTDQuwNBbBYR
BbY4uZ37XPf1J/zAjJh02t2FCHNs5Qj10cKH1d2kwBJVvyzf+mLGFomYBuWzcUy/luaXLEEjUQTN
t1hV32w/EiTu8xWwyuxeJlVBwsP0ZKImI6B5P06oSsi0oE2AT18oh6gKVp7glri1E54x+GTUmgvN
prgYjmM0M/Xx1eeMINZbABJ3vU5hjovkpbVmH8dEtjPdnIB4rKUny2R8jU0SAgO/OlgO2RvzBI4z
+Jw5pUmXKr0NXg3qBLu5LI/zEIzP3hAw+wrUuXPdu0L+muynYHluCrr6UWKgdy3zS+JNryxIqF0b
xr0x0DO3XZBn5IJso4DCZF6WdAgjsDexNPjE5Kcs9h6q4nEO8t8UoxcU5tCUZBH/7AYmKwZpfRtz
yC+BNwWbyVdHL2ueA3kiC+LQ2tAcrEDUvF39Y+6Tr5VMGFbdsthFY3k31ESZaMy7OX2JfNp2fSzu
ZiYZvZR8JSz6orQaEubMW79pXgIY0JaDU5EmNBFZOfaDvsbmrhvaPztPfe5E8EPxJiwJioNhNLkQ
hfdJFvk5KM3ntugR1s3OrpHLr9xmTa2yEC352D25kY+NHmEtIHAsGgXSmsnZ4vN9mSNwAXEITq30
3qR05HZwgOHaiY9CaHgsG7VLajpM020P8Zov/HuX9phi+jDZEmOR25N3aTOyCryatldCFn6b+rvM
Q+7QmN1z2RhIjWh2Uhel9PcKrOWZmAUItLm4K2Y0lkFeXSicHx0Cbftyvs1paOWEv94od/oFC+8e
o+rLIv1PuRV+D8UQbWjVb5aaSFlTpy83LZqJBrGsSScyH8mwlvIgxfCtrstnXiWAPYrOsUU3t0KZ
ErlFsZ+cCqYwPTsqJVqMxcodEM7W4GOI0b0XLhPHfGceLbVQr1HCRzWOhNxFQO25aMRJJX1Mp+4b
kYp4HiJk1V33TcYkso0don/4MZsyIKd6kbF/0085AvO0TQ9QyL7LioCiyKoZCrAOjW9+3fn7KKAp
kbTqp4lWT5rGQFQz7cZ+4XYgBosgpaJ/HGBwQM8hAkQLEWLmykaRwtWxPndBRbwhpngCEsot8Wog
0CXdM941Mlgpy9FLG2+Hrpu3NEuOMxwg/Mg9ONDRbA+BIp4pq96L1ks3SjTfiOLFdajCXW1Zbz0a
RtJV1H3DFOuGxlmHSyYsNkODnSZWKKfcBF1G+jznyXw7lIoulTo4hKshVEzCo5kL2j2+cc7G1riY
dnxJNGQ0Hs3sEYs1InvpHDoPbW0iC9gxtqIaj+qygGRGif+dmQVK90G1G76jvh1bZLN9oRf2xLp4
uVguTqOwZGYthndnCDF6tRQkpPNz8oh9W6T5nex8Aj8R1w9wWzdEYNxMAbEHg/PbLaS/WzIQPkE8
bsm+AYyCwcYJMMaBm48ITqHzayMfhEyQ8bMbk7aIH1UvALweu4pqbJnTtzZ71zozgf3CqIGoLqIQ
OFcXsoBYqvnjpR7MZ/QEr8J08EgifiGXyBD3feE9QLjFkGfQwE9LTGW9OqpcofFLKAv0pUOrL3gn
6wetuLC8DUFewzbz02JDohatzOZbR8X6wm1tm058ml4s3yl7zHs5NVvHhaRgRtGnlnvQuQpb4ITg
2+iE3JSlfEuoomB8fA+yud4a1YWE0n4Xu8UTuTX5NlcCi09pXno5PLgttGqXAgI3sn25Wr37b4MK
3hjS1caZ6Azisj5bpXnKst+5J+bduJCtI0irnsCG2oNLfnkXdFSv9lnnMpVlSOOL1JGsTSB642do
8Wttl1VGfC6jbR2Ej5YaCM8wuMswq8WbY442t8EgZT5qvPqD9DBGkotu6kgXmT7L3CvvRTUiPy8F
ncZh9Df8JqvwHwsW1ps+aAhqcUdnq9ydHO7qaNpYrvsDKmPFPHMYD3XpHc3lTYJlvSmtcE+8MGIT
5ACbgJdW9wjuyM8t6SoN5Oon32uzJdwHYXaLz12NNOsWYDuRB5YoLlN4e1OMVTmdMN85D0A10xvV
IjLLEfnWpkUWhy2euwwRNRDBjEzuo+O048UQwWsSencGq7CtcJFIVu7nKgfEXWW5T7GUG1o8qMcI
Zccgm+OYRtnGLqf7OVbuncNVnRLzCRhkvrjO6DF82cM+OQOyktuJkLSUu8TGEIgorYKG+VLHBPrv
yr7DfDIgkWuGG9cD5MGlX1h7h1h9zx9/5U7+uR7uOvJeNFws3xZDEsL9BBwDnpCw2IUKnLBvKgyv
NL5SAJuHyVrMM2UyXIAm3jPyBbDjSvGUQo9MynnYFu7XnPr2zRrXuG58UrPbvMLoUzWfibn7TJuR
HrsmqFDxojjUkMG8oxacHjIsVTMp0U0Rv5dT1NxGo2se/MhWeENWGvB0NJzijmFukydDeE+fERDD
VH3K1Gva30Z26+16pkRINCNvEznOi4TF6TeoTABC/gwjhJ/0IuRxLtT3xZpemTftrLj4YWKYGBGO
PUVZvXUU8xaZPjkFr6fzx99T4p6oVF6MMnDRFWrhhPvT82bkg8TPsFA+LSbLK8jNb8S6PdctMsEe
BJ3nZK+N7b4uVDy2TW/03ItYag5cdUFg3NmgcpFyEqYyDQjc+Uy4DedI3eBonqUxEBNfJC6qQSgC
SApuKJk+O6SHbFBV7bzS2fUW1GVBIAq0hHa/LLqUNJZfpGXXu8HvgDmgdhZOCZnHG27niQTCRLgP
vpUQaBZkgFLKEBpfWmOKKcgDzFHXsBrob3xFlMck8/aSiPAmN8tmS0Gl26fez0qpamuav9qmjxBj
oAxuEns/CGxcjRn+HBuoJBmmlHJD1YmsXJPkg0AXzAdrvvjtPUn51S4EYFIWkEwQBJEsoGkn/Qo6
AafZn9djU3NQbB0l/KXoSFGRax2h1GHN6/F1k2q2CiEVzcao/POkuSuJJrDUmsUy659gmPyCdF2z
BVxvOL/OUv+iCpwLPZFpz4SH36BPXTcKeRcmPZgwa0J0toJilEuUi0nuDwiZQLNkGk2VCXQQ9aTj
p6sVOlNp/kyWKsaVFUqzRhoPdB3QT7LhBVwQHVWH9bwpvme2O5/SEtLNmnMcaPrNMntgieNanmn5
E8Lb0xlZD31SzlF6NQiBdWkj1UWOxGzL5oiY8SZuyY2j3YWLplqwfuryCMJEFuE6+Pe6KXoTGJu9
YE3SC/s1sRsu0rPVF8zU0uKzN9py72k20Lppm2o6Lwg9s1QQO6xZQpnOmk70Zt27nqvN8bEf8VNJ
H3dGpfFEcTQjwBBorz6OrycrSVSEV6DDy+AeFeDxZC6aI0G5A0HWTcLoHtEskl4GSVYSg73C1dsq
QLnQkgTrFRmit4HulpHx74RBJH2jSUzrnqsP1z39DJRQ/dEJ8UJ0muHUJ4+BA9PJ6wc0OY4mPZma
+ZQJ6QJVB1+15oc3ek9lbUwuPRW7LrDOUa7pV95Idpkvc6DDnMt0IPK6ZyFGuzEHQYGzGt4sx5l2
lUekeqD5VW6kSP9pX9eD9bRLaByEl+4GmSteR72B2PLn3t8OmfB2u7zB9bW+PgN8IZfs1ur4g80B
vNa6WU/PfR+dpvpp6BYMECwTQGsW2b31QerSL3Z9xTmTBIJriBZv9Gt0NRZL6M16uG5E2+PXkM95
w0hMzuFw9sEA6nfln16EPhQBMDnsoryO9RFiHgmdYMqcaEJZFHx2AZaFmlw2aIaZh04PpFmp2WaL
ppylCWEMGUFyniagmZqFhivCkbDR0GehztO8NENRzQYFf7Fs0tImoGr5VLwyB9oUmrY2E8YPvT5F
yV691D1XiSazJZrRtmham9DctgWAG8VTIhCjmbWEprupFM6bpYlvDug3CJnP/VR5h1zx4yR4uHcT
3qy7HBYNjrMhyFH0lRooJ1PrpYYwZxT8BUIFQOcypN8z2nk6pVy5yj/HOoDMVySGGrhwWo2v+1/R
yH8kGhFQ2P470cgtOJSf3b/IRj7+yT9kI+4fCG9JEzYDzwVCZYV/SUcs0/4DvaCNBoQsYNf1EG38
I4bY/MPU/8E/CkkOJnj/GkMs/ghDM7ACiicisIRr/Y+kI6b5/0tHyL72A8cSnhPYQpj/Kh2hPRMU
TD7ErRVFJycrzMvoDubF70duyNyQQEICxZ0bzDhDq25TXRUnFJ1E+fXmP/g6kHZJQYwCND6t59ao
+XVP6SHkeogqY6N66R3XB6voRxq5zWnFAFwJEI6uTcthcE4Iu6+n12etj63nPsgE14f7uuMG5OS3
co2tggo6wqeMdx72QLyV31VZW3uwXypqjdPCguqcm7QKHCFLcsUT6icrmwAiE8w+pH67RbTNUYYE
2m+QaFfxNB0t19iOiZHcFnY67YQQ76of2oNvqcS9SPgTwSAxcWiC4LrpIm5kdM6+ssxBw+tMfEtN
3u9Tg9VZv48sC/cEcBqHFWaxjp5rgP7fDieaKwtyYeJ5pwcf6s6Nl5BFWCzD3TpNscg2QV3cHdZR
dN0U4HqYWZcsJJCLF5EOWSC7d5PZ4EXWjbEwFsMS45jmTHMs+JtrCCTbSCF8vb6MD86GjhFb99YN
r6Pfd+ZIPoRmE+g8rOtmPdfXNBVo6x0rQoGPVFwR7dPVyahiihoxZACnrUh2rkHb2AkCprzrKLpu
THrE6N/VcaKbRZJHgzWoL4z9opJPUwgmpgY4e17MfWrJiWI2ZWeqDLPGFiJzlTiuGsJiFsQ/EGGp
OWIYOQS0cNYZQFo6e3om9XF6iA0VnmmAZ6zYMrWrBvx6To2iwuwU1lyTOCrChqwy9W+qJUSH0iCk
rVts0JVuH40WooSmtV7DOrhckRNrTLw9lObRDNRHaHxa18EeNtLdR2p8rNsn6yaC1f6xV8+ewgD5
TP8B0Tp9OcG3inhw6rMtIvOTo7NKh32QROmx8rkyw2zYhRHk50wU2F31NHRsgN3ltUuUr56QJjDe
dr0dvoctaSTEU1ICWPTA+/HspowRd67PdLu3qfsekb4AfeqoIODx7g5PLoWuveX75s5S9i+jc2Ym
eBK9g+XrNGEmZgThQUcsl5mEa1QoZZM12zKSmMN110fMAd+lVge9rW+Kl1vN3mya57/97ZXuYcYs
AA59JA384KxFet18oqFW4VVhs343db7in19TGoPMgCrvOPibUrcE3NT4LRVRdUZJXxnuld0zFR+7
ELhvEobkAkysqlC87pYIAUthoPNMFDIeMSQ0R4fms5gyYlOUL86+VC+FIYjDGULizKv2kOcpTtAJ
Xk1UHrt+NM+jRoqiA+5MXAW2bi+t6AlhKDKvbB0zGMy4FrnIbSIgEP0GFTkh0YyvLRooVUEzlNtW
eePRp7UldU/QdW0M+yTXIofgsCkngr7L+Gf51+LBlmGxN6b4NZ65QGsVot3tYRurNDjmKmWphTOG
CUyHhLuYDpZuSDp6s07i1731XDBaapeL7Nf67Q9QtUATzbkbsLJHOyUscjcaRREFfSPXBJPX1rHo
TFk4swOJbffjJREVeGwVfHq9flpP+St0w0B1oYqflmaqrAsOugy43G9yNysJ2m7Acvuthymx4uNc
r4WPXVf3swehjqHuI1o5nmcIOrsVYpOHeDVALwz2Qg0KdYm7RaXeaPX1xERT3ScNdwhbt5pBgG2p
xz2GVmOzhNXvLBnfs2vfjql2WHjxi7CflhLraU1Xo6fguDULAqrW++96f0NbdTu5cGfXoyBhZU0g
PSOeTKujaTXGgdDSJwPtxUi28o3bNHdpjYG4SQd3A3Me5pLvgw2Xdb41lzTeUjFqtx6QJloxaB11
ViedvD9TOzGEkM0D3qkcQlzWGvtk4atm1cW9eT0k//53a9YDoRVge2f9q/o04bbnO2+zJkrVmi01
4sS8xVGomVNezMA7rSCqdXfd+Prkx55mV0WaYiU1z2rSZKuEXHhCUTTuilr2ybHJEFk0EAvqb3k7
jKLZ1ZqUVfYws0SFgL6auc1M7ZCdopKuAjoDksnAg4MH3iwawmWa3GFjrqK9m5fPVUcaU++wTsKq
QCueIGXN8dJEL0ezvXw6J6Gtx4L1HIoZexsWqLxBfU1nypbzwTLhelfaDdGq0EI40CaHCKxYpfli
qSjuFPG2x3GcFtIs8VLOVGGV5pJlmlAWOV68C3LrFBBVykQ7PrQ865bOk7oNiRFpQfxi6bCmJtoL
auUmTGY+qVKa/5yvmjAROjg+KTzhpuwpnAHYfZ5wRmeA1vpUxceh1UyhHmHCmTo4JlVga3pTBU22
d5rqy6C9hqluxBd6srNuSD+nUd6AJ4MWSsFYexg/HggxElWItIo3OY0Ppd+MF9tKuX/1APtsG2eU
tJ4zzZij0/TTpkMmtbWtAUOXgqObOyZvzigxURoD4XtA6ybgdQEQO2x1Ov0Mrl0H4C4FdBdN45fC
I8EgEkNGhsvXOS+6nTesWkCFnQwBnObm5QD0wNpjkPfaryVovVwz9hJN29OqUw/8Xkc9fOTLSKkh
vesjrzjYCXZgGgUHUDQ0C8H4leBj+nGZj8Jx9g2gP9QZAP9o0wwgAKeVBaipgDKMSdRw1d7RxEBf
tl+EZgim8O80U5DOWekQKlGlOuI+w3wI5+C+y82LmdZqn8bJD7+mz7Vgn3M0tRDhP1bxCuyZTwiw
mHBCMGM8Fi1d6sKHe1gDQKw7oEQAERtNRjSaFsOepiX27c46TjkExTYRLyUdKH6zrwmLUUqFzdPU
RTtkaFkUwZGayBhoNiMgLSiNObxGVKoEIYFwTDXLsdFUx0nzHTvGpADgIxVcUg1BQPYmLEgFFJLG
HxmyiyBEL2L2N4nfluL/SJY/W5Rkic6DLklY+k1fgUjIlgAZx7SIXbmkuxooZaw6vnRQKqfmFGUY
6oqYBktqEtLSOd/mebSeFD7ODXafYSKfQ9hFTD3vR+vVCd4o+pYzacuhT1A/GvkHG3vgyR1n3t4w
+hnUHpQ0yvG+Dx22Xpmbj/Sgs+dcszhtTeUcNJ5TczqRtPW7ifBxML03Oqt7EjRaERk3e8PDcYaY
+cVuIX9yERTQSuly9GBBGVX3hAfam7oC4V5M7hZGVXpIgYkqelqppovyEnaV5o1KnyAjXKlkjRnq
RzAQShQm5pfR0/oH8TzSqDm6dfA91yRTH6Rppdmm3Z3QpFMMPmiBNf10QEJZIemivGvdmJqQaoFK
LYLxzgh5perzgJNboNwRPQp7U9GLSaRNLzV5cWkyFA0U1oVF6E0KmLV3KPzUOU1Fd+Tpk+a3eoBc
fQ1zRXyms3C8JsEtmPkvKB6abbNklx7APeKkhuouCnNndAi5Bhk7a3asP9OllTYB6V74u9N82UiT
Zt0a5qzQ9FlDc2jr8TiBpVWaT0vUO/pTzaw16Mf3Ps3FZphoPgG2jQDcFnMNw0IzbxNkBHiv6QLH
N2OpPtHm+G0YzaGx+MPNLqDGT5R0WH+Np+o1TiDHLCNlGLosIXgAn9RzP3mtNYfXB8hraTKvBaJX
kYYxslxGrzd8kyElXeFTY+kB+86a8Ev5LplJXrJQyJPERvBv0wrWTGvor5oAXboMGyyxvIa0rGso
8Lq3Pul6rlr/5TUp+G8P/7t/8h+cK1N5FxpNqvtXvcPsaHWtO3rEtSYtZfswtOulTqo318Nxdbav
x4I54x6N9Z2MKlKBF2Yo614vzOYUQ66nQnlnlKwZ1tPrBnblPz/1em7dw9TH7O36k/728Hq4bjKw
3h+/bP6UK6bd12eahhef5sQkd45XdX3ievjxC9bddaPySE8XXZGzOv7rD6iZOR+ioj/R9At3S9N+
XdGlK7B0wMi8zSVu12Jdba8n1831Oddz9ay5g9fjvz3HRzF3U6F4wrpGbpxeIVw31+ciM2SGeT1e
n7Na/K/nqqGB7fXxzH/7yobQQfYWVGQHXn8cVKN+n4/ZU+NKQAVgtR8t+sH7yqJarjqW9tfNSgdd
D1vIlzcgShcYunqupRpdRrk+/nH87x9bcaLrT1mfn8uE/uRUs5Z18aDStMlL7IepMjWUXi+FC3p/
48O6u7g+i4qpJVwLzfjZ04Kqde+6WbGU10MTEX3BzfR4PbXuVQbWbtFN/8Xeee1IjmRp+lUGc89e
ajHYWWAjXGv30HlDRIqm1ppPvx/Ns9Ijo6qrd+8XqDLQjhnpkS5Is3N+0cGNAGR4GxXn/1WMX0xA
5vXX7NscrLbOOdINCC9rCo45LU2Z/pDMBOnbXLKX/z+F+X+VwpR1Unr/43/9z2/9f3k/stl7/f4f
P8SJh/fkx3//5/+O36vod+KbOONnAlNRnX9AbLOxy7W033zUFEv9x+ShJmOGpjoqRma/8peW8g+N
Z5zM98o2NEOZWHEVoHT/v//TYMiQHUY1zYJnqun/L/lLzZrSkzcXtcm8jQytoSsQ7fizbY1X+sh8
s60WpFcj6z/Gqv5n2Q9ARWB+HNomjmdg58b3gKVTpNQhnKZGReZB0c5lWIVrEhuoB0yGCxjpnD24
oPOmSfq5YxjZA6Sb6gz4E4+UOH8QjddQ1W9i6NG+N+QPXpHr+8awT3AGUZqoWwcD60huN9fJkj1s
GjzOAKySdwEemS80tgZ7tqxuFWf7W2Plbba3yefh8h5IkNKgoc9uw+JIzBFH0JWkHXCaWzhV3efS
SlDI9KQO4HyhvMaWcjCKktpQ1E+7t+ZtKPt0hkaxecBMIib1iSKthx35gy63WCVYaMNY4+RYK2dY
vasuKuq1m6/czH26hURcNLcYPrnzqjAc9v+cJAVmBWn9LGkZeAqcMvttOjVV5PVb0eWbFq+cMvlT
3FYj7o1ZzmpWzBbNtZ/1EWPiQkBL1yUVopUl5hvXsyDYotaIYJNVVqDwsqo6ex1gTB2Gy30S68lW
ahtUOHyqLdto8Mw/H7oBhkx6LsVrBw/daF6mrPPMNOn34mjsplQBwM1wO42KgbrIINoYtY2+Gqp5
ZVQWb8HoIgnQth6bQ89+zaN7L3HyN8fNAdtyZ8arqz/4fTKwNbXyN0WB+pyWerW1w0Z/pq5+b3V5
8darZrqytNJbiGldIJ8z8noXKzS7D6cXwDfuJc3zl7nVsH5KJSXY2HZxunbJQ+gH00WYNXHNFoYl
NbQ73T6apuryA8lbvhGFBEzUsanZZ87RmBqqqFu/UfTtLd74KZsu1TuLkGiacXSOehwhuJ50P6/h
OyBAMq9P4GiF3Q609GRvbrQoUmMSIwEPuPs0IKbcYtVkO6X5VFKB91jbStP9pVIVL6LXjDqq5+Lw
c9+XYoYw2LO2cQyuKwU8hPEMlxBNWiaqPzPwJ7n2RTCo0SQrQHq2dVBfRAOaaVlaknVI0qa+NLlS
b8s0OBeJE35vleowyH7yDppfucMFHkHHCmJZgBII2ng+QsO9kmzdsMu3VuD1SyNzmq0n51L35NfN
lPZTE+ngVzIJumJgA9kOwenaxCm62zEYtVtoOpJsQEJG5KH48msgaJ3g9F2FVf7z3GkkCSuUPKDd
kd1HkK2oi0kG13ls+QddRKOrfM6N6evzWyxA4tYJUc5Imr6+lECLd7ItXU9y8cPFyhpkKl4Z+s5p
xnQHG1d0ICBRH/hw6A+Vvhuc3EbuXPs50k2nhaoEKBbDXhR4NRTvykr2DzY8JBnWxj5suO9RBPEP
9RQ3PIok3G71Ka2E4+11XjO6P8dxufquJcpmaP16KdW6jH4LnoAW+EuOr02n5kuPTAY2k5FyjY0W
d8fILXfZFOq9JEVeJXq9nVT7pXH/6aLu9QLYjxwLT9H4GP30ZIN1G4Fa7t2R3jUUNRWydVZLkYxY
rFTpCT/A5Db3Fof9WCFbisONxm96gxBMwPq5dfdYJjn3Pr5g39C+kaR4/CpP5D2pSaI9O2YmAGgT
T4V/P8EIZ1mOtuGH9cDp+jD9j7RJMA5J64kvLn9+yDoQzFXKDPwPzZzC4+8P2awylaymzv/DdKxm
VfOO76DCKTvVcFoTrrRhLoukfpJUhQo4xNNoXgdjtsyn97xBHWboVePoNXxQSmtka3nAh6qcBkXM
9xQgQdicb8YuMPaAyteISkT2Og3Dr/EISYdc6TIfvfcIqZnHuC36c46gq+iJpmvXiFEnj9dOjiSu
Pwan2u+kR4M99B1LzWYnBql64OmVlgjzT9cCjkfdMkPyGJj+MY4NaaONgwTsRg5fxrg4eX4Sflfk
4BW6KnV4M9AWeFtbC/BSu8QHepZ3oXwKQsSBy1gLNm7VKnvyN/kcFbL0CUwazMeqj5YoFoHDbNRo
o3aQZv221S9SQ2PZE9Y+sdz1QFKAbhsfktHbiZ6YZrOfmJEy0xZDhbnXddq6UQISbiRpT5ld6Uty
KtLSqQPrybDwmiu99qvrRQoFPmc8jUU5bhvHg8eb9NlX99BZSjNXEvRHxzhn+VNH5uHvvzSqyvLv
t5UZKW4HyQTdsA0TBQTl05cGh7g+IZftfe8s1NLjtowuraeMZ82bR6EK1IcULomDujiZ9pCQH6vq
uRb2yaOcJ/UOS1lyD17YY08d8w0YdXfL/QSFUQx/EWeRFGTkkem5DYgjERPzRPdT7Hbup4G/mnyL
scJU0Qqy1nGgpvM80I09ZtbSGqq7C4JDb0+JVNj3vi7pr4PVPDhap/+zJHeSV5r3rfETBeCbpxk7
qgUaSftK23SlbIvqgbbxWSLAJ5mi10Mxy6yNioRpsLtOn04UcUftsCqherzrQljkhSpXa1zG86MT
4tcCtNh5tbP6OCiZ+yOQ4Ei0Rb4GhofAqdPJBwwnx3kXtpjvtgndOoEGIg77uDiGuRlRe2CeCA2A
/wAChjzmoCnwaDC+9kXk7GqN39qYJf68ylqEtkI5OnuU089yjlpalbEqKPEqPGutFJ1tcuFLuBvF
vYiJebpUSCvka8jpTqeJprMLCcLsgAjYHyG9b5O9NWprjbccdnqnrhhDXjiPtKeoxKukN82taHRw
sHM3RjgrnZ77twFxJGIVug1/PdxglXjXq76EHdwfFxRHtepV5Z1Zae9j3JU70/F+gDFXDr3dGM8W
ChKe5gWPOEl2D/6QzZPQkC7AubJd7mhIutS+8hVz0pXr2eqLBSQABz4PgVDPlx94uHwTE9Qo/pEb
RvUArLtY4zuLt4akSS8lpkF63lFeJuULV9jpjmZk5zuePiNC1gzES0y8cMQEVJEiDgKpccQzZUj9
/WCqGRJ4vrruKtU7sDT2HwB6nILMl/eFbvoP+Jk6JL9xjxCDomml8jSUqGuJ3m1GAeAW3hBn/bqG
mEHZ071eow49fHrURJ1Dv0eqzYYkvrkehplibyTNJvrhsD/B45OWVoNIRGE00rPbQlhiGwei2bel
ZxmZCJaqPA3EqEnVWbJsCf3UVLp0+Bgb06w2hX/7725bv9+1LJkHHRRUPMMnZS32tb8/6hAW7QOI
T+mPSHXaE9lW9GZDt/qaR/62jUrgXNFBCRJkWlsPSYbaUp8wMtU3dYi4f2yD9Q60XoZuG2cL8XSz
o1jbYKkbb4I2zZwFdXPqzBZlYjNKu/nf//kTMOjjTdeSDVBBhmJoliJbaMJ8QvNIiidZWWxp3zxU
SxBXj8myB1G7ipIprS/6TuD7p6pAkaEP62x1DdqFne/7sZxb9RDZd76v+adRRoIfLAK2EdMpdaS4
92U26sDTuvBY6LAB01IdZppkhkcREw3KKuayCqD8iwFjGrVK1UM8b3RB0P39v3jycf/9X0wiYYJW
mYZi85ixP/2LhzgpnNHs3e94Ie8BZ2TPPYC8Jra110pDAiPtEMumvKS/hjJ79LYt2EKRIngscG0i
0a6/arYWAJLXbLABdN0mQw29Kk+aLUlny/AermfnqbXQa99fimsjq3Ou0N2mPph2X4IegKSXYHUn
847kgPk5vPZr6+dRZBR5ssD7rtpC4JewHEuRUM8Auhx98PCVgUFN2Bj8EXqzjmwDln7fRvY2iC3r
2oR9BQRX9LsQWtqYo+fXJkDDxfNex68sqGv7VVfAUvdq1q+dLC8fuGt8FxNK7mdYyEj2ZRxj7M0y
NB8qpBPeYpQi9MCBL1b5k54KN3VjrNUnUC/yIq1ybS635seuPgBPDDUMyi3d28Mx9PfiSDQ+oCAA
6Haz+DRA+T3Z/P3Hb/4OX9P5vWrs8jWZZ62G/6EY/6B8pGjeIDt9aH4HGluaBwPfQK9FbqBPZEj1
wXDRnJoGSaWZD493YUxdMRBL9TxUzeE6zas6dw3LHARnRxlakdeAY2rVPocUS86kW52t3CTPbWa7
Z33s3DM48GhpeFSh2zhDYF9OcZkAVAHNYDpDTBw974UnirEVZ4g4hqfTVUUg9XRbXFX0xBniqoni
q0hj/3EVfyjB7xiUa8S8gNpx4VULqB8IE8JU1++vh1NfHImms9Et7Ex2PHfisAnHmVxqQGZgnS7+
/lNQ1D9/DKT6dAW1RjI4QJw/3TbVIEV6JDDU75S9yvvALaJjUsYXB9PTjZV70VE07aBExzBAQznL
7XwhYmKuOJpEn+ad4iBMNZ1xG+gL9HRaf3j9FB+gEBzy7uFTOJpeXfUon2WDj5AFPTFDNBWCVyA9
NJDVv/6s65HWRkiu1dL11W+jFU6/K7VGz+YWE0dpheMvILIPJ9xeTIImAPNX2oqpIh7oNVoNdhkv
kwmzPk5Z+rGOHPAOov/5UExwBaj98+GH03CBwH3hTxebLl5LyI6bOXakDQCUPaw41CymIzSzkKrq
94DeH4Lee9Amma0iqwoczXAZBl04tNhv+vZOjJgkXneiO5CRW9QdfgxROBWZJb97qlTlZXQq70LO
rT9YmUXVTxrltzhxqnuljZTd6NnpYx6rWxEnfQBJGG7VKvED5U01L4Palq8mebl1Dj5pJmb9xVWV
tBhnf//FVc0/Pz4caMKybRoqzxDuZ78/78MsU6KuVZPvpHn4hE23H/G1QfYj6soFeLRoK3pZqPry
zFdBGpBjRkV/mvJhpMOVxY2La6ge5EDG4wgEmuLoCN78moy0mHOdU+VRshtC6rC+2yzlbvI7jZpl
oOA/rVBNPTumzYrPwlPXSh0o54Rgf1Qb5GfwTUiB0KhTk48mdnYgwmciJuZFNcVY2TSbpYihprRN
WIGs7RKLqVTpjK04ujUiZvp+uuAWjW7TNM9SC8SSP825dT8MGxH+eZDuNiNw3s/X/5cvd7tUUfFI
HMzZX0116traxLxHQJF6aZdZqbQTR0FQPbeRIS0/xcH//Jwh5moQezHj06fFGJnz2/mf5nU6bgZl
ZxqzTwNZVrhQ3qarVh4K+6DlECG9BcUVIRsqK4fMod8Y+nZib2AzTa54dLDXiMoKkC9xMWj3ERDV
RAuM67zbGeQbz64rY3zy6yK308Q1sdwJ3Afy2fLO5m+Zy1LdPdeq8aZNyf6Icn9NZuXdbKFYkjZB
np1c7alH+Kw07eILIj7jLB5K9lQN3isoSyA3g7/9m0NqSiQ6zNjHWR3kxEOvdhEovXAC8PqzLi7c
o+qOq9y28mepqrxjHtdviZsVz6EX5bumgHMmuk3gIwsWler9dW7SqMuyGcN5NE3uStituyTIins/
bbqT1oflekB8epkbUvCA3HvDBi62vsvOW2hj3RFjD40FQTBe7GK0122IqwG6d9MTvYHFr8OCMMMS
GNIUM0IsX4cAzeTpBBGivIFvnl80Mw9tw4sYcD0N4HLm78WMtoc815HUQx2lwFLcCcmLo7RUzq53
vN7oW+BY5L0GpSB5wZ1SNGL0dme8DUQ8WwwAWptbqBMXud1Qb690i4nZyq/LuytlLZ7b3oixS1c7
4AzFc/3anx7ug2JQxVGQJBVTptDt8a/8xWpAzLstDj5d7nYubwFyu6KvK53/bxYL2rQW+FCyY4/C
5sqc/lNtg8ridEv+sGTTyrgqUXervumlt1bxUN7FuQvHrwh/9KUDrtsoqhz7tenQc15qdPc23Cnl
b57kPmbcxZ9BnslA1QxnWwFK2rPA1Wc4U6sY3hb+FnVyZHnRQ9sj2OU8omi1CHzZfk2RgVm1FtZT
veU7r7XevOduZZ7izIvPnuO9kdY///3zZaqBfv63KoajI76sK7Jifs6cKk5kq70qp9/MEGn2MuzN
iwv4Zox88yR6smyry5TMBZjkAXJwYmZnT2EzJkYTlLM2sZqUGJRY+iIqQhwh3dHd9kPhbsVRrnXH
Vh5JRE1xKp4mEvfToWiMoUKofQCw7BkuRQnT3RRSi4FZVMvLFujl0Q+Q5rbIQjzafuHdA0HV75oS
m2C/siVe1wi8nWfSkEmVtuJIxEZdDdeN5S5vods0MbeBlg5baTpXKqdrBQFSfkNQPLEIMxaWHaSL
EW79cz2g3YGvOT6pU1fXlBcJjNVR9GR1hiJn/ez0snZqivHMeiy8auJeK96nv8hwfy4j8510+EKy
PJBZ26rK52SlKylyn5eG9DWQjHzZpNIXLW5TKLo0rtHHFGjCE3+mMyn1JvI+kNNVgyo7rlVhei4b
LzlCJscXoHC9+9r1zFNgw/lqA7AMzbvRSe5RXEuZLoj8OqUEvTzcXsMI+ExtFlzieiIuBeWThwFh
Hanjuck9eJOF62wb11C2WViPmDuZ6iUOwe0FXdu9d7WySuJM/6cdd8s0Nu13tYNd6xmOh+XSWC9a
FDG3cmTV87aEMKub2eFWDtLHgj8VlNrHElFpXhzH0HaiRDQ4KXwTpfjLk4KmhucHVfsCzUSj7Efp
SbL7Zj+9Su3HCkrMQ/TxFQypOAVG193nRVZfEFhp9mVQHoJIri8ixI8CqytfQ+B5mqG0TrYgjeL1
WJ7A39vpbvkjjfLs1GmBc+41+6HjV/VaAv9fNEgE8qtqzNfCb/Zt64QPPaLjx7LDOiif4i064XMk
DON16g5Y+EYxeoESso5Y1C/MupP2t8aXzZ/dsu4RB2vJsT/4aqshRPZHo7q6to0bw0GU2qv0dQwG
UcTElEmYYetXOARH8kTsC7PmRf1WWojjyHUx7JNCpnA9dYHZ9YtSGxDNLAPtpeQBede1qXf4eU7m
FfpF8Xxz6Xd+gU9eod/H/DO+VeZ+lHP5CwJ2d6g+tru2bLIHOBiXUUYPsxiMAcShhPdDVw8477Sr
hJrLF43qy1zSomSdNUHwGk4QxGl+4isWv85cZ4FFFx216eS3VOMeSiK3uRIM//UvUFHlz7krfnXw
5KaslWOr9rUK9eG5YHhdXiZNmX21K3Y0Wm6bR2VqitFHzSaRJ+w03a7JEQQuZXVV2jwnbvN8O++2
buzuik6rt/j1gDa2emXpIX+Lt1U3D1t1fA8d3EE62fZ2euYOG21I156klqfUMHkgpeba8oPqJELY
v2D5YFSY3/yKiQEDbC3Q+HbvupxZoDV5V078MkNGsoXFHbALygXdVvFtwIotOBLR9bwcPLpZDt32
eiiiYOuQuf8wQRzmqLLFYYj9wnShemqus6eznbIEyupG5rbVkTDSJTd/0HvcUavIJtc3pPLFK01M
g0ervjcQkERCI/N3onGZuBtybH4oZKQA4xkQMXFkT6P/MqZFXbR1zcfbLDGVGhnib2D9Zz6gV0qQ
DZoVUiGDRo0Rk2lMVwXUzmbFnbYyZg53zFWAqEyhwYqzo5SMM23qiRCEkxhVH3gAgeqGJ9XqeOyz
LdOyangrEFla6R5OrE1uDm9+AECZ5dSjG0c6ZT+tuBfT+GBQl0cN6dCl0M7bUr+IOGiYbl5iH7EW
XZUdTgjX3gjxx8QQwgmzaBsaCHS1g+8/1lPTojsJuufhGvFRWPHiPkfpoDSOqCnkW9+ot2rflHwE
NJLOZxP7XbgZFbN8qHwPvnWIHI8Y9ccWdIM85GvJVozZEHrBAZhKuan6OFvWadRc1FF27tiwul+7
okb0QXd/mGbxQk27fOmqzpjJ00kFWPt70zPDRewFWHqoZcRGSRxaKXumayNRh78XhxqyLss8LHFo
G/wCqVBDt6lCOStPryNcpT34W7aUrERtJ51A5wY4p6Uo/MhJ2iH6PGxsUDkvLCLAcY9OvHd9e3wg
oQmAmo2856bGPKqlfqaPNqz3frROvl47O8WQ1qJX5Jl1Ekc2fnyOnJkHOw6oSuDtHckDLhLinmsH
Q7uq1eBN3HcNhMF/Doh+Mvb4yeXq9tP9OTC0S9f0BkJvQc4zKsHi1cm6s5UhueGVavAUOxR66yjx
3/TM/G4hSvutz4ZNaycuznHweaIRq/SIDpYN7kE0dmEmu9A157LVGtp1QJIM95ClymswahSzxYDU
OOohL9qlkzryzh1GGjtRdqJr11A1wTbQLyuzWhVWfrrOm0LXUdHn5yFfTxHz+IqdxKX6Kj4GZZzN
FD/U78dQbh9Eo5CaB/Z1MTMqUG5YxLPOjEqUXJjgZT5eh0r7JHqNm7YPRRnCzEA3WtFIAea24R5F
4xRhNbOBocxvscaMpGPn4sGVVCaS8H/MtSJr2sO1P3gl6ajKBTsw7uUJGrzoYYugmIwFSbguwxR7
s6xeAwSJXwfNWdUIBD1kpFhPuId8FeEw0HHvSupmIbotX/S7kJvZEUl4+9FBGVjEa9vKNlTRo5mq
2DF2F0g3DFHQASb32PaZmfIlk3KHzCI3AhwXnFOeotpGPrF8dyPK8MB3EN428WxWtc7l7227hT60
wax3JWzapiZSTfRdb/1eGvFB6gpc5afhRAx7Yd5sI1Ott0puxesmVqV5EUrpyXIkDBhLKfhe42CP
uNI3arx4n8MhOmZhZVJZbXiGRbH13Cf9WcwMVMT1Osd+MpCyXkixC2UIravfr+XZeEyhWnGyuhE5
81ixioU41PsI/wlx2Oug+ZG6WcuQzbdm+62x+GQqx2zXlmcWT0WCXpwZd7AFKfM84cZbzzueIAuW
reVTNti8kT6WYWLUSTqe+9D/ZmLUsstoXZkpiujT5CrhlqYrvYTiKl2/ldNd07JOEd2UD8yKdRM5
IBTD9LT1fziwMBu3w/1Jdkld2Lb1JXRTtIwVO30YKxSzDVeBYVS12UayfW/VKffoz+IRZB2KIffn
nZOpaPtMvgZWPrxXtbxtSk36Eqn6mgqB92hWvn0atQGTZjms7jMpenPNKtmrUug/ZjJC30ajY06V
6umaEuywhbOCblyyE41Cve96JLqNYiW7bmpuUyTX7OcK6u8AFrxhoaSTKmFPuWdqyAPXW90PKfzU
tkl5J4HSLZV6s9LYPh9Fg+BYsG7T+v0WEkejVCoLHfbgSkqSeoYJzfAlUZ0jQJzosbaCYivi3hQP
ZekoRQPOsaW27YDszEovcu/9wc8OpFezgzjCMzY7xO3wc3SYuiImRh1oxLvOLcdXvfLze3WQjQPu
NtW+pAAEy6kqvrYlLs25mbwNXlMuKhWzJCMv1AdkQd7VkRUwcNGV79QlTK2wPIgjNIEtlDJt857M
EZ+TZDMsRmwzpLjlGThaT6fcBsTJCMAjPwiXZSkGROx6BaRZHyyWaEsdqWiHxxgI3eAIvo6adQG/
RnQHBNOuXeSqMzjk+Q6uoLtBGGzY1nmHmLJiRacxbzvysbhJWWyX4fz2zamqLfxtlcCgQBpqT6hU
FWToJkW137tSaXYLdyDJlby7NlQwtIe0R1nN0BTQ9P4+SUEU63VsLvqi1rdZLFdbpxmCJRyB/Axc
Q7sfC5N0cOBnS3658bF19Oc0wBdCm3oihJFHfIwtKHfQ7spFalAK521hOPGjYo4cBG9sWezt3PQv
SteOy9q05AWQ5ubNT2LgZGbzqASttcvlOEPbq2jfaitGtq4J+n2gmuNDrep7hDKbNzXFRaEPVMAj
0+ngd6AMp+G5kMKlKNyToLAhgFC3Fw0+W871SAygJ0Ut/zZHj12sRw1IcVKjP6h6CGOtrV9ifp/b
BLgVxsp+/RJqXb5AO8G+jvJRKhhTdxZLT0blFEdlDRVPvS7cU1qA6wsHeZ/hWwIUK3NPFCnDfWZS
zZ16IiSaNH0belNIpbkn2Ef5OoqdkxylwaxQk2ztFlX1rCYG9IektLBBpBur/Xs9dMZB9FJXXcly
EV5Ez5bmntU3D3KCv1VYFDMtN81dNXTmbqpYYeQ0HYq+aIJucjkvq3h+mygGPnUbC80at0Jh79f1
bhf5FPura9YFFUG5a3zWIbFxbFQvWGkljqQBiZVoHrNuvscvJJnL0ctgNuZ3mLFIT2qBd0cy7VgE
sfRWOQbqjngAXrrp29p28rAd4pw8NCyphTLI0Qr2Z7TqlTTZGjnF6ZK7yBfPCI+lJ+WPIh74wc94
qsRHg3XSRW3f6yTwT0VP2i3P+/JrbRQHK+y9Z8OtWKyn7MGqwR6eS/IPYoJkTi4Pit4fgyFUdubY
IPEdeNVXzD3uerBpXxLJRHIvtOFVIUF4gZyPh/V0bRu5QE9N8ofeq7S1jtrqAqOs/m3M2nsxQcMU
4x7liJzSnG4dcg1QdTqd2cX6ys8QgafQh1V1CBZcAMJFI/DfAioujm4Dn+Z96orJRYCtL2KcHiqb
XPR2gU/Xu70GMiwFyLwxnwUmBiZGNvSrqhjqN7tcZG0TfalMDQgsbjaU0O3oC0keLKqsgVyoNoJo
wC1cTIMnjaWC0T26ZhxsUk2CAYSp5LbvrHIbyFG1vXXbKRbZUsMCZzoU/evEX6fcYnnW4xAWlXim
/cVkv8YbtDSQSFQwLQtg6F/AByqPTRV+83Mj3etTrxwwxY06Y1zVEta6UsAjy0cUMUGzYcIc8/ag
AmAG7oeUk90H2yIw/WuSCapxzG40eLlmkG4nXPuh5G2rabI85vKMn7S/kTCcod7V+Owdx59HU0xC
j/OfupZjEDw4u8mcaUc2wtmJ7q3JPIDvtfLjFvk0a9R7jH7ruAPmhohymVWXaMLG4aGnIgZQNxvR
xc9CZ3GJaqvTpemjWdopuCvpLewA5BTaiFFxFit7SYnkmZQ56VtcwPePXPP70FvPmul1z6ln4g5R
Vuo2TCx53wQFLO14ABSZJ9JGtRIQ2i7izqlmSkdTb382va7bdx27lqWpxN5JDNRSVx/lZiE6A/Ie
1p01lOjjNPWmctCWrz2EarHS+aHUqMc58T/bwP8RyDa1HiliV+CP496nNLUpxy5ZjnaXX4Am+miS
6tnXuMdlaTqJNdKpxpX1Va70cOakxnBsTIDkWq/PlaBc+O6kCiuN9deiXQjEc1DYWIcmRXAwJ1Sf
Ai1nyMbsrEtxhwRzqn6tR+no15H7hAmevjRknfVrpJQwbN1LlZr5l94ynkY5yS5Qq9OLbNksFAoN
g76pKwakslolcDIOIiRZCbVsymK19sJuGRSAkn9XouqlTFzILlZVLzTH6zfyGI1Htoa4JgZ9+k3P
tvYYFd+TtqBk6yjROXalYs2fXmGioyaPfo1buJhSDeZSQ3fiDSqHOfMKy91hW2LvOh53s6Yd6zej
TVbidUmI80VljXrJDUxGq9TtDr05/mwywE7bxGuhU/wRd+w+JJkUgvAv2DYh3PDH5NucoaNckA0K
QsWRcQ7wE1iGfeE/s9STsbHzIb2Lrl3ZuDXzjxDdUQlTpPBitNCnUSPCIrKtZGdLMo1uTbW/UKJy
L0aD2n0lIW0duJUGz2yDD3lvNafrhSg7e4kXXcSJigZxvauTM+4RmHdPD+8E0FkX4aqOvunPZ3kD
BXrXlOb+FhJzAcl1Bdnk2vTWbPjC+oI+or8ErvmOeRbwUXzLinUWj98ADo+rRq6SY1bwQykyrXhu
BsTQoqhyvg+UXNUBdSN+e9WhIZP8JUgNLHvHorm47rQRlIDa4hCWbh2SFxCd0/pMVl2G2B2Fs3i0
XWzBB5AtBVjr3DHCi2icJl7L4IIO115Qkac1pTXep6iMTrNsCZdYLYRYbtVIZjfqRjKifi8aV63j
4U4cDs5rO4YLRJ7c5wwlnG2Hyit+TaPzjAOks1BT/I3VqetgnHvP1wvJm6lbaujsprp9EKcaMT7c
MukyEh/5RYuN6yTTztUd2ljos07nZJ4Zr9Ik9eZyPWlbszQZO73cddngKIsht4o5vFTlDlEOG4sr
Up9IJ2Ww0sRQ5mRIOkzzNfERJANqS16cqPcVC6Gj0tgtLhjJWfQyw6uPv8dltRsM1n7MVeMYcUfm
ar5aXaeBWf1wDREXoT4Yuh2pqqdMTpAcZjNEFUudtw0VZUtNgpd+jK/xRO4xKc4yRAum+O/zRbwt
s+yxRB9TMjV327QNKPLpSE2Al6sxXB0pIlneDxJ0+2LkxvRr0YmQt7Ybu2IrQrZlOyfxlS3dTU2F
b13khVRSXule/uXyTgyotYESsuKzLvptPXlbCjZRp5B7xt6hMl9JmnRvZMBbHFGQsLCmrh90R/Kj
LITiUN17FaUeEdcijGHlcuTZJpvpY8s6v2S/4anak+QnASQ3HXZJIktvkSp9Kd3WOGuOFqF1W7IR
mOImsnN3bM1zElrYbqtZa246lB42fPVIdP/ibVSKFd/H0VCvvInawXpDOiGRy7ecnuB+5KFcLsZO
7WcillhIaY5hU80VlACAZqinsi+NhzC28pnhlMWSt9d4IGkubwtTQxwol/QHMeXXCUiX+GyVQwCL
jpw89riBjqoVnNWpB78clYUkfAylbryrKmvTmiNpu7Tu3UNiJS40o+TUGxN1OfM3aRzX29ZDCnLM
6/0wgdNEo04br8iwXt2urdYiFE4bNH9qTJJa9+AfIwo0lPBwsMHfXvIGZ5ZmjbLR3H5/7Yr8IYLa
+yA30a6cUorlqHJDtW1UJgsXL+vefRANAMcXrf8/nJ3HkuS6km2/iGbUYhpaq8xIURNaSWqt+fVv
EVGn4nS923fQExjhcCA0A3DfvrdZUFbguC9jpMAErWtIKU3dxmXHoufSFz2qobT18hzyAGW4CN8s
cCB1GxvpsZoWTHFnC41c0qzSi6a26sv4ve9ks5xLQybPTD1odwh2GaiDO6hChG8paJVfskutimPU
Hx7EmQsrNX+YQaUv1DDheB1ENUkM3TzJSlhdy1Qvr4rfPEwpfL0Pj7qvrZMYFG7TJNuF69Me8g1n
PABllAPbBwuu4nIRKMGLXMrZhg3NCNRsgj2I4YdnoYzjote0av6vmcLJ8LwfUddQyU5Y7VZW2jXR
9eFjlDnqEz6Ca3zqUi/wJebmdUHr8uGl1MTU7BrYecBBcWrY0/BlHCGjf9pSL/W3ZEgLyhhrHYqx
eISIGqRrH7It7apg7/amvxdd0UCYBR8xAFCUkXK2wsKoQFXur8QltKvIgItLMbNekd/MN3VlQjbj
txWSbz71t7rV/gAoxIXafoN6DzBAqVXn2m26nafw9+R2JkC7VvpCaqL9oYYqFLHKNYlleYcUbeOt
m9YghY7eMxIopX8kVseGqm3Gi9bJ3VItU+3eUsGQxIZ8MVJZu/f0oqknxjoqbsSYPHlOY3kZKY+x
/3+eGFMmRPCfeboTg632I39eRTkSun1KRm1AzQ3MNTTphpe/ZBoibdkE7jEltN2ICYZmvWySQP/W
gRKC1zVRL9JYZvsuKlA7A8H+pWBvlo/at8abPnKZWEbbBtEJ0CXKH9OAovlzU+HEVHb8aMrK13aB
UfMFLSz+Cqe147A7954UvPkIM6zVTsk2Sh1JyEcgbKR5urELi8TYVYhyPa56M9u4UudvtCyZYDCT
y3NUXD2n+XouU0/mhie267O+0MwPz1KHdR5F/bp3YvejT5SZn+rJV/6m6qWK2srO5Pb8ytt0Mbnx
zVCAgOQvHNtXt/SBakWNvHIGqX2Vwqgncl6lczHayhX1iIQjtNRC57qwq3nXaNHNoLz2lTp5AsGy
Pu6fK1UW6O1sWhh/RDy0cl9CQnRIHEdDhSGUJl1mupXFhz81rW0ipy4uH46TEbLnN3j1x/XTT1wV
o3cFe0apfV6+cduvfsG/N9OobPjBlredtYETv+YmmimGj/Rb1QfyXg9CFEyk/hSVVn9FT3S49nHJ
lgiggDCJxuiLuepXqKNPXkSw++tjVEyAY6cC8FLPn2uUDrdvGLZ2zzUC3R72qEO8CVPCreSk5B0g
oakUGLi2haY85cL11Dy7iQSzvVwHa09UFIsBUO5wfehT9bDoiwZBm4hipQL5RRb4e9V/9aFdvBWq
blOQbiQbBUjtQrEk+U1XgWGYtQJfilcrbwhpFUBvemNXjAqSrlNw3VNBKvlpgH516id333LGdQwR
+sI30/gepoW6Nf2ymg+dHN9bI/IPZqqV8GBOXZ8qJdXJ7qJXSGBZnQIFSLSDin0ZasVeXD0bKbBJ
kYh+SC7LfnjCbFbsw7qGaipHus2UmlfXge058Wpkvquw2pW9jQLc1A3hOtynamrMCjnp75kPFYOr
T0op06jVS/ah7WN0HEyju3eBbRyhlPieTr2UcMcpDIc3MVYXsXZ2gvwiJkaeq10gPNqLsVgPjGth
SUhKsGiW59bNRUxUjDkp/3h1+lMM9bof3VG7RJo7GBC+hDQz0V+FXzrAXlkSERWPbcEkSJrdXvgN
Gn1aY6Z3txu2kUGqEux8dh994pOZU53EmB0CilXDPjqIQX7myTxxyhCiQ2ZKVpAtdHbUG9HNWuIE
SIDLKz1UyPvn9j518+CY/89mGBat3CkHYR6bMidCrY+/3UKFOCwUDovGC9RqIXzgG8BnrMdxE6vl
9XdXTBTjYnbYhDIKR/CIE5FxdrnZyTu2A8Sc+MsG0mPE2kFr7H4ukUxf1K7m8FFNxq4oXVCYwskO
wBXLI8HFTh2Pz2ZEp+KohnqMtJu6VaaeGBT2aCD+TYW4U667UfdnwpgqVLHPnk7Ez4NlVaJCySbv
V4uA7YqUL7jVTolgXzPjg2h8D5h0+6hWEi10XsljKCnSWzBYEx/HHx9xKUlhcrB4szNr6M9IA7bo
ZHn5rtDD6i0oJnkbx/CIx9At1eIGb3d4ET29iRej1g4v7F44amSHyCugaiiLbOGqJMiDUdKmO5Z+
9YtoWA1B4i1CB3HROVudFGGHDKk3ne/cPLHItHsyebNHXymds5/Y4yHRVf0q1rFz/sBT7TJO62Vh
UJ+MwQWAzUMIE+VH426I6l/C9LCPMZwlvl7NxZMQNjjyKOttPcghWyVbKVBjsmviHhmNXnX20B2L
dFc71tOBq5waYZegoPAVWTsKV73okP3gnXrYnm5i1h9fYU/sAXlSle99kwfDF9eF0EDJ5I8+sOpN
3zjItVDbJ+zIDY4fdjnWG0MumpWjw+bGRsU/6EWIrExR6OsmadvbYCXdzVc2vl3rV2Fhh6JuiHNC
rDc6bjwPU1kmp2RUW8mz2psOiO+icP5/jAIIohQn8J25mOwn0c8WYC0qSEOEZlWx7RGRvWpNHFFY
aFLGwY1CSQL77n8Vxiqwmxd41Em+MCHtCVdkZr0XYyb7/bMjDe9izCNce1RVhK+aOlBvdmu8eWP5
Q4Xf9jUsPPMlN1eVVDv1nOXukuNKR30aM+PKQpsrqzfCtbW1cQ1ZScXNgtFkdJ3Dn3XUoRLrhBH7
1S6gdLhS1LM2nYyK6bSUp9qLEnbaUfQ8uSYWVPfdUso4LDmBW54mfzGYTf5yZfztT/y2W4pBVxvL
kzUg2pH4gJZiN5yNdm+j52lEs7zL9Rt/UvoNugIDIi0n207C8jdorrzzkAcbMSjcfFQJFpVHOP45
y+heMkq3rmKOmmvNeowGY/6c1CvlzXbV8CjmuFJmw4DJA+vTY/71wKLrheEhKoO7abbKuTTKaiFH
vvsGXcov9JvGn772mkkwPM5yKo8VWx0/68BDa2bUAB/xN7MqSmPcR5lLYE3iEJSBkLwG1lDPO8s2
3lyYAT1ksYqiT16gDE5eSg9NIEcCIZNmcfLi2GwkEN07iJ7wsIrKmjmOXm/FLBS1w0M5ON8s3ULd
rLMyjsxR0YDUsrot1cATZ60fnVq7V7eJ1Z5BRMCTV4o2cB3vqMifwuNhohAxOol+QZYJZJy8VyaT
sJsjh5M0LPoF5LDtOdMgaAzjqPgcKzTZClkZdlWlue9d+WqjJf45drK76SAtXxpBVBCDjCkRicaK
Wyhkp4UDN3M2NbpbyzN/9POtsGmKQsCXY1BjezfK0rKbSxAWdEfWQp3NmPDKIXqgTKE4Gl2rnbWp
MVIDbVwDOURhq5RIO0MmoZ0t37pycFF3T1OhNfopUK5qxb5gJqbnQMX5wSdzftEUmPwYzcg4iEay
HUJd4jJrCy4z3RsWCaej+dOp6pvf7uR7DXag/3R9r9n2ZGa3uht+576BWrVHsrMf0QZz/YBfcNa+
UPCLDJstu19T01orqib9MlpnJXly8W0wkfpO6sR4GfwIpjvJMg+hVim7AD6lCVbtXaFcgO3cA6dl
LLS+sj79OLFXSmj0kArTRRMCQJtpvNuaa23DVkHdNSLJnvlQUsSjq22MWNLeHS+9U3BnXNQ+DV9H
sqvCXEV+uJd8SOlE19NcZ5G0if5fJ2l5lM6NEcW0nuB0rvjfTN9A7bmuNX4Ng3f2Um9irc0/OFd+
6jKomlY3jFtRuAdhLhUqiYeyrJZNEBcfaYQAXd53JgnmPngjE/OY3asqYUQraS6xnex6kjGfhGJg
8AAntIrzwfuEI/PidmDyJG6jZ8L4BZQ62GG7QV26V6fgpud/FuOqC1Es81PFZKMxosWZ9dATt9DX
grdEQJwASsuJ8dgqKtK/U3a77AgBDa0Gs2hYRq/8vexFmrtEo2w12rWxFslxqr3mHVmetxrU+37I
ETkRbhq1MFSBlSn6661yHQbjQyxbZFGyhAIJKNP0KM3Sbtzis4INdItgTrgUmfV2dD/JbHfEPquK
O+pYzMSiYy4hSwY6YFtBjdvK4TBTtOEljHxtk5ObzFDqtv1NSgXQYTTII0RN7azl2tcpa6jb+lS3
lDAgcL0nuKqgU/KwZdDqejEJNTwMvW1X7IejLcTl0r7MM3i0usR5DYpBOhtOfBC9SNPH14nzZBqy
267ZI3hYT2ELamsoWDtkJXn6oKGaz1V0eZKs9z8S2/met4b0w3WrOckK5LdqNjp2Vw7f4RmBeDLo
jDe4Y4IJYFQAze3h+Qz68mWU+gEqrQLKiakLhad5cSbVJEWpCW9roDVTChaWvua6p1y1Qa0BreJG
fgv6jk6XoL2pQXIgxiQ/74++XlCyyKBfRXhEyg9IVaNDREnBisclqRVpNUKEnC/GItHPeSMrDxCY
2he/UnlI4A8gqWaxwV0IcJjS9quUQ/+7Ulb5RtMNMG+9Zn6WGSHXqvrKr7hfxj7F1dxaf6muP1DJ
jhYLXA6ltqg0JIjCCJFVpbd2oqF8A0CmuMSRy2wwrV0xNX+P/8v1OV+Dzvf3fGEU0x/DZU28oEjV
K2oC46zPo/arJQMLsWSoW6OTXcAtAVDbPweO5H9VvVSdFa3uvJYF9c8gYeQz4XFl7VA/CgNbWe1R
ckKsUjbjXZkY7hXKqXbtOz475r52r8LWUQ0BySeC920K4ykVDHwPY/h30nws1g2Q54+hNKEBLqJL
SQnDS5poa58bBKfVBmrN0QSJzH3PXDY9QSJQDM3BVavORtQUGIPjdwtjIAGZgv241YAkNrKvZhtw
N9LN7/gN5eyb7lo0KZRpVUJuzS3fx7zvZ6ppREdj6kqONCvsLLhD+QPEtLVuwlynvbON8mSisi+r
d/7jXUD5GnKs0yTbMX5RpOqcxKAwiW6ddXud+vd733fjxukie6l3jfJJROzYtK7xoqaKd0Sv7DXq
bQthvjacQA48uKqEqybrnaU6dcHYwXHuphGlmXQpTJB2kksmHIKr4K4FuXdSfOL6kvGZZv67bAzG
a1Wl6gqsWLaseANeNXdC0lqljy6UZLzaJCdOeh7e465ykDjo+pVUaofGsJqXdkJ4phDUAPANo/0w
YUBhk/K2YyxHoAcYFX5hjbQnG8Cr6HWDCjtCAuTSLpwrIOF8B87OvPhAAfjeVv13pSk4XqTJF1eH
YJm9Pdsb1ZZPTW5Axzx55LDKSVn4vSZqNa9s8vHuCKrDKi11MTrQNqGJO+uk8WQWwcEtq/TDChUf
tFjU7AzNTT46KIk7/obujWW2py73ySHwRny0seEu2Ymqa60cSuRLiY9A+uXNRgWIS9b6y7jgax6o
EFNYuiadQpCduz7nb4bfv/GK8CfyTkWeX/XYDzeJJklHp1N+N3Jc3Aw4ObZPO2pYKD/29XZIUY7U
+I59SmN2bsA4/3KTaFGacvw9DYjomSVgJ2oQo1XbcE6Ue7nbmyMPLKuJeatzdeIAd71vVq6uQtUY
fmmeu4NoW/5SqVk5lwfPORgGQnZSVDYz5AHLt0BLwx3UPANSx3RL3zTXYFbI0k1dNYKfwk9cYwU+
rXwjcZstLMWyN8M0aqoEjEy9ILgzjbIZooq35pOQCE68jWBesyKPrmKlvKEGIau6V2A6w+ugoaM2
zVE1FTH4PDPPTd9/BdDV/HLtrS7X1U+SwUibRkp+NymnWVaDnh4TheC+4SfpeiDOe5WBS84H38i+
Rna5oUav/pVAmN4RaPkS+l45T4NyvEZqQImzlCCNl/vDUZcjVFbdRr1rU6rWpnTzp4nW3jSbW8CP
BHrhtzqOLcAETsY3jgrxmFLUdQ+PwcVwQACrIWKTFe8jMP52J6WvgEaVYFtYdbmHrQaNwnGwQlIk
elTuRSOGnl1TDQBV2fCW/WtOGlNVoRSOtOHvIzuVU1OBOVkoZdcuYKrMTsSXgLCJYaWyo3+NBJzp
2LHjI0apark7nCTqfpvZ/Bc/GiPz2B119QppTfCq00BXuAAz0kr9hDDL3TaiW4ahDQshgNXJRTZG
tMkityX5giY4GfESRvbpcvCU6XJMq3XmtqfHSAFN8r5F8chfict/+fv2eSDAcnV0VBeJjryPMkKz
5BSBlE3doPaqjaZxc1Dc1nuXG6S8CZqMGzHKPzVk+lnTHcUoSXWYuyT5xRiK4mVasq8V6U0sGTRj
PRNdsWRH9mshuh7bm8eSogtXwtpAAWQjFOmExopHORYkZTIU8JNenbCJKyG+YnRlj8jCNPJsnj7/
ycaGZVM59ZEMj05p/b3OkWTutda+NJ5lX2xquWJUTg9Pu973KpJ0YCaEB+db+xJPqERkDE0yVP9M
RbANjgiz7WbCD20IjaQs9+do3fmNfSynK8UOf18JG0el36N/+f2nUUAJ9mO9LPaOLmyuUaRau7qn
nhAmIipkbUfX9bm41PWRXYe4fDgIX5J56sy3ESAQXdGUYr64/Nck0iXWDq73ejH4VkKhgFRughag
LoKw3mVMPI+aDYVtZQlMp0gdko9/BobI8k4Uk8+F29PuRHDMcr8Abk+o2p6J4VpXj6CKu/3TTwrV
YFcFw0dvGNa2dh15ZVUIfgihlxZVK6jSpv6I7jmam5mrL5/jep4yLlyF8eH/6Ku6p4ILBAQK69Ms
lM+pnY5fvcwsl3KcogoaBN2LqtQfwu6W+cwYhr5SKVRnmxernndNKkW6pDYManzZ60VZmRLbDl+r
NqQeZdjqekhnx6I296AsH95iCptL5xzlr6JD7o9ZnSGtHFJcR2ETjRaDLQbCy11FRhS8taspeDpV
ySIQnuoEeSKHX1Yq7douojTVG+6ultTXXFaLa5xHb8jQDB8wCMBOuCr8XL7X99K12nvlthrXatS2
d4F1/n1tahBPJt54pkzbnodmpq46LVc5X0GbBGTpZ6k11kEN4v41KEFo+jKnpyB0+1e2uqicsANf
iFGpyuJjNTrfxGBcaApbpD24hLiZB2O5UjTvrA0tiEa9cI6iSRqS3DPkEet1KzkoCon+c1xcWUWz
QTtA3TVNJDfrWgrcRZ4SXXXCvN0bLbEK1K6lZi/61mQUV3/Z7FiF/IrIJBsxDUINVQfvY2vBoW4t
79zY3e/GsKAL7sOxWP01QMEArE+FLc+eA8T3vHOip+GR78v8L7tY0/WzlwHmiq3o9abaHUrExURB
j6j2GZUu2xp6Rq3WP2U/wm5wSKMU7VlIhM9Ww+9pelzZVA89lxM2seYfX2H6a3XV9/aKWVQbvR8j
iWpmqCsMt9k4UYIIB3xWA2m6Lsu2rR1Nl/TFVQpT6kyLg4Pq59x9LFc7QWiln3R19GDUGRZKK+Un
c3AhIlaCFBkSKUwB3U+jOvuHrnVm1cgXBawyr64cgvdB5WuErEeCYC9dNJqzBVQmxRbccPiOKNtP
dYI2icHIuPErse74uBcSjJcCWc13sIzOzmyhMxROXl+U3K4KFXQDC/KzjufgIau9cO5991iSjr7a
pkk+je+EMFeJUUJLawaPJ6XqnOWkLw/oQ55+FpEZXQSkgT1KdcVCBU98eSIdwKD/ZcmUzzBqowtg
4eqBl/jf13k8TmV8PNfoeorFKFfeNekApoBAs78vZXcw50J8UDRUNtaLdIy5T6R5Q7mi1ISHhILV
g7hCNxrjOKLIHqm1z8lt6ovxoFLr3/4PLzEhSsioQ/wFNPevRcTwY1Jo+dGh2WWciPaR01TrtnFe
CfBKe1/vjfIoLoMu9aiwwjjwg+SmMekISYrVgrGj0JHvQeASDQldCV3xFNHd9NQ7P2rbRQOW2GM+
E0lHkYn8z0lJMQQgoKDuhkbS/FXdlelOd3roQihQLdQJTVpyPn+Qkj36f4bRLZS6059uH8BTPRNM
ZQpsQOg1Rf28K4xo3yth7a2fvGa1NjweIDTIspz+dB8rwOfTQx6TdBR1jt1V+TQNQ7uKpjTV5hjq
PnB7n7tX61fSNrCQ4WnRHLymVaxfo8KjYkRy5fnT5nAPXlSRReJ1WkoMZFbpokFLhvFpk2Xzw4nG
ei9WEnbuq4sK/DhlRMzUlCy8SFb5eDxhKm09JT3b3MSc0KLgtq3VbcAZi+L9vAfcx/2qdZ2WHSqK
bymEHQ0P3IW0cmmQ7JocBtdbSHnY77xpYi6cxKXrkXgUasLPjdhfqsNi4L9v2P67SxVV9QxAV7Pq
Ww4+I/gGr/HKswucGbbhqTG7izcY/a7hb94AmIatyKw3IrD6VvSsqCzPqaYUZ8spfvTGpML8xyQ8
BgSMQJKgfT4YUBFHbS4dYVkNZq7fDu/xSDll37j1re8Scxnnknt06lbZ6EoV71QInA+VPXprLavL
i6Qb3SJMguQ+jgWH5taw3+Kmb/dSI4OPIkFiA9Ok8ZI+OeTFXkkD56C6yP2RN9N/DwoPVR3Cg66i
18PBWI6N8JJNicUwCK2TbbZL0RONxF1gF2v1j3bwohAYatCtc6dAasp0UQw0Y31XeRSbe4EvrZFn
tl9bqeTQmqr72gBTSEr74gQnyzAiyBBpIv6NrzXUvYlt1WfRe9g9Z8dZUDqQgBinWrvqi2sGBvKv
+MtxHF9tyJfRA++MjW6hczOnQANIQlX66+fqcgIRaIee2/Jpy6pYWo4amvFiGbFgUzTDmrQ6r2h6
UsbU9GlUb3Pfz5C5n56CI2vsDUzlVa/GwZubMFMc/bpdP59zY2rpJSN8+j9fXdejBlglgOanpy3c
4WF/vLqn6c8rfD6DULdJiYSeuXk8ZMpxA6AK24fnY4ZIA1LtTgbu+ahtILlLSuF+v0KxIFqDv1/h
490KfBuq3+nVPdZWDY/9Dq9OeIv1xSusoBF7PslueoVJ/fj8Hm9Lh1BYGfW/X52YLVvGTvJsUFHT
GyFmZ0n6JVRLY/dc3iLtOOtLCVV0zytewB1N9a5yfszNxr6RKnupVMv5pPgGxrnUBWCpuMV7pqTz
3JSSU6Y6+tIZkRKorezMjcl4SVUicv7ocpcJIrKesa4eJEX7KgZFUwDG0AxnePiXLUXzNQHQlciH
dqHfHOw8+vH0R/WRPSMqB9pgy4tGk9jrFRNNe9L3iyq0lZuPOucNgqiD3dfSMZx6Q2FNUvO8tWJQ
uJkulPXstn1YIXFxax86ChvK42kN0ah13i+T1kLq7o/NjaqVY1rV+fEoQ1gR83fVmXgY4VbrAf/M
Zp7sRLdXhuoEuPnRE7P6Gjqjwiwg5/zzfH21A32g2BdhCiF82EAmkc2fzxfO8F+ZHFONOk2KUUM7
Wmr1eKbCBLc7cdA+8sn28YKETfuMvLZ5vCWA/fO1HCbA+LUvvXPU3DQ9VZJCAevgBWdxZcSotYEm
yjeii9AaTO6FCgIh0BFx/8vbieR+W1Lt+FxAeIiGR3DT4fcjPM1mlKP99ecRngNx0fx+lIwiFPjj
2Q/JLRzJsp8sgTIT2mbTsVINSaOk3ou2bOchsx6dfk/W2SbdXhYnx0EqoZf9+qqBLliQzzFfJd/2
5q2W9h9GhTCf0mvDtzCrj6Xdur+ckVxN6vfsCVuyymzNvFlsq8CnZP+7pSs/a8uTPvzEseHLatK7
Sl3PIoFt9ErpEkdTTZNPPF1lbfqttbek1t46qV1ue4lvrpZZQoaFnZfifufHNRyAauXNrBKtwpa/
1tpkK0Z6zZkqjlJyyTO1TYbDw2ppzqznj2AJoiLlI6j5lNN5UNXE+yUlXjUK25N5kU7pbOWaRpV+
K+AfWgdVvg1KJSBm6nhn2QEPAr5Ygo6xjVGVTOrjWJnyLZSru7DbXqShLFjWO26tCjWV2iLNLekT
PKuyclTXJJHM9L47ZmoDBW2n+1t+GspSmDkh7ruil1/DqzEiDuzPTJRrSZtTZ7lim0gQkowvEqa9
Hu+rKq+pUZ4uRxXWCttQdp3iZcQX/UVgt/lyHNLk7pikz5oecQTbMuN7LiGrYGbgO0S3bSi5CjP5
l+iNqGzDkO4cxUw4X4wbLOlzmIL5L54aO92ALKlfRaeL8jXM7fVVzE3C8a57gXwSPV4JvLyInB6E
a9wBAmwI1W8JH0ivCefPLT+FXEYUtgqI1dNovRLMZSvVkEkPftvGhHouGK4rgMIGYT/hGPbqP8OT
o9mM+c4dMvDGf+y5MQUaWjniRjq+RaitAKsu4vdWGlTo//nnF10tJ+aphbqHurQev7MHeJONIrxQ
rj6+NcZCOCmpE5+1vOV7zAq2GlLPZCrsBKYpsW2QzpdcUALT6KBwc+ys0T6K0ZH8Nzgk7z6Arroa
Wn0q6zh51xU72I814p5iUtaO2coEY7ESk4xclkD5BhweUFjZw97vrrypYlI0odDlcQJ0eOJJskcY
NbCEREehghm9snwJCWsNUaNem0gr4R4OomXGO7wSg91gu2fyjI+eMJVN583TeOAnNE13SGnvlRrV
W63PSUBCC3qXGi/kmMBKBIKdbUhxAQjmX4pRfYPZAdhPMJWJ61Z+ifTCQLp3nGrmekgAJf6yncas
XmpVd2ZQe+dfK4vyKWVKoysNYlFAl76bbpHPoiST77lvkmrRVZVAtu5sOhiito40TniSPFjCrJrd
q5ijGV/K7jvxtcVjpSKNtnnX6l8jnUoFk8Lwl6Ym6lXHQXLU5IzMXdR7m0C23LNvadnCVqLkPTCl
H4llGT/j/vpYB9Grq4TUymdjdDXgq1a6OrA+LNxxRKWpj+8jslavAXoQr22FElRkUT83mcJKH5Gl
bEBWT4NFkxSrjHD6Uoxyb4wOLcqT/D0xmsMu/Frvn2uRj5uiWlF9EOOWkyTLBjFkT/pMnaZ9Hdpk
UUBn/N4YtgL8ItBmoqvlhrUy/aaAyLqu3jmJIeUU9ZRPTM5a4q5IfLQvipuUN0qrHubeTPx9mk3o
6MkrzvjNUT7Srwe5MfadhGahbkjdceKnWMiV3811c+yPwiYaoAj9MZ6aMazNBZJOuEwzOohsB7Cr
jIi+KkNY+hwWNjEKHRzoqdTcy1UczptudE+V6VnHGjnM+aCN9ldCcDuvd8e3fETAIXOrYk1NZvDh
6SPaErH9VaKgeZGqo34IWiW8pKRvKOtVra9pOLwriE94ZDZmvpt24Bq74PJsrNo9Vmx09hQzFvYs
sp1oO0qmPxMucWD9dvYCOIh1OT1GJqVNM5NQ3aww6orfv+hzulgVCW9PYKTDpYLQbDd2QHlEdUA7
xN/LEWYlUTlQ0wPS48PmRFXB4ATfZbMJTqI6YBqrJ8//wzyxim70W1spg7M8UiogVSTiXSNybr7R
OTe7Aj5im9DzYRlkgj7Q5NQLMSZsJpKtvVOPZ9GLjSjaVB3MZT4icCnSztUF0tr+GE6LZa5qr0ZU
pALVMG8+GiuQ3iccTLTavKnZaF9jC5gLY8JSmYa0dKlnX8RZBWtjiGisRgHIUQGVbSPXOw/DqHxT
svT3lbBRZtW8DH0+B0MRfHG6X5qZlR9WbqZbiwK3pTC7XrB3rEYn2cvdCukYqAySLvgSjvJ3Svbb
qx812WnQBmsm/KtUgyois7qTo8nJ1VX1n8JuOLnLPqAwoa3hd+bYxUHYubfWcGcmzTY0Eu8j1EnO
T09H6qR4HUPBthZdnp3x59l1nd0vs+lZwDCzLxrr97NDbdufd6q7qqBSCYsu+1lYypmIbPYxoiC6
MKNePrq1U+wLtIdWXRdE97EFokCcJvtJNfg8qnv93GhqsmhQHofq0kMEZLp6NkkjDSjaRgfHbP5t
F766rL95uu3f21bfK7Gpfrh9AQ9ZGvnHQmkoj5fdbKkmrvXeqzEKzbbyI9SyG6i45F3zeFldmUn7
UBu7I+wUVI7qfvUJVn7rsY3+obj5F6S59LtcSunKzgm+a0EtnzpvDCbSTPdLJHlL4QodEopOTl69
ZlR/r1q98XYypexn2KP6uaoM/IgHvYWKe3BBtY26tdVCZ8MBIxJkQe9jWtYztLDjL0YefMuTyv1G
JOGUQdDxs1DHpcxt35857RHSkyycNSb0N1SMzCj9WOlZUv50fPmCmFrzTWuDn2PrGxvJdLqVjPLI
iwt4L8tfoIvIXtqy4AA6uMpK2NpRL88Ujm3SrMseHtAVcnqOdcIYKMwNWXDz09A554EBinm6ohK/
WjRxFixrGzqRpQ/jGJ+Asy9VktL8vXJuNIro9hitXeqSQrsOlpEFeRHp7oZ1/pnysPGuPqaI9X0l
U5ZhH9Sr2G6lWSjF0tm1O3UfDwDlIi8rv7bhG/hj61tcNu4c6m3lyAdmHnVoh+flNNAM3xPqkL+G
ZodYcck5wByAqORyB71aFFrfRj2nIqPxP/IuQiTcDuWtlBvyzQ59JKMmj741XzVqMO9Bqnsb+EFt
wHtmeW8S5UU4QEmUzCD1A3JWVeValQKVt4B8EVBM4HXVhwUmeyPFSb4qEYKxmuj/sXZeTW4jS5T+
RYiAN6/0nmyvnheENJLgvcev3w9FjdC3d+aa2H2pqMrKKrDZJIHKPHmO/wr/vbqPdadb271s/GEO
zSqw0uHNLXt9Z6vohgh7KX+r+yB+b5Bz2zbAj7aKE5h/xEli/IGUtr/tY9naFk0Xvw/IK09zETXO
G47V2g7JlvFt0KqVsCsGB9WwSlRiXr3/SkB5Jy5BfMdaBVKw1cxYWpaGj9QZZ4mj6OXTcLaJCd0v
/y+XTnd06ikaffVpbQ/S/gCrO9plUPyJpgzBKRdBrn2wpUmXXXkR4ZZMAVpEv53jaQK2fhvWaeP7
J7taU3Lre/X5k931svTcgPhvI3NYVlQtL7uue0uNqnwopspFGw6f428TVe/VA+I0dxNZtpIgElWx
EsdaXx+UVY6i3oOXGdq61nsIT1rH2eSanp8dTno7qmL7o1zz/yQt7u4908mPSea3uwqWz7PhwqhT
RzkZDAkVvwgu5JsfVnACuKX3lCgtDLEhD6OhKl+AAWTX0tTkjam07iJNDZeD9f29kIcdHAmcTE0z
vQqb6LmxYxyoDLqIkeaEHlRGiV+cKxJSQdyl17stLBMkBBPk0P1hkJ8oBvcO9VgCYHX1oeCs5y8B
QHcPYtaI62JlBciDiqEW2d0pH7JvWZnIT5VeNhfIFk+x58Laq4YBGV0j2omhrivdIs1D9z6Lqv1W
dyL3keyp91yrzUp42SPPL6XOc7xMtSLAL7hmBmMkT9i54ckv9fo10MtlNGjQMVtECke9bdZi2NTR
d2rjh5udtNFDytnTqGNAoo6urXOzqOG9ZFGCWlVGxmQnZ+i7WqZRPZY2UWA9Ds7NxEob1UZwbrn5
iznReF1drhvVL9emqSA7XzjNTTdMeeuBINmngZtcRaPoRbSSCxNBOy1L77agHhOqlTwfFVATOOPk
LGyiRwVnuZMbEpyzzZV8dwXbi7IAeZiP6zbuyY1MHDyJ0ySHkKKmbcz4xjro7Nqm4QfKeXFUzf0Z
xAduGPaPsHB/qk0vvyalNAJLqvxrnVX2Dn70AK5FU790CvW7uZYXr0qYB+Q3ivYHWF5D05yfWhk+
h89pKevcoQbz3tSJBUNdmzwUEcrjn+ztNPnJRmwD/ZFmERv+z8LwKvXigGemJEMe1zrAgnM2agrY
yPAHkkQDrC7DcBS9ubEMJdkqUUMVNfJuztT4PIdQ9Th1Q618blUyxLPQm7CrEnX6wnZ3/u0nZmfn
vlSKdSzr7k6iGm2L2OoA2sgM3lRFkuAOlI19WHnBmx8lXwPTqa7cuIM3fcqCx9Wr51o9oeHkSSwZ
i0o9kDLslsIp5gQL8otqD6Kw3FMGbhtjR2WR0VvaixnqyiqJhuoaK2q8U+QiAb+gmacijOONX/bK
o0WR2LKjnOS9G61HguwTkJ/HL5JWC5dK9sDlMcTXtXJJuWP9qFfcQZJCkU8KXLWH1Ja83VjI4zX3
02E1IGT62nWckvMv/OYkJ93ISQGEVbcgwCVHK+Ct8cmbyqSchlLIhRiLBkheCMKhGdFojP6aEXsI
d+FzXyPGqgRja9e+D5WePPgT9bXSd9mpT4urMIWTCQSCcQ67eitMoul0tbkSK1iINbNd9NSJE/tu
w+Pu+nt/qMG29w3lhDhdElVX20+zk/CXx0DauMZYAcTSnK1BYOs4FmFxqLPOIQTf+Ge70rQN+Lbo
hpKVveLgMjxlg1GTMNaK6Z6bI1WkeSu7oe5Mj3TlCGMLJAbJxBailHW0EcZQSe3i3rU9GJpdomnD
UR5UIGgK5+nMa6qntotBgusuwepETrZy00GM2Of6fkjKYp9OkckQRsbN6JTxLZdEKFv1nnU5S5am
XBVf0BH24QkltNhCTEo1Z8qj8rBFMR6AMcDCddsVUI25mbW17GFhTICPtpCCAwdw9N6moeU37oJ6
CekUxkn7+tutsUAX2j0VM5mv/XJzK9NFtAw3h92EXexmTm7gWj668RRighMY41NU1+VWim2S+9Gg
PgWmWT74/IKbtW8US1elKKCFkeBQOrH6ZJmpuss8g0r+ydlG6uUppbRnctXzJFsqYN12wlWR6/jQ
SMC1xVC3agQvnULddRYpIWiD5KfEh1nTcIzoNfc49TSjan6pQx6G+fcrX6MRKgm/Vr5LacszVwzR
NrGKhU2YK1x45ZZjBqKr4GnWVZQUD5JU6cuqodS8DFs4mpqE0CFJgK8UkZ8zvyFuEdo7r8zsn+Tn
Xtw+LN7zxMiXllTojxoouU0Nj+rZDCNt3wyJtkM0rb2IHaH6SSHlcmHNbnv/a5nxdMq9a4od33cs
EtA704566+TLYSIp1IFF7cUZ5+9OQZ9sZMSKg58Q2h6NnU+RYpjpfYrezJCsE/iHYOmWtDx5COo8
eyma4iXrNPUyuG36wqvMADcaRGSmyVHKoLqztfIgZq2mCuHvNNqdmCXrUcDu5Jroc7KWMKyxqYh1
91VzAUNTgH/X4nc7kE/GpEFiWhxPPNf5kurmRDcaNBcnrABmtorL8bymICwq2kWlWfWPceN6Uv6j
jOMegAiUWHLevVPa4ZxcqfzV1E01rOMs1hafJj4NzbLitEVxpLCPQQZ3iIOEYDLqzsmvCUNDvs6h
NTQ44RdB/50nMgiZ++4nzIevCIr7X5wEnmDqirprGPfGrqIuh1oXO78mJIRX0GybW1MfnCW3N972
qWkoMDiaig2PXK8hLy6MGaqoCEsPEZlpw+X+NQaLQPf0U1dV7rPrddMXRa0RZmSYtE65LhsDyYvJ
GZUAcztqOnQb09BvHHicEUO+b2XlTnPxpeZFLB05FT9CeLS0Jlezbroljz7BJuY8QV2kN0arPObg
mWlSr701CT8/1YpzQ+8vgCT3KD8EkA4Yqzwauh9yrjylZBm/uq1ZLVTLdF7R8xqWaO4mT3IjB2uI
p49OYsET6A9wtoZjtu9B4sB8okjZsi7bA48aNnh2ZhVLj7eSYcerLHLTp2RqBjILZBoehEV2vZNj
jXuZqbPvm85ZVTJjRLeb8mnZdJMVEKFOXon5ciAinLXwFVeNew6Jyy8LvbcXqS8/RxbVVyaUDNuB
9NPGdNNyKZiFBHFQOBXA1lk+SccDa5XHCkXEWH21dP48O1KvYiQTQgd5/YymanVT4Bw+lFlarrzU
Mt6HNvtuJUbykDuVdIEemqS30fE9QudhikY+kE2uviV+893gPXvn5tKgfQksINSaYAlj8w21+e6S
UcS0DmwbJLFjIZmpdNW+9Ci3duGbHNDOQW5HHk98W/5QRn4g0QFB/61uvY3pgLCE7y347vCP0UpJ
2UVKKO0IAH4bSojNEx0C8gI+9F+1LDBEpmpuvemD7m6ROkm3ZpE3D76Zn2N3UBHl0jj6l8mfcg2z
C0Fn/2aFxUMn+eG+7wPzCIk3jJBTY8RXL/+aFX7tLbyOetEsaH926kbW5G0fFM4XP3O7da3J5dHm
AHH1eInLsOEhS4PBYYPqtn4tx8ZbdsQiqRYqQpiiHT9a1E1kUfYpXzWlGb8qk8Qq5Clwilp5zidq
2GSy/ebDtfvNtgOYVToKzrihhFuzhBnFlY3uzTGBa5W63/7pGcO29AoSd4323Ka6Q5We9OCZ6a7W
IVsYLEhHhkhd1jUi013i29sITvJj1lf9zrSlgztm6VoZnOMYV+1CJuhBIKbpN22gmZvMbb74Vlqj
8G4Hiyodgm/wMt1so7B+5Hx5oHJGAxYa9I0j1fUB6teDQ33zBYdJzJwKhUs6gEuPgIH0nh8+iAaC
MuUoRbDST6ZIkqAVS2xjTW5HOXfWoJzlLv/S2/mtMFOi8Vn5TPl4fIXYWX7JJAUCL8W6qGFenQej
vHUhUJ48CcNj4PwI5SY9yZBOOGE/7D0LBhTg/Zl+ki5uQ6WibybvHaiMLdh0qJmmoTSY1ymy9Wiq
bXdpzJrCdQlQmy6FwaqUG/+oOs1ZqRsbzvoJcTgBE32HHo8I36PcByM1QF8g7KKhGAs8vXARY8ev
/uChP1217vDSoy10LeLwpVay6kKglW/S2JHh66r2VbbTcEGRRbItg/a7TSbkAZlg7dz3FqWNuh8s
edrITvQexCSk8d1D21vAlcfoG2F9PDrFGPZOEOWL+zhQrX4xVGoMqC5t13lvF6+FFjZrRCHzrRia
msntx1Hgl/VG6t+cfFh2NWWgRNm09HjvWpxaj65Opd9yAlUcI09/JBUsLf0OEULfOaTVcCuG0Lja
CajWrl7rjvadc12xkMP6W6cb7W2sE9JOGTSfZfA+lnwPQ0ldDk1Y/ez0p862YPmJfOdUkGZawELV
rvqI4pkmRIo8kBp3h1AcASe+zrcEJs9bOvVIQ98SNS4o4sQkJtuMQqmu47dSDGVVTy6SUn6LQPVk
6H49l5Hccg+CFkoMrcAbz4NNsIz73DOYz+4xabIlZRDmc57JySIAJkDivP+orTZOwzjSuOv65te/
k1YTHmLC4faw1wau/lvBzYIpewjin4Wb24e+gPvRbtC3oeom2QU6FVbUZ1KZXMJNxpF72Gi5VlxH
u7QotpQbYjjezamLbJfxqH5MbfJyPl//HfcQknMZVAoQHo5XSJmztRsE8mMzRhYqQ538nMcPZckD
6CTX+9C2YbhrdRThQ8+pr0MwJV+cuHxX3fQsF3zTo7hHbR04E1EubWlaSK5rjaHvGneUd2ClUTLP
1HitGFaxV0x2A9w93TK6gsw0z6VULa9VuTR/2HnypAzIBFWZLN86TVp3Rpj/5JR38fktfPdaXmHn
RxkUTUGzK4f6YvNV2kaq3W17wx5usmV7Kzig1TeZBKVqJuHP1DyTyQI6zpf5Zva19W758JwWrVI9
kmBqNkVcZ2BdSrDRhLF45qpuWaU3y7Syom9F1i/9rIx/yH6JCEIaxC8m0MBNC/XJcRw1WFoMsLy+
0ynk9IezWuv2s+04Cj/ZG6JcxdfANyjvtOXi4OqdBZ6w+6F4ET+UtgUU36hMgPBNeISKOFwTuRku
iWPmi9YwvoVK7j1TijjsFIhTt5CeOi+c0aGKTL0/obEAQJgmw+OQ6B1lP6W8KdO2eYMX9SA8ArMe
qVojPqd2VbZt+monW168hxPC3CvkH078LyNSf7V5hXrCWQUQ+a+bnqD7oAbDKSXsu+gDx302dJ1w
UNkfJuxJp8EQXPSgBfs6PgcA9aioKet1aSBT7fFerkz0L/fcXKTXJhz9hd3apL+n2aqxUZwx9GdZ
hnyUxAMPRTU30hJIhaa33b5piF6PtpK+O7H1owNpeiucUL9lmv8dsfaUAmhnkYOjXlLHB8OCI5t7
RKSGbd9G6aOnTpHrrKn+NCHPSoJG+cEp50chB9ZLAfXTWlGid3so8xV5T+eWTA2YZZhUyR3tXFNS
Jfg9KmU1lmCWfLd0bsLRcUyg+SFJ7NmWS71J9JcflmkX4RYTV7rZ973vm8Um4jrNtW87gs2S56/t
LE/PklchQDDGED+1WnwCdfGHBWDyHGjGOvOrJyiog6U6qqexco56QhzXcmzlnCPqvhwHX1kZdd3v
nLhS9+iQDNd8aoJdOhByAWUQ7HLPCVa62ahv5gCfftn3PymGG/2OEzu0Vi8l8fZFVTvZuoMgiZ/L
2BsPZBCWvi4ZCEXl2k4eALHFhakQq/GsnRtJ6ZKPPN9XJf7iOyo0MDYiMJqcD6eRYtVlopGODk2t
X3VGRIReHixK6pqmXUR18wRZULITtrmhKuwvl8pWu3VnddqCp5GzTqrgza46wjCWHrxObJSrNjG0
W+T4zsanONtNjC0ZqfFEgVG68wwUbzq1gPEnqM9dqSVPMCrwXI3KHtgrvd8Lm5IAfYFdFjioZN84
Clg/FJUw1DjJkdmPnsZTMmoTX2VJGg6+no0H8Ni8Oy4ZjICi/lMD9ogHweiLVJF26CjCXbcQMO+S
orcfZOQ9ZUttOfSgNE/dK7HSgDOOHzTL2EuCE5jhdB+MBCxsYB6rwhrVleY7LuQu3aNHNNwxTFL4
YyiZ5xqEoku92oOUedkDz9JTtTOyEaPJU5MHevfFRAgAOXKfh7y4Ll9Q+SKIHunPfH5MMDpLGN7T
m91MusLNi0Ux8o3IZ3JvCvLSqwKGsPUweYmJsKjcS53/KQYIncprEqbRyrLK8QbDlLPQlLony6KN
t7tNNsytGts6+FdcxASnBf1qAJGcLHkXRkvZQMC9lpry1DtWcWqa+FcvhmoBhm5oGCG9BqQsfO5d
fon4XMVyu4m5E55LA/lfSTbybaI4LlWVNHwMnH1TW8Tv0/FslCY3gCR8qAsp4uvPzyJPsBaKsDB0
I2xCCUlpWA/CVtsZgcYK2tLQVjkmVS5JOqK6oP62o5ymq6wYLg10QDcZZoOl5vreg8+r3hKai8kW
drDme+PNBkx04ktXdcoKXkGd27SrH51cTbZ1qL+3fhud/fY7QfDyEjdDvnFsF7aYAAWiyoV0U/Tg
VIYmR3TnprYufdEPhE6RH+lN2URowoKvWorfXVhR/jCQt1gYulS/8nuvLOvQ9Z4Ku0SpLSzdqynz
oQgiSHuC6Gg2aPOqjcGtZRqKpoPUgypIJ+uzhZhSe+LWabeSuli9adVjIMiZZDNGnoc3+M7dJBOO
21MVRvpipKiEU686hfoQcBMES6IpfIXHAt9sNoona3cCp7JuECPtVfiFJgon4dehawVftHmKMngE
8tCLV42l6Ic6oF7fAcz1rPhm9chxeiH3SfYM8+MamKT0MD2ou02lvGmxU5zKJHDvQyNPkmU4dOEG
Ahc0VtK2l9aIl0rbGJjuY6Vnf1I6AUYs7boD37Vg0ZGpejCyCLycE49bw3EBXJXSq4+21WM3JEu9
KatnbxjK5yyxbzlkwpfck8pnR+uMZTsMDb+wDG1bcbekKMKVW7sXI8u7c5sP7iVFbB1+zvDNS8Jy
H8h+TuGGF72ZEbFJ4pDBTsxG1FGDkSdVJmZdCeGqNJKeZFuXH7l/7IS5t9r0FPsZyCYOmgAkRx/y
BjKYhlbFK+ohzBcjjiDwVuEOp6LKfEkqYt8AzeSVPQ2NQVa2ecbtXYos4yWhSglIqBKvxVrVab0t
DN/N+r62ATnM3V6D4RdnnvCqTTa6HjxpbBW1fQBpO/VfYqgiUrmGmV/eCOe0A5OuQzt6n5W9KCV0
4+fb+9q+d1cQ/shb4axRTLEqfdu9z8Zm1awsyux3wlkOOkBP7ZSGFdcdfWmp13W0BTe6Myynvbbe
YG2SYMxPdnTMiNA9o/bVKnL3PFXSPCdl/0p+zjlnMAvsYHiAXV/ru2tTx3tK2p2jpUmwsQhbrXwt
Riqz7qZW66KLDlLBlXM1gLo01Y9kRw52Z3dX4Z+WQbzi/BwgX466iZV2POIF5InlMEa2jtxFovR/
prnRfs1zX0UmXDOu1KWHuwDeqJp02K0xopdGRirMdFL1QEy9XYZO772VhI43GjwHGzGrVMh+wPaH
usg0m+lA+qqsvXmBrb02X6si8Xaqn0Fa3hG2CxOzXFVSUW5BLnPfsr1xODjIVBjr0LD+6sZTV1eS
Ql1+cPjQ1RMl30RTtZdnPLpD572a/HkULQ8rCRqgV41P24MbI0Q0jSSj06+hNzyKUTim2aUAnSdG
YKyMk4ZCzyKYGNPHEpInu+/hO592RaBT20zsWqvQlLTr4Mq/Gl3aWxIlh7OZB/78ELuAKSen2R7r
cC76Q2AuP01kXigvCjcZtrOzcCEewVnHhGv+9+XclgOjUSrKC8IEG+q7h3d7NN3VWDvdaVBS+Syr
hLsaFeBgyBnZHyCbCCZFIdEUk6yQ6MWaMfFgIAw7WigKCZvyuxdnU5K5RZ7204RwFrOw9iL6Me0s
lqH568GjAJHFegREfd+1IrYM7ImkVLMAybyKhjE9ZFXwq6E2MD0Q+U4PojdPzH7zxCe//8Jl3h64
GYT3Yv95nRjOPvOV/guXT1vNa//xVf7j1eZXMLt82r7ypL9e/j9ead5mdvm0zezyv70f/7jNv7+S
WCbeD6Ud0Hf0g0dhml/GPPzHS/yjyzzx6S3/37ea/4xPW/3dK/3k8ndX+2T7//hK/3Grf/9Kbc8v
eTrUMkR7Bx7tgulrKJp/M/4wFVU+q1JyhPdV93GjR9nH8X3Bh2V/ewVhFFvdd/lP/vNV51ctd6jQ
rOeZjzv9p/3+0/U5zHD07vSQp/P5ivddP78PH63/r9e9X/HjXyKuXg/jzSi6djP/tfOr+mSbh59f
6D8uERMfXvq8hZiJp3/5J5uY+C9s/4XL/76V7ZRQ55ba10EygmMjtRNDImCzY/y7ETPRMBQHVbsJ
s7CIXiUWzL6mW4ZHMV2SQNo7MbJsWuc9ZlqjL73KoLaqNqSHLIghUKv7Z07BENlOozinkrAF3zLN
izVjoJsHsu8/xbywu/BEbcYSRixhE03Vw5Zh6oDAasj2T9BFXyH1iK+FLcX7znYQfO6o87XN6N7A
UBmf8xQG0slLiyKU5MRsYEnA2Tz5dLeJaTXSf7QAqIicNVDLiK1yv6fOOVfl9d3RhVVyVRmBDU+y
QX1JNiKxw8keHCZiqhs/QsvVhu/GoH6+K646QQPy9iHVPdNwCKziWihxcVWURtt6egF0XaxutWrY
uQXIhg+rrd4BmJw275ALsqNYWJk5skRG/TDvJbb2O60iqOkd7/sFSdGcwjSGlvevSwq3tO/6s8qD
xd1NHzmiWerOkcueImb0grxJof4uVg89MiXqH4TrG5n6q3Hotgb/tyOgXO/kV5OWvWuwSBjF8nm6
ACfiSI5+SLoGVIWdFxSdpjB9ZNY+Lyz/PnCUwAENM9lz4LgQXBG8uq8QxnmZZI3RkqRHvf6w5u5Z
DeW6i5P0+HnhqAz+vgmlh097iaGRmWci3cZeqQy06mOE1ka58y5Bk3gX0QPs5aHbWnpbF8gseW1m
5wnh1zljdB6pLJ1c55X3jbT20bajmLhpoB9EMxI6O6CMrB9ED8G0YZ9IyUJMJr/dxNDVdS+l4IQV
GcXRiM1Ki9aRgZehNuZDPNYU6qWVJOUirC1icmswtdpSTNxnJ3fR60aZkLfqnYTv7EHGydxIOZQe
4DV++c6zkeI/ITKkErD9l0ltzPSdrtpfZ7sJnlCFTyvNyPK48lbMzBdz0DAEVddBYTK96t+v6z5M
KdWj1NBeixdhWJ7KO1ImMGzZ7kE0RpahWH9vZ2sXmVgzakKIFk6+CcgWhK8HlO/GuJM+bKAXOQGD
uIul+4b3RR82LHu4XiUYGlYqzOhHfWrCMG+OYih6c/PJRp0etLEcxJbzxP+0wbzsfg21dzYZ1HYp
B5+yPyUcEVFAVpObL/vpLTRSTlchghJignhbhAY1IrWTViW8tPaBUgDEKcUY7Okvo2X4zwgtyBth
Bz3mHOYVs28phC3FNmLt7PNpmHs91RhOvR/l6F1qUjIZuQGTmx5GTwEAtb1tETSQ+YS9Fa22Ex4U
cDmcuR3/Zk0w9jSjui434xJIlQWF/wQnaSc4STMA6snH3CT1OHWFsZ5mRG/2EUuqfmP1yDfNrsL8
d8NAQFTmnWJ5vLhtPTyMjnHT66R7LjhwH3JdLddDGadfPd0gpQTAitDZAMnblIKSI/dLYQBcjQro
18K6dhdSPewF2FigkEVTV7a7NAwnWc82AVtOqapbJ+C3lmLiDk92HTfcajYf/Q+gZ69uoz3Mi9/u
jg1V3FUAYy4CV+7BKRznwMlVTxeiKxq42A0gBBWa9ndrSRV0X6jGRps9ITt1keGcfMgbIRM7NWK5
XdQBAEvCArlZ9TCGphCqy6NXI5sTVJcyh/dZ9ESTDwnVtqkOqsOtfk1Ev3uxB8gBJmd9K5xlTUMO
OvLhRK2t6tqn8WvoOhbkwzGQUyke0A35yxaSyrqKCX/q/ZM96dPX+PceUftM2DI/1U4eneH+j85N
aa0qh9AnpF6/TGJyLLoRPEml5HtIaE/yaA/dQvhUHQhq8p4ow6dORH3gtFfS1lWwFd24MX7YgZpt
P9jEpcKfObzgJ9GXCJn2vZZAdKc7h2RqelOBkXIeix46weiSmNXus11qncPf2XrDdw8Sok9ouk8+
912FVYzFGtG0A6UnSzFTFIO8I6vcGqZy03U/f62JN/syQHYz9vUXoh612eSvnpfKKKh34Prl7FVB
Qv5qdOaTWBHmdnwucx4ac51ordnwQ6NTcn30U989il7S5X8Mnm1uxKgbCvfoVUCSubn/5RL+7s22
Dpgpajgu6hPT7DxxXyz2ETt+ulxNtc4qrZOJE/9f1s3Ov9YGMioUVrCR/SDbFqPuPUhyCQt94cRf
iN69G72u/ERc2zF0Ur+2Fz7FVlS/O21ESids/Uc/tPnNNELpaNZmfPy0TwPp19HvSvhu+BCfFLmy
9p2UE3+CdmBRI55zCpCXGM4NrICbNgR6CRbBLN/CSHLWMWxdC4tAOQnTJFrDO9acmqkhWfexmW3C
RZGVdVTa0n62iwXzULgJW5pr5m6MHLTa/mVLIx8/XmFer4WkI+okubmGQSFUjLiDBSv5VgxjOU8u
ThJfANhG+bJJUbPwfNS2fK2G56tHgUvRgn4BqVZH4vxfmgy9XvReDbi94WRiKuwUeKxFN/cSVGAL
wmofjG6RmWutC0G5OVWzCZRImUoO/CfRNDoEEmjdP4iRV0CAM3t0k1uHR2CNf3nw1AT+UUHeWynS
akXa0TuXgiSpqGMe292sXwsj1Jn+eRCESPHkJIz/7DOvmX2qiXZJTISh5u1ksHowCOXaC1whkavk
L22FEt1fg79mCqmQNinVURTDTL97mpetQ6gcluJncP5VzAaYcf1pYrbdf0enCX1wCaRPP6uimbea
J+Zl81azc4ZgE/HaJOV3vR6fqPXvFzYZ98MYoRejJpZHrpWSothym2JZwVXiN+pjP01CjGEvGwVk
tvDtJdM4BtWkd5tpbUFaJTjapRpcxWyQ8x9JE2jMxdAiM3/RvX4SEpKfymHdUh9TgaQDsjDJnduZ
tnIb09+nCF2cEgsWLs5EebQSXYjFh2phZyA7KUMtN/WQ9tWi0ORfrvf5eanodcHEwTBwVhFDouxU
M/WA8CIpe7SpNr64taY8DyQ9l1pk6XtQU8qzX1o2bPeei+J0DlWYrHdLc8q+Gki+7g2t+LMYZZvj
6mQD0+gBAmvK/TjlYUWje4q+D+r6TzFqppyt8A0o3flb32nPebnoiX2VTCr3sHTFxz7qCurXeZ5S
eB+ueglgRthahWrN2nGd7Vhk0iWnTnc91C1qc72XL/sqUQ6jaOIKgFM2yQkuhOHD1DSfwfVx8JL2
V0+4fPDWouBLmsnlDvROeVBliCV/qw0KyUExzILsSFrEPwpTLVQJq4TUmSmnEwX/X/qEwrk0qZyT
ehXoMZKFH1b0Sn40TMs73jcQM/MuYwrd9er3yxjaikT56MVLI8h/kErNn8hAFU+SFP9Brr896dNI
kY1+B2QSKavJIy/U4ikLmhXU5+NN+CvFiBBxT4mUmJQMs3pQa0L303KxyHVjBcARWt/3C9hxck5S
g9p+Lc+XHaGShRk52VE4gyIY9+pApZC4PgoR8n6wSUtCXG212ltTldrZkoDHiqHlQao81lTliGHh
WNVC1iPrnHqS/PZrTdsq2llK4Bl3C0d7m9fwEBveVBW1Px9Oy8CKvyVgcK7Z1JDCVK6+mhjrflIv
nW1iItEzdBIiVH7EUDTCxdeDpx504mE2iR41o71JcGbeh9yhfXBTKH9/X+7uqVJr7vYOWNfpJYim
t3QY1FN/27lSfTQ4e+awDaj1Ue3Lndl5w85W6hp6WkyxampUrYix6ArrfY1YblYkEYHiFtXaH8E/
N3X2NwsymZrPKJB2SsMRQjRx67mgrqZxJUvq3Ui5y6/p2fGTbZxWNGbj/FospnUtVrcKuPzPWxux
Yydoe/7LtjmlLzttgL8RXpB4FaE480VpnI47rY5Ip+llXxT7BVJk6xWis/JchUgGWn2cfkndIV/b
HuXlHLEhei7lhZXJysqZkPlIQadHY0Juip6wjQDRgRVPM6LJfvfEEJo0ph0jhpanm268WbeXeWY+
wUvd3BQ/aW+qYrirrkPxZraZcuGdq9zdClNH0SUssxOlqzbY/V4YRRNCDLE1AXRMPNfNbW7Mp7B2
sxvoTIujokERZ1aVDoB7LliEpnxODNBslJiuQug1dznZ6tem4h2qQgPJ4UmJmfpfqqvdpj7q07Cr
QbBSIeyexKxp+1+7wRkuYikI2GtSqsVNzNl6vm10M34Uc4FUL0DgxM+KozgvHfLDMLw4pvQcwJR3
A7BZHTMXROo0SqA2uPcaJ0aEQGmrvZjoDa+8OaXd7GDS4nlkcp4nGl/ay4reIHiBm/AFx+ZtGg9g
yuwrdkdEroh8/776PueXwDEkTVlLnudunM6HhyD2sqtoZANpqLFGQFcMETT+NVHlFdQ0suxtZud0
mkVyolv5UQ713O9dol7Jrp6vOuuuyREI+j0hVhgdUbtQsiBj0qWNCdP2nuuY+1RBNWbipZQnqT1k
udAKFrSW83ieRrgQwksxHuq62FU6xct+NG4z8v+wPHntzdVUPm9T7/+Qdh5NbivBmv1FiAAKfkvf
tO3VrQ2iWwbee/z6OSjqirp6980sRosKVJYhxSaBqqzM8+nxKUID8MKZ8i9L5OX97PXhDyQ7zA1d
0VRkMBBMird47SkJefqRCycQAO1d7zb2/TgXZOWiAlzhHUu00L4PUtO+NzXP3jZDbC9uNkNTtCMZ
TgdpkkNlXzA2iyYTATGKzCYbNd8Pry9zs91exu3IOO5g0xzcwO7uSMwmOT0ppi8WS+5VarT4I+eq
A42KtH3jYeiU+ik27K2violYk84/JESYLkNZNex4nbR+vZOtYTl8RN58VE90zkvJt1f2gq0C+J4N
IaIVTF3WWrYByxFuZXWKSqIotcA9yapWEfGpZF8yPWjPPKmS6yD0WSAPQ2pYy16FbiqLqiKeX1Yz
G2CnQHDbKPnaWkWO0gI4oLu6sLMtN139icMG7uSABL6HFvhtgPifMAKHpY3U9+WvvgacALRY6Jsl
qLyzfFyRvOuuGnXSD91cyCtZhEhRHewy8EoY6LQohFstOj1u1rIaV/Wj7jbRlz5u3Oi5yNrmS6G2
P7Q23Dh2WT4UvSqeSUsnPLKqWSmGgf48EO2x8s3e28rW0GC/j2qJTgAGnUeUvw+xR5hUPHeu8CHe
kwK+l41yfFR+Sxx2Q9ISFNG7XykQrufeSgHYfwIsr5qmukr4qT3KguQr1Qwee7MrHknmnPAlqcAu
Jy9Olk7CdjUzDMCov/s3Xb7VA9M8C1v88FIEyYZeSy59zp2S5SR0fKIRL+1cyIYhy6w7f0hfGqv8
xzQPyDKnOFVWtLz2by1/HwXTqZU4+QapRHl1K5r/sI2p+f/qdxsWRXz/c6UZVkbix8RKexB3RoOM
4TnnVNSBgBhEIa+6gnOShaz/1UwsaLgLQu8o7dcZ5JC/+t1sf/QpYHVs+D380NRSsMjghf94pdsQ
efX3u8kMfEMDy7rF/9pRznibW/bTA8Vcl9xVIHWjEbDsHajSfGvjYmPObGlZB20SEjxMQOPN1g86
GkZ/1OeBrTTKMbeicuxoXxS98kDgoPnU1dk3JTf7o6zhchUb9mbmquN784RwyC6M8+GYtY6GSg6Z
GqMVCfRNM3GRNll0mQnk0hH5WlYLZSJ2t+ymO3y2fP/bKnglGjokQ01r0QrMs43hju0pjmuXPJXQ
3ysz+ZVJcVwTIBRMlU8Muh9c5JUpeNrkWgsd+d8NqIzhPfbML9JuTWkEhmLuoiU/656DJDlHmjsB
cIhBcJtTLBRkyQ29Tiz7ViMHBt63BGGSQ9ok+cEeoofQMNNt9Nsk7aVVBcXi78uBjHasfNDX0bL9
j06/Z5O2/33KwnP/mb0p/C1BTs5a693sVCdhB2iBTIOCHJNFaHXBj4wwT5KIfvKXedNhY32ZtLxZ
eZqTXPIckiBwP7EbrVK7WKzRVlbXFktS910OH5rpGBiEZ2+qgFQiu7aH1R9GeSkL3SdAvWt0j3At
YraJ7RbT8dY8grhvF63Hx4Ru8setIQQPixIbmpdqmj/ytOV2DI5U1siUMA51Pr3Lmiz6wpi/NH21
FvWYP0qbGgKCqSaHHzcmD9FsjmrDtWwzZhP4E7GdFL1d3mxp2jiLsSNY/TbREH96Gtrl11lJB9uT
Jhct5BzSlrmwZb1kiDbSxuIoXJYibHZwRi55MSLxgczSY+dawwlu5imaa6TJl48jFP4N0LRpJauy
wIf/g0D5CO8k3ZLadC8eJ95ykDQ1ZFtvIRt0ywowNHnCw0gkmYc041CIS0J0vFFM4bmZa9IuAss4
sHbYy5qjTgZRimIstzaSWwtpvBa1Ki6eQCpMbyHNSVvQq/rZGKNFnVbR2nKV8hwWJqezoHl3ia3p
Z/7fDgHPtvbSWRygqJ0RfB8LbZkCQyGZuzP2mRHmH0FJ4qoDlQrYkaKs46m0jwaEkr1bq8bWxily
35EPuQLBon4x8/CTE67qpx1tUdTwN9xnqq1N9tx96wprmZc+Nqtt3UXO2vzYNu5etlpKDPE+GfmK
ozVq7VRiIe8SJG5WuqisI2nzP0AqBCRQaEh6z6ZbcbNZMNp3udqSb04PaVeGsehgWf8zjNzN/5/p
/utVpW1+h+y7xNonUr6ajy+buWjnk1dZkGy0igj4Pd5MsocvRm3TCpU/6NxX2uR4WSUR9JF4d/NO
1m7zkiWTwQLZ5qRL7VvCymeZ5fS57BKSRe2voOzdS80J21hn5S4XanjO+obsX1O3HvAGoTzlesCV
0CFdIIthfh3M9qmP+QYrQ700e8442eUfrnzVP1Cr8nJ0U7GuSoNUmZmsKnSTQl7NhewyzXTWdvZa
h1P6cxLFeOGOBuZ6CLpPklX2JWmVX3zgRlvyy7tdGXoRkjXqp8l3bJc5Nvid3M5fBxKQtq4zjWtZ
rYemWyPUlG1l1Zv6aKWaenQnq66Y4VcIXRxGbpWvPiQr0o1Ab5WqqpzQfyauOQO/VqqOeBm07Fe1
mv2tsurGrgeKrPvVKqvpfWGsR1/90U2TC/nVUlEdSgxifZssJjq6ZwdjaSiW8J9ZpUqnnmRNFmmQ
ziAL8SPq9SxdD/adsHD04zbQSYdR9evVvFgnMabsOQQi0Uw2GCIzrq381AxSlObeSWWKdSF62LO/
m93S1IuVnPE6LZm1izHzlHWDVMyyS7p8b8YpOoHIxa4m4s8/VRMIg3C/KlNvrictCPdt5WRPeqx/
IuKZbgvfJ06n9fOTLBxvaI69c5GVsS7LdnVr1BVfW5oVEktDW/Y7gIavXlaSTOhWYuEKWzk3s2AI
pwH+JUugLZma/oe9KDPfWPQO8MmwafEb0E2OgkDb3U0dSpccX0TvrYBRaZnOR9P7POjiAk58R15G
2zcdzIjc/QAT9KEVXfVk6GO8Z6mkrUE89x8xy+NEdz8MPHWc1BYqsbBCezQm54ccxz6AxzdpJw8D
GY+cR7QGz93QvCLJ1OHJ0CztKxmlaHcSInInt46ySNkKBXbBY2reTcoiLEn7VJsSgfDMdiANF5N9
KlxrJTehTjTLtWX+UvMa9VLHkXrJa++9Cn3tTtZkIRuj2Fv05MadbnZdCOPYFvpUIlWp1u6rNenT
yfLCcdGpiApOQObWrhicraymivmCqvMSNVY0MWZsjaFFAZ+aCI7yKp6CtF7IS9934npxa1Kdhk1L
pREZzpA/Ov66RPZvYTSWC81xGo7RXPh4YbJVpfdvdm61W9mA+paH9EmYf7GMjIzDogpq/tY90UPy
MpixO9EsajE/cI7XYib5XOvXTi1HbhpaXwCx5phpGRVdw3PT2H4GNhqjcKkVXMXouU5i18zaPTXh
8jzVI33XpEK8qJ33qxX0XbQfe5ThWCc4C3Lp/M/JjrdVZBg/Iezf1VGLkw9IA9tH786q7fxeOvIT
UU4L1c+Cg6z6WhCsSxU0mRPbL/UwoY8UT18tzyk2STPgfHTt6m2256UYv5IyC5aVrzDHO8uSCKl9
rg7hm+HEwIzd+rkdoUCmYfdDmp20D7aFPizMdGexR9tD7obUPF8Z/66OytDP8oU0Xy+v3QPCrYyS
B+dtzF/zXHtryAtki9ucvms/2ORBbKvM7o+Kn/cI3iNlZfbapUXL3EDMF5tsjdWhP8oir7JnZfDt
bVxHlneSNtAgxNCIolrIEQSZhLin51nLbIp3Guc/BeKvaH2Tk1Qk/Sb+nczFH9CeFrLVDKP3vFbb
3dRogqyGeUQYNJwEFVZIlt7vjjILDKSPRYDZB9vYOAZt2bGgKViEVA2HGFuliq1NAc8M2rXQ1JXv
Nz+LAle+kpToBJL3QmbFP2Lv/F+RfW/7Xw1SAP5qmwkZfzU4mU3y620a2VuqxF+F4/89/39Nc7Nd
5eN/j8hMyCr8dnk34fxuwlkeWva+vVczEI++kekLTanLFT6G/B6Fsezenq+ILyCBybpIiyymABW5
qrfsP7q6STOyH9pdh/yeYSjHlNuY167lSDm14ajdecSXJU1G2gUoXpgGbuQwiDZTZPruQuO5eiqc
fq3JqhyXFknOcaZqbFSftHHS/Lr2GBIRentn8tXJ97W54U/d9tbgNm13qHE6Xt+Goc4iYMoKIWf7
IcXt1Lo4SoVZOg9J7Ron4l72sk2dTXlvA+rQR1ZHc1U2NEXbryvNdVciYh2+ZAfnLWraZzVo+9qH
P+rFAt5zlLNwV2gfULO5tRP719xBdTnZTrxzwtY8N2ae8HxNOQLVapUQHcgG52gyzLO8cvxKv/Ob
5unaTw7x++R75mXTLuWfjuObETY/iV1T6+HCmmeV/W5TzXGho13k++tLarAyQrKyVv182th3rU8K
XlHsZBWtc4SATVKRZNVJQX1U7ROCAc4BfQn7WvxVlQ3S1rlRuCnGIII8SOyfHvXJAn2b6gGNueoh
jDjzMgpBxlc/VnzMFOSZ/GmTnXkKNqukh9Yhq7KfHNtErD0MHMzXsX/NV9dBsy1qcrE1VM8PRt79
KtzWPvQsGkiBh7REMtU/DbNkeYkQAjhOM6rzagO7HOYEmMFSK/2VnOGPSzmt7C1bPAgi/NCQRppU
xKMQ30QSs0jRhG8i90jKNE623kQtvehTdXWtk4XqHK+9RteHYGEFn3+0mHJQPo+Hes72mzxBluEJ
6xWj8pTDRFYh6ysKMy4UZJg59QPoI7R9PBThMSTPFfq8vo/SZOPj49xFNmlVU1Gae85srZ1v9I+K
3pNlDRV5oU9ds2EDNX6N8SKQfzq+CR8mAt+QZlMl3dWeWdV0tfep+MMu+0+Ek1z7G0mrnFBVBMky
gE/qy/Jczeq6Scz2uCnGcD/N2ru9jbSAhoDepp7FdnU2Ljt+UcFKtvqgWY+eFfOAmseW2Wjdq0q4
a+e+SB84e8f3XkGYTg+11emLuoLaAwtuAbFb/9C1FnkMvwvBmRukuIpaLJLIjc9dWCRPKC5dSmji
74RZZRvLrxUAa27x7pLJjP+oINkPjXYO/FFNTE+kaFYn0NUICJWIAPVOdTX5VgCgiJP86qRVCr60
lPBs2Vn2kQ2yKovCJo/d81Hk8YOZ+XLrKK+UGemc999u00uznORm64Pwa2u/J0M+bSq99rVNOVkk
LSps11YIkZZL7qM1y6i5yYzi8ji0Onfx1I2SDQ6kdPE/RhFLFe11V19dJ5HzXTsZcfdFU/RqF+lR
eL4VVk4UdT8ubxbwSOEZjiVaCVNoPuOS9O+k7dZFXtWFMy09TVNWtwZtdBiG19Tfml1K3uH8Ylej
vMwrIjugN630xPjzXeg2rri2aD+cKu73vjd2e1e1fxXSJquy4Vb9o0tUKsnij/rvaZTJM5YesloI
GjHhbfD/Opc991OaItih2XwH2mPahoMdLKoZodVA9gcF4BSrQnH1Qxa4oLckaisGGnWKOd9ZjmaI
s9erRhWVS8aoOX+UcRIH2QX8QAhZCQEm3y/M3ZDYNqvHSnnve+2OzDlo3GowcPg1s8tnezmVP/QY
UkcYBeJcNMa+DtpNr3T7qDbzzyB1ap6SuvISRka5Gmqlv7dUM9zasDUODtITyzYZC6TtBPD7pvlI
azt60QvFvs9JJM7Avb14nMc85/5eNskC9AMhzWqNbiC9WVc81LWxQHP3W4lW8HOsC56furKUNRMx
o2d74EfmxO1qZK29svWFpYTxkx+03VM8pNHKSb1mm6RW96TmeXTiDvgqG2Ux+N5Xh9XiUdbAcdjb
2iB3M1JxCy2ZzJknc+3g12RTnbRbHMGnsW048Jty1jAzxKeDkE3MyVyFfLK2G7EtE2hAYaj0PIT/
UeKRwjhaUgN2NokvvTWUdfGBzIsNYhkvgJIGnDIN8b2MtCLK8FI2aXwvg7DmtnquyTY/ii61mqiL
sWHVYZtNwXFhrC6I1S8e7dzIH1lLkyyRTdlWVmWDnpMnHEX2WZpqs6uOorGfr/3nQb4yy6X6bHqS
sYuSZW80n5HrtwfZhZMM59JM1vI2QFObpcpN8lhrxiK2WQTHRdiZoIIT785NlUtU+QqbJQI/z0iW
dee0rzn/VxOSVjxQnlvdJmcBjaJq63mazofo1cvSDDgimx+miYhhG0fI/sw1WcjGfO5x6/Z/t40d
KnxDTXJvrKxzy4FOyJ7aATeyHqPUOQxDUF7QKCmXqLSm3/7fPVLmGP49R6uVaJLoub8r46R5qkfl
zeM9HvO5VmVtsJv6QVsqilE/6fnQPMXJmzCS+FFaTDRGUDI0+41sC0fXPhsDnCS/bh6SSBDWXBpn
9qYoc6dd99nzyA5MJXprbFff1K4e3uWxap1bbgZW73iHisdcRboul8PkKmunIAAS1XcHHOaE2NLU
iJcR9NK1KjpLvLSdZ/9RvbXKzv81NsP3t4N5m06iOcrCVSEf8NDNQTn+Y5NXagvxAlewxylINgd4
jimyuipkydXV2M7RpFFr71JLn/ZTAR1bQtlbFJB4JtnPnTYpu7FrCdXPRPiulvoS6GfwSeAk4WCh
8yLsCInEghicuAPsqodns1fEOYYgQ3ITP5Nj6hfra6MVNfad5atfAlIaOOrxXvOaW4RrTe22Q8Bm
lbuT/lwGRn3g+KNbyKoADn4f1jEiPZXSLnX9iyaK9km2VQAWYqUMzrKmFWOxdM5TyK38HgaOcxhj
JV4SAIC8yGiNp66c9CVyS8GnrdsbVkrml64poIoICFnWqASvxSwINneQI+NZmKQaIDrJkSytw8+p
NDfZaJtf+r4vtl28DnzQ3xMRw9X3sETncGw05dXq+s/KrOKLrKnitW4b9YWQuvaBw7VTkuQof7ce
J5ki8ZeyKrI+3RIKbK2J03tLyY+/Kysrm4iyV6ZdQdS1SHANqXNhBgPMqd9XQwopg81Av5ENstCK
xLr2swF+HICGLW/jk5pDFOSP2hoChBds7AwVrcFp2RlXY3x2W1Vwx0y0R0jN/TIuaocPffIXtV0Z
4Lj0YVk4fn6w2rJ0rpepV+QHzTFxQdsFREblW6tD58bhliM1NBAGPvKUyvUeWZy26Z+EN2uGp0b0
LfG8Ja7H9mcadfcGMKr3aeQHY+hlcd+4cbHregsfoZaKsx6V6irQOLCH2f0hB43OXQGF6Idt9uki
ULPqJesQWq9sr1tUPgrgnA92EEX5zdWjUe2a2Gqf8UnMWmPEtsvWKg98DnmMb7LRzn33iQ9GNskC
ufNX9Lvdk6zpVu0sdacn4myeGnTxf84lG0tlcv49V4jgiaFr7smYB8u5IvHsJ6mxkm63zmwT1I3C
5pe/7o96NyjOMm0hDtXz2roRsD8meDA7WBHmc6JF9qbssnjdzGvtLqpA3yrcgbu5qg76dMZrzbkv
NUUrxNMQP8iBcjLbLO5Q8Oh55tGOQFBJtlbqHuRcqj789yv5L4Uf8ujRfe9a+KIxCR0N4nDTdnW7
kC1uV/5qltVrHzWttTviPO5ug6OCnYUPP2ihjTq30YoYt4Ow0DYjjJWzwIT762zyZuy5GmhjiCwT
l9feaUhwraJF+wlEnupo76YaEGbctN6m9/Pxqz7BnvrH3JaQdqVZtf/T/K/ecpJs9un9q7c0B1H0
3c1hGw+q0+3YOZnbGBr9szH63zqrGr8BCXlUABC9GiIySa4yVTI3K7Y/7TQtZA8wi5u+c8nm9IKC
gPb2ix5pw1LnBP7EahLyqqo0+UnWW+LG+5kL5fbfWFoj25UbPzO/OKMr47z3okLtqMSrbeNP3VZw
dvZ23SrHrnPFesr7+hmweQ9Xrh6+5ZU+33iMnziGtlCHF23mTs8dgS3wSVRivOZPzawI9/gPOxpq
p8Yo1GffgQXbm+av/iFCUbf+N/vcv5v7ezb95fzyA/13/9vr+szzV3/5fv7d/z/ml++/mt+/Pebr
gQOUZ901fwR6239roUBPcYI+jLMgky4E+G9mO1wG4hv66d+HyLD3QG47FpymuYMeFG08xxu/wmsD
xVYpX2wB87ic7YgXj18h8iyN3/aMRLurfe4/OUa3w3vSLFIEVw61EVfVIkkV61D2uo2ARydWskUW
suFWlVdVrTPkr+Y8avdtMAy7m33UehNPWaA+IesMlymNxXvR1S8Op6o/4e2mig1vrJ363YBGzXIA
w7JJCrcC7UeBnlZ1lFV5JQul57jcN5oaEgqPJIUUrWJqTrKIC7c5hXMhq545mEsQL83qZquMFj+2
rPvKFG10w58WcpwcIhvGAqosOZ0VeH9bfe8mHam3yn/JHTM8dr2tXe1jBOJkSCzkNFUUSdgbGOeu
B/8SJ+m+tFtU1BOiubZuhnA37HbliKOXvDmbVORJn/l32fQ0hGxv3Jztlj0+oQ4yPTloF5BS2iG+
ONtIuxkRdmXBEVqk+VninuS28akZXBC4hGVAPnarcukPDhkFiTjLViuc86yIEltrejA9tYC45t0w
i8lmqau6+xYF4xcNLuHPJL63IRn6C8siPmKa8wTB6q/bhHWLyAk76NT2qyDDrd+iPBecQUDNW0y9
R8oXEtewU+2AyAANsJtaFntZG3CNXORVeam7crheKzxjV6ZI+MwGAoHI4SdrKPVJPS/JTDxVWTHk
26obWTID1FtyODmcTNK2MlhQkH707tOr8+VQjAa820JZ+2oa7mOtnx5rMwI5C1huN6imu3aaoN44
A4qxmuIPr008Ax+bLLgTUTu8jk6kLdgAZugw0DqVMU8UBPCMNBxQKSl5YvwuEIH8VWV/FO0Vt4RH
DwvoTBpU91Lb7ZK1CKcmkcZtI/bRxJmr5NkDveuyVTTo/Jd0e6Zr5sQS44JfW0Ut3gpl1hCvY/fC
gVt1MIguQRtK6ciXDIINkzeLsiE7InMc8SALFvcXXdVAGfqwy652sAOGUtzXRG4/5AmJKaGYwG7/
M8QIyx6/YfB2M01AOneqjkP7Ng3npAjb8GS8Dq0BUy6Tqc1WmocQckUwzimehP4FFH/pq82X3BT+
2QHmuZBmNRYoaBjWmwbVkvN+Z4MEO3FTMQ7FlSLmcGU1u6viylVWbVSxR8ozYzN1WnpxYj+7FilS
JwhDg8C2CEU550RWblUdHTazbsdL6ncW2Tea/RVE86Yw/PxH3jdveaUNr4at9mtFRPURhbf+mDd5
uepF2zx3ZeqtOCIPd7UWTq/4Fwij8SuSL3ptfA2c9qtCrAlpgtRU32R9k/ZPRtYYzyqxU/x5p9cM
ZZ77YHIfZady/sqQ86At7BDSssjaraIO8aY04PeR+zK86J17VHjuflgOHEx9IDgnDFGdJCUTLt3Q
Nx/lSApdbifOwwBZ7NBrxAGMRGp/lDjfdNcuvkDeT3a+7YfbujGb9/nISHZApRcG7ph1+6oT4kmE
5WuL33Xr4wvYVTP4tXE17XmOONrElR3uEf0lCRKY1RKxL/E5KD9LoYzfCSjl7ke++GPg2uFOL0J9
59Se+tD4sL0Bj03fiR8CoKV8q3wnIe6mFve+jWx13dlIzhLqkOV1dHBngrQsvHFSj8T+pJtxDq24
2a5XDpBpp+ELdW0x546Bxkds6wZG+/c8fDYWQqjIq5VFNuz9yca1+PelrMtCGMawV0kj+Z+d1EZR
OXb2+2FvRiWzEMAYECMEKkElyEwPte7sV6H5UFRDdx+5H5GhI6uepEF29EfvUbbZbmM+BEWn7qqM
mNSelIJoGZuBse5yS+MMa677UGaX3JpzsG90dw0Yj4WzTUsof2MhtN1UcSRNMrvNOljjxKeeiP9G
wLJr7+s6JOxf7c+yBvC2vS8sBw9zFou1tMli5imgVaCdETJhKmlrPPGWakqzv/Yw30Tq7/FQTLBE
O3K3cmIt0I6Z4x9LYT9weh9dEtVFZCZwHlK9tB+y1Gz2aGqHC1n17UFcUFPEhdc500et9ftBEOmi
uPG0axTD2LDoUN8JQAR/qtzVg/KA56l7GOwy3jumcBe+5/80inhe8s0a1uaTVbI2aTg3WwwQlF9E
HCWr2itrXj9BCIAowZNds2CxbVLW1bRyDm2g1pzY5t3Fm+UKQMSOT21LlOBoKOmb7yPbbNuA6iwL
ugB53g+FV8efqPj5iy41EPboQarFTi0Qg4gIzbC79BlcLFpYbWQ/tDj+1uNA+CFp49qmKWuyMQg8
2FmZ0A8di947v+NjdNT5HqFazc6Y+vhE+je3ImuIL0gt8lhkF/AwzmImpV9MT8ibqbhHEGQbbMeE
vTJob+gnxGQc8qO2Adk2gV1+N9TxrshmCL9nkjHcTkgcpMG4sDrNfpks5HHDtmJT7VdkSIt45dZ+
9UYEEsoQeg58WLertyJZsBfy30bVyo+gRJKl7JXY5HzriYPsyDwI5MvKSTKwqKLuzmbtVfymrQop
1FJ5dQKXpEgX70QuuifTV5bqeAzMc5cUIZo1Q7YXSCh904vsu6ma0buqEb4YRg66sprFuWuSTATK
WqAuUr86S7keAbTftpyy0BdqX3cXZ04jk5m0MuOWWMwOHH736MzpuNLUxz50lqQTe9dJiqeJ3MU9
ItPdoqzibjcQE7dBHkm9xE0Ywq/QzrJGpCyBKXMBubDZxvCJeUL6RrQu9V4slCK1HsGxiMU4WN7X
ri0vqEA4/oJHrTUDbXnVU5jFZI6UWbjJ9JwnZa/HCsFRCZquIrJJzGjsE24qfVr5JFyxTmyP12rZ
eWLTmACZHI6l+TNE0caJNVXdq3GNzhaY0UUivPIki3Q+vKn45IerMc520GuMo2xUUwP6CD6ydWki
5pE4RIU0hh+dEz3dWAro+5E4MH7GuXEfda5+H+RdeSbBEKrrP6Z6vmogTHrDaB9u9iFWjKVVd8VG
C2MfTjSCnbvrdNwRid0ZzetUcmIkR9tjXfU/tXqCrT8E+Y/0XPdO80OJzXZhOOX45FSTy//U6Pfs
bN1V3+SfrAAsVDQ4Qu7ULOAkjBQ7Wb01XKscXsVunZ3+sg9Gq64iuNor2e1W5DkuDCO7lxbDSQtn
NYxauxSGm60Hb68Kv3uUReDw0XqiU+9kFVK5BvEXEs9Qd48K38JHMJfZ1ncc1OXnUdIGTZPsdS1y
97Jf35D4Ek/e5jpg7paLINvUkzeu5Ki+MrrHqlJfkSTNj9I0OGjNdnV0loOI3ctRGwl2BScUZ63H
ETdqKFfqVY8zFiw/d0/xrvipvzEs3d/jVtYetQm8q+wx2PUn3i31qVad6q4y637jNWgFq3l0V+eF
qSPyIrxz2ZDv37rmESoJCFe0BFamMUOqkCZcgYGt7vBbOm8WD5ewsI3XINSiY08M2rLwLOdND2pu
hWoVscvOzVfTQ/4kdYJlkxMxr2lOfFenunYkPi3cRlHUX/KmKdbQRtVHvPXW0qjr6LUsQw2+TAqX
3hq/KghCfKu76K6IdZ1nmzNuQ2/yyCuhaANuzm42CnY3eOMtD7B+Mr57ZuIsm8mdDmXc2S9hYq2D
YsIOf2WrTXBTzUwf3jOBV7oD6+rhiUCFXOcIZB4+5oSFBcVQXNpiqh68oP+QwwtHWKvUBMsuOL2O
w/SEs1m/c11Czdti6M66bWfrALXdZ7PUTFJYs/CjtlCPllueqr8Lu976CeTgxbTi/D3M83Kp1pp4
zIbR38gZe7Ye1xltuK1nJe0Rnxqs/LkcBpPQfi38MIPuJGLBJooZM6IqvmuceI3fZu0ZXQTOuxXq
/D16Sz/qaWA8BT1hGH1iv/c6oSwK9IE7A4r0k+on7CIBFEyFmiHolV2j6PzMaA/cOdqljKIjqrVd
jtmn55QhAlSes6y0Sux8l2rfJcCS+h7VZPw1xFA3xjZUkAiXrUPMDi0gJHspW/WSpHab1EK0/cyD
4gpnBbPY/0yCNQ9/7bNstQbRrlQ9mmGdXEbFyOZUteF5jjArcnFX1db4wl6/2PsiCtYysOzf9nC2
y0C0f9sL1gv/ZZf9laGoOJFMzZ2aRP4mdbUACXo9egk6Xdm2MfwD24vil14oxd4SiF/K1lxLFPYd
I0+kudV1BWrqQ3KatPkQp6k/ZbiHoXTJvu/BFNyiP6SN806O439HfyiDkeylTQaIyIba5FygJjjU
1gEduyi0nZxJ5xhZicR76XBnr4WF5Enx3qB4/VrNAH2cgBDO5q7JDzPetDlRjdJTYIytcZZXYr4C
6H8ZlCnZS9PNnmdWs+1/j5INHIj/Guo15h+jRDB9r6ba2AlNiy5tGturnHSflVlAWZc2WfikNuxE
4aJqRRLPpa66lgUuuX/keRnLboo7/oe/h6AOtnXL1jlc+8m5PI+kyWZOXPnDqKietbIn4h1asw6V
VWfk1a4CdLtI3DpAcHN+hZhXkHPLea6j51cwis5epZ6G30lv3Qdr0si004bqu6v/KPJo+DSLTF/y
MaQXjpbNfYBA2EYgt3sJtNhEI62210rqsrPUuuzVUjuyc0rR7oa5mpkV6OXYqfayFZhDRyhT0B9H
NcxezTb96ka9dSanO3s1Irby/Kr2TcDXRk141XpSi3di+MAbBUZ0jhQ3fSJz6CLtppPnRGiQNDyh
qPRu98VqdK3sFdl341D04a/hXgpiLISiftb/D2fnsSQ3krXZV2nr9cAGGo7fpmcRWmVEZDIlNzCq
gtYaTz8HHmwmK7utymw2oCsgkiFc3PsJO/mvt/uAWt7sKb/djgi7efQdV186qQEawwi9ZewS7YmN
kbOAaKOXun11ETV6aqpaufoJifRURC+tEYgDIZ4GT5sifhk4tW5UpwYtxWeycBW73uqjh8OcUQXn
ocGdfUAfelePWCQp/titmqCwnqfQ/qNIcKcok3uoyWyxZxIGfI1FZOdnYZjDSTrtSj/euYnvO3Yc
1r8ten81VSWehX0aeUBYq3ZfJeVDhDq1uoUT0PxWxTum3WMV9VC2an4O4gqGoeemK8M0UUCcL2na
fk6QS9mPXYlx4NhE6UVDcXwZOU67kVU5Tp070lEniVgZ2e0B1VCtXCMBhdcZ4+PgEUWIjPoVB8KS
DPlorUAjzQEFBLfR5E7uBha1Z6tJFrEVN6+mYasHbxDKUt7l+3q7TC1somWv+joi7/dKoCU8pQlO
anC8G3bvUboaa6841KFqrwhrBpsuYQVHY6Cz4TFyAnPMWzFHqLsGkHsCP0SUpCP7Hwd1ujdmmZwV
e2+xaPqK9R2NsiXRx+hJNDHILLxSf6Q1SD3P/h4BQyBs7EyfjAwb2mEw/aNpwWdDKiJcKw6ce6vK
8SuaCDeTTUcf0fraMwuTGvSRtsQ2YTt4hbOHu22f69AtV+6Y6K+Vbl3kC5lhsIvhQmINx0JaqBNQ
g9yLLrJk1+V3RQkcEoF/ai+rxsXAHnfxlNDnblA4cHaq1Z06u+5PstRm0c+S01vKUQ2BijPgvfnD
UNzR+1tv2826KnZBYDImbRa3QbpzsbK6pc16PqC7Uo9eZWcxw0XycDEmInmUyS9HMb+wVcruZBf+
AdlKx99iKzvZgiS3Z5WhqxzSgXRyEOv+FRM7a4VRE9CmEDa7bPPmEnH3taLqpItxKby1l55e7zqy
tws54v2GJERaynWGEpTmvx8SpvwpIkTkZ34Z2S7vijthrtwYO3LZ8dvTeUHzEkZqcc9Ron2qM3EX
jh1IkLkmtPRJUUP3LGtOnX/30lmTY0y7JwdHd7wmi+lkzdUCPPOiNEUPdII7VURrlrrvdoe2nrqn
uAvGZYpP3l7eS8Qba8nInHby3kFlwh77wNze/gYNhRGvwzVB3itIcm1aQ002srePPQvo4+yvV2LB
WaU2FopdXzx7drSbVN35bJuKvUoAP0AeCopH+IPXWzuqHKuY8/xJHbLmQZj6F9kunxOONeqcbjNd
7QzudddM4vPQmhqzbVNdgjB2z7Zu2YQhNDQEm3RY1QO2kqUI+isszP6qzPT8imVyUl0gZ7/aLd0K
ViQuLXZojJAdvqVhVpGhwDI3+YWquAi7jpcMs5KjbEvNOFowY1qrct9EgL81dvHr0tXHfUxi87HP
p/um6vEJaogFjk7dPdoOZEQcAk79XLs1BaiZVGjOyloEXw0v86Q/yuroRdnaT4Jx48VgEEXb2ptM
MnfUwGsXxVzEPH5jVl0wb2Foa2d2jwaut1g1UQAIZ8bhalO8Td3pkBWO8tYwpVopO3KO1jtERvl2
gYh8a1J3h4la/sQiUR9RiJ0ddmlHI+jbiOuNqn2y+iwPVuM1KEvtGLLNPhrwZERLhFxn0l5Y/VA9
ZErm7oIxGrZDlIyPqT58I/Rvf4ts5hH0El7ywkw2AuTFgWB6eEUCFzkZO7a/iezBVof2a6Nj8et4
dnJ2NUABdQ3qVXFS84g2Qr3w2PcwzVGVFy/uzeMcmAHuPzf+VnRlq9GW6Yb8MJqPc39jafHSnY+a
bO+XGBJ4J+LXplj1jhquQkVxVm3aOGccvFvOPBG/lqAod51hOOBr6PCtGsBoZw2QFJmsd7KRjJa4
dVtBANnEtbvFgFLXqtXQO1ENe3rAO9fazsZSWHiNTcpsPPzA3KXCpiGaHnyXAyciK2dZkzeQPVRX
w3xUVZWiTdnYtssyqaurHOKxhu2nXLMXBmrAD9Z88XXEN/wsdveyanR+cg7UHYznK5R7wvrVs4X6
gr+AOP+g8ie/BX4cY5cU5p9UuCtrNcVioECVZe94U7DntOSfEzfED4nYy6fAL5UFP/zmc1cmP5+o
kwP59xNrdLO27pSpa6xC9Z2pxWhaVJX3ihDzj8o2qmsAkwC7R/dZNo+GSnglndytmEcVjrG19FB7
5LQ9YfquW3zWtHfo464GsNwHnKnq1yxdyX/D5NQPtsGRFzqdkxdwsZPh9yrulsqCJJS9TMcJo6Xe
rE6RAuF0M87FbrYCkpdaKx28QxhTIIDSLGTj+xgD5d6tVaTqMswIO0pnYE0fd1lDoiriN7mwwGg+
jU6ikwea4AH7ub/uq0Y8N/b8DcpfMBZzz34f/nGrAdrc1ez2VoHZ5i9jmTZMrV629z0lXAnP6zZK
Ce5ad3HqSjtWKq/vtnxl89cM0ZN2DtyaUGBWcRFj/4kQ7b3lO/ECa7PpSwuSlBUsTe71OE5In/qw
FX9JNcqSFFy8qTLeejhos8v1Nu/juqhPl6GdGssMb76+zfrrOF+SUhBH94sfbYoGiKzJdsMPYZGW
I3tR9Jdvw9ykKi+F9SpHvTc3IxscS8/T3XtHWRDAihwAjPJp8vVqtdPAuxpZ/KXo/bXJ1HBO6gGf
q3YMHzKwPEvdBoU6VgAY+iAvP2ta84zpZfgjM8iG6i2zrqtts1YrOAKa/kEXNaZSivXDGAPj1S3H
gAhOOjzqfTyssqI0rx0SMBu9juq7VodRovfmTOjsu9U7Xr4LhnYpCheKHgkzMix9UN/J7ho+KM4w
/Y+aA+K2JByMFE8eYxOX30+tjY+OBowrUwpi77GO+RtGk3zaYXNoweO9wsyTwyPiLPu4q4NlVff5
jlkK2cU6MlfBPOHKS9NERXCrx1aVVQujhkn+z3/87//7f74N/+P/yK+EUvw8+0fWptc8zJr6X/+0
xT//Udya99//9U/T0dhtkh92DdXVHUszVfq/fXkIAR3+65/a/xLsjHsPR9uvicbuZsiYn+TFEkgr
6kq99/NquFMsw+xXWq4Nd1oenWs3a/bvY2W7WuhPfFGJ3QuPz8UqVYhng/OIJ0qyI4GcrGS11Sz9
WGG+w1tOL8gE72J40UnW+tpzHqG9gze69RrsLJG8vMiOXB+gVpU5umYCoS6zS9ZtYxSvvgjFXkxJ
s5JVtAazZSXS6DSYRfHarkBUp6+xQTIombRkKQepcdetXEKhezMLnzKRnadmqK6a6RU718+7hWbk
0MdlY1YK6GqBd5I1QqrVtdKUcZ3VbrwSZVpdc6f78tefi3zfP34uAplPIUxNF46j//lzGQvUUAjN
Nl8blHPA1OX3xVh1972SP0lTeCMDU5RNlr2RFvNRpz7LUZwmEg7TnAh8LftRzJwZebE6rcXTJ/4B
NK+65yOnPYrbw69R1hwp+dWk+raJKq/aLgs/Gp4TdCsmj3SBrIENhowSPgdN0j5kk4DMyxhf8epz
ZJlERa5/82YYH7+khqGrmulqqmFq8PDMP78ZQ+Wljd871pfB89bGrIatzRfOTy2bN0oWEkUeCIN/
N5ZiCFYVSY7f2uTolhz/Mc4VE874fLesy1IwIA6sTikhxMlAIKppN8QwEjYCdnyugiS5Xbohi1A9
lw2QY1UVOQVGybpfuWDD/e4o75HttyEkgp9QJfHRRag1dZFbGawEA7vSv36fHPvD+6Q76KyptgXt
Vzc0TZ1/7L/9mNvMKwJFJQzrRAH2U0mLG1uV6c+pHr1NflRf4Avpz4ERc/Ctq8ehVIZP/eit5CAg
HKihE6G53RI07NxMNiOyOp+ztpBXjHUxP0IMSr8C0mjs5BNhljE5F3F3kr1jGF1ilKuuGgTKgwAn
dM5zL9sFCfIswMLAC1pTePLdJF8EkWVxkBtISqcDgnqJ/ShH+MMLVJHuk+wPUCvitZuzrIVa47PY
q8lhdINnUbs2OEvDechUe+tVhjKfP8SJlDRZhblaK1m0i+MoYptC1U3KAVaei8XkXDUbm4Ry0ejH
QJCfHNpnXQCic+Iue4j9ceIAh0EolrJge/2o+66FWXqUvSw07d1ff4Ka8fGrzkfIbKxaNq9CcsGa
P+LfPsII40RSmaJ/c/Dk21ZYsBv5Am5rt/BSMPUNGvzRXWthAGhXmUWMHr2kccDZJbdH6+plX3VV
RA9Fha9cifb9XsRWs9CGCDyKCwVRhc+8rdUQj/O86F5VjHYXbWrgFI4h5ieo5PtE0bvXCfvQ3WRx
+gvglLyWBoC9qbCqs20irEVY6XY7UeVmL2rORv38tKIlse4Ku7zrUTV6HonqyNvrYsoPBVx/dPsY
Vs6zcIbL6Cnl0Poifr6m69bxUbiZuZSjfAsekBZ1zVE+Ayi155DKUUQ0LAfHMK46xJRrgWaLX/lE
vn41ubMivTHA9ZBt8uKh4LUxIeXeboUFrp3M0n5R0d4++ciy7nIjhSYyl97b/lvpr8c5EQ5e8ilY
rP4sfXhKHLrWlohL0/nqfd0p3jYKwnDZeup0Ly9aGiQbq+3y1Xubjyv7qms1Yy1vkx2dqZdLM3W6
7XubYwl4FiNeiVY/fSd8BKuu1ix+eb66t4yhvJusHoJ7HYoHZCPypZ0F7ZveWY9sOwPWbmVNA3kP
VZRno+zqz3/9/dbn7cTvy5ph2Cam3fBrmJ5sIft/+3pnNlZtod4Eb+Bbw/hgO7vayB7JCzU/bNFu
rbHWPqu+sJaB7hiXEimOfRVM9haMUH7KEc1Y5Jw3FmzM+JLPFwU1kJUdc4CUVb1uzn/9JxvOxz/Z
cS0soQU5PWEK0/qwEtua6odBUdefp3FYRe5UX4L5YiYFUvGO0+x6gF+LXvV+tqmDgzMAMpgLPTW7
Nyerj2QEiVJpZGb8jM2Jkab9m0+Yb5FaqXrXQzX4pIzpBavV/q2o+IB0lKh2abACbVH4mX43NhUM
RYwOo22ekJ22Z3febO6RJXmRA42s6ZG7C/O/2Sca4sPExH9cODbcaxvrcuTx1Q8bRcA3eFtms2qJ
zYRpJWV+Gprcn/X/KTrzJdX9/OQVQFUIKO8/tMuqHPE+VrYl2Fgi5GciETo/5MO49+r7vblLvJ9k
SASV1OwfDDQRjoHlvhFvDDHyNkd0XRzf2gizpnceQgJ5OQC4ucomNnnDnpl0gtJKp3xIr6L+VovQ
3MFiGR7UouzB4F2tKOeRSsd3069awJ7zDfIhilcGi7TQ/KN8CImp8RyjOCk7gbnFa6/ozdm0p8PY
KOqOYdx0x3i+yFKDTegCdna7/tCRpUg8LORAm5/KUtfgn1Zt4cDCiadlYISw4hIb027df2ghCj3K
Szm8kWiJP9367SZcZIZAB2gegESHnmXNKU+QyrLLBgqoH2hIvRjqKdHKnyXZJi/x3PthsGyTvXVj
OnvLB9TaT35xVN0222Zjcm9pRXF0fl1k5yTQydjk5lgcZf29W41gQgMmGBbt6CLTrUzKxphXXm2+
qN60j7Q2PYt5HVZrC2ebJrv0t2WY2NoGjecWaYy5dxYBg7mXLfrSzQ7yIV2ZqvdWu5F9clSYTtUe
subIRmVey//bq+Jxt8dW9+erRumgLsVgYXSYYvyc9+i6JjB13mo34fCtFe6FfK+4yGqvj8qb3quI
f4LbOnWDnl3SrPmCLLlxRozCPMuS7ZnxnYO4jl0W5hnROd9YyI6oiTjXEHdfy+r7Rd5RQQd9b1I5
1S1aLQZd2fTKnak1cDj0TGwC1VbuZNv7JZgtnv0iTA5Jp8ZHoP8Ih84leakV/G8Xsig4qG2gVF6i
NkhOkZ8BnBdFthZ8DKsqKqo12uIxYDRo5BuU0cmXtX/4ZQ7sru+yT3Uzu2mMWFTdqnXb3ruojemG
6eVLK6sURIeKDhlLBgdu32JaO50UCMd3vmmR0B0tsfAa03gZBt1ek3KctrKaoym6MKcxvpRB7T9X
7Fg0NzFfkmnswDn86S67u6bE1tluNtGyKvT6K7/mw9ha4Ytn59U27/GtzfOggAgXPsgBEETGhRN4
9nUI3e5oFTnM48EtvnKInB8gCkWsMhOkA3hk/dqO5rSQHZ5X3Ju13Tx1nl8ASoWHGmcEvUKhH+QA
q4TKroCz6QQyzMUyTj2ze+xdZy08qB1RY1abOXb/ZVjBt4q/jDF5L7bMxs4LdfPZrLWt7I5ETBDI
9jD66Ct7LQJrOMwxCdJFMFaUQDmWkqgyqKvMAXMv47l+Ee+DukhJ57vNccj9n3Fefei+D7VT3COd
OJ6rsiTIycntrZ696sNGuQDTGh9GfF6WBUfPXZzpw4MOOeu+NU+yT7ZUmlNskybAd3weQPTl3jTx
TkOKNdjXOD9tYlXLX0fMfOV7YQ9ttwyaqT6nSanBDLes29sLf3uVZXn2phn8qBHzUvdDMJSfLHTi
5J2ZhhsZiTJCmbULZNv03bU7jMFnQry3D0L34Ob0AmqfgcTPRU3KDHMu8FRKB1MuM6FE1iXpNXLi
pXsrjLKAANmt8KtrVP9/xvznS/CcrMYMm23B+0sovm79zbKs/+eqjKCdoeq6azqG7X5clS3Lb9zU
bocnHGPEJU7aC6o/5ZvWIqvbAe3cymoG2s+u9MyD0W0Zy771yrexX3m5r3Qxb49TLDN4NOQWlYhI
2r9Lium47DLGaCtLt97S/ptTK+jGP++w5p2VYTm2g662sIXx8czD2aEuC0Ivj2bVw9eDrKtWhrZz
sK27ld7b3P/SJse5+QWx4cWopGAxgZom+9AaugPmTNGiT1zv0OnFfsymyNji8+FsYHiDkpN1RK3w
QkmAUg7JW4df88qoK+dQuvAQrfpT5OCEXsCN3GNKnDI9U43G7juirdqVDIhBrjD8LkcpvpKuDYEA
oqxW3qNTFPZL0bEZ6WpR2cghZiUUlbB40Vv2H3XQIBs7V8MiX/mGVz366WTe8/tjz6flL9PoINiW
uwj1Bpz0ROwl2wAA+KV3hHNyvGEja2PcuhdZqlqhQk5AhjN2YK3jeMNgxU7fAN57+/fB8v6Zi6zO
t97GynuTltVYNnYDZgWhb5BcN7Ad90O1ZK/SFy849TjLISqSg/yfRK77AAnGvGboSz11TbaQzTYy
J0ugKANA/cyx3oo0/BJEU/otnKI3s8pNtv2DxxcUdRsTTdnHeUDIOvEUWiVTXe8So5m3S7ei3EPp
Y8wnq41tvTQN/oj3jVWltYW3fN9KQWxEqoWk2haxtXQjwqncsx8Xj4Ub3BtGaHwpLC+GaOUbZ8MI
irNf1ixCc0cbTGfMw5onV838vRNW3absmXDq6JvsT7whWE8JThZmo86SLl6/Ntj+n5OEfUWvucUX
3Y1eSA51sIF0C7NkRVnJdt71ZYSq+OtMwdz2rVNvncJVXgMwr3JAguzcWu+N6oAsQ/SYhQRo5geq
vlktxTiJO0AHxqUuOvyw5o7W6/0FAHjlXvdq7zilabmyU8u9Rj2BceiMz3WV17AeCv/J4mxQ+Nr4
0jlOcRor7M/SMRtfiA6HmyY0MgJ59IYFfEwFxbiz7K1IlThm9gI4ezhXqK1wJGFUHE7TdvQVMNRt
OL00URsvVVSzjvImx/XXLYwPPNJ75epkCFDLFyZcvnfcoFvJm9BqTVaNJ+w9TIj6roqAdE7jBFoJ
G/JjHUbG03sVebmf1bLwqqNUYZO9sip7w4qQg7y3mUXZwtJ/9OATRImLu9g0G1aFfoclmSyy9HWz
rH2JGSDoD2X9H31ymOJZayO21Z2v7OPM86zXcqgrkH7wVJIgMUF1aLMKnr1P8pnR4hWY34VOdCxG
z/oUT+Lh1p64NlE3HL4ExiL37KZ/yPaaLckyrcERketIrmlTzF6co/isjKg8pYEwLzYWYecMtdRc
jWDjdi3ZCDi9aydrnMOtiMyVc5B1r/FrgB8T0FoWWTC05l02wn6rSxS+bm1lad+F6qQc0N+oL47U
FpvbfO1+rFHQYrJg+wqBrIvCrxVOqk7khT+6vtwicJ4HiyLFscNNokXRXjgZW/jpxBFAOH/6UY/e
xa5E/xXRru9TlWtv+mQOkAngxQyaFiwQl4Cd6zkOTKSEEwR5L5d1SPWg4XXQk2RRDpKlGjPQlS1E
upRtSkWkfaEEPCOVz1DMJtxC+/tDdr/fJ3oUCwOMNpCESoeFizoCKerYXyt2aZ454+JCpmjaPnOj
9s5jX7Z2raD+pATslQWS/Z8hmFw8H3mrhbLys667JUXCORciEyIy+eH7qXYMpgb0JWmTZkTRxjbS
fNFVg3PXzBeCfc18hJ8D5hEbEXLgOo+/QrzoDn5Qv2qzrKO8uDMAofXTO3wllKNskkPtAC6ZBz1y
9T7WCRAs1axgl0SVtdL10b/oaTMhemePCFom5l0Tqd0aS43sETk9nZS94X81BmM31OyhF11cYOOe
2N/yIZ6JO5r55IZwpuSTKl/7+aR81nU2bEXf2kpl3RHQyi3MqMRcSdiG3qX9lMAH6ctwUzvKLKdC
j5OYEelLZH2XfqwSNYmaHYX0NMylSCvTk19UzS5HuPRWCn61fejN/bpfqyCAADGoB5fYaLqQxcAG
rK9YXGRVXixDZPb6NghClKWjz8NdIra1Za4V4bWDsZcII3kRlqsfhNnWK90GIQHMDkJBQHSALFd6
FYmBfPPcAY2iWPVuKw6lH7jPVYIJm20OSCsBcMz6btzIKkTXPQKU1iOSYBGwDvJGCaT9Fhlo3mp2
33lYe5/xegiXaT7zGhSjwgo6zE6weeOjAVsXLzi/u9dcXDuDANCLmggOknOEyZ9jTU0fmnuRVS/v
TbIkyt5chbMIqopOmBan4oSRgeDQT7oNgoq11OeqbJOXCWNAtEwh6yxTAacHoPF9ZWBMo8UVjmX9
7Gwl69NcH2q//1lnFf933U+rF1PNoApk6qtae/dppWZ/cECE65dZnJd0dh2xaT+IFiZhIIrwaDup
f9eKoV+bSlM9tXkGaA5C8I/2a5LE+R+ZDqWjqnTxpDDtrVHca+78vtIPuZPG26RsywdOnSAD0zL5
2qHTK+/SuuLij8xWKWjNJVPr9q8jf7r152il4zim6+gqYWHXsgyVr9Ofg/HEKINOqIX3DZs4UFOT
4R9TYn2+Wv6h1379NY2n9auFI863CF+GZRzejTqKmloNGkGxtBCB7WGPgBpKoaVnsCPLz2FU1fvW
XRlOEW7TIsfSL3tI4uaSG755UEm0HogWoAOVF8ky7FpjO5mqv+bUZK5ydYQsMCRYXwU8jsQ71MBN
+6KZirnCZHxYELdrtuCtCCcb1Z6oaoAajnawkza6OipKvfDQX3UNTH5mvEY/SkEcfcqf0LB0t6aA
+KzbXY7gnMhOquZp27RqnxR3Qt/M16wVEB1rJ1qM4sjHKkcn+kTQAzEAva8v1oiAn9eBrgghnx8V
1SmPFsTKRYa88ybVBRQ7D1k7ESRLz9LyjWI46qb3EmMzWd9atIb3HaGWtUN8fGnBf9wQAceSoyrY
e1vt3pvCZEcKv9q4EwaKsYWLjn0iD4z0ohLyJ9c5OZ7YgvqdlotBDadPPVzzSEH0dUSRfQEqACii
HjvrTGuVtZ41xWY04ObEQe9ssQwuVyo8DgRjgKAqvf4lzmH6dHZWrjPfyxaKUuKJ4uvFQ2QWAJd1
/Q7uu34HvWKFR1+LkAt+N2k0HIa+dY8In6KXUJfdWjoCxuRal8mgE3JEDhIFtLLaQ99ZQaN7srHP
3U/IX4DxKhb2QMQgmtpvqVoapzivv/qBsXUC9kx2mUf4qXbYohMN9xs/PaWG+TxE2DL7jeqsYgvW
L7sWfxlpboPkrF2TY3nkVJeewAClp5JJegzgiraiPVazuVhgFo+W1aQHK9zbmmceCV9fQNPbr8y9
+0DgCYFdAQa9d7lhRy+Vkmw1p+/RwgvrZU468t7UbVY8c5EEjnK1iwDdSIQ3SbBHi67rmrvWPkyq
0a9nEuAGLfC7NhHTXZDDb1YcayU1AAoPcWoVcTi8c03rUJTRMzaw/Z03EpSNgdoJrfJ27ajfC86j
C6ZksYftCJdcHz5pUdWe5UV3IFwNZYZyZ1AZx7pUjaMx1vAUDedUQM2+9HYUrUYbrwbNQb06mvBC
8ybsWu78UljPUMYWIgiO2Cl5ByVVhv3odm8psJM7Ux/imWKGJlCkoHthoEfOiT7BFbvNV10Frsqb
hL4d2MmuUt1ZhorxTe3LtR7qLC/jMNypWXptav7fWQu1GmwNqLrRaFYxYg5s2oM1AQt3m/hOvoJ7
vbIH/4utG93fTGvan4/bzGqWZjlwOBFzdlGOMj4kNCAwZI5budl3BKz1l3zMX1okp5xOmS5Jg7E3
My37KxGtCy8CkdNZxR/I7TjbgBUNeaUY14U4PsSuuWrDbgRswG/7b2bePyey+RMdk2iA7gI3JRPh
mB8S2ZqqJ1VaFtGPAUE5lACQKu3V/L5MtByp67Hf6Q7iSwVxoGXB2XGTaPXC6FEXk+zjYgLMF41o
ERjJxtDsekPChWNL2KT3uZq5mAhjQDLNc20W9+HStRNjbaYW0mF58NKM6t+84/af3/EZZONognfb
EJquCeNjXl5HtGnqmAe+TlXdbDSzTTcm2NY9NKzkKerzizAj9UsmUgiixCrh4wURWaZEWciOQphP
eAN7n0ihRocudcd1PJRsharmU2L27DCnJHjomijZ36rBTH2U/EcVQtm2VSLyw0HSoiH9q0dyJMdI
uY/7KtnLmuyUJZ3Z+e79Xtnx/tDfBnO/fN33W2XJG5DjwvoQvA5SFMciG/2jg1I+qey5Hhj5LCcp
trJmz03v4zD4C253uPKO9+4kSjN72Ru6/3fft//IS2qaaziaYc3pd1sVxoe0e61qNX7siNN3Slhu
+lR1/eWEf5FwEYSGJgGunvTXOfIqMA6Ni8lAlzevDj/mo5F02X1oRdm9lvAtS3qXM+Hcdrt0KFf6
QTHutF9tmPOmcC+6diuHtKOd3feFLiCBJc1mlC9OdJkVM2f9QNLSw8Zj3l+YpPcWQ6XgK23EFEsU
AaF4CU5tJFZOpCXQ8fyt2GCYvIsm7+qpNWp9UcY73ifWDmyRfZqGMt4OvRFe8ijR18he9fcRiJ7V
gJrlo99BsYFl4D0rRY9E7jApb0kQfFVUxPMUXZzwy54e21B/qMg/7CaTlR8H1viqw9W6yhLT+Xce
gLPkr6a8CdGXbNJn4umDuN1QlORANDJp2/f7yWhbJ49ddqiAJsrBa+4mOy+JkTcRwuoOoTA2Yc7S
tHoBs91Ctnwuxc6E1bws1lPo3hplFaE889D8YcXCwbAArbl4pjMla7cJkGCTF58wlBgVdk2ofC5M
pTaWmgiMZYsJwGmYEu+UKESj4Msh4E9Nttt+BQb4tyKibGvc5KfD+5jcBXS6knVbt79GJid0D+BE
qBbBU6C2xcrqE+eUT6Y4u/Dbl8ZM1mtTdY2yhPUKRC7fwH4290VK+AD0N3zryh5vMoNs9upPg+cv
+kYgRT0LEY6dC0+sRi5Fdhqijy59hV+B5bHcmVU6LkY1Iqs1DzYaUmZ6Fn522C2eJrdXz6g9/bxk
mYJbge07hPpR+FvUXaqeIw1ZIWznN3Kcrf1Qxya4OE0s7sas9ZeDZwef3R7VypjkzLntauvqDPjQ
uUzjn6suRzjVEwn6HqbyqbLqs9l53hOckm5BfB+O63hWvIo9b2f3JPg0ZHDcsrgYCrqHWOpmxz6d
yqNsIyhS4NWpFReYFk99gfdFBYLeXwNRh5iCNtVuDGrgO4UF6FTJ0HWQ98lbZMkNIoRAE/4378+a
BIb2CT+WOb7DGxuhjbM2Jy9YOcB911qjgzzE9f6MSmN+tLzKvtSObl/GCDWgv14IJczvd7yEZtiO
4QrLFq6mswP/sBBaZRTqmWIXXxQzypYObI0tWbR02yAw8tZZOMvhN/ecC7Zz8LzwFZjbRYSDoVpY
rOeT4l19y/zeF/b41qvgioH51QdLH9SXqCwWsp3DRLiDpVRsZFXLOJSirPAIm8Y4mcFQ3R5bagVA
2UZNz2wx002iaz252yTc6MIXzCmx89JjOxTPYlUf2lN/aRZt/tkfY7HuvSraJ1XevoRqfhP+ivAQ
vbWHpta+JPC8pADXh/EZ7VLIyw2VCEzWMaxE/mnmC3PaDc2NrCpjk19Qi97N2KgCQ2SdPWTQ5Xv2
acWnFKHkY93UP8ZR0dZ//WmJ/1jnWUMcCKoWn5elQy/883mxKmtDwC4OvnRB617zOX5vc0Dm2Oqc
+7zqF43V9m9DG8Dr910bFXGhPeFds+GE079Z3ZBsOTSHW8tMm3UdoEBhoPtw1OaLgPF6lFVZkm2B
pcOhdJxDpMfZlXUcqxUVICSRzeyKiZ+DOg8/mr5Ui5Onjf2JbET+1IzW5f8xdmbLjSPZlv2VsnxH
NUYH3KzrPoAzKVKzFKEXWEghYZ5nfH0vIPJmZCjLMrusDEkMpBQiBvdz9l47qKLpmrCg/FHq1js+
xOa8rAWzeagpgvq0rKZt2K8qafeHan5n6SOh9ieD+dL81hCe28ZIq3rrSz09BjMKBjZRe9XNnE9R
kOnerpq6r6+g6YBAWrYs+34eVfY68d4OKt6sJgGqjfrv3MzE7LtNdUE1F8/RHffnYh9HNSaHRMVa
EKscasTdfGjd+HvbA5pcy5GCGxFrk2uZuX3OK/OCfm48lPOOZe+yXWuE/Q9f/PLF/vky1fEOWZpq
G6rJ6PovwsueiOiul77xMup+tc5FAenKUvofi5gTnpQQ+UR5SGyR+kZnUTriNp0IxLUJPlzW8Kcn
11ZngmlCmr7oRja5ZyLjqCmOjD0RY8uCDKfs4tjc0/zGVBhkGfIGiSWc4na4dAz1Dn9/UpufWoy2
TumD09lQIVQbBsPlX0/qmOa8Y2iR9mJr3nMNbJzSZvnnBfPdbg2HWGOAMtluSujzGZpDvzYzT96U
qZ5vY2T3Z1+SDWpluXcsnVAcVdAW+y6ZprOH6nSLutC6AQvbu70xNqci1PDImUW9B4YGvSOZ6Jqn
3sGEq3NcXhVqhLh03pb98eq/7f257edx6JPif7hV/+Xi1y2JaFMzaWDKWVRv/vp3YmAyoaUfq5co
Td+z7BrbnHceokhcQhXGxsLNsPSUSaTDYOzntuVV3Dr6FRo02mrzG8oOAMvyMppmuJdRjrNW5veP
WnaQMDO7ErzTiJkcbdiCYOsg/5fBGJCB4vTnH9uWl+pQzxFKY7Lp8SbBAwDkrAPagNn6Rw9g3maH
Ld355RBoLD9WjfkQn36LS01jJJ61zm6qOn3QHcs8BmqQ3SgTC1+1mr1FuC1gVFaXxXJsnsY/jqVO
B8zIKoOWZsqw7SO9RhbhtIhZUCZCsHNeAjXJ15MDJGeeVCEut76YjS9fRG9TZh/z9lxovXNTJYSk
6vMOQoBQMORBdg3xwr8uJo8wzHlHNjJ2abwxum2sID+3A9Kc5aOY8z+bgIr+/jKxl+vgl3sAXWxm
rHSyab1yvXyaVo9ESSZaYWcvYoDoVtYhppRsqDdUC+yn0vT6tVXXYh/Mq0pPAUA1muy87OXRvccB
pt6NBWrojKHTsnkUME14uL2S0mk/tZpWHJ3cVFfLTqnnAEa4VFjMe538Nuj7hybty4tVWvbZ8kN9
hSKsfA1Eg0jWGL9MdQGNx6+jQxb6xUOlVM/LAZ2S1a5ox+Z2iJv4FPhTsqHLqXxDRbYckOuZXNM5
HU9ekcmbjmDfHzvSPnlgfCseGMXQXTAUmmsLENlJBXYcv+f7JX5op2pRfTvOC7NQf99WZSbV53lB
hMmfty0H/3wv4rn6x3E/t+kRCUaMKX75rM+fX9rQOpgm6bja721bvQS0qb8mBkKluByyA31Z+0sf
kede21+7Joj3CKEqUpQ8gfx6AuoIBA5+FbwHgwy4ZTvYY5CBdSZuumwgizoB2SxleegKDLkEeCRc
Joavo0r2iwisbTX2JwYeffAk8+be0WFS6Hn9JAH3nSezce77fjQ2vSR0LQyFcz/6VXcuquSJevaI
lCEgNEAb2uvl2GEKsNFXigdNmmN9DZNqlU/UoOZP+rHIm5Upo+k2YUJ0ZQ2asdP/CDBZckg+xZL8
DD/pULvvmsm4+blpecOn939a/fRxtB60dWlRE1zeK2ei+8/PS50pO6qFs81zu9l0fW7cWIXWYDzk
xxrzq2HetuxVC6n/ePX3x+VkeW+livd1qf6IBUO3vPRz79FohfljB54x7Uou5LplrzPXipZXxeAD
jeC4GO/mZAAnnBiLUTVUo9tlkXsNIQMeStCZcvFjW2OZ08HOZozXfByS7OhWbVq4k7F+/fOtkd0q
F31qV3006htShx5NR463tjrVKw3l8G5ZXRYDhWmXLmh66Jpiul22aSnYLgUY6bK2bC9GecidYjz/
3NRaEU1uavyZYdHFyt49DQt3nVAoxwI1fjEy9Z1mmH8jFc28G7Tg0oz28MUqBe2FgVQl8etRfcyd
BuTxZUwLeHkYMlbRaKTlKvEvHpFjd1LFOVL7EbNodUAa203DvV6OxtXMBXZkl5UIDfIHAX8Cgg/H
drniAInk4aTF9zrPiCjMxlumgcW9OqTtBnG0vllWRxmHt9lYrpa1H0eMpbYyfV3ZQRKndOYzRyZw
y662hmcap1DvGP312T5koLe3TNHXh2XHskh6cExbaRlzxlRPe2I+etnT2Oo5SIryTpOEWpeN1Z9j
29EuXgsoBLhT+ZoQDJYSt/icpykaV3IO95aaF4+yNG6XA15C3bePgV0rISlx8BZlY54HxxmoqYzD
tY5D8wKkz/1xhMZI5qTE5tXPI5bD/CJDzSEaiGGm6jBYrhxmx4GD8xUNE3+zpOIaItw9SFlNRMOQ
J+sN+mR1SeIlhQp78NJXg2CbMhbD9yaZgV9969x1k09sTdqIvRepI/dex/5xSMI1J4X9JjB7L9TD
myxLxwPP43RnUxCGwOoq5kAwX53/vpDz6s9tRWryNXYAnFHeh9IN8Fh/yS1UnkYdvKaVTR6eCiAp
KnP7OlB5LC8k/2lM7uy01K+Knr/yVPQkMZOm+DI5M0pUU4ZLqlKqMuMRCCmTVIhsCBG18sXUUqgg
gcxhXLbtV5DZIsnKlwn43s6rp2K3rCb6sRhQt9nDWO6n0ay3y5updK9y+LPPvaIQu+TF42bZHtTh
HuGt9VhMandMetNaLx+jVfZFTSiDeRnyjKglDzKxhAnF1xu+mg3Ig9Kmjj/F03jbRcHLsl3z6dzA
XROHTOPqiodTMB+uN4q6l1lmbZajCtW6RjaKFRsy2dkQhYIMrR++jhauJjRLMeqqVR871qNQW9sd
mnr6gqYjdiM9HL9ZkQ9PvtK/G1G2x77oA0dSPnKYxcjcouuSGXuA/Krb9nlavcd+eqsMnXE7+WEG
ydwa0GjB5wVk6G3jWJ8zd5XW2496kzPWGwKUBlHiVuQaXktLQS9oaJB7K/6k2zjz7wwZfdUDVTLD
Kivl7PWach5s8rlinW7fvOnn9uWV2ntopksGnJ92mIGhbCZ+2K4ahIsTPL52kpDGlal4j2NmJJDG
pHIj88K/ZYbjuAZoRRzSbBN+n6GcDm6xDl9FdJZOxqCZ12rjW9dqnSCvduLNsmlZpAAwXA1f1xGR
KpXZliEDfYfgsY8BYYGkiF1LacNHEjTs67gruV+xU3jxcO8b73kZho+FqldrZ0xTd5JDcx7mRaFH
xC5k1V71suasOjaL+dWyczmsNI1iZVlUo5Ztn44rk2Gr9uIBmKZ2VenqdOplWm6nqY4epqFtXB8o
wns47pAJe++dFYSuRyQUPmh/2viQXH68CbBuuY0SzbXqQZxsnUBXTdECmmm+0e2Rx9z8WCXt3bwa
aYF2rr0x4eA+NplNlmbBZRJZafVYAvDdjGke7BxflI94B4otd3W0yvOqXpr9LnVywijn1ZAGzj4g
43m1rNISLo8MMNEnzntJOpR4HCq4IPNqOgn1rBf+90RHjTWp30C0vUWgk74Odem5fmXZD0ml1+vc
EcEtVN58G2E2OQ9KOVC8HtUjljjq6qIQlzYh3lmoenuDdDHeq/yPruXYXIDl0kqsRo1JNh49Leg/
uDSUKkk+IkZ2bmya4VMZjsGmKkB3fTiZnqKpTrgC1EjIq77U93kkuAAKUzxlZWYcC28cb+a1sin4
S/lB9gidK3EVzZgIF1XTR9s3QZX5SnVc9koNNVtP3jyoOvbq3ax3qOW0XVZxc0e7noLeZhqz9JGc
KNNNMSJcybwOrnVd++Bm2D2HQZrvC/iXG0Fg5LOfS42yX6Eel72yC670oMnvmow7iOUTODO/yS7N
6tQbyXJD7Z4bcmjxadbqbtnLyUL6fFIlcFP4yL5fV+BDnkzi7a7t3vzTzwXWm26W9xjtsNVL7yTU
rr4LaV2BDCurox6L8OITgbh2qrR+Jsb8GWIo52fUr3Ciy1dn8gCozG+yYELuhsAqf7wpcHAJGopZ
PU9B8uNNAo2LUxXOq99jhersqL7z55+U6sGffxJwmvo5q/xngbz2PS27P/0kWrr7SREu91K8kItJ
frHOL4sqbbZ/P8nTfq2FcFZT5DFonzLNp/j0lzYRpgSZx1TQv6cAzY4wF8WJO8OaHPmIUKYEHhZh
LZ6b0Vdz8V14JJ8nRJrrDh0Oy/mHioPUqCjki6V/9u4vvw257CBypdRwjX727g8UE/QOZcB3iZwQ
7klbEeCdv3dOMBdHx2Y9mTJ2RQSpxRmcD0OJ39qmGa7aXk6H3HR2pWojPkT/v0fkNRw9JeDB1oT2
VgtKuPITNMm2C77wrFEv9RRc4trWOIm68Jy2erJrSeKwNouOmajKZyUPPVcvooewLe+Ro8iNX/Qp
iWaJtatU4zlMCHqMTKhtpoihxs1OoaiVLX8uIERtKdSN5neHNK31VWCp3Wr0tYqsLpty5bxaCZFs
6t4++ZSYyX1I3XQgDRJQ54dswmBnhc1XPZtAKxb5Xe6Y8qj72rEPlXvYYNFTTPvd1Rz5mubAAo2x
VU9c/+Y+81GC5EoS7SxPr060vKt5/tS2H9ZoXtPYp9peJZuxhx9beXF7patNw9hdEtqgFqembJtz
khLHLPy8XcErjt1YdUIE39oN4QkKFbyQpNJ6nD7+4Wz8izyJM3E+H6k7mDpVh0/ypBxSql1afvY9
s9XhpqtkQbyWZ/YrDFr3daCjbyywx+jz2VmUeXBr0dT/+99B/8s5OJs4MZtzIhp4Iz8bOjXFrgfa
ZtN3LU/eSHVrrrBhJ9DlUp/RMKSYxWWqx9UZx/YOKaV/CEZt2OBNYZrV5842tPRXggna80BYLmiY
UTklMAWiMVPXfd/pV1NPLOjf/9raJ88B1w7kcRWkgKNr0kHw+amqqcXoQrl/2t/DipNPja1vsu31
NcGDQEI8vzxktuAeOjVPVrDBpHMAnm685M5wQINDU4wcQtRERX9RusLFRiGPtT0mbuSQTUCYwUrj
O0PT5mgPYampmzHI9/Ch1HVT+yfNgT3hEWEo6nRNfoo4DP5Urwtqi7veQbTfNwmclZS8UMKZZsx3
8uwpQ7a1e2jMAQX/U8kwdVN6HiQWP+yubDFizMIPSsuPSNI2j2q3jMbXzMSkGNB5WcXK2G5Gf7C3
ueUECErzbl1HXUnXZZRbvzW2QW5Vt0bfpPToE3szkNu19UwzQlokkZ1Zfo9Mf2qoqxvlujL9ZuUV
KNBk9I0GRFCXr4ppWmckGtZaUYjv1RyCQ0va4a4dhSOidu+Bkrw89Gb40SLgojq6iOCG8QCCt9gX
dcOsBfn0DumPRqTiIQQa/KYaxPoCCDGqjlytvAkOYjbNmehmSb8MSZgMzEPd+8OmB2GGlsPK7iVU
9r3s2ncLlGKKOknX9hqF95uiRnJ2DUkAoabK+PzojVdSL+J9UPaaO3ZmOLmM6lZWmaxGos9vDFsh
VraEZdmrMshcLEjKbZh9yUycyCRRaOmJvE1EXpm29vsPYOPpfZ2bYm929bRq8JKolnYD4H6OOaJr
kU9N/Q+PgU+Fxx+nsom8xMZHI8HufSo8t6onuS5t77uowgBZVJe5sa3Ibcy4aaupYYt7tOsuQljd
xfQ18j0j/5QntNBRAW0Hs7vv5sBBOiQPKV/K319pf71B2LiELGk6qiZ0+y+AGUPvpyke+vi9D9tr
pifavSaZVlfMZFYe9+312FbJTQMNDcNzt9L0kcq35mirxkKLpBikete1lr8MTstIPbYNBltRd2/3
DzJ3Xkd/LB58zLv/5PqWn5+tNo93HUuVYTjS5Mr7tZovtLBOayIL3hUf8M0EUrHP7ccmiXhwgS/d
ikEf3EDx8gO1QXxeDL/voQ3f2Ik8ZpqwDosqslONs1IPgDeyg96TlpW3CBc18ilcn1Gc3fT12dCK
Q5TW4U5z/FnwQwEPYpo8Vv2kuoZX74gGehtbcP1G7OBAb6pzlHrVDpNH/JB2Ffp37j5NOzz//Tf3
CUWxnFeOiQrTUSnXqcixfv0TTGmL8mCIo3cn1euNjIXP88SjvVw7t0ZYxLQINbGhJvs+KgRFtcNR
GWvrlA7VhiopAOI+OBuDWl1ZaVDAt9a+2ATX3xiOciCxsFMa84mmImmQFIXWYEhCt6yTboU6Gu1Q
5JeXKfNeWrXlpuahjqSf9uhRPzxVLSzyv/+3cv785fsW9O8cVXc4SYUmPl1EVZ9ateNn2XtiWeqa
EXt/oesoCdrufPsQMui5TsN4jeE9O8vJvzeb4MMrJ30Vq7q1TUzpn5dFLvFoQO5BLGGBSKGsG7Vt
fMutyjsUTv2VCObhSsG34TTpJlSqC4HKA0IPfA50US4mv9uNCXAo5NzaS9Mn0z5RzJvBsYxLnH0N
7QMPtoQ0S3Ic4OFk0nCtwqGtphqPpWg3HmZbIza1E6Hk1AyaToW0S0pYiwE+ow1f2DxLELDvPT8K
Vi2hIW7tZ7OLCa3kdGelmTuaQiHUJEVqRCHwGtlEdtXM1CM/lSUR9gDBMcXzi1mt8qSMSbnGa3RN
sz2/6MND00zhHu2oj8tG0DxOs4KU4S5ZMeHUV5PxyACFxk7dv7eiPcmyIsuHuzUwcBd3YHydMKhz
J8g0m4jEEzedOfzCqogqLrMLI0h5ckQennCj5W5Dc3KvBd5wHJ3xYwhbHftQph29OdHV07P3oC2R
imBIcAkNGK4KUjq8klzKBrbfwK1wazFMoRSPcllFHDd7GkxrltJ3ne0SPXMaugqoWJQ8CbMi03JO
4NUdxPOY/6nBaac6GOuz2X3gtG2uE0YPLjKcA6y3fmd6VfxEQeHoVZg98vHVSRT/CvViuR18qN4V
jAw3GqEOGY2jnqx5QSfWJaG1uPK94hWN33tFv3mv5dYFsLN5Z7btsLehqfZwaa/1EDbKYKVvWVud
TQGVvnH8m56crRtgqataS+9Ijsg/bJ9nobhg0rGfM20S7oiH6JSp+mWwNP1+1ILd6BTxTc+MB+bZ
2Oy5LWFU6YOeCKGAjl1OupgI8fCAJ+VhXKRyE/EoPzGzHs9+i+Z8cmR945N/9g/jS/svY1xbaJZh
IQS1pQY45NN9uCOZkrPObN8F8TGrOBgZ9qTUfx3Zcg9lyHDtOCUnZL3VyXIv3MhHMCQ0fx0QzLgT
4fSWDqG1S2KA85EFePwF+bLtgsmShziapeaM43n+XZEQSdEJFB63OP9MDciNRdaT/uIJVzdox/r9
6Kw1fwTfn/bjlVq/xEm2N6C33CFFyN0qz9oz9CprG+Xax6I6ozq1I7vEOFgDZi7wZfHXtO6SNSVq
niJtgMKWn9WnobWl9qbvKFLQg/LD/NQD1YrnvM+srtr7NtK11dQ9pFjY4K4N0UbNkCAGU/Y+OCAD
xNA1O9/DGRbPp7BXhZcu6sZzKKybZiqqH3LJ//MLNa5eKHJvOVgxqA7Np9X/echT/v9/5/f8ccyv
7/ifc/iGtTD/aP72qN17fvmWvtefD/rlk/npv/9262/Nt19WNlkTNuNt+16Nd+91mzT/S7+bj/z/
3fmv9+VTHsbi/T+/ffuehtk6rJsqfGt++33XPOPmqTDPsf7g680/4ffd8z/hP7+d+Jj2LR7/y5ve
v9XNf35THO3faK45CaQtLDC1v/0LUOCyQ/7bokOwnOyCgbLBAyrLqyb4z2+G/DfTK859FSComN0o
v/2rJrZ03iX+zRRGkimo8WRQNazT//vP/x3+9+N7++8wwKVF/bOgYDGInAdpNGQNQwo4tp8mlIYw
AgJ+PP/Yc/fNkhJeNsbsdSsG5ZAX3tmT/tGCCH9MbPMhLRKgUE4W7NXhNlSSI23p4ZA1dEEl1gIg
5V7jJjIfNkNDxVj0FTh+g+TRpgCymQwOBOToPlYaa9MPKQNlQZHd467ey9A79GX/XunbEPDRtz99
Jb//q/+MPISINo9cfv138peyGNjoQodm81mnNcD9t2IAXAcos5jDLNIVwjjde2VdHT3Q0TydjZQA
Lt9eS0WtgOSxzaekQNxMve7iKdlnmvqUecaRGKVih0OF2nAchaeoohMiPEoIBtGJUnsUjU2jr83v
M0V9NYPUvFkWZFMJKD4D4Q7SI07E57kCeU5BVmcXPGQziMBk2qX5dpzi/qQkYNInpd0jFis39O4A
nXp6fwKZ5fO7m99io2BSFo9yw+/74CgBpp95IRulPKbjqoEFe1wWddOrx5EEq8Ok3P7cLG2mRFPq
Z5uoMda11Ke9QfzccVkEIb0JUkCxMGGrPi6LjirP0fC82yHMtS2ZjHh9NJFG29wzvlLCtPV3ZBkx
YU8+4vOqaY7+WH7JYVhvCJxvjrgJUjeTtrf2haoeSdDzd+AzLiG2m8wdWsc6Gm1prXwrmd40Mx03
TX6bxEN8nPqAqkGa3IkEoWbBbJGCklFssLUlbjavTo0q/7RYtikFAHmTBmGRZsEuNOobQtOYtXP6
YXNr9/pApAEo49zNE+wGmE6qDSUqxkPIa/xDTIvQa6V5LJPOOi6vRmSkx3pOhO62DR2GlbAA0ftZ
sqqTcl/4k0MdpKeB78mxozzgNeuebozr0OjHvj5JcCflNz1utY1a+vxFNKM+joY2t5E1hHz6Np1D
tGnTVYTckla7LAqhwqvzGQLBOA2Z6tcD8qr2adm0LHzYLKcuhadD1/MWFz6ijKRtleOyKJwPDa3t
OsmgLPvmSxEn3SHvr4TFSVXi/llj7CaPgVyWtdnD2IiZrOjVdAoN2TIVNlAckOFZN8DDQv3FEV/V
to43A2nI7qi09VFR+WfM8i2yvZWnXIFNV/QiOjSoR9Mk1HOXwFIL8sKx6k79iCDAt6dwlXfM+aiv
PkkRpVsvi9RjjbIB3bE41FETnPAQEHogwwdwWZjfLNyYw02bauGxCuNz0qbhrpQ894fS2UN+7zEO
oQyMMiaRyUBcMwDU3A2FItfx0Iw7pUmuElWpIA+RMk4QNUkvTDdM8qomzwHOb3XxDsNFdTQqrqFB
9akelnq2yof8VmHicixkkjEFFMNG5M+83z7wdenHSQzRPDamxkWTZ4/actcEKKUiySWadoHmqnk5
HmG0oXY0t6YcVp6YUdx5uNaL5qkKm29iSpTj0O7hDGsHjwFn1trdqe0D6A9hee8XI6QaY110ZkHg
UfZYppOzLoD1u8CZiIS3yXdOnQ01G6rxSfHV6ANjq6fZkXoh4nMfv0+gGDkGXX/PWSx3VPi442kl
2RqNSLdDnEyHzn/LRwEIY14k8o4bB8xzCw054MZ6tdwoeWCWezOFAF0CbZiG9BbAJsEfaly5ptli
XMweqqQuUeBaNiFFI/pgp6hWDVk7KwtswdYokmu09uMxd3RyefxHZgLGcYizk2jiD7jmPbaIYxt7
yoZq93uU4xqEZbl19Oiq1vpgqyTyS2BjttM0bUvizhNJ4PmBsAzmAl65dlD8u+Ps/XdCZSLQUnxr
aiN228LojkGp6KuIxNCeAEOnNB4zPTlO+OV3TVte8ras8cl676N9D2D5xWu4+Rb+ejnNxyQ7JmHF
GNNJXzJVFZsy8aejD6HErYj8Xtuz+7iuxBdFTPyWereJbJOx9dhSkaoTegN4Oo64sXUdh5Jf608e
88E994k723iqtcpfd4lSb+mBAnybkjsCTzjWtk6TPssjmD8SVEVxUm9pSpHJKat2HwWxSm0RL+BU
ttZFC9SVmWramgo+dckEDROVLCu29mFRTliU202iGGJF5rK+qghZKu2qOZgtp1dm3CWDSTGU7l0a
GF/NnYyibluHxbsYmag6ChWvOhLraigPtL4sZmlE+6VtuWJUjifS6Uq34B1I1OwLdJ9gY4QwemkB
TjBFiQrP1Xpj6FqxdQbbdj16yDt1lK9DlG9DJfZoWtNCVH3VW0uruy4wCYFnPJR6LLcRnQBr8vJj
HJTZvtazfTVu+waXDeJLCizSYzKWMF0Py2ddC+hX47+n5i/dKmT4EnTVq10FtDh8Y3SVQSk2qRI1
mzDppkOsiD3s631g9CMzeYAHIBG1fe5N5wE23yom1WONdbM2OrLBinrYTIrkfjQl8KpCmG6yCFeJ
LPuVbE16qCg+81F5tMN8ZBaqKLeCoMhEIvPMU/2oF9PKUZK1It48z+e/hbBWtW6uLcHx2pwHbHfh
uLfLYgOYLtsklo4xh0zX1ibOsy+pCaiMzPq7gYt5tsqVq8DxmMzp5b0okrNptxuS/kDWOma1gXi6
nW9lWzKqruFspY9Zy4+Ln4WUjPZETyqxblHVqSqMwWO5zmMMfh04IwL3cI+viStJuc7bW1Wtkp3S
Fvmp7V6sxnoKEyCwvhnPqaOclppJGp/agPos5LTL/cqtw7bf5KSsrQpQHpuwEe22RNtsqpRZyrGO
r0pGbM9Jfm0Fdyiu+uved76WzIDWNcWozUhCLZpHTdpfElkgc8uUatPWhrnTR1ihqDK/RDrcEa+l
lhukFFLGOtFv0oC5eO59Ad7DpKroH8oeD6jRmR+JzchkDOur2AFWLRmRMaZpgZSKYEUZe1zXdiYO
Ea2Mdf2hxA3RBFA4osbbNY6lHSiab1DNlCgezfwbMpyKwj2u11BEcj/kWBKt2Ct3flLTZMNF7bak
x1S+31zZsuQR8mDqqb4XRXqlIX91dP4wYVTK1QTjvqdgPcCbq1W/fxnVs9k745OTpwdnaM1N0yrr
SiAmjUhC70Rhn+wiP0JF+147OB7qKftiWsA0CuAnwkSrnSDtzZQ620yhk4NEMEZACYH4ZruzuNqe
/H2um8dMnwNDkUau2ny8Kmwv3jH8A9CHJiS1WChFlZ7tCK1US7hO+upIkuccxu5R/Z0v/T43ulsi
VQNXJumNqQRukqRE8OmRuurIUl0V2mO9jPP8aJ8kGoGAWcOlML5OhFS5WhzsMsvYlqVHV928tSf9
espsbU9cAdryGD1vPMhrzNh7RL8byEIREwbHW9lZR+HCYDIMSLL0xS3eMgGBQj+TlHamqFRt86Yi
ry6QW91rX4bEYSwVfxnB+Cl29E3gUVihQjpQk9w2/MooA2je+Gl9o8EtdnUi44h2bHtXLdR25ymH
DIIWRTCIDkqFMsOGtLzWqxzv6Hc8UMSZZ+IylrLadRnm36hFQaEPT8Ngg/b37nM9AdnQdK+NUOyt
PaXVXg5PRWbvcD87e2P05vIfOb9tsIpBmNnVoWm5giH0FK6uEaJESdk14hLoMthOgChayOXUbC2c
mZteAwQ3wEHtCp/k4YAsERJEtzEdJr+Um9ZDa2tZeEmm5Kksiwu5vRsPNJmrakhLzC68MjMwKANQ
hpNmApyUznvefutr+O6ZujPgjVHXbD8AWx7KaeB8DXtBEC54RcacH3ab9Fs/zU5Gn/auIuRZ5j6q
t9uJYfZdzXAsp8C7zkKyMvSQ8Ch6/0JFYBVYb1P2tWibdB16DIM6pB4IZ698q7gL8L0rifqYevi4
ErpxGISB1BbRc6laoI+7nnY7IOEsgmc2EpIaNClkBBXPWlniePf5brXpxHO/uPXii2YdsLJEWFSM
116L70itUHdpYjCTs0JM5864tWJxozdmvyHFi/twaRBfxvhJneMe4bwMUYa+TMh229sKE6cyHnZl
0Q4ETOWt62lRtLKxTTZBeNBj6lNUSTUUjXTODLh4a1BDG9HJEg0+VdiBVDLXd6LHMslvDavHbaPd
kFZQUftVHy2AHDszsy+yoo4pkMYrhf59Qgfh+fOsyura41DkyIPogds1BWF6YcNA7KkxRRrO0fqL
nfvXQ8S5j9ylhBC1qQL+0UNqbgmnjNaNit5bJvIFxZJ+rnG+TjBjoI4RHJ1cZ0P5pKc+KBNLGVaV
b3EnpzTAE/O9VfajAQS/wOixo8fkZqjqUFeB/Mmkchd4s5q6HJ2dIqt0SzeFlKDKfIjL+U/KvVA4
lCm9AkP/0KxtePpgT8lCVDJBfI6BlT9hTNzW1cVpk2o1tFXo6qH+jS7ysDE0/TqbuHthETyVivWY
COOsVs6b5/e3KGbslUi4S5iJnmzi+C3SYA10ofXVMhXOnCCNGViNQPKH/AjLJFarVWhN2b6lpudj
ES2xl7iJKXISjoAA+WZ34eZI5xH8h+asnbC5ECXHUBAfujJ8EFbxtQeO5vq69iQraiBjfWyD/q1o
kuKgjHsJE20nexDcCOlWkAco8oHuYlCimaYb98lbWwdXMpVvOXpRo2WKCIDVBwRwaP8fe+exHCmz
puEr4gTebAvKy7tWa0PItPAknoSrnwf0z1FPR5+YmP0sRABFGWEyP/OacUwXq7aW0+Rh+2ecnT49
auJzzNsJcQdiDjRMKGgdDTQhtkVhN/smF+9WaI3bzJ5uFFs1qABYW61VYGdYRr2jDLy35QyhkvF9
gnMWUIocN02fmMD/3JhKb3I0kNj2Y3VAR93TMni1hkSBjhAeAKfYGFaWYMKd7bsu7vaDlKDdcRVQ
7Aj0WILOmSe2bZbdVWX1y7D7Xzq5CKLf+lbdmc70grqcumlTh4d+fMl79z5pNPSnsys9xa6wyRtk
5IQX+or94hDBqyPSXqV0VN8Llee8nQ8tHnL4vJQwWut7PpiwKWUAa90MVZpxW2UtsjaykQF074li
fhbvAL/YZ9H9TBAAPxbRdNImRd/yGJekusTQEQbBDgIhIUVeaKRXPbmcn44VEBVoKVU8M/unNpa+
RoyYaQcBgdFdGUgu7XwCMAsy0Qe0GVhehfDpYv4tZI+k2VxhQl8Csy70bYwBFX0XTLnycL5a/ooj
5jseHBg84OKyynad9ZMKIrerTPxugsvZE5BM/XyEU/MMUoX5VRHn3K1dxCo2eYUjeitFRsTA40BY
gJVjjjhuVTg8/suJzCr9h3sxVDMnw7HrDY7dvoVeHDp/VUrSLRkCDHuDY+iLOWMnE2Y5gguiOsEE
rvkI7zOPs/sq2VUxDVFqAbVcEOcG1L3YtG4s1UOJY8Bc2rZoL+iFeiS2f0rRjHCt8NEz7AkMpPsA
RTTyjSZEPFeEt4ueCgKAmY9vXgcLKL+uZ/cDbxzVB2A+eH6f0smZBOHGCO1fTd2IKBSSYKKUs2/S
bdt0B1UfhN9SeGRyfE+0JAyEbjgb06lpG2c6uTzzRCSlPGA0FW9COsWLw62PVl7oj5M5UXerycgr
OW5kbVu7uUcLz0wxqh3RUQFZ7G0ro1A3nl290WYPAzyd7zBkpXs+tMXWq9IzjGxjD8qb8onOhJQ+
VZH5lA8a7HqvBuesvI9jyxzbvST4jGPqexDdcNlYpp9Nl4whkPbuLZriGzUpHpDyqmxzK4suRenF
4zDELnpIJjKkYAfjJ3ONlywjfsXNdho/CS1ipb6zwChvXEvOPk1JpPIlFnCZ6wUt6kO+d6aXvIjd
RBui/EeplSfkXuONy0TJrAep1+baNahlBB2DKOYhLdQykOY10o2umBbpnk/iKhjP3nRXd2F0yLMw
OxWeF9SgH/umPQCMu9ABlm5yMciDp82PRi3vwza57lxTDWI7/lWZ5t4WwKMQprtD1/vJjM3btPUN
q38Slnnd0vzqAdlKYgrk08+mk913Bk/LQNQfF/pdgUBH6IgtCtmIxkXO2ZNkrbNflCkTQx7+DMlu
wPJSqpJnq1T8JO5+aejtBKNaMtIWx170B0/pEEnlWTPEr7opf6B+2vmzJOMauvdZKDTltEV2W7dv
uh7LBRS8HjDReAy1e8U2kSIWymfbTZeQnjFcVXrT5+6RQY4JBmBW+Z7N1cGZHRQitHyjNcqrVNQO
VUKFDlBhvBGw+WNSFZCIoufaTo5Tnzgk0T282yG5aXvaofanPmRXjsiolWnRa2x4NyEZZyIqbNDN
T0Up7sXyPytj92iLNMClaeO6aoKoDaamLVcKzKiJAH0uTtD/LnUPAYd43A1m96GZ8phzFq8qILZQ
xI5GWiFsiOlu2bjhrik9bQecLAIxZO9QQBt3sqFwRn2fDCSXqP1NM9ChKaGECOXxNBFJ1gC0LA2M
T9INVPU75Rgp3n1CrmDUKrN0+qTginTICTk2yYxsbx0OPgpr/VECndxUbQW7MVOvaUT7g1PYG+BJ
gdWFtPmSyZd6BEWfkNnNIp7SAnhA2HftDjefn2JSccSqsnqfVSgaOEV8SND5C0AvnUOc4jeE2JQw
5/EdEsS8GZBld7FfoSJJbm4XLmTdJCV6VcnprkazfkLWoEoaEm9N36mJ+eRaRDTKoNq+rPKrOvOQ
71fmt7ySWGhwG22SAflfjVRi54IES5LaRKEq+9GmDR399q5G4SpA2ye/l8h2SWlv81bJ1+rToRbi
RXTFo9cgfBRP4sMk1vWV29yOL7Uq5UyXTRLE3SAv3Lj56GIA1yY82z0aFPGmNjIH6iwFAqo3r7Lw
5BE8vXllztwItTvdICQ7n70xChT8Xy6rCjpkExWBPjGHMIIWnXsdx6iqZbSaNlCbnb2o7GSbG9Ho
h7M2HZoDzfjuKpnxGps1YyFwAADv1IM6mpd6n1V7Lf80YlEEXodtRz5RqOwILfm/DYq2cFH7SqbE
05SbvdnU/VE86GofgkvN7Z2mJNWmGNKbSfFCMhD5MMYOBQctsegTzduQ/seWMc7d1CXvQ4UEJcaw
9Gd7qAKZejJYJOwgnsdnRGrR9EhPVVdOZ6Jkhq+phwDlNG9JIT8qyjKoY1onp8pv8lJDmGoeql0V
QvdybBtpqtR5a6x62zpu+FS6xpUT9W+S2g/K2kjy0Rdrd3LEbbdtmBx1hFsmSJcbt2nTS4RHfVuX
jIKifU0zBKsGHe8wEsf5onWLX+lk5dtwkYXUXTICM8TcQqnyW/QnzUs7oz5H+XqXpVq+5185dDKv
7kaUUNHdMHAzR/pTVeKnsFSSk1vJ1y6t64umxCHAjaoqgMiKUV4HUUNR1et4nI6TXIqVZu+r2sbo
AO6oejxu8oYozkgHazNNxnVSO9CZ8MDhqXXkoXdqwv3Y25ojTrhpaiIALlDPjgXo26oH76Zu1UY/
Mk3UgaWiImxax7L5bCJlvODifYx1Wu1TMdPM8BR6dsqFow7J2XGfDXoi+zYjxHeUer6EV/Q46oa4
9qqr0sBTnsR55xV7VaWdgLQUCvKCVpMLOvQE9IIn9Lp28+4U5iHjt2VfUJptsQnoBY9s/eH0E5Bx
nECm+LKb7WeV2SMz++dMkda+HrmiDjmo18kOJMCvuivM20rvH0mXw1Pofg4zDUqJLqdVJTUB8KIb
l42nSOnFdsIvAIX1/s4UEYaG4DkYCmGKwLMsBwiY1uw+hF4Z+7oQ4207Jr8S5OI6ciR8dpnix0w8
jUlMwYtHUvPa1zJD72jpFgYJtK5tonrPiS0etA6fZuSS2k2OjWBvTNFzFJJxqJl5O48TSuYJqLjI
0k1cZ5MfwHiTXTT9iObs3EUUUefK+YkvzF2bYhXnGQqx3RRux94y0ADd9C6xYVQ66DiX9W2KZi05
ULHME8NBd02Ql+OFA5OO8mWKG7KLgjZmwicHCaZto+Oc52jxpRynA/BPd+ui0+0ncHUWjwKwEMV8
EJkFw6qOgiYfr5C94ZmEfnxSTMzI07DGs64j5wS8fFFdZrQl7lrT2XgOJXB7ySZj9CTwkDAhCaOM
XMTtL/RvblE+BpENRymwVfOy0aiGYob4XqD3Bk8+PhihOJde/WyOcODHkPpKYYPgRvyvhnt2MHv7
xhonQBRo9Qe6lto08jTFTzOi8hjwrmv4cySsjYNFIaDMz1DAfcF85KD15kS9LrsKkakmuYr3aRLt
HNt7lZVu0J0RYDREH6RRkh6d5lc+DinKB0lGAuZ1PIOmc2WFNw2qfBdqjX9URoKXTQaPZzpcA1l5
iWTqD+2k+pPi/qiL4VXEI/w6ut2Bl9Lt1EW2MzhbQ1E39D0qijsd0HdqS9cZafO2bsO9i/ppYGBm
PRjddKwsgeLsQPQ3mvLBsV4y5KsTyHk72m/9SUNLZMNUgkBIvcOXVvcRurQPUUFb2miRCJLRiBcK
DJe8Eve9kjxV/QjwDHYKhcU8GCoGAdD9QdovdXsoAYibxuYOcZUOhboyC34KStU/4sHk3W2/bdTB
2yZ9gXq0Wo3nrjODtCn7TTzazPTo4YUZTjHa2AY4vrfHuK61QE/GuzGL7GP20OVoaqaglu3RKM4h
N8muU6ElWJqiw7n0tvbkPWa52R5k0uhBrcYI+0xir+v4gTHzvRM2zEGH87ivO8ZtVoeglig3o5FN
BFINghTOKe4yZSS4t8Czjbg60taH2NOI7CMyS80vO+WuQwqP8+JEN06WjwhmahQbU4vE9HYuTPt6
TirdL2fnziqYDbxkvjJJCBm0e38wAUSjb/cOdzALEGEQQajr0Q9EPpv+MyQ2v5310rtqlXlbGmHH
zxabCXqC3+s9t9utcOS9gcrjoQspy42R0V73qvZW4GSOALuC78bQ+0T8FzDDKfNhw3BZg2HGWylQ
zbF+amycs6Jc34+ldl3m2b7RnYt8iClve7+y+HV0siO0OIJLszYgaahbBx5ENBID9tpo7icds0lG
WoL/tHD2wPC2sZl5AXwXNzDNNj8D9t31P9K5+iybnhC5y1EjNX56lig/DBsxyWLbT41A08GBl2j0
e2fW6n2jMLzAbT/PhRZU2PYi/emQFIWE3liicKZcHgBckUDQ+MqMzfogXCrSGLzm43gnoLvSOIQy
ZsnWh8zGYISssTOlmd8NGFfj/H2ZKS1leEjEO8yzLyxIOLtUFhdgMKGjkTjQ3sA7Ht3yY171w1nL
5n3fW9lFL3F8b9ujSmzkd9B5pR2rF1khsJorqOtVoo+CynQ7HFSUmJTU4UpNyssCYz2hSHVrj9kU
YJv2RrShIGb7iiVt6nfj0hUq7VOkYk1M3j0GuoRobqZMfpNW3BpLfGN34DnaJsE6JXWubMrlCF+S
YA9Gfo2Wt0ONodvX5lbPsLrrq/e06cTWabTUT0PMbxPSDw0kmQ/b4eS0JhB7OsF8PezXMr9L2vlm
HrLhulcoUpgOlzOt5zfalZfYoqe/Zkc9kuMxmUXwFPgvCHDauwkVEbWClWBZzlvaAgLooQPZqoiu
LLNn7pvlkjJq2zQzdiqloktmjQ29tu7athsun8YjndWXTcJ36owVmGAFFAkWSGcvbvSY0omDRuYW
f1jUp8LqQNedprFOVbuEzkydpw0UrfzppeW1JQoRtHpD8yW9yKWW3Tsw4hKZX6yLVeDUckIyi0EP
4op7oQXDQRDb0pXMANx5VAjKJO1PjSCZTwoEGvoWWv3s4C+bO8POqeyXZFEXx27MuPFU5BVT+oqg
BuhEICR67qT1DPj37OUosaZxdF1aafGjQKOx6Wi+lzbUyqizwJEsnU7Iylt9sPXHrDsZ03VDi/Dk
uQRcE6ajjMyt5JPRMutte+Ml9YPRT862rTwloFKHuvpJaSl6ITK1ry3cj0fUBv1kVHCGBphqOJm8
yfTZN2Q3+ZaQ17abi33WKrsZNPq2JgwkiPsly5m+JXVMqEvD1vDoHthV1G5c2xJb3MJD3P0IUBoq
RKY2nsGlzHuvLPaRPqRXkeLeZWpB1XoeFMJkj8JdZ1L8sjvQPcgd7ZKlcyiSTVtBp+5t/egBrr1a
F6qTImcBc8IykqNZoRojjFjdV5JhlpocYrFe2vyIiajsaSj3uFILv46NTV+64VUP8+RG5r1+Ecvx
lBmUXI0hJj8Nu3HjOvNxtgzvwihIBcoSVPJQL8HyCQPE6Fl2dECm6OCWcGE08ARTNJ8RxnyKasuC
OplEezrtORI1+atrmTXCylVGbyeaAngweqCP6Q982vdTnqnbGvKRlAxMoqqPylNqgt2olGLAdxVl
uQT9A5ChIQ/ZPMT7XAMW3FbIrUki7wgdB9rQw3xn5J2LbZhxEfWZc+8V87uLfq0O9t0grIUphGnC
uJnsvrhIO/fU44yLtJW3T+yiOJmJc4Pald/obr31FgUGLKOVgyWrT/yvPpxadXc1QkrbymnMrZVM
DhUUk0dgFtUe0XuqYdZbXuBrhDIxVUzgZ6riXLQNUJQSXLub2T/LJKG61HmXfQGuPaXxmJYFOkQm
I2P+WGvteAX4S0/FVreiazohZHSleyT3Z5Zh4KcNu23mCBmBaikWimknHF36bZEeKsji+5ZsAYcp
GmoJHs5+H7k7Xdq7bo5uehpklO+mVtm3NfDAsqDBAcy7GW3k+/v2HM36LqRYuOnVAUPXmBpK1TUm
QV2Qo928VyYn3+m95JeaVN9QMKANSLOa8EChs7trxF2UhPPOSxZjNwjggTKVP233wdBoDalDhsuZ
Rb+mpLpBXd1LMUksi5ci18m2qQF53XRHyh8eu5RuDH4b/tSEOhDhprmDTECuhEGyPUSBtjhpI0R5
GiHs4i9vPZIj98S36nQN4dVDnuNWtCWZkoxPMXC+vYeY58YY24EuKEmvDd7PlZsZU1A/R6sh0PLu
p525ykG1iB8wOb+urbHbhBbj7lxQNlNdeyvMKn4Y7BFM8qIYIttkaxghKEwxKBvYqoRus3dGxS08
LCVvWaXJPunMD28it8899K1HgUyR2ZwAq02ntNSeMgyEdyTw08lbFuuaqfbTqbPjBpSjOmA2FtIw
1WQbZBEQlnWxojGAJgyzn6uSJnQMxqgx0oIqFCilExkHDZ9EELDG5FOgw8oOkhXVaPpCvLS+vi5a
WUe7TnEhjnu0fFOu6MmTJaVPDR+TZWvdFVGOrgdvPMCvUE6JCXAod8TOzGeaVIwZFOKzbkfUuZ0F
sgxK3J7mZQGmEABICskD6wwyvqkfTlS4+6/FU97xT7sL+qxU0gen6btdOtjz1y54uOMXe+v/sdT/
C5Za1xwXHPN/xlJfCtzxSrC9X9DsBX/9z3v+gVJrqvkvFYaWA49T0xflvX+DqTE1/xe8Os1RDUyj
vxDT/4CpTe9f4KgxyqL9YqEF40Io+AdMbZr/wp0UZLahqyg42qb2fwFTg5D7n3KQFnmUaiPgicmv
5ZJNu39winC9zfQwnOJre2pvQ/TsFonz8lDSNUclTz3OpXAQbzB4QCHm5kPyArWKeEHaGqDTGBZi
fO7VcqBbF0GQLj/dip5kRXtId7s7s2poMg8mofBgMdkpPE2IuR762nlqLXFbjNa1F+PjkoH4UB+y
qXub6fMKJ12c3uJpg1HeTxLwdxr9e9tc+CvZpN7GzBplS5dEAW6Whz30Dxs/kNyUhPmmgWKoFhjQ
Bef5SbGKH8akJHvxGY1ii/bdvnGnGLUNs9zFmFXuAUD2foRnVcTbCA5tC+Gf6DlHpdFPnOlDmlDC
OXu+C6H0MDNnqqQXBEnTKRpe5axmtwWhbu81CD3OTXoBhP5MYco89HOog2qdomAeMdJMvOSj7t0z
Gj0C2CsQ2SHQdBQQVFfshfQAT4BeLUygOBwh93pFJ5we/0mNcZCJAWMQAtECcPnPTQnTmwJcFeGu
biN0T4pUuEE/ZsyAIg5SfbrBorekGH5dlxRUq8wKOjNySUe8e8oB8Jca9aYbRL3pFRAucxYLIq/7
lntgq2h4Oepm/qw1QMdqPX/VIEJtDMRPdlgDj2RIpG+h6+6MtCX4pe6NiThNj149YegyXlR1vEMp
EHqUE9G+aUDL2Q0aTJwBunZArKTzgtb0nT2b5k5PwdqXJpr57kBTA8gynUt3ukaSpTknLuoYmaJQ
U3cBjE7HuPPMwzTwGfh/PDnVQrF3Ci+Ic5ruwpIHwxq2Mo2HY57FJJvIZxxyq14urLxSDCAJ6TwG
MgHyyzRs7UrpavvEgWa1gAhn702L0n5Pj/WlxM3Tx3HY2gx4226QZquj1B+N6rXoTGoqXQmQvU2v
aq3JArua7Z00LgzdPiloCiz8AiLBvKaHqn96alwd46J/VhNEIkEjLo0wYytFmgRGo3e0AKIzCkit
eIdsUDDJ6YgixKLcm4uGv6o6MY0i/RZlhzKIm6G8i6m3or5+NmtEE7sEHp+CkQYmCggVthpYNblJ
ZXJHEqraSC3U5jvY1xIaWaA21w543F2kUbmhcYBMbpo7WkB1i0KQhgViY2bHyRU/CObiDbLEyHdb
IRKrFFKoHr0WTfjRMYD56kzFCkTmLgEE3U7IGZuT9csp5aUB92fTpZBOi7rvN5JOXaANWUldSSsX
aB0mkhaeXV5VHZR68dzOKQGSRmsGEPP0ubYgsTuVMd80YGRlX3ZBM9QI/QMYbhI4aQRczXYuix71
igNXrdhU0on2Kg5SS5fpJUm6QDigvV2DTtHiy219cMYBmXe6ds7Gm64TIFhQrx06MislotpVmkfJ
PdtEFO9sfQMaVT9nyfia2/pOtLDarJ48EbXcAnkXHM/7pMj8nMYfPNr4ufLiK1XQrIldZ6AdyC2X
ZPhsUT42ArecA0+gxJITok7w63eqWcp95eHbizvazlMAuov8ORLky2MpjX3dh9e1CnQ73dK6nI6S
Snlumr6mDt1ON5VX2B936DC9WiVeDYVhYVSxeDmGbRfU0XSb9tNl/JjQKsk1AjUM3YDwkLBGJOlj
C2LETty9TrIA1jc8NObkj5UMFJAcqLBcx6meEUx13qakjgNjgUJFvsnnEdoJFHyQ1kQpo0US4kXq
+XvXekS7CVW9Pn295+u15Y2/baMwSH1jhk6ZuspwymYxEjCxpo14vSj2h5EtluOGttdzlbhLNtUJ
ymN1WjfXRdbYBdhx87Mb5nH28VaR+6n1riF3A8jPELRvYQ5SDxij6xa0oq1jyT2EYGPr2LyYGagD
O4bsCdVWuYrjDnkWapgJFoe+pwGicjudMuK6ui7aqslAkQEsmS2rgFLDohy14tS2Sfm1ue7TOqkF
ZYympIK9+63GNEoZpg3iZSRM5+bOoM9TFeGwi/T5QbjE1/T6UaueD3GLfcxk9teqYmindYHFn35C
QOvYt4W9LxstO9UWukUViFfLRmYq+tGF4NklxU9gQuDWoku3cz0E4lX6nU0VFYcm07edtlw5S6t3
TRfdS1uUqr/ua5dIM1+IBbRpi1xGBJEImrcT1dfkgFkS1B3porHJSU2N+pyP1qeYJmur4MSzTx1M
dRaIM1C+f2Js1cEGrpqPJjKb4oCjc3WiyugNdnhwJrGL7GgOKELCi1z5SstipS+hycgPXlc1avWU
bUS3rQ24MAgkbevOxnpbgtZBEcuhJigYccn+gcgvpx8CEZ7KWOucQGRa8t5UYbMW4hTbjgTqCiMh
1NSLKLOHIw/ni6qpYkev9ZiMdbFT8wW9Oeh+MSILWZgRResww39ovQMMFdJMB+LQ18D0fX3T+nXr
4o99etSDA6ZBtSnGDm38ZEk9ijaV/lyBEVnPUpNUILmT+td6br4Xa4bxvfm1loIQRF36bjCb/rQu
5g6vmCkBvJWCA5h8E1bOJgWWVJmjLat94Y0g97kaCVSjr4URUuWg6f5cZjJfb4c1yYhA0m1rVf/U
J33RsUEdsgzR9piS+C3O43dqn+7koxFbnuRyt7tJWJy+NwtsrYvD+oqE6zVT9ufIorYxX5wHpPU2
Dgyuf45YX6O0ukNyIk7Jps3D9ycN5YD1q25IFEv4HupS/3zj18d8fcXyyrr229es233RP7oj6dgf
x60f8/Vzvr/q+5h1n0AayKTLEe2L1Hn548X/uLm+8Mdnfv3Ur69bX//asZ6z3/6N31bXo0K3n4lA
JHx7JFPF1+n8/ujfDv/rf/L31/966N9+tFOY/cZxexJSAvOlL3WWZhpjH6HJiJqNtod72BzWF8JJ
QwxnXS2iBNDHIqF4Xret4pGHhEc+tu4dYJe7aJbdyc1dalh/X20rQjylTulOYElNzSIfgVl1Rr5x
hN2dFKqdqr++dd1eF1pcDocmBJCtDVpzqHK3CyA2IMdSn8tx+SdMnKmqVlcDlWkUkPCCXc0hCtkM
6qeplHGORffYBFFSXYMOJMHmhhbLGO4ut9y6KROVO/d7e92pLHf+uvbHW8SYd4ehIywSQ3laF80Q
ia81bLNkYKbEAV4hi9P6IZSIPUwxls8bwjhE8HH5eugg7F1Xf9s7usZzaRGQ2C1mWhMGqMBC6p+2
hsvYZnFI7FMlP3YDHQU/dT1lKzPsRIf4NdKhew3L07guumUtJRjeWKGXbvUpfysn/eSlBmPfLM+Z
WYHH8fpDvIwYmtRPHcC2yq2AOwuYCsu5MbqPYlQQfV0+i8SUn7+sUf0GOeUc7WT8mMdFRz1E4mf5
l8LMvg/rEcuKdUBY962ngbHXOfK+79+nLzPmMNEh/D6LwAKJz4GRMaK4hRWEFl3zRgcHS6T0PCA4
ta3Wyst6CN7E4tQY+XMlNQsUAMhLWi+Mgai61ugGOEegEHeySfeEBOAIwa0WKbQ3uRD79L4GaJJo
ERbzDjW79Vd6WXfVGDQN1s9ffxfQZXnsQPvjb0P0Ztx+HfjvS7tuYpr1nhoTtV4hAHmLNJtRBOdb
+mWGGpY1pY3519ZtlDlZ1YpDBX0zNzbtiLpYYZc+OpvleNmrjnnIFzKru8Q+aNPUJ+6Fzyouiq/r
u16Jdv3o/3lh4Ab/yoeJeNyDBxRnoFprxwApgcMSWRaUM0RKtxWnbL0y620dqYMB5zGIQ2F+3bLr
a+sCK/R/HpXvK/l1Qy8Xe/3X/9hcj1v3ra/+x4/qwEkTe1yuj9x6r60/Zt0sRM4M/729rn3tnBP0
5NXIyb+uF3AI+6ACFV4PWb+WXJMneV2V66P2tbo+3+uvIfL77wcQUi5f9P2To6p0fUmcqHj9g7nM
++nybCB3Qjt0fUwom0B6iCbzRTRltffiITugkRirgLk5/Gs1XM5agpVgT0yBXZCgVs6duq59L773
TXRtd5OGLqJGW/PfY9L6P60LOohM+euqt0Yn6+rXrwc4e22ll1J0OIWz3opp3tmSYj4NmVYcbfPN
XX8IhVQEZtTjerK9ZeBa177P/fc+9B/IzCNLgS3AKLC+sH7l9+b3e9e178v4/cL35/3x3qR87OmF
MoZxataBs3fiZkGosL0+eZzxrDuv218/fq40CinKCFpzGb3Xa/p9b4ExixSlxLVwOfHoTU08SqzG
fU8os96If19dP+JrqJJiag8uqIJ8Cd7SZbGOJevmurbu+95c99lLFPx/Om49eAzfR61B5f3fj9Gw
3qDfz0zoLrfx18287vX0sp+3329Y176OWlf/3F7f9PWpvx315xf8+S5Fa8B12w/arKb+Osys08i6
tr73b/u+D1lf1dcocF39XqzX43tzXVvf9x8/tdJczsD3W9YD//iqv+3741P/+KZoGfCRNmiAuZOj
L6E9lQRjQFJ/fda/F7NrwH8cl/nke+e69r1vLgoe8XW77gxWv45ch9v1w78P/e2VdTVEJW6jGTpD
8nJHgwdFD/P7Qflt+2t1fa5+27tur8f//nh6ji+T3O+zWaOkR3Bcv8NktXXVvMnnDHJUBBMLd1tM
mii+eeMjtE3DR4ZYfWQ4wY1aVs4tdWEkl2fg2xAVjuAwVCCWeDSVZgmQw1AedTTAbgZd4BEaDvdZ
SrsD92m8C9MsPiZwY1TbukMKBqE9I6So1+bVxTwhbOJEXXoszOICn1TKjdRJfESKANUNRb0fHap1
A+03ZR3j/vyHv4aTuZxAbpJUzYUMELvhpK3T6zqxfi+879n2tyl3Xf3b4X/sW6fudd/XN/ztfV/f
MGbehY2FhBqT+i0h3bJw12f3exvNEJIYSueUxdYHftkelwHqa+dfX//j7bbVTYFjO7ACu2VQW99e
uE6ZXq9HDlmNzJCsb9cXpvUR/PtqEuWRb8HB0ZLGBguaSGp4KGGPXc+0aeLPOsbvTnnRKxUXGqRg
ajoHZAWzIsfFqm0OFOyc04j2oU8edRrcznxqsbDWGjxvpXdllMNrgs3XiwuAQm8LaE29dQey6L3S
Q0ztGZ63CaH/YdRcGqyzA8s2KUf4x7AAe1jhAVq6bVC3fevXFgTOIu2oa1Jn3HcKzrAv4GasnR4R
GdaK2/EVN0hWRYdw7AD/TQIZ/blDziIW8y7J8egJW9XXrOysMc8emOKfMxswIICKRQwyfLL7/meE
Fqof5YUeWCA/JXU2qnwDVTAK4eCVlwp8CADEc2weDPhrVAqmqyGOqFLYQABKFTGUEAIJzVfUWCvW
rH7RgRxnWvotIJM2zLelKT4Uzbs2FRNZcVAz6Kt/4uOKGagC5qOCpJHk1hO+3SBSKczVGJveDHH6
Gk8DahFQJygObFsR/ujt+tYt0sBNE3wPbM7qkCe+/gaMorvCKmX2vVpF2czaOU0IqrsoP1DROlqL
HqiIpcR4dOEsZ+VNLVTvmrzv3fFi5aQKxz04QvizTv1aG3PzCDRrMaGjzotWWm1SXpvtha1HGx7V
UWhfSr4lbaNy3sabWpQ2SHrzhC2KvSvQ10PrHY16lSaCB9wT/HqMa7kDIQcZgyyibKGZDXhBKp5K
adyPonbP1oSdtFMia123j1hcGoHjROB/Xe8+XTAlmdomt6nVP8dxus8KqWDyApESNYoHBZln39E9
QO+kPOdeCy/LuSl3fYThSwXbZIoT9Vw2FuC2QYPqBKDM9erXqaCPXc0ZMC1pugAeivbCAVywt5Xy
Z+9elVM7AcXpkOnKFArlmvNYTNor2SdZpYkeaoldlAybkH9XUnQuKTOhduwX2vBmj7nre6Y4IZhg
X9TGCIayyrCMAO8JaILCS8cdV/o5OMQO4YYLBLD3MU5zxw7RgI1xpLuobBUkyU0ZIadCgbXum0Nx
jWEQ2GmbXoWnNT9no/0oPKvd5pr9YEIMnunoO5UWv02G+pZWsrxvhiw9lZYA7yQAG+iJtlhtlBv6
LQC9x7MHAfseFdcLZyQ9gYq7E2N0IYGeHUYEMqSgw9brItpP/a8I++ybbMw+XG1Bm7gVomuC5lwH
t7gBeGyP93qvvs02RGdGiowKAhRlpqGfGV1tlJgZ/pu6fga2aG6TxeNCgU6A1urRmrjZsj5+nTu7
2nhGTviZp9smNJ/FThfYfWR2+4L7ar9Lp+dodFAu6PQLe9T/i70z240b2bbtD11ekMEu+Jpk9pnq
Jct+IWTLZt8Fe379GZTPPrtKZ6OM+36BggGXpUwmk9GtNeeY3zTZe9tKQ/LqDVsdmVj9o2zs+D7V
C7Wp63KCZKEoNuFfHkylLq5UwJKd8atwHR4SasRzghLO09wfAO6d3aAV2a2DLChxTIA7lVEjUHWx
QVlFYCAvIgNtyn0N3arXMmMInWc2RWAzrL3EnKxvv669d0L+fhUTGu1wXi55XN67TXamHDttXfeY
OZw1jfyLl7Aagt/B5wKpRmmPEjcERVK879Q9S9veW2Z2L2TuIDm8YflDOgZLpXGPEd/jdm4eK1Tw
PyLcI0P1ZSzRLVoyBkeShxB/uJGakZ/HdEB/wNsF0fwi7OGLNxbaLp9xwAkmfzaYd4UNNBYW3NbU
lmpj1aj+pYX420BUuOkt0+Si7ZfBrvRTE34BzxLY8HjNon2x2O9sBHF8SNvEWSotowgS3oswQcUV
wkTBFhOMS31GjU2RXNe4CZVxlX1ysFQ93ViTFgZw/FghZtalIoIBQgNgvrCf2TSD+mWt6NoGpSjG
ZX8Ja7kfzKzgBG9Rp13KY6ew4BZjXx4bixOhI6yehiajPKoMb5OLeYR14+zmZiS7G104lh1l7mqa
NolXq0PS41tBrU19JRkYgf1IP5vCLjqdlNnFtWjKTlYXSO9r3dEzFYpWUKRHv7So+xEBCfA7834Y
TfdoVqTQWwDCJivL/BhfUYld72ou4hmJfQNSPMvOvWYivntr2lq7yYlez7EvXkdN62GipMORptym
skn7Qeu0zxsmS6aGjVsMoT8MiOQ71Z5l5CJ8pN7/hfnx7HgQNCOdB7VEH92TyIgdH3gIgrwHqvFB
V1TJXueOBRlRGXszIxnEqG5SWeFBasfVgFMtAJXEVWjD3dKlZ5gtKiBv6jsnZjRQFGu95EpTXKDv
RQNFW49GaBhdhSNqv2/kTagjyzUV7r1+MOhWOdO9ndjxvs6RG1kV1K6y9M4no6YXPDEcz7r2nBvc
3Ygy/cYLHcs3ky96O5Ju+gYsfNpicsh3U8rGOokAjM0vmJ2wYWmkbWfJCRjI/TSbexpzGTb6HcUj
dIkCbPLIEG+kt23ntXsz9d/objNAgZiAsCy0Qwir2i6M52yOu/sIxRTBVwLx+njsoTEG0A12ypvS
s6Hjj9dAptXk3bQegi0U6UgEYYwuW+GU4BWAZo1FhQxqlfvo8ymjo5yXAtijfTcjvGQaN7OAFeok
Cq/zx5z9+GADTxTIwOuumLYh3tBgWJLHHnbOZi4cdtMNXKwZR+PG0NpoKwA5bdqmwed35y75TYa2
33e/mZi5/NkkDqoTzdaMl2mrOyiI7RiDbolRAdoJnp9m0tamZX+2B6H7sHEt7XUeM3cfmSOjPocz
NSTt12XEl6nM5WmatbukxQGLJ3bEcFiJFfaDJwdj4CjtrzNKjamoz6OWG9t8wrZtwsg7JMP4IrE4
GG7ZoElTMMfcbGGRO4ZuQ/SOjPuj58wYkMkY1pOY/BjtLu6xwbFvqqFjARteHlLA3jhfYuTYS6Tf
uFo43YQjKG8Ce7e4grKNmt+otGFlsuP3ulwuk+mGW/q13InE2MXHyo0WvqDhdin0oDYfUUlI+C6Y
X6aOBTV31CbKFBvMejmxKtEJBqeUi2TehEX7OqC+CLC6fZX2cPR6F/9tKwPPi38Vc/YVpQlWWOoS
2Jy6B3DQ3i62B/swRfI7tv0nGwjEFkEMfklXdrs2n9gmGfZj7H4pOP/QjkZwr/La2eLkuxT21dW+
uVHc7DElgMLTztq4jJdx7VXNWBxbaC8Id9mKMZtWZRY/JAS+udUCaRdG7iaL4QLNTMqNaPJgNly6
viOcalibQE6EaabHcexf5Cx/qcYx/LpAr+vBPhpgow7IADLVkBIiQY5hUR9jXPZe1tew/u484RA0
5bAWS6GOwu0xRqe9hl/ZOYrWsy8cLjgzEIxsh+RJR/ohJ/9vp72Wo2CjXnnVGRwCqkl5ZDW0HhNm
B1cemdHRzkkU19V81tVdNuneLi/GH0tv/QpLAuoSJEBJinyosGDDxGmw1MMhBSO9a1JwvD0GxQp4
/3EMwxu9HcQGHr679goT+p0LGJ99mTYqgCznbADxJtvCXGcgJj+zHe/6aTp57IPYVeX7pSWHghvJ
c++NbMIzfa9NPRl52AintLDuiyVA9EIjNMaZG38tZ3XT2pG6wcqHlCRW2m0eGTtVlzsnruubjgO0
IfXyJksmgLfr0WRsSCeT34qClB4IH51fO7Lh6ZfPsdMEMzuAKawfUnfeV4a1twag7L051RRjWzwd
znjJSyJ1aEsGqSNe5sZ4B4iTI3xPOSy4Yb6rbbPw8yLdc2x4bcgwR6cMGgPdra9lq/ZyZPk0lubg
lWoPn8fyPfj5XP+J4LdnaIXuqUzvet1cd+hY+fEhvJWFe3ETCkB4UDLfm1FZ9IY9kEVYORtCEvKe
p3AU3XIDS+cRHOIPW9rjayW9Lw1whE1r5u9JqjlIQ0EzsN09TCbPF2YzldniJVfulxZlDw1SY9tF
Dt6YElkwAcq+Bu1mp0/okvCZHYwSv3pnQa3vRjsoYOxOC2KnNNGeyxQFbaujOa3mYquTf8BZbfmC
DLTZ6lO+iyXfpWOnPDkVbBk149kk23gH4xTlSlUTmTTYfkXtzoiDQTNvRhMDZGPmYFbmFRYy+a6G
/ncUubGP8CYdnAXLWg7/WSGH3iQWGx0xTUTLwPIMAFRq0MbvATNmO80FUTrkLLkZmi8DeA3lTcQq
BrAFEe0qO+xZzvBFTk0r4QTjj+pjN9uSKn3KWf1PClPbmNXkLHV1spk7is+5vGQ6zqOk7+wvBcel
NKKVX6FKIzlV5XCPefUBDIfUuwI6pq1vFG0xoGAJISsIeYsI9Rj74NsuxRqVc/hgJsuz9mS7s42D
PQ85Js4hcTEjkY0xqATH4pQ8yHZf4IXFQT4f5ja9LxxM7rDHjwzqapuGCZfSubdlWISw0kzNdxzd
d2s1kCxdMTcg3gKAR+dEoU7TPTsF4dgx4HgCd0bC7B+VtnHCHRjvwjl/0VOTaZ5Fa4wdbQ8Hiu6I
hI+HWHoa2xeZPMRW95J2FYakKCM6Qu6GMnWOfBsqajFfp77mRXx5llyCDCcDIC+YEh2GBbPSc9yb
3ktctzE6/P7eEJGzR1FW7l2rwcVFZGCv0IIbi2HcGjhegzRkM2MoIYj8Bm0a/8q5l36jzR6Wy+wn
cKHv9O/36yXiQO2/2VS5gN3kz4p8JT0FV01y2t4rUoIrwlIFY/8K2mI3uN4lIdnCNvsgI9zv/Ktp
tOwEZI1P4MoHwREEjiZOQwuyYxRGgNSxZ6LJGnacKzZR1MY3feXCjptw+VEYRoOnCBHEQLqI/rUw
InFTcfduu0Xd6FOydgQqlypI2W4hpJY7T5mPqVx7sI6LQrxbaxDzbd9UatcaJvrjZiLgwySeHp4L
niqj+021///a4j9oiw2PQKV/0hZfqj5pk0/q4v/+rX+BmuX/lbCQPWT4dFlXVvP/qIs9dMegkvkP
JrPBv0Bx/heq2USSTIPHA1UPsJyj2P+oiwUvuKZgeK4gJVg3SXP6f0A1G/onhjEwS9MicsewyaQC
Av859YMD3NhX6OiPpT1gcYxbby/V/NQsmMlnuEqOcLRtSXtyP7NNtKdi3Ilc1n4zsG5jxY4zsWO0
GZBNsouEdrcvm+vU9fa9CotnTAAYwkYjICZKgw3FubKDbL8P64ZVYIqPhQEnxkLwBlLj5AjFtg29
T6uQuyS11jDIATmpL/K2jZts76p22LQkCtTVaw6UfVem5gDU1DimA/DEyaZwoYXuZfHGfjct+IHr
AncBit5A9vpelpWH6JOLaIq3hpPOwbHUE7WrjhmJz1rpnYftElO8ZQjSSO0N1mMMyqXW/0SCqB97
eI455h9GmskxUJt3GBs7zMD5G9LexCcH7zQ1c8HJ1av8eWomQno4+6+QVzneKtpWYLt0f/KILWQT
fkiJ2Wzl19hQNRnuGrmFqaPBShGUGipISEUCJ2g0zCiIOE17lqN2FKpcPGiITxFXLYceSjSnS8pd
0vo2Z7b5h0Bq438/IJbFAdzmKeGZwxwPBPvH20NSRi0o8//DlkgN1VDXx9r0nvQO8enHH7lsgf84
LalFcw+8LUcT13NRFqnTS+L+9838y+j6D8jtv4epIMSHYeWZiPEt3ZHu/4L4C80AKJJl9XHUEMEn
dfnVJNCVwovW30WieNa88mdCAMw/v6ux6uv/gvle3xYtP0YDtKbYAMxPd2Dp0XO0sZMfiWfFj01X
mwd79UnGqdp2nVD7WUMknMKT3RBlBMCJFNk9Ne4TH8M5wn54+ecr+hSG83EjXMtzdYPgD+YCnZnj
b9+Jzm61KNscPQ83Ajax5bd0mzfz2O2RNZgbrQfD7YDH2Dppdh7LfIFviyAxJUF4Mh3hQ/T9OUy1
xx5gMfaU7fYfL0Ve5XYyhQCnlj7+80Wb60V9vo02eHlpISt33NUx8deLjhgBCc4sLtpTlPvRL5J1
D457YAFVqWMEJLQhtR5X/Qw6zyZiHCYhMB/L0yswAu+NM5dwAzsK/lp172DCBWL8nIecqSaBNTDG
H515ft6k37tqtTiINkPDA2p90ubvXt/eYM/mRojkfdImAs/tChRDLB5wxXVbyIhPf/jE64Px6RN7
LuUf0MD6fwj/mbIo56SpJ8eyG4+mhrdMNQm+yPE5lou4kMK09UpgfLogHgtGou5rmhGi4XVwDYw4
g2sEd4oiEuwANpS6sjFLmkEyiXVD6z0NcH+w7t70IcQLp2YS8GqQuWUevnk1J0u7b7KTnRn6rrT7
t6Yi7EVx/IKYu4Z+uX4SWWiwwj+Nl09+FcaLrZNUiqHG9fjT/TRecoMIs6LnQNspj4J/P3LLl1vS
YL8jpO73za9yroKSitd2wrMX4AigwLwlghSDXQuuGLga8mvqikAH/pTH9J+ujesTAj2OtCzxKZpA
NV5udgqMeDMfdJW5pyWvOA2tNYbWeao1Np8LUV0fy4EYgEI64MbLCDelyVHKH4ethuNwU/fiW+vG
361lztZz0T2PJR2xoZF+1dkpRk31y7Z0uSnF04ILxS7PUtp3TYQsThNoiCqAlQFtlrs2HSy6aAlQ
0xpBRJp8S6zQ+UN61n+YwmyIbAbJJ45D50v/ZCGCHzEmkVOnx8UJQSLl6Z3VLh6+g67xoabfl40Z
WGW3HzvciyF/WYjzoJIcP3C2Lg5lAoz0nwfH53XF8mwuA6cbLiq2Hrr16ZIsFCLGEHvJMab/s8n1
5VaPyU4n6OdYkguBiURmh4hkeuFJfDGuuklcnMst7ok/XMk68fxlmH5cCQk1PA7S1S37Ixjtrysc
MmPK+AzTLgl923pv6TAeV2b+LknH0RfMQxQfo9MC2ABzalBVcX3oipq4oDF3fE4szwgpcUHD+dvZ
ghxjrAn/fI3m3/Nr7N/XaDrSc1j5mE3WVfov19g7OQjwamIqae0brzPI9Vqr9l71ognZfgMISl2n
OLtJEx7q+Ls7cKK0R6Hf2Elxw4byPUvbZCPrdwLz0sfJAISnUCGnktqTlkdBSAK5X3lWSbZ8MZxT
oT33fdz41Szaaz6x25MKPw1dqj98MuPTsrB+MqITWdM5vgjywT6NyGE2sqQh9uGoI/PdNLSD42aY
MRXJiJTDMudECAZUwCnpDDqdFfn0cJBm4BBtRZ3YHU9EtrtZqv1hzNifdhvrhQlWWccxpcle/LPt
bsCQWy2hmxzH1Nu7HcyDNq1S1vr5ydYB900pTPkkWx5kaBrrDSQikT93FrBSgQ17Ifdjo+BFBe0E
69f2kqCq6TlYYjYOS97uFhghDlmMtzqSip07kN4xJNIgS9s5JJAXn8zVAt4vqfZWFbSEzaEFjtW9
T8hBt9Zi9H5o9ZfREjAW7eKeE2G8myvM8EAqqamLGD1VNapLLLv3kCCHc9b3N7iWgHkMfI9ddmjs
unuTC5I0ceJWQ9WO84NHIbH3Im+vZQtQ1wreWbiqIEIu5P6fH2t3fWw/DT2bh9kjzMZjGXc+ffls
V8NxcTXtYLH9OIxI+PMGQ9Oy8MHzHvuEWQz3oeeEvgyHctdAcdotRVNTHMJIwdF5D0rLpBI62QSa
mZTTC0BgUg/moaqPRCn9rEyr2cHbI63Maw+MZ7nmFdqBYJu5Gb0xOSKKwJiehVQt9fq2HpT1tQ6f
CBQBCS4ulZ3nO7V4r2kUOyBoRIInLQyP82BWp4VCTRULqjNo/tg7rfPDdB5x2kO/+TW2bkdREhNV
ZJGk4GAn3Yxw3QRj+S1ucXTn4wxPnfOC6dKgar3o0GWYiRMN0zitDhBFTXdAerFsakcbghG2rh0B
sCmr+ZYr7mgCVLtFq9KTtUxwvWzvT6GQn9ZLBoHUef51Tm7sVSkI/X3e0VEpIAniLmlJ15Mn095m
YakDbuhhUBjEitsdQjf81Sgv1izM8snJ4XdQO7+PbQMqhytgqVS5T5hcu4GM0m3/+RH6FFu5zoxS
Zx1nvyEkf35O9ko0wUOktfAh1r1wMw6PRRhF20pnbcdmthkZZvD04PqHqExyKnCUoatvc8I22Z1N
PF3wra2F3rS7cAD7w9VRL/j0gEvddaXg6GCTsCQ/3b9ZtnZrTUBwpRLWPgHX5Uc9oNrUzXahqGmn
TON8JmB9PpdFgrg3pfqIGOv3ooebMfjnCzJ/n+j/PuakSe+bAh5HKS7t0z48VzUhEo0IqfTmq4im
zR7IWqSyJI9E9Gmv/NOOvm15iRJI0EX908tF/WZWX4ET6HgKTPWjh1mgaXFxGBcZn63qJ9uZ/hy6
I3lYlNR2cWLehQU9rjFu5I7QDMb1wKgYAFigf3nByILIgo7IkE3RnXJp6ICTro98ldd0at8rVGNX
ggDrQ9std+Ha8GsjQnpc7uQujrDILt5g7gkq/a7SOL5MNuS5rFLD1sPvREqDczJT965nh0G9kusc
8LK1FimwMxgBMCWY1Sxz8g5NGZ37nJeCMtzubHivm1SPHjxnkUeQWiO97ZV/GRbJqU7D0TerZdrH
Q/uLrxvJE2SdHaEB7yZ9Bfo5ig9VAOtZEZolcQcH3dR9AV7wXEWJEbixlT4J+ZWbHV/NcnwIdSsk
jBeaa9TRfnY4QLPISQOgOHFCYR6NLyFgir6FxUNPIEj2TiQCKWp1ZkH9RvF6uTcnMIcuJQnqmTn+
qNg+5WvlAp4dUaBV/tU1tOmc5H28GZOC/WwR4oUbrK8FPA32ekmQeW5AmL1zBXc/nQsIupuG1ffg
9Q4rFnX0jReH8R5lgPO6CJhDYq/iYT52hfhFqpR46HOyexeKxDMkoz3WZ1AnZDf3VLf2Drzl4JVJ
8KYwNO8KtJiQ3S68IZqZNnZJKz6dRr5JOewEkZfYOosaQEfYgSKh0TN1U+NbeKHualEAPUfVGArL
2HO6EfuORiCLaK8dFyutSYUPkRxX7ktkgHya6/KmHScwgo4J+ldfXba281V2S+5TkKebgJM7cEb5
g8jYekfSSnahBrSG19AWKeB0PHFsxpkCboXfnEml0kiZDgee5bisuqOjxne6fzimNdp10iYezyJb
KGihq1K8IACyjYLEBWs6kQnmzeOztaB9YlMVBc7SB0NDobblMLUdCGMBm+acLa+lLESQc6Bady8s
ddXTPAZ4RytVpNmud0otMIwuo5MB8AfJx7TmKd4LE8Mpnl72qT2cmaXqiaAirhDffRGdpqK5W/r1
LRx6RXml3+uNcY4Hjo0dMJ6PTbcqQ5Irenx/RgEg1XFd+OLGniOOOFaUsYNQGdtIA3RYK5s9otuL
rXLNaY8HhBAtizBQo4Q81MJhJok0uctzCE1Ly/JlypcKtM69MjT4KxkKrLDSh6tnzMaLGTIgY/Es
tGh6EStQx2rhJQo2TACSY7GZhghjL6rNLIxCZI50SGoJT9ZsONdOj0M5O1f2QHVahLT97GXvTNat
Bzv8qhc/Bp1AgcUK7WDKvOjqrhedrP7T3JV+XIHVbQH6+XQdqHWa2J1QCTaBFxNsUIPhN+PoRsw/
HCBjM3S5azYs2sZKq8JXFqggLS3ti04mGIdBI9ony/BkFeIQV2l6GSbCEHCH4ivS40PXwmIh/+Yy
GNM1dEaajWWs39O/DIz1gxOBMe6NQaqtlfbTC66eDJTo8pwZ4sL+UTuQGKBupeDiMjA0X+IOZsKi
e7AwPeO6yAZAjD4coa/b+2JczJfaJQ1Aq+LhPJicclkNkzjLfYbVrm7t8oJEChRukllfStoqAb3n
8jyLyPQrrdW/NqGFXZHcghbY6p6jO/dJUp8woOEkCLq2YDRWbIv8UY3mAP8HPRWpNxBIHfdB4Rml
jQ+LXs2pOBt2+o18P2hJDFe2kjezm2zZaHD0b5ZXSzH1EDRNPABQPRX+LAaqBpwa39Ert7uGnsvR
bLXhlrAdbmHh3Q9Z6/D0If/hmM0Jp4wOvbe6eWeLvJryYLvxUzFO6lav0M5ZJF1wHiePIRuvbnjL
V5kfsdl+dz1ioyqdxGSI8aiStYFUXEN/pXdPQkmHbzpO4mtR5meCxvZL3tyT77nGz5mAtTx7Yq6n
t6TStj3lI2iKpN+banwrK+ulgxF9RWaNEEO5zQ403inJ0k1NZfzm41Wn1kWun0iEENOo6IfSTrOM
b9akmKtGu/TjXCeJBjHrUOr1dWlBK5tr3CHREZoAilcLj94jD7QO+x4fHJyAOj4vaaruG5AAG9kS
J2iExr7rh0dVIAHNI7PxC0+hqDIwvC2VA+pUGbcx5XC3l71PlyI/jUu3bBJT6UfDq/RDFEHo0fRx
q63CNOnA0M+d/DwnCIhsiq5YkGCrl818HSv1TNwge2hzeM37t66geMOJxdwomd1MMWpJ3K/LIUHG
Pha2g34wVzvmCxqBeYqHAWF0pexL6TjpZYwRACbJCLDJBBMGv4RVjUWwKSrzMQZXRSax5pE7A0fg
SMd4O6JbuKDpLA3TPVjNigld8mMei9fFc41L7BI1m8Un3e0anFtsAU16fH7t4V0Ozb6j2Z6da/nk
xZwevLk7FVprrCpndAlI4wH1S6ga3eRuhxoDsln06qzj/3ISpW3DWBhoxGrzYBBIs0GoY0Btlij1
PaCyMRHPVnxaCopcfVr3xJAAkc/C+byMrdprA/mrWdxzCrcdzjG9XznRdJtbpUfCA4lhxAF3enqX
LdpDbql42xb0UGaiqgIIKyQwD9lJtTbI3WlBYpTi7iQmc+/Sw9nQTYl3ssDgZuhjfYSSRj92/DZq
X6bCmSJUkpSIkS3L0H7M1oYH8/iRUSAhoLAztFX4XBO6jPS0dN1DC1bOF5FlXESxRTH/mPSUGRly
LYtuQvYRAkjaOsveHGuwHN2bjoGeJubLNBe3sCOWDSc/yk7k52h4T2cJh38iNm5unRd019WKI7Wp
mYXoLT1UWcDBnU7TwM8jbp3xufZdfWO6PW0a9k47hYwwtexHttQgPxFe9KTBRMQy7eZh6SnD5N/n
bVj23+sIsepAMWZuza+RS0bBFOaIJLMnRWlko2v9az9a3mZgGTii/SWbpAN+CYOC7MV5lWWg9woE
6ke9ToJicfdZQmydvqCDU0i+NlPWh1u6AvYBFlDik5OgT3ShB30I6i8jPHHW04xMjJylGaP507i8
CoJptlnUJ4GF+JCwIsv0J0Kyt2Mzv9ejSVJa7rwbVv2SjqhzQVQCtdbSnSbZTsAr3+HYRmKgf02I
4mtQA25z1cKXtZnf4cDRjK/8WEwXwrA0fxm1V6vDjeXMb5zt4ck1ch+3HLfz6ShLgbQgA2vYlyAR
Q7N9jjnAsa1wt/zcbhi0Koji+rvhmGcXnfVmZpGjABNfh5KSXersU5PIhbaJi61Kyav3HHSiNO4W
VF3ppN1m5dYDLOwDSd24bpH4GaQ5JBaZ7U8F2WIh0QtDB32yw1yMDQZRJ5X/DavXrRntJ8Lc0Ghs
Jg5OiC7IiqQY5NXiLenrazNjh4YhcVFa/kOA6/aiy+xYJaMRJ5KhI/dj53bTRciGlaXwroTfM0nW
p1s81o46OEP93FFv2CyUNYLG45BuAYzLyMgrC/0AMmPcepRlNoScM7Cb9EeG9rsYEWujxYk7eIXU
EkEYEW7VQqk/OllkBN/aqijvC+kdYqaCwMkI8UnXaqA+iGGv6vixVoCN5tBWV1qADAkEf1A21Dc2
RyzZiA1BXnjPDtJ3wzbKfb8aR//tHpVEivgJwaNAWvD2fvzDx4/826r7YYVJXIqnv802yRgO207a
bx8/5/x24ay/7H2wGT5+/OO350ZP1lno/PG33z9ImoS38yb98vuvf3mr1SY7ZjLCuRiH4cHQgLRX
Y7qvm4KvQvvXu3+8luhqsWz/+rJzKwIK8SUYBK7k39fw+zd/v9lfXiXyxCP0f1DEYkhA/603RSco
jI18Sj7Cei0fL/Tp+j7+319e5t8/8+nGfb41v19nfdmoL5+9lmLUHF1RGtKf7fTiaLftcEtX+DCk
qANGd3rzckI2h6jfT0T8YMyOl5OmcFrgBkEArVfgNZnRdilhM4gMh/HOlGzw02J8LeJ+F2fJGxLd
a64og7a1rQPV30H4MQPVxS9jNzk86r3c6l3WbRJoEltjGr5EceldXUw3jT6Gx7aLS5Y27CpJAXS0
zOoWR9dwpy+ZYmuFMVyF8Qn1f3mp6L3jTro4sijuTO84ORKNq8kRjANIvEUgY2ywof1qYy96SPXv
akRXL7JEHkoFIyv0rGknj0vJ/hyAyptK8vtsirfRKmfUAcY4qGUbqn2BKZlNcXFfwYKPx9wgiVCN
OuHG5r2a1z5ESP6nnC5djOUjyfVDNSyu38w5RynZ4VNxFfYKB0hsTibTjFTIhs3TWmAypXYH5bgJ
+NRBaQK+GWvMSZ55wAmrPURbxYkNNbkVogAiiqch42rbhhrdzR5qtgW/X39MKHUjonJ/yKEXSMI9
SNZQZpzx6PCobFzxnrNnA9jGakTqhWHXDdmbOLLSsLsinDDxr0Atm8peXSlMsO8ZyI0ptJtiarxb
TR6bYrxS13jTjWFf6X0QZaAZi5ZzUDza88btnlMzlJfYK3aJ4u6Z3vy1Nrw7uKTdXqUGlVxE/wNu
r4CtoiKRMEWh32X3NejyDUpyFyfLfGflTKhWHp0JAt0NjroZSzsnhXakj2V+EQMyTGdgI9K4WcXV
Uk4HCXZRnKhvJZEoUXPj6iFxbbNpk0BB2MVUIXwMC2s6RS3k6WVO+V2PBDKqr0k9hb4540EEk+nL
RUsOC46quGzo5DhWf8pylNDUHkJjlOBwaoIWZnWUPSWPmE7mTEgSTjhnU/SsgbOGhlPqRJ997Bcd
zRnAcBttkANwDuwlSg4Yrd9xPpa7QjffwzmN99O8xhp2jryJ4TMaA1eMzgREu4vUeO7rOz5ae0Wi
uynpK99oKRq2xP3Z5ghctBDNnEh6w09tuz/0cLfAcuOyFEGowWc2m+ZoJBNceB4sCUzs0Z3eLb3V
j/wSfoaJGM5i5fpXzreBVIWzgmq8PCqQeAdyhyjgm+11ln494JpZAP1CIl7eAAjaAJrG27wMn7LI
el+hU8olFM9do3C1UxivQjuUfYfBlZofWyhB6whotRfaJnxwr96y2L1C2eLRX1OxYEGjfe6aWzMl
a4HKEbFyWXYJDRR/io6AbrssxAoM19yos7CgbaTLd6lTOiuNrVkgYlCw3CHruF+Ia0SuCYaOddN6
atvsfm0PzP04sWqjcDeT9ilro4ttfyexKqRqqt2pBV1LXBDw565pgvlMeomuT2ico+EWusMMUo3M
a6nXxqFp7G8EDzNpWMS/GTY6OReEuC9GnG1m3b2S2HjuXAP8qrm86+kKJp0fSerYJ7/6MDJ84k5O
Q+9hjnWNXzyAoz9OOXuI1HoxXICe7POhY1vAwjV33nkmcJ9umQ+hKXgAkaLEee5DSEcADv5108wG
5TmRF9v8O3uMqYuSM+kKBC7nRP10QD7X5nMk1INXphiQe/JqUO7usuTF081NLeAlEfSS7pPUuMJY
3w+LOAnLo4pq4QaZkyeNAF6fnmIUuA1gbalZxV6RbDlunUqyCbUptJSpqHytMN1tXwxPKWULs0mx
GMp72eFQ7bBUkJ+H4eqhLZpmlzdYE6s5vy+y4jrbQt/SLDBd470zTbFtu+6CC+eLNyPkTNf8i34s
nuqFOJq0SGUASw6BVtg522mpd0QN5juU6exnwLkoi2KC0W0dg7fJ5ra6Q7EWXTX9BlnxS123dCfM
8S1ENoEBwcDF0M+0rpfoJc2sn6KZw127lp6WxYGJx8Lf5sJ9MLt4B81CnyD123AtLi0jIFba95Zs
dHBbr5oqObAQCXQdOgw+tv3iGv1Jb0gp1RufSLCByW8+Rq12pzdJs5cGpO5sTZpaXFKLXXpncQiv
UCvlS7wmlTd68dVho9d0JJ6L3mULT9pJME7O07KMByMkmaxlhGYL2aiOlvpVUlmkUuJw6gv6pFU6
HfR0CJwcGHHSh2+xFeubzOwGwvyqa9Lb33oKuDuvA9Uxu/AkQignXXLOPPHTmfjZnji3peKQmISe
39Zpw/6burBMeDJjzyYFWJTYpg2zPhRi55ScN2QyY/zq2xKd6YmgIljUYPMCtvmNJLAtA6FxGddE
PWNcOS8NRgaHmkZj5U/tf7F3Js2NK1l0/isO79GBITEtvCEBzqKoWaoNolQD5nnKxK/3B3bbHW6H
w+G9F49RVeKjJBLIvHnvOd8Zd5qjoZVl9eSoCkW7mLpjkcHO65L1iNf3YGLq4bXxOdd7Y04cK6LU
0HImfZ8KKn62qpPeE5qbpYrzYJeStVG5gaZPxaqF/RvByEao4u4pRViWZybbSw/GKh7wCOl0E0ER
mswfo5IMxBXPlqgzWvxDHU/HpsKHi52KhdOBYB9UOUI8kv7eIEDn28qUIPpTeTOFIs5toilskRBV
63TzWL5ngqe0dsq3bmytMBZoX7I+dI4/hHYJBToH4jytN6nu49XlO0K5J03Yj1P6beVGePEhz2Am
zmOG9tgApO4pXLsEk9ohAbQyoFnRMYbZVIzpLm38p0oLESyd64UZdseQntBzNlbefjQanNzyZamt
6jd98aIlCBuZRQM0vkg/SEr+GFfLHfxmiiOjPWuSMXrVHKPFpgaCvQfPZ3kkWWHTktF65ib6bdex
x1wkt+Ad6ZilLfOqzWVCclHL0jCZn7GR7rxTvJTiwGmHRl3f/Ch7KUOzbq6gPaFZus6xy3ClUs3P
u94ltBuv/87LDkMzZSdE8jUBS6VOspmZPaik9A9KV88y2qOe08K+6/ZO1iE0n8mESX8Qm0FYQpg2
2HZKA/cIGSjP5eBPQWeNzbZoxDumi2dV9+9twji7TZwPEpnMnbY8jiICR2sODzpMGnIZhwckfGc9
tm4EKPAOzC5hxsmjw+2/ZeB+zeyp5GZvIwLV6Xf2/Uc0YpiqlUsGkSAzQ7I1tpzHuEYgoQ9yCe0e
0ZprVKAH40sth1fmBNnW0/wyoO//vBi3oStXySaKp3bwSVZDG0/qC0YqAnQWrbugDxThJIHtuD45
TLbT4nBpkge7nJ9HY6L3WdOPZPJuaI9y8F/KHsLVHfNP65amdJU6cZhBAOJP2Xiir8Z4vUMcZLo1
g6WC0L9S0xq22MZ6i01mVGOMaQI3+Uqsm0mNXOoqGEUNQpPYyezgJG5YL75+uj+4sSaR31E6ZQOg
+vXBiZYaMT5J2Paojyd3fcDFenIX3ToQfltt6pHs5JpIGPJ+zdNcaBSLA0zdYe7T8+y8DWnCnEAr
li/UuWFuje7ByH15amSHAs2qL5Gmd6f7g6ZD+Lv/ie3K4eggPEyf/BuWMlu22Sk3s+40kKp1Stc/
wc9niGrMcCprInDFyr6KaUudIOjyG/7779ZYumRkeExcS9fC1DZmeMGawfon+ukOZKlSzg8bawau
vxm8+MPMsTfQElJZAy59/Z6VlcDy/fe3T+m+9UT3kdHuzCda1ij2fbzju3HRXsQI67//YtAMnXv9
+v1JUqJ4kyZJ0osVsUAPvUawaD4TH1TZW6fh/BG7eoMhu2OMXiU4RwTdiG5SxLoDEwKrW22rNhNr
3vC4rQB8wiKlrOAKADqurw95X+KOuXorZaYURKhtFuIs0yZKj36EaYh20OGfX1zP73yQDArl93In
l9wpI/+kkgwlvwnDbtySnD/vDxlbRSBpW2Fk1cCMrZCpkrxd1L7XzCnRoDY4RajisDPHdXeS6wPQ
HiQzjMuHQ5eRpzTAEyPNDAek5plfub0MRy/ND2i5yTPL45+t02qhVXH9DkO5GxWBE/cH+tmBMbqU
ynPrbhVB2XQ0yAu+f/H+p2L9a+c1TFIGn3iFkaFnoik28bW35k7yvS/Al6Fmjo21g2MmDcXlW+1Y
ilba8MUe98UKSMzNBgEUIpqpIFPJNZEL5Gtkif43xpCIZWZ+KrxzHunvhHYyzYzAByf6+8K5doNk
9WZK68MwjXcbh+R2IBnQL53nKJ12apHEq5ojTt3pTx1TN/+IYRKQYGyj6uOl7ap6hLf7hALzvScD
GrnOm3SoQNzppz75fG+jHQKt/XaF+In48kl2mP38RpdbNEvH0qvOONlZk2Za5qZJ4BCJaRMnSu5f
QRLjVFIysirVJAuqC8FKHOrWf/r3Q08/iqHDmBwrBXN3/WLhtu1eyzizr1/7j6emxXrx3V/y/mV9
HNywk+LjP543YaBj91xf7/68pbc9kojFQ52XTIWqkpRiBR2EUcNfcgEeRIHapfXTTzJD06Cj21Q2
SntzqQBwNPvDaer0wNPOZRZ5527UkJ0W5D+SsbdlLvik9d5j1OF778BN9601kDrEB1LibEqn6FlY
6yTM1nZx7nOGJVzGtvhS7zHamFLCnOXQuC/ccob+dySq5LEhj7XCnmPX3YPB4nFxSETCJRd4eRIo
f8qeCcTLqOgpbqoaZIKDEVj2pbzaCUCgbu3dxQXQYq0ZvltknvsayWdrlgcaCeZBq9tXjv0uNV27
h/LOcjfoOxONMjhlzHzOaLzgeZYHMcYU3RF7sUeNodiu95ZztTr/IJO2v8ml2Lc43E5JZB47OyG5
1yO0PfPkAbwp8uoExXWCyHxPJ5Kz/mD8deFxnnJyY/ucSVJmZYDxoB1HYgld9nw1f+iGN53I7vxp
pMVq0HZ+9YX34Dr9E4EHN2eIfwu70s+YJ4M4Jh42md7m3NzreW8fM6LJZp3iV/X7wfamI8fZt7Lz
TGbDDOqMUv2ue++9Na14166DgL52r9wdb6kPkZxx5rApLW/nDcl31s+frPb8ijXAWJOzRJK8Cl/e
XBuRE/P+pSAttsy5z4a52U11OzNzWUYMYf4f7TfnrPmSeVCqnJgQ9DR2A7wTrzhOhpMt1IKNsMDW
Grt/m3om4m8hFKRHttZhuX9vSpCJbg+rw86XF8FhpbRNY2+Ai3cE3Jsq5tZl9sFcTYWrFnpgGgvp
lESbKF21VE26HRkijcQC7dOuvNHqpcrlcG4l4ayZh7EfL5Vc6p2tETmriWkr9PQG2veHayW3OZ5u
GWIAu+BAOYuEsNgoJhXKb2ld54Gt6SHWZ06aYZs7Z9WQ5mUxvMpRkpj2yDnZlK+xwRC46pLfGkwB
ugvauWp7hEnjgyzllyAZB9f1fMtr96lz6FUM9rM+Tx9JMX1WSUKwkjxk9OztrCH7Q5U/PBf9GamT
G0vjthBzfamr6iefPiANET8RTvyLWmsBEpgcTZVfWOjxHjq/MfFeRmf+Iw3xZ2QkzwL9UxYI2nqb
sPF0vAHq7shh6QdiKs2LW6rvsvf+AkmnILYxzXQ6d6dxA12CBuZ7Mpwf5usw9sCd1oVyaetfSnd4
95M/0stpnhEaviWl7pqU1le+rK0Ak5lFP70r35SciTLEAl7MLTrQoSBqGYH7F9dlGmY6nBMK7quK
9fcBn2uQoROmD6/v2vV10It0FPVYqpXMz5bXvRgeroeeaSKtk3JrwxAiM3BeZYAutR7oLL0ymd3i
F4DecLFciyE9P3jeE6JI0Nlr1g7NvloqRv3tORmHr6HAGGyqj9TLc/KdjE1plDT7psg/d0QF512z
GTT7MZFWuzcqkzZoS48CDblRzX4wG/JqTVAXEBhkasz3U9deHMlgg8P1YwItWqrHZrUNifato8nr
xPZlWG3y7rpmmXaPjTA56okgDtyLaa2JX7OODMfMsCF7mGBBXVD76uOr12fPc48Zls6rbFYmRs0E
RKP1i5OH1YoLkBBi2n9lC6PZO3CXrjrhYzb3T6Ol/Yx875l3WFGJsLdPNxWz9JRNqCknGLFyauPw
OObRqY7tQ23S+ZrNsC7ndxpM0Kv/In6uRp8JAdyKulYv07B8NDOmR98oTgREXoiPB1TFxzPZ6B8N
GlhG+gthSF5YT1aORYWkiW/cBP02ncZkm8zWrk91FDX2tG2qtN9XVo3KtUdK8jNGSwcsJvqxzPoU
GvwcBXdlot1sAjdzHf9ry7xytL5pTZwXG5+SiJpfwyA/QOduswbHaa3+NCMytM6JmF259l4b+vck
dd6YWtBEw/oL1Wn+M9Qte6bhPZG1th/br0iPyCFy9ateag+ZQfJS6r/LmFEok0IEcURyk8Ugo+pd
69hta7/5FWOGn6j92Hi6djd5kbHraexvV382yXefDJPEds685oBVAZvXNKFrM3WqB6mOpjn9jgbO
L/kIXN9ZndMJfARkMzTLq786bVE21+mJ3E5uStQEKmuJ2klel/6XlmI7GvOOq2UYzsYUcREh6Me3
/1J2BsYxkCoEJhQjVgZKYJIjVeymD2B9PuLK6DfEq/mPMd3UDbPkb4OhwGGl2YZpWZfHhLVEaAwi
ECaUgYbTLVhw4tMPNxbUoLRAF9O64HTuA91VbTAl+tVfZfR6E51iz7560hEvrSKVMEepVyOvMFDj
2dGQMadwQn5LdD9re4mE4F8RRc25hY20Uj+1EAb/fhnj9mBxEAvdPCUj3IqJGWiQr9cO50vyDgzG
z/3f3JgPhY/sKc0hjyWm2QQuWkbiNJBWVWM5nFKYuDvpNe2WxPTXyCualyHLaaGIftpTbqahPxIw
bA95eq5s9dQyz7v4YnAvTtqaO7wleI1bu74Ypd+AdTcffLP4jid3uUT4KCAFRIfZd9vLuD54dTqE
0uDjxbvnnMzVd6Jkca4lLXK9WSqSxjkgAkens4Ra8tQVo79bbZiqKI0D/bNHJ0M9d38AR00xWwZl
a/v7HEv4Ke0tNEG09WNnJph3ZBM1BMb3Oe/pj7GVXO8PhkK5p/kozcVy8xjcExk3r65ERJ8EVfuX
NR13VzgSZ2EGTGhC9Wu2tbhINkNwaSOperUkR3vs9Rdq1enFJYRJX148Oye0QbfNszPW5iYamH5N
5dy9DoYsd7giqBKzDGZLxiUXD7b2ZNVvMZ7o2/0vTmyonbHO8GvgJ5OwZ8FtgKRAmCi6875frsmS
sK8Sf7NvwOKQxMvbA/heXJKp+tMLolcsE6Qd0QaE8nZA8ZnQbZ0WxrCeIP6BNXP1XYlsboy00Mmx
RRR0greAAUS4QEfYmybHvSHDSj9P5IIpX2O4Xg682sRgeKmZ8iudnsvgX6W3J19EvfAqgZkNB8Wm
/phnxI+KyaiR4QFucmaH19yTtGtcYsUW15s5YkZTa/iQiQBgTsKRISGCTo36IZqso+ZjMUooJ4rM
gIYGqabunEPmt8/DYiU0AsGlrD5LTHQMMRbtQXb2GHgJtbszorxDHjME3GaCJTU6aDJbuEhbhWA0
HFp2prTnf7b0GPoFQXkNqQQsTfQV+37wgnlCfYF4ABOlOEUpgsre6qkV3VNciFs9ZUeDxh8VlNbj
Xnr3dM4ed0Pv2Ih0q8c96aec/GZrxJ/HBhoKcogM0mKApnYPsWzdhySTQDyG7rFZ1miHstpJt/vK
J+23L2aBlhRuRbzKW2qAQ33JG4Feh6NrlJ+LCvMxRSC+fMkKs4zfQqnrMlWE10/E3PpEedZ97IGl
4CBYs21WmFpSVwvtLk5Dr1Txmhv3N4/m7jDQzUPiJK9uFp3X/xab3TdziSpv/fYjQSTGWDPpZoz0
kfnaqFQ9erPG6ZP13wLDIlXyRe7ac92Td2PEEUKWHIWXAoQG2JueZ+0RFMtSLWoC9BBAAR0DXi2G
cU0fjr+hEiCotaB2pqpeHrL0V1HZ/pHDPg1Up+9ZpFSzFxUyzBQY7BYyxkMOGm3jdliyY58mWJef
aLwSTm5lpDlGzHjsSGdG5nzgkslusOY+24jyIxnHQxVzYFvm7OJnPUTqUpwV2JR125YYjslNNIhh
jHMrppoZkoNFktKGrB/skGW8M9s5OllOwV2pF8OzZZiHTPyOcj+hBkdxLRmtnqMsuY32pB0jZtJD
bLRbZvr4lBLj3GfSC2ovRoBVTGVY0iNcr3E9hJtCBJyft2c1GLu2YsNQEvrM2HRHHfMVpDmGPdPy
VBjFLWlL51D50NSZd6SXym60TS7dR/bDN102X9xCZIlraD29pfOPrhFvEHdqj6ZZv5tMofbOOHxX
WTafRjt9RlW8uk3kRWXkpo+pxymY+qKv5vcOTNviAEVTzDykQ3PWiUHp1MO0dTImJMvyA7jZSFvR
vvQ69gHRcKIyR+5vpsgRVsrsxPWV0strbna3bGU7Yv5xG9znBNeMC1Ka+KlqJoF/3D57hDbaiJaZ
StgfBYoIUpEgpnQThu5KfEO20HZV7tFDZyIRppBmIn/4vlvj7+9YWQ0TMCWCYDZ91GMLXd4a+6AT
Pb5pPPcMMAddZAdSpRaUiIXREOFFZYXCHPcnChH6wDQpPJFdYAQ9TSO5KXcLxd3sp8+gLhwucNDY
kgQCm/ATG0X/tRHP92d1YM3oFOBpBVOA2BuSz25KehRQSevzoUcph2mECKa3d2fH32PDoCrIvKth
9TWMLXIWRZU9uDpzk5ackib3jK2POO6h9nsYGqxmydDu7tZMPda+Y1W+ctZnZrZA+Emic27kFJu4
aer8O5mBGhkOzeB+McLcTr8rgYgVSUvyT6+9MYndPDPArUokTBF3AFRDzp3ER+0TItOI/SlXlAAG
cEyayPQ0YeNZ+GE1MzZvZKNhrQAcRww4vQrzXOx+FTTjtpwwXzPBSxZWQ7x6Gx0Li3ccXdSpxGi1
6XHAjg6a2bR4Fa3kW8MQWXsmB9FMt9Gi4oKED6YyQi0ZdU3Y+9Eal8Az3ZwD7X1Jze0WNJWIvrIp
eo0HxUrHDAn5GqfdURXB7Gt/LaIUtiUxYttpYUKTY6DusIags4KpptG7IomyxaHTZ/nNaOjFmXNl
QUDie+RtFiQJUojZrIM0my6pbf10DdajXO+udUJFrRPgG5us8wnzY+SM3AuEGc0g9nTTfm65SBQ/
lddrr7LAU95k6msYOYs5DVMfLeXDFqRDJyqjMNJQmfV9sL4zDCMBY3kUd70ERydReNDg3AOwCqyy
ICoNJOZ9P1mAJxYx0PDsNpn2L8KfUdT6K8Fubd8BQuNAmHxLaklZTZ/Jwmdn1BqxpTU0vQoRCoGR
+dXMHoVhEVLXyPKc+Zlx6DAQ9OMgd2XCIdczKee9YtbenGSQp9kgAUXXr0vv9A9dOw4PNTP3kpnp
0c0reVxrYKeY21thsWimSnyN8SxuE2WkLgFx2X4RapY53QgqoL+5BMzaqmCeZXaoRuerj0mwvj9o
0/gjSbT4pLTGDsFfXbR41CPQ9cirDQ4hZwLCP5JZQz5rK/NBST09RAtOcNbRZ4bt034x9efGHsCQ
kXB0tsbojBiFeohszYYj/qH12h9+YZhkxRhPycglOigtnB02yfWi0lesQzKKT81lmJgN6/tHe+1k
K5xpIjotgiYov+VF+keGPf5+PfMrObgbBE76cfAOblv4e5r8sIjQ9xGErgfFrHdH8sh9+k3Ibo2R
7ALDhI4w8ulRGEwbkozDeT2pmZ0Zhz0DmKFm9MeNGB9rPf3M4MZtchc3A/Xjk503V1fGWMoW2J3u
rS9d1KZdyrU0a9eaSgaJA0VT4eQvYrArZDh/cNgBMLMQYBuc1jeEWnNjtY3a1sCn2tl5Hxqv4xhE
uRSj7qn69r2jMt62kjXovhDRXoF87Fs+uSVsx1GhQceyvpdqPY2OLmf/NH0cWu5+wKRbZvcUt+2m
lcSQoYw4li5TfzprU+iWj6UOsmSOVHvQoURQKaIXMQWKDjKr+G6sxmM/fRgahuuIskzAhaHUZ2Q8
NNuh6E64XlDbTmyq9/fJcT6h7CNWNvDMmziG7j8wIQML6Ldir8/x20IhGFC6stfDQDFIUU0Zou8S
LgGEKcYf0rllwD1JOorAjTUilvDmiKJV0sjEVUdHgXs1JTsW+FNGz4AFyzRYanLkPsMwQa9LGTok
DTNT90hEhhukTXLq3OR7Nf8PffFdVlxNCGkRextaYKrVdu5NL7ExvCsuKzxKkFT+dQnqHUPvDM93
LMZXEkdyVqxcsT5Wu65qr7mv2B+9Y2okn7jo+4BQGeaxqqIs4Un14O7BA3P0jTp/S2/tj46BnW6Z
R6AeS350LRfFmuzMD7Su1dYFB7NNUX7aMSIT9AGkotH2JtYhjI3ymXP8VYsxCLoGgrl1vZrAQSGK
QLPP+twT0kIfOwVAQsmHQYRWpZl9+716uLfUsZFYm5JTPDKJmhZcpgJg0hd37VOytC+7qFkpF3l5
a9zxIWWR2Wjl92DAwErIyt42ekl6nmDWvxzKqE8Cm/b5Rls/x3+uieN80oycYLo5+waOT5i8hVmm
IDbYnKxzkSGgsGd/W0judqIaOZMk15Yp1Kakb/sxTUmLW6SOd4Ubq48Sz6E+E3VWW+OflIbOoZW2
fvNq/Y+UL7Ffmz9oVKB4rpblkgonO9jW0sGVdq1Ao0FV63pxqtv6mNrm+GDJ6VhOHP58Q5gPEzVO
WSzorGsV7X3H5z6JIKRUyDfR9nM5NyAPNq1b8IJzEaRd3zLfrb7tijA1eJbsxFwhnTH+Gnz1ZprV
A0yB61yDA4m6KUMSGR31ThzpfXPIGQ3GevSZ5/XqsfWWRYoqUV9XAunnbLMsKlahEZBecMeRt/lj
GdXJLfA5OyL/WNdD7hNUBy6c7/Q7caPXOm+fqkV8Dir5XRTOIZmBV+NlGzd0NbaIZiY+Uvelpby2
ZjqEVrp29gvKXbHeRK3kG/U1jb3FXq2QZfMYN8kWqy+Xd0PZge922CyK5pvOiuwX8JUL93DfsCPO
trp5xjSXwRKziyBj4DFm5+lsdt53o3vHXPi4A81jYqTYs4bmVwSqDnoOoJ7RfpUec3JRbvEzV36p
NiRoEJaOmWWp2Hy9iUtbMEhh88u+HczUxEH5h/XeNbN+AdOKU0fzXuXActeRGbDRNLDlOrXiuJYT
0op2osWt7NWPUcPNoFe4pXta3eT+XWt0eJv7T95NuLQzRz22nvYyTlCyJ4n9jSqCjKCruXqD1cJG
YLnYNwefRS7BayXda5tz+d9BVPfbJc7AA4vqQUM7TW+RzzfGhDCOGQDEhmUpQhyPYePdWf+Z+0Fu
ps4KMJawOuCvDUrAHyCGt0qJKxHovAvC7VjA9OhvCph4v/67DjtvQ+nqBcWEVAjJUBe1fJKCial6
EHM0BvfvtT63Z4EDj0SmXwMzZz3uNK5ubk2LO2lMH3BErV16Np2k6smssmA+mrRDKo1picNi24xc
FB6eJlCnfHgle9hYFt9maZ263MM+tnKysrQ6FC4dxSheBXYOv/biZypU5dn24FMl69m+1JaHvLZ/
2Q0nFQh/SPtpQbsJ+RGFpjshlc/75Eeh1nG44+rfFAWWgbs114NvyAW0dgplFcLGh+DPUbwsKBFc
zw9c4EcMdzBkaLP10pp2ukHe5rCLd2u7IkHgxlFg3Ta5OGo86csei4YWLi3usxzXRtX+qPnkwiz3
33qMNUaqPaU9AKW09JmaipEjI+StqBP63mhTftG+fxHz+D6spywYlMTLWAoHBdu0p2MZTeZbhrc7
KJb0eza56Tvh7EefIEcnp6xtcXFgQCL+AIk/GssFScni0zJer8f5zkeqJ8FP+/e+duOlW1PLULDL
mqiwihz1mo9MWtaL1zbZ1VXiT1F+gzGTn4xBdeVecNEhxC/Q9OJkPlp5qk7tGjGbRsIPbDdrtsga
8seM3gN5og1NGMcFXVT6zMBr74VxzraaEzPgJXYYhZEH4b4zuIOOIivC2Zdv+aiSwO9yRDiqZ8Sv
g5aleTgHSHpCfQaXry2sWKarXj0LTRQ3P26NidFK6y+Hqe9vEATVOXMRsim7OwqCFHedeuzpeC3o
lrwsevfJTDg22HLQ4Tj7KcY1uDTwNGBGGGmaYzX1u91gjeyxMQUQ5oYaKmO17GQ73MAeYWpRefFs
WChvapZvjDQToj5zzB56TvBbiyZepenVTXJafF4QcI7oSf6J9Pn/dML/C53QMoQBTeD/nHz+Uo9D
8l+2PztaZv9rAPq//td/IQpd7x9guXR3pTtAeTABtMx/+uG//VfNs/5h2a7nCMv1Pc/0VobP/yAU
2v8wddsgkNyyHGHyrP9JKLTMlWuIwNi2HUhLFmSf/wdCoWmZ/xuIhfhMm1x2XtSxIFr+B0NhhHWH
kDtFAVjjJDWiyb2k7fhaCtPbuvID5Xz/PPVtu+3kNAWJMGjoqfO0MPAboVrsH1Eu1DvhReXVbZ8i
ONWBv/jLvtaMk1XHJABiYQlJCVEdcPlJ939lpC1vtCVf+avrKZPERTyJfbuZYXMG8dUri+zFz/VQ
71DMqIizaglQdWcsDA2kg0xR5dZ+IOQwsGMPzUPHHA/oQI3he1pC3QVdj+gkO5h14e8a6dM2jnHj
Y+ZzwJvmJq5wgx90g/+jDn3oAsc6Sk+elDLodEDFGHj9fYVUMaeGhsIdR5t4dq4cb3bMmYoX11hN
7JMFhT/HeAkeN2hToznrNJatdvaOZapssoXlm59wgq6KrLto9n6UXnpupOkwqJr7L82SsMw7ax9n
mQ9ALhVXRjUlVjHXPzlz9bvL8cVjhlfBVDOY73MQ3Zoha1ClthmKtP9cT7Nq0pL3oaBKzxjCWGlr
7f0WOwFX1ZkpgIGH1vru+jTfen1bHY346KaG/eq3rFV12h5xp4ldVSYlx5LoMEZmDCxtoukQlswj
fjJuupTWm+3b/hlPFSq8aH629KwCssPB3NFX2cS0YTiTBr5TPkdEcW+RR4nHWYnyCHWF3m0SiW2E
BgyNmnZm0lCcknxIr9nkA2r3m7eJlsAOGyScpTSxL0WDlyWhc4S04BL1HZLmiChxC5tIV4nuaamN
DyJ224ve4YKsXabqdj4GCrD2M3UplQWRI1E7qqNTO/PWH/GCqnkFfA8kuqSR/Y7VbzOYkXU0u/hZ
qJR5RMFe2TYJvf7qpkdOdLYcgEjSZKVWibOcVQ70SQ6QN10rf+YNDZgqHBYGxIDNfPTQPlu/ViTM
9qbMAdY9QxXP6xn6NET+uPtt8OuyozjuTeQUWrX11ZRG81NtrexSwN950qaE+aVOuUvr0PmgaXKY
M2UfqoY8jdotHl2nUGEum5jrHisHE4iHMnG1Wz+9OrHenBNZPuM7DGEjvwjfXE4kkGA4ipNzYzgX
v4+sE1ww+hWuRbZV0x8wqcRHY7V5i7a7pFCcN9YgLEaRMD+LdgyhicLT7IeOHuXYnwEwP7U1SX/3
7vLyG4fwcgKQ3XMBlS+OHK5mkaonVGC/y9Er8YzoOp9rBXYer9eO3mVE/xv+npFSeLWokzxhykBr
qvmALMk4m9HZAASv/Nc27VpoONSUrb3ng0pmjmYq80gkxJVZ4whGdd3jZ+3yN72k3LB9/0I0xKO+
Ji571vgoTVk8Vvv4is3iXN+1SxbujzTWySjMzNNokIvga/R3/KSZdzYM7Eg24z6fMtzA9Jge50Vu
ES/heaiS1858rzqweZ6HiVQ30mscu/hcfHMrDc29RbXzyhLk3miE/k16OohuFTF5Z1cPnVI5wAxi
1ozGWmefmCZ0aqqs7Tis5SCcDUSzMk7dSz340b7wtJkEloKjCI2+B+GNz2XTorYkyTnwZrxXczxa
oZaBklOcC3h/zB8G8jn4Tkxz9GT83TuMM4jo22txkR8yiznvILo/Lh3NUM5Q1Acd4TYz8vIGzSn3
znNHBEUWEWW/wtnLpk4p7LFy1MxRNkms3ZaEohit3xQmlvdX+BG9nKQErEdJmGqw5eoP/EbpVXlM
v7I2ivi55SNv7Rb9UPncVn/KYhjfutHY1FIEGeihgw6SIWQag1EXj4w3b4c4m44dxGnyNMCdzrYu
g2lCnYF/mFx5oPCu+hMhXiCGg2TrzkiW3dC3H5mNdSKdOifQeY5fVZ+MGwg2cZmOtEK+VfjUGYLQ
Uuvt6JKQWYOCq/oF3eE01gbqw2r+BSu63Jr5cKSDRkNJEdNcF0VoGRyaSuDn0H+J/QE0uYUJTR7k
EBPYoCDUII/KE/29UVBQagsxP10gJK8k2u340Q/ST46tx4RbCE3eUJhoUJOOiBz10+jWbA8LC4fV
gWmU8VyyzEuxXUSpwl77EGn8pnqZhnbjW0fl99tGzd9wgpmCWp7kuN+XR2tpv8wY/1FSRE9dd4TS
MT33hAshYX0C75Te4OOQ6zqgn6S3YAcKo/i2F1BDEvRaUnFrdiUUXCS+IfrkByvCrTRVrr8z8hgx
PxxYzcrhIhgDwajYGMOlKOlO6w/eZC+Pg4sRgDgx/eBV2ffCzA+Vjs1UTxDlA92t1j3UQ63C77b2
DQUwCSaStNGqjLGVY5ont0L+b1eZHaoESICztGFE8NfBzwWpJVb3YQ1OcjCHFBF5lVZhNlc/Fedi
5ORAF5ecsYuzQB2zOSImXGBFa7LAur1/rJub42TxmyTrBONguCTxcugX8ZvEgeRhycCqF5bN4jP8
VaVnvBLxpNflJ8an5rmc4o+6XX5hborDZeCaQUEV2HQaHttNwynviBEPxbl2Msbuy3Py9tBCFQr8
Zp4I7OXU7Paug1RvKV8Mczjma7ciZf3etXZk3nClUWl4xhOQvBDKbPqp8iN8pujgmWYemjQZdqKS
0ckmq/Ajn8SLl8qnvqI9N5lo+W1mhE1GE8Kj68+ytGl4Sz4Y0P1OBCw7J8/7K06wLsSaRCDOAHUi
b506yIexeOHAUkPI7Ab8rax5ekt4Qpb00ad01A9TDcPVSCsR+NnFYWz9c8LaFszEYZ0Hx7h6LQ7q
JIFX1TuD+9NOvM+o4SSkLzN8kVK8ViPjsDou3EvSLeJ1cruPSejcL0Y87TyMf8+2Q0x7lwCPAqxE
+EEKZLdBRMAUUT4LFDsP/529M+mNHMm29F8p1J4FTsahgbdxp89yueSSa9oQUkhB4zwY51//PkYV
ul/nA7rQ6G0vMoDMDMklDmZ27z3nO1bfFIE5a9XeifYRxp2fWqvRkFIZP6Vh1u16zzAOYWeJSzJw
PaDwO9DcTcastTxU6WD/pixmaczuBnP6IQfhzpVudagRldK4MrZzXUU7pH3Tmvl/uGsmg2xiA4Xo
1LV3TnFNcxiOtayO5D40z37LQyx8q/9F9gPhFfU19ojTq0NdHaqJzICyfOJS6Yjv4+rQUddtsRnk
d1bWRCevTj7jyHXWqA07booIysaoAzHG8tlJHpZzFgRB0HUop1xMIIir6xt779ZpovTg1jGVsC6u
XaUezOEQlo334YU2bVNj9p9mV1kbMv4KXLNIwmVE6l0222s7Dn9MNv81jAItqAprDrTlwUkbBgNp
GcGVcXOX1876jQxVBLIlViovaEsCOZjVqz2I5tvq/HdIavEb02UPM3jFBodQP50F8W1I25yofBm9
hGbx0qPRNRFvVE48yShm+R4+FFZ8Blw2/kRVecLyhV9CWU+aK76Y1pRXvMWHye7OrEesIJ6V7QCU
k2DmxRe8zh3uQJDLzgDhyvBQp3IqLdeYNcvZaH4QwtSMHGLn4vX2aZa5BhPotxV28lR7RRck+jLO
dNA3j3R/N4abEi2soULOzKHF9BnGD45NGkSsvXidfeQcJ4PBq/RLGWoSjk36XSFQZPphTHvizV7r
Um3qisa2T5MdbUVzhuTaHxLX1SF6jKsxtl9Cz2vXtKh+DzmCIc49pKos5hIrxgxKmfBtFSNKG7M7
kZNHS7iCiGWa8csf7zylBygPIrOC/+VKGeymO0o7H7CT8Xc5oT9Vg6aAzCBmosZCSnZSunwpCCxc
2/347Ym4w2ZVYhqtsU4NHrGOuqbjC7H6YxdFjOmXP1ifD1KvHgkYhbiazclRAtFzeeJMPL2l0fc7
DmCAKzt8cRWBH3+cH3/+GPx4PEJXfzfKegmsZIht6cLn3bBROTab3imx2UQOvfHeZD4aoYOB3MWA
Ds0JhsjFdBIOCYKsihY+HaBXXNHQt9r6XlNuvDMEGYASG+86NuFFDKo7RW6naKbRxuxEDVFJp6NM
Atx0XAa42G1xmsA0/2rrkb5al7hrn9YVyZTtcz1OScBkiZpujraRidgin9ye+Zx8rIULUDbqvAPH
E2ag17LvNoxWnLRP79pv2fsR9QOpoqIT6zam2R8aClVZFh1CTSDc6vGYoadMW8c/RJUtzwtmAlFB
sp+Fl4Ap09HTYoGO8sRdgbH2z/2cvZSSCRaQ0fiaDhkNOWeN+ZYDskyTq5G7u0rUP3Ct9CdtMVkN
Ca568FZM6kJmHCBCcHMsOty50Ldp5L2RnlWDayK/0ScDbeCVVImSeEVRXA1W+zQnvr/WIu89of02
Nb3c00R+6zL3HRj+Dk8TIYfySwrGBmluv2rNWdr45lqklGG9DA8TNq0+xIvWMnZO/e2M0I6oNdyV
tWYFkRMeAeQ7HGgn7IH9gcLklBYgM7P7jKlvmJenGhCiLXRMOlTFjeyhCY1khHUa3MHJC4/hIirJ
Z8Fxlxpw1aSJs+9qrHEkn2yjUb/YzugeQ3GH7M0+Wl392Sf4hLpYXGHBJ3ws428R5ukpli/p4H06
o/XAu/tQdOlraFXO0W/zozHq93SMu4CD/Z9vBGwQ93TFLCZsjraq2Dgqy9iEOpp0d34lV9U8hSXv
sWw8ysK+DddDSWClWB6/Ls0HqiDaB9LPTqHvm4cQEXdJOgxTMmuf1ZlzbAY/2+EJvPQDZjuBSgUL
cc2ssmbgZ/I7KSSNCJnNPoh9DwHH1D2x8DzGncUZJ+cQmYcmiWgN5cjGGmbCYPJLbKfNKcI6jcx5
TIxDpSzt2NVRdGpEFB609psoeOhCzCTXUAA0isAGaegESC51x2DKx8UCw4XMNaOj6vGeqawEwMZa
HBMOb0dfdtaOod2pqrCq2UxF1jpTU/LYuBbwxp/sOX8nbvNidnFLcuhAR1fjHMVZ5tmoS8arSJ+2
ekRsTyijX5yGGs71UbyypdihaLgNY2gFfq9di3CdGN0VJmO6SVuS93qXqZyX3WNcIuwJ/cKa7fVF
dybsA448k3b/nXsZDN++IGGLYCOdszKeNqTKBGStXDvFKdZh9+srZ6Xr4c0dYonQYfoZindVj/mT
iZt49l/yMUaAlXoIEmuEOx2yR2vyzF0mL/mEpdBktADXviQFTwWhHA1ave2XURv7QnJkmskBbE3v
IYmMj84IVNFh1Ov095Ye4LH0mHlOs7tqmZzsgeDPIXAhmRBxYxmfPh2JlajbXaswhEYptU0z1SOO
+B8SOfwzqbW+/2HSKfNAYHZ5tx3ojEVedHIUVj8GoP2qNtttKSZ9JUngXDgFkP+s4dKOUq6ZoKKg
Db3dGOfJnclRf42WKNroWceqrapjaWPz5WZMeM0mYXxj9pe00JYagM4Iz6WDkTZyiR/z+k1pGfUF
EcF3IsqbjhFuMzsVKAXB3HssSUpL0WNmBklamh3Ji6sWvqE1pAHMjy4IU0zPKROBtRZPDPSpgGse
6z3OoU01Zw8o7w7tWP7U1Lp4G6J97KJh1bLxUt2kCy8dPGUumxdfs5mFyOxB+ZnaqPjDlGhZdcGE
KZ/TnchdmEEsaCWtkNm8573eJlN1zMf8p2p5HEyrPtlhjTe1Gc5S68GE4DAh1SCYe6SFdlV8wvFb
17XzVMOEhGjQBmlI2LdpI1MTdvc5FeO+t9jlfEvdm+wlq5wyjkSaBVgP+xAG6VhyZsGSVlJ/xPa3
l8hv+oa+hAceQWJILYsb1BC5nL4PWEVUiz+fO2eAW7Zh2YhQPOK0p83aZ5+lNM49IX2EuORgJsE3
Se2wSE8jvfj2mvowlsySgEAeFz+PnshiY3NSXuU6o7i+1Q92G1Z3FFUnPdEeKqhtdHsuUZM8x331
5EnCtFjhtwnnGw5HV96RNqoei7j/cfBncax0Xhl23JdwRm1aFE1SXWkw4U/VvmIm+cSQ2NsKQ5hO
7gtHAJ6althpfaOMJV6mp7Vq2dZD0wL58kdWXBRgnFpfZ7/5NQ/2TzKrW247EDxG5onDiwodQHHj
rxj9VmA001mLrS8E8E/zgOIqib973bi68xDofn+Y0+K9z5hCJyX9I8TRDCizz1GrCM4cxm8Ul6vQ
bHl9uA8UKvcMTNiGOuvgx2RWi8i4WY44EE19iOKS9ylfNVX7XtbimbHPbigRabOYZ2W6V0yxrIjI
Aqntcry2ksAvftk9eEQCvVNL8nBXBjlboFOI00LlgVC/dWPyYdvsRTgIyJJQXV2qEL2v+V8ekTvE
ZmAzqb5oAz/Ig51/L7wgrWnOVjOwseppuZoHpFqZjVavrb9a0z6FYtH6CtoqY/EyiqikkPLVCoD4
qmVIhqr3Z7IPhYahUGRLdeNh2rd3o+F9N+HwbvcQhhKD82NZeBunKi416bOa9ZDZm1arX9C/MoNv
H5b55KJAq+MAFsKqntG7A9Rj2swYOiKatbXo45rIUoSKrQ0YU/gddsZ4rVHMrzvO1lJoT5CL9HUI
PSS1bmnqHX1B/6Pky2d60G2hGTRDx9+VnVJGMbJsNIi2uTe/Sy9fMhSt+WAluB5Sui3El/5WhXXf
ChecHl1tcIobs+0SRBqFfq7Ln4k+mFNUm9iS1q7oPG3vdNd6zpEr4E2gx0G6aTpt7GG5I90VHkO2
zrwe87Mvz2GqJFV5ts3mkARXpEYwhjiY0swBuFNtY42l1yDSACj5sGt63ToYsm+gSIyIU+RHUVeE
EMuTK+Mc0QVNFSMf1t7UHAHxdSfirjOJFLHud70ewpUIoyDJVbyDXVKu7Yq3TgONZOpJx8iZHc9T
1JjNoh7CS0yriki/O7C7xIrXyJ7zmp4sqX1IXu0DA2cUwnnHwTNHt1Ikn46MhsNIgA4sSmbFPPor
MWIf8VwmysBLnbsx3Vmjt5pNZs0WAZ2b3D3mcKfqCuFT14tbZHCVh3tHGJ9F9qtGOX/zJBOCRpGO
GuoJqleIrrMrhkNSRgXkS4LktIU22fUg7mKTMwZUcs2yN7LgpFX0hJgqM77OWKdolzPjj2qanzV2
Rr+JtA3kYwSGoto3KH/vxWXufumVhXdnLj12uYljozS2pkaiydD3zxOZXkgkrnMFcVO5tCR015cb
mSD0gBfIYGfA/IS+NK7Scce+aO/NEX2b3aYq8AVcCgsb0UQXDmor5A6c0DKJX9MWYQa+iEvPouUb
tbmLHR8uiv1sSHSppifjs9MgXI+jDF1LL66VShDfSZuyJe2/Ghk9tw4+aVtFrDsRfdXShD3KmN3L
Wo/VABCrG2R1saKYPLRTESGF5b1idA1hgEY9CHzeTs/3i5Wydc4ilvQf7AJmtsFpbQJN2/Ic3DU+
6oaoNfcpY3R+Lu93kfj54s0llBHdcV8jnqnLidjQ1wa544MdEVi9wF3bItp0Waw2OixESZxj7Osv
HHCbtVu56dGkJ8IJJPvVlRpmPvMWpW59AOtrk3yZWxc9mj+UyB2ea6u87yU5WVl9y0NXbS0RInSY
Moq8oQq0PPysuhnVrEFgQ2/5PV2pbGdmfNu0p96u+xe6/V0wdD+JIs7Lyr+Htg+gL6AW0Zx32yku
M0hdp6x2NSEA6NXmN9QdAAf94mkkJ9zXHz23ZOWhq9+IgfPwh+kOT15BC8M3CH+pBA2FKOUdKOZ6
S1VRZ3jAqtEJ7G7gUkcO0opJR+IbbxO7yPbGqPaG2/Hia8hiWkRsE1nhzVNISyeGpAsykQIOZeYx
H8JHEtCelBVeOBbQ+p/9DW1MxMuJFbi8476C3mvNBFb5KQ0F5hDXCXs3CkF66UrPPiV/ObUjQnS/
xdSg0A7NwICwzOSuuoJRMYikRt2zy6fkvsqbj2ZAyadl7/hhd8443sUyAltJ312rJpphLgnYcOjS
pTawwABO2bnNX52RyaFMEb0BckWmCbld5lQptLusXap3j+Y4vDJd3OQo2xvTPWp+93vmkuAk/MEH
Ap214rsM0R7uURBbn1aoNmaaf0NrHiP/sZyccW0Qdo3e/87UHaavMMXz3nkk+6GdFVmpES4yQNF1
rIjySTco5V845dlELHn33eieNScJooaqdaUb2XPftW8V+bnL92pEeob1e+LEumutt9pv1kwsKLbG
o8HeGtsD1p/iFOWX2i3efHN6GHTnSgBV0IY7Z+7fTNO94076iN1MRGwiIWxCuJxTWH2szQR522SJ
XI2cTJoSSTCLVAOmih7CDLZnptSpprNVsVTGufHkTfNzrArMlRHMgSQY3f4udyqkaOUts5+5agFv
6SHWm03HPKQZ/YsYustyvzqNhm6eXPjIez1d66XzGLbqY6joas1J3wPRpNYe4ZuUNrazcB8Ow55I
5wQUFC7YJmdntOmtV1aDBXaqMSB3r7WHoqRR7AAmuCJvhakZ7df8AHNmQxL7lnH2e0LuwIq09kfl
PyKov68neSAJA3tStis4FoPcFC9xByZJ6MewK85108HeSlGYFyil/OExSehUaS7ul1I2ZOpmycuo
wWpj3JWho1pXbfRgdelVhzZLL7zfj21zgnuK10Mj6DTFKoUT41IT85p08ptcGRy59eLwiV/oPQOY
MJAou2ZrrkmtuTj3oQ0/V52yqTeDYqRp3Sd73Y92pCjvl3xPFN4Dy6NNFp0zblqeEc2YzjG0+jiR
hy6RSOo4eOMsm9tpl6pqH4YazvZmHTpMXariGFbEqIdkyXghliXRPYU0gVuNmtYvdqNdMrfx9Tuz
jDfgCZ6WB7/Vkk8Y/23Knlb298NUrnuygBrLfcuAqjWafw8ccIPJ68ag/W1IyyARQP5HhGhOrb/C
6CPzdvoN/TFis1aPE6/8Cq8+N6cnbWkwihNHj7u6tw+m3uxyRUqwHT6bdB8QqNJNMO/HOL4vkuqT
8fW7Gr29kbQL1D3H9/GrsMEzMva0NTTbHFw0VlSv1b5mQ313uX2bTO+mJH13mhHfRes8T6mz0TTz
4LT1C3PMj5mzYhd+6CKEzoGzs5Y3os63qQCCCPYIWT3ySwat6CugtZGks1ugDo4krHXkVfbR0un1
aXaspwIvWCy6X7Rh9nMbYMz+JPRpkc+/57z1WlHdQQN8Azv3PrSai+HCQoDs7rGQPsyMYHGW0d40
G6C7bECLEir3j9JFrOaqg+dEN9MyHkruieV53/ysq3rA0YxtrsxvOpM0h/0Tuv5DMj4zX/oJJ+++
jsx7laUfGdbtyE32mYzuYjw2iyvD0orzbNmnxqp+YlBYKMFOAmCxxUvlgCdyJiMPYmamqf6Yqfgd
w9gxa0z6eRS4HYsJL9ir0MSdiONAp9lYuQiL4+peuv7e6hmm6O1wsebqMpjAfWbrXssN2s/sl150
VGF61xnDM82lJ+j0IQb/6LoQ8yPSmYkXOmusnsLQV5jsj2FuPnQV9dO1EFjliK7JaUXiujo55VJ9
Qa7MjvrsXjAvkGcuEL/4xSTXy8MSmvlDGD0YYbOVFXTMmP4V6wxASLgPZCUXNK2AxoS5NaGeqLZl
05BDfLF7cora4tmwvQ3SwLVbCgvzQI1OrgK3NW0698lKhoOYLMQJdPgj8w0iqLXLR1pA7vTkOks3
ZsDTKprL3NvnZDIffBAv1ij3UVPtZI6Vlymqmuf7PFUfeRdfy/zZl4h6Uam+khQeEm0+ivFXqZFH
FBrmfUuUCqj0ebwNRv1JBGnfqLtBqTdpT+9uZ2zylEhjj1cOWiJW4/YXWLLzAhBjLIK1tWSKaXKc
spryMIIbjjVAZq6L+adlsoEuJkYoMcDlinOG0Wl5TuS8C1POSKwYGwcY1DzgvndH0GxobsxNZ5CZ
xDFrXdhPhkY4Re8aN6ZbZ+SeqIndIzXOnvSGF7vntSe/ku8+n+DKrypLATRrePxoPAn7gTPvz8T/
Dw0yC/1pOxoXp86fy6wBJvU4zvGrGponRwgk3xzV9Y52uVyXFew2opHJiqFBLfyNY9i/l89NJ+dR
t/yTrOVZGvSFG3wQq+UDc9t4cnOCIGPp341RdwXEeaTs2Icyvplw89q+fHFBk89nYchoFY42dYjs
d5nwsNQyf17+0pjXr50bUe7FP+YCdXVz57k0q0ew6K6ETIR6uEDd2dzZsBjT3P8yFRgBywK/Mc/s
5H6A7bYgsjyhMzyiYnbmFwuqSSLUttLUTsHgdGyaIlpDk5vDDow9kwazSrXzgN9lsS0EwzjsG7e/
+KFDm9A+hIO6TJp7niLrEMl2l8zWwX7rO5rY03M/x8EYT3vP6y52/B4trcyh/EkG74tu68EpmIEC
GUTZ/lX7N0Y0+yjMfkLbO4eSKO3JqQ+erj7nEOhRjq8GlpBX0MHpLMxRjHI0lUGaZoms8nRHC2/d
Te4HACA9wNt3ybLyiJmAS5nCSpvZtbBHuFrgLsTQpM2RLiAbYAJVrG2LDsCYm+/Lkhmp8Q26xCK3
jQH7q4vjgffyE70+puUerWoQopo4i0nuW84TR1zefzSN/1/++W/kn2Tm2f9H+ef5My5+/v63n6KN
2+nwTVbvP7/iX6pPx/mHTxvJdixTOB6NQfIX/yX7dI1/6ERp0dR2HdMhJsr4n7JP2/2HLTyStlxf
N8Ey6eRdqZJX+T/+bpNZLegj6q5u+PriTfq/kX3+t1gvEGdE/fKNyAb0HcP5Szwkig1da0eNgGOK
iNViCzJAWgSAbs1fxrH56J61QxTQXxIH6PJ/nqlf4/+IfsqHf2Zh/Q3Ow0MZF+2SYswv+L+ldjFH
RKEoPINgOjSxf+I0/0vaYlmIsnZ0dNSLABKw/9yesuEezDG2frKd6IF6zg+l/P/jxy5Rif/lY2Ep
ir6J+djmrSPOJL902o6ieD0BVVAnwS6T/5uP/Gv05V9/0b9EtZIs1IRezyfy0nbzo0HxojaU/KhI
2uTfpBbDs/pvH4fgwbNht5m6axvGX8PGVaZVYCvrP8L88Agba+fa1oJcRBZasC3FKpUbq8Rr4vgR
ZzSMe2c/Z+wiXcFh00zhncPlSrSQMbDD2LCYAPMMdYUcoMkFEWYWYR2K3Wd29dfQ7SkOiBTYTnSg
usT+xs+xGrnx8AbdAm/8Qli38naXsh3S2SXCMxkuIWZZRH0D7g0Db9GsEmQQqgicP5kIKIxhmhIA
QAu7NK8djHEA79RI4xRtmhn3meXkyGRjeUQFESAGfU19vB9aPN4srwJsOrl0CbLw6YywGa9aFe+H
YdaRE+mkfNMaMnBR753mU00jT56FfJ8EnrKYbkInC7zoWljf4gjOzV3jpT67Q7k2hTgWsjuAsvhl
lf69Gc5QMgrrR+RYy6r6AxvqbZiqQCl11sTwOpmDu3aXgdacQIVRGFtTA6zSAHjBUWO0niHFZs5X
F6sKgx0xxJyRUKt1w21UmBeqqvnQo5obA8W4iLXtNGlYqEvOmA4pYoFVIjz+BRvpx9L4usHiTpgk
YTgm38qM0mrtefnaKObH0ih31YBqtOmGEJWN3Gv19FZoRwdEHenaMySiiq4lM7UiNjiYUP3Ydvmx
6OaSmBK+m35STlzSIb8lghfXjLeJmdo6C6tdXzioGdz5hwSdW1R9F7n67FTNRsghaAUSQSNMYD2l
qLyQU32EY0FF6WzNAjqM5fQ3UeU/+lBu4hbN3vJ9cmu86ZO4TOWDU2OsSpWNoXBex5XA/0xjH5rS
NRIsV1VD0E6h8VdKevKmukPVW6zB9Q9Bp1W0exbOSmbh8M0VV80jMGhwYO5DPV0dRo9mEyX3j0Z+
387A+mHnNN1SjSy8waDbE/9Wiz0oV1SxUmvvUssgNMAin4u6/A37OVDfUn37JQM5TbrjpkvTY77U
vNps/ehZjPoi4pkzZ2ft020yjLIiDYYfpLYJ25yLmfqgB3rKrO6cwZkHD5muZc3P7Kri0Teaqz3z
mGSGcVcmPiEMCIw3lg7+M0ObAkBrA78Vz33N81MzOV3JDG8hRtQ/id4yrRseGb6gr3d/brTvsejU
4ScRig98L2Q0LWt8yMWgPNlVQCP49DYw5HBGxvNIjNQ/H9/C9BniQh8zEqcPRi97JPguwdGlGAbY
3jUlFAW2Ob9dqBmQbeeUJGcxc0h20sPy3NCHemZSfj+ZAplI1n6gd4jWhE5tyhJgk+36qJB8BN69
SarLSIeWLO2fTCPUaJL6vu/ADA/zyTXd5NAhL+Pk7Gz6tHkAXIgivlNn8rxuWtHQA+m4fH+ePJ2x
FutuwWmuwlfJa5jFdb5LknATN0j5KFtg4qLOWLsI3+TW70GCg70nHME2k32PHbczK2JkYACTaMfb
mUacoTX9JzfaJ3NI7uk0I9HkTTWWPyxBvaeWkyDF2NZ3hlvvco2VaD7cJenI9bvHZnIY3/jTziui
esXrPK37l7BvqCIE58K8zSsAB0yzWT/XRgRvP+zyw/I4eSXZpJPJYha1MWzl+JZZL01t2lvdo5qj
K/soSsIvHF5IiRJyKid816DlQp1XHLMrIX4s+X+WI8YBEz0GKGTtuRNduuoyEpLykF/Kr1e6w4ck
kf0DwNVe9RN3JPNY/MeBPPHw6lVcioSbas/mT0My18ry/f1sOVdpgcLhB2tH/mPhl4/xoi3th13X
FDfNTBtGyxP06Lj58/Xj3G6FW7765nCr++nW+AvHILwAaCH+JwaWFiXjbUGkAM966hCDsqhCB2Zy
aJb8nLBSWWOa/KOJxa2m7R1VLgw9i5xM/KuCp5G17KCP1uNgZ4+Gnj/mfv3bn92gxwLCIIv3GFnD
ah65XEpLt3YPSE0HZbMWdY7zAZ6srS2RvOrc6VwKOmZgzCF5SC7ruCzujBsp+YkDc1uqJJEm1eIQ
WbJlJ6qnaTw3GRaE2Y8aqLLmD7gc1s4kfs7aC5mG9UxPNyXShPVT8/nVIhR08F4m7BLNx3JJppot
xgR5gmE0X+WkPqwJyPvzCxoaY4u6Q+KzPPCiaj+A15MOhF3fnzeKz1xP6LeAMoidq9p3duRonZty
0yTccD9Eq6ir/NG11Zmt/UNaEVppSevMtXeOO6d3E9t456KY82P8xKPMgta0Nl2T0VdyqnWyrGog
cdAmGSloq4YmUgZ7aBUP8YYG5rockLB4Q4NsrgIU1VbUT4OrHpOpwCfqE3XoNc7OwOdBq5JXSDbT
2hjyx6bgpaAx/WCXkvREda4LRMQLDDlbdj7ZZmeQPI+2VnYgS+UTe/SJWxgGSV/i54Tr6Q23irSn
rS2YNqYJuvp29H+3UbHLCa0IAKBVgVGgWvX4FQhhBQItwPHNuIxpdUZHD2Tr2mmnm08Vmzgxkzec
lruqyskFpfEexOD4J3VqhucZQJ3uppcWAwnRj/UceKP31uCsYO3wLQahK7N2+01ukJ7iEveOBEZl
G13wrdhUv5WYN1VuP0DuMtgAx7uUf8qWZswUtvgyevMV+l7giXyX9RxrwqQ7DUnbnRIHqlottj0t
qTsmJkzoaTPjn0JVPYh3x+VRrsuBjxrNj8EYjqqECC8rpOnN3B16p96UQ+Rf5mZ8BPxFyk4HdTds
eyZnUbHuB0USXVaA6rD4pWThcTkzJye/MqWIRrpmApaGOJR9aWXasSPP7BWAkVeyQ2Y4SVLDahvh
TplbYE0j+8hohxC2oT0kdUHtCkkIvstj54Rf9pSRZ9lqH6gQOetoE1dj6hGBrGn0KeAqOGhY+K5a
7x0a9LdBYoIRAfQHhHHcumRw8qxFVYBOd1rp3ezt0YncmXN9sQanOKk5fYk0Fp8eNNiGmcymgtgi
emTqvkH0qFEhikUZCICNwl+FqN4MhDEGfBOmeMOv2aVpnFgNaiNBjKjw1lPbP3ttZ2PnXrCwjNFa
qXsr/jlOFnt6Yw/4ctU3q91wcvrxLrIA5rQj4nZv6J7ROjF4E+EnI/+Rad/yQ8S4kno8PvZ0MbX5
zh/jD6B38ZI6RBySlREFKSVng7LE8El6HLkKdNQ1/VWLQvBULepocsz3c0Wsgq9XC6JFgrJsaYxS
hOK8sp8nK75a0s0Dt+2jI62gguAjLHCWT8vYKDn+QGxtduPo3dv4yIsYdzR7LxYOeAMJ8Anhojdx
v0LPJuVUy80dYazGPH73Li9VKI3qHCfZgQWYQ0EbtoBtkf3IqNL3rYnGN4PaqNXql+LVxCT8DeyQ
PJVe/rJxHmJMd6dVkjF7csM58DnxBsnUhhuATKkYv2e9NzZjkZGQIEvW7TnlbWHJrTUmOBmO738+
USwUsevFvC/hOYYGEfjjNnQb+PusHtF0ZwwIwsyuwG5jmwTa43heKgljJQ1yfZMojO9GLXzIxHeU
cbMVus8NFsIzZNxsg+w1XitY+Sie4g2KxXpjxfFX2vZ4aXLmxz7jO6LuYQuIGdRIDS3R9lJEN0WL
eqR2mq0bqaVfyLRNM/VbbGnw2ND4Z1RfiFVrou8G8Znn2AaAPMxe0z9gIWQZECg9o3AXsoVvE2TM
C8r999iwEQ9j+kVVBJrUxIBT1TZn4ZzYQwTb1A8ROzr4Xx5jMuatqqD0EdtCN18WIOa6NXDTNBHA
FaNEjU6cvSXpksV/wBgyvVY6yToLqYGENbljIt6h7uDYYqqaCCQaTWvGNr5MWRXzPgnoDt/ZMZyo
AuxEPR/gtuTrbsE/jLZ975Tiu6NghQwDxAZs0gJ5YtO33e88Mn8X9kzQouBoSyo1siST++rYyt+N
tNwgDaZrpeOkwOn+mjn91a1cOI8lXVsBxTXyGp4CM2xxsuCSdI1hw8wArkj3G0l2iGsGeU85JTdL
z+QWqMlw4Ix6L8AomBnipNhjYGaYfX1SHC2ApWk6wpdxTJMNZ0pnUU1h8VIdxYbFI+10oKv1dOtM
sdpFbri18MSuM+W9takhgsbWnuLKvZpV71BN5GqXWQvz0MWdCpW9j8C7IJXhEDtVahcme78X8ZkB
+lN4BlMnroqQbWBV0LeJY0gSJPw6GruQ1iDucUL/SleQ2tQWB/7ty51bGRias6VlbW8ifGoBCChW
G4Yp9iskwxYEsf/kWFN74GQFB2Z0QvQ1Eiyx77KED+KOg3C+60fea3/wsbuB/Y1pGchuQNmvUH6l
jFu2rW4+Q7sic2v8spuMzA5QR10W3SeDP6AO4bSdOQNZ5uOXJ4TPosh7Ziid9NCQKeLogVfh6vK4
tzj3EsyRrh35h3agkesxysS8M1LFqfZuJD8ab14zoOLBQpn33uoP0oZqk8fTBwI/Rg0JO0Lb9cPy
pGW2HkC43Vm1CS9WbAf8ybjCEEcNrJb47eGWMhM8gnw8zBpnfVkzBuVWyTIK6EDsC6zWa8clj1HR
byjSDSp91ho05G2hz3vfS0/lUJ3bjFwd35l2JppsF3kJRuiZKbnEXjzqgVNY74VRbRqjT4FzZl+u
Jj8GXBbxr0afj3gcuemi/ixtjbpgNCAM2sdaJ3MZp9vsjaSVAlIJ0/xRn+ufdJoIG+Ua+g3hTzLR
J9Z/nl/6hXtHFe/6hKmjLIzDVFaPZax9VgRAgDKi+Mr1mu3EXhc90yOHYw6tdf/aShCAF6N0AE41
zbc+pETYEZu5MgtSEN243s7oPUgjH/11WV47QSUbtqVc/ydPZ7bUOJZF0S9ShObhVZZlW54HMPCi
gAQ0z7O+vpfojn4ogqIqSduS7j33nL3XXuhvscK4UsxVHIkqBGX+mnvOwHGbzGRA+eveNIEPgy46
+AbQ+lzc9NqrMBr5Zta10PWl7CSbtMAizL0Ej6frLI9QTVarooPSo5bdT9aUtz4L7/glX/+gNXpa
cWQPGSwHKYuqIewxGAhOFqo1AJziSXy77KCJL1zfXMv0oxgGQp0Bq8Mcz5z35ays0oBXwKd7GGvl
2kR42nQGXrVYxJu4lNwuVcadqvJqUt3cqqj5rRkGH4aho4BqFQ4S+Px0Vi4lGR+I3xiCLnk7iGrU
jcoJxTGS7E8DI2J1Wo1Mu/wFCgptHj1umV10vOI0YIB1TiXHu5ZIT6ejsCf+jkXQL+GkVv2lVcaa
7tCCexH1V50iidxeYZXVHboctdP3iinuIKaLcILxdiFbjbtfPdQrJ9784ZXyEsaP3ATUSAb2WGLf
wTim8YbDEXyaSvK9FKiejW0+zZJ8qxe4ROg+vwDetNzlfAf8rl5P1VOmgwGGkZEq419wYOaG7HAo
TwtutCpPncHjGE5peEhjyp9JFbxClG/p0LwZeUvaGqOPVZ9Np8SoLRYUlDFKpG8mI5ndEDh1J0l4
VpuGKSPepz8sSpKr5NuGCUyRsT+O7UjGQBTizqcluJ0QYbuTVIxbQalX8DxJL0pL5Ym349DBWHbJ
nck3KujYfZGM8G/BHyliKex6LUZvSRxjIWtXpVKUPd7jxF+W+kQ0PNEvXOit+BdNBPSwhyRAU3R+
lYAhUyUEJM2KQN2mWflitvwYmvIsYxojhxTklTVNEJWH2pUNA3WDZh2Zj9e7bkh3vSyf06rQ9iOx
X2pQDZsyY3fNCEPEcUHDCfI5lO//7tV6h1t84JgWh5yaLIsNW2tCSl3fQMNmiNiQ5upZzNkm60j6
NgE1khLIEV5aMFtIPqjkDP9iKQXE8EZZ/XHPSjmFB04nkzzB8zgMTz/Gt6vLIuKvKfTKBedXGEq9
w3S9rIvxC4azeodgyvf0hq5rXWCG80lewbSTrmuVVmulPf1iVtYymYS1Xn+XmfCekpRJqsJIGEvC
rpAydRyWD1AGgiI1lBUAWNwS7kwAOwHFRgRIwYjrVc/aK4W+RpqZ9WpquLc1lc80B0C81szEzcza
IabNS6d6r2vZNRToGjYWO+YwFlQsiRPTaeOTyd1BB5vEXWNLU8JkzIIlp4oCDpR4cqceGRDACY5b
nRJtIGlAas0qoC/cOanA/H1q/um+SrtOk1+hZx+jNF83AQropA44Gr3rtTQcAocT97gZMdMWGdFo
7UDzkSwEnhUp/f0DHiVhjHtCoyz3uxbap8Q9z8097un4fmtdRVMw5ZWhbj2mCg6QuHYX+VaeSwsz
Uk4uail85TBtkNo5slh+WjUM+wFs4ZatSPKCD134lWcAQ0bKAhwAHAWWGlrImQLEYj1DBQM9MAHq
KZi5o1STDIbRacVbocrqhivp7AdB5QBhzYhGKyv5zkfW98mq4k3+gvkF+Wfpr3oNv0tlVPikF45W
gitgxIO5UhYOXWNkB80Kac9p3H+moBNjgVw5lnPhYSyAvUgZGD2LsBpmX2VnrIkQqHU6QRZJxWKF
GRbImv33m8XWfDTmBKq74uOVk3/DMDow57JrBGWiQfZGF+WoC8wwmVmzmqRfESlUK4vkGgHwKJGW
6O9lZOA26Afi4gecCTKUHA57GNZRYw2tKthBzTjAl9glJEiJViojKJP08yDQgEYYD3d9lfXZQ/jW
fPDEc2usgKdhXAs18t0jty0VJLiC6mp96FYlTk61+qzQi9cJqNKKI3mj+V+6H7k+tFWKK9dSiaK0
gJWB1QBApJtPZVT2eopryphmO2+lg6DTxq4aN2t43gfehVnUnwlWVTqCLKf0Rju7WRd1/21ha7Mj
KT3pCenUSUDhHjfTuriN+kHRJ1CNMh63VssoEQ32vJb0jlJvDkHpI5nppAcyeFZ4/Cb9csgIBckR
tfAakFeh1YVEZwBvp5goTx9oo1pVn6Y8MbTphCsV6mcJP5L8wWccgFmopmsjsdgNgldG0Idmuf4c
k6lcDWWx1SPeWj0WnzQGn9GoPGZBfQwJAabtcIR8w0KmWOhZyhhCqJR9MuC/q0L+rtb8IBHqvdV0
ojNpArUWhk5dKG/IdDCls1niLYVUDcCMPtbbH6WtjKxDxr0AM6P4pwhAGdua9eyPJTm9ZpL0UU0m
H4sqY8dgv/sjnhkFK3mHgqmqEKiSVImDkHWhjjgDp8YKTsVWhCa/USvcq+biIQzG8LhAvCSOtWRs
jk4GvA9f8a3QVeuu+C1RHhwCoS2ucr8iHKAxk01dUnNrjFnQ32Hla/FrIQ3mkVxZvt9vRLHGZGRm
BtjWeLgWfbUlnOZDRpPIQfvc0F9ax6qJ+RmVGgdJg/45fMqMXpOsH5MGiPXUGM9Z09/wdkSOnFE6
hWExgE04hS0Arj9ecB9zcheDjqITz+QfpitcSGZ/hzw86TSqe0o6MXZDIfqqk2k8NRrLfkSykp0F
Ma8BKOI8wXVrDaMkhbi4S71iggWlozcRNQINYip3slxWqHFa6zpkGzH7GXrrKzeJowMXjwO0eh97
VosW8WJvPoR65O+LIZml1rTA5CC/URjNdKaRxpNWwzQxnugpLwfbVtlqfg0JgscqhVOEpuSKeppL
GLNAjmHhmQuy11q0FYZkPBDs3Oqqo4Hao7PF7fNXsFTw02xp6FPUXFjl4xo2r3EZ47w4QCYrr7q4
6xXxNRtIAWxqUfe0MXrGuOdwfqcNAZ2KKxRiuC+Y1dlirb9o1aBuwbTTFog29YKFyQBMoum3q6qU
t3WW3Hqjr0662e0KKKKbucHugSoxNsHIJ4XyCKfxuxGA9CLTmfYUe/Veg/gvjJkFvosRjM9pvhtn
dpOmYNMNuBCyr7NS8ZmhdIYw19ePWnvJhCjYASMLtsKzIhgPp8turk10jfSvqqVO/dsLA4FfEMs3
FADsBqN+CjS2bBIqT4pAAxhgqLBOtWOlmKRBaGSfCaXx0FQEozX+MS6i5UZ+w2x0ZIwocvH+FnoU
C2jTkT+3GmDDKoy+/m5dgj454oupRpZntVSgIW2/QfhNJfDsqmIdxMy8iNCOnSzpT0TXw/2HwgdI
oLP1sv9YIIRmL9JQWHiHnFd+lZrrDi2xjiT6ylX526GnBy6FGaSByEFOoOL4E1TX5W7oU+thLa+x
WMotYExOa9K6qAqOFixaqyouCqfIC90OJxqhUPB0fGc2wo3tGBX8ypLdLIzhL8fK7AKE0VewkWRP
jq1Pa2BMCnFuXabmtI0TKoDYyELkyt2yEGFg9lX6HWnvXzv1rtBYJE9qpkGXrgEuQhJMiZKgOxyu
RERdM7vy3HSMvuuBI7vwG/fD5EkTzv48nx28NDyDCgyACd6eLnPekGdQ6i1ZhNCcZuw8mKV1UVib
o/gLa0pajKeG1xue1OrfM2HintIEoo0qQMGo1I6nv+8g3koONyomCn2MXMsn3aszYe6mlAKRyBbR
Bv2wVRUyZwaqY6TGJjrSqXwhnCPZScnWGK+ywDOLSgk3UNiUeNKmwpuAjZC1/pQjf8+8MvWkHiUt
bmfesyVK51JUoAwPOPbpNWB+BKjlsz9ua8wXmikaNCyy6NyK6U+qssuMeo2hl/JR9+X0rYqVTS1a
GyVV34skHK8zCicXw35IZ8YN5vg7Fw3GpLLJ1EZS0PX7HzDyDcb9CuHQ2ccEH4dWdkrVaBzz0CHW
AOOI3sYna8GpV3OP6i+qnnmCbN3kMEVUK4mukL/jt4lXzjMJBFSrOduVgeUQdJKDKiINSqOzIFcK
HMmqjDZGof8bGMBrcsozWxLMrqGUzYc4fTeK6jIsGxoQTqWsRTa8GHK+AlmGMRiR2tH027X9Pm7J
n0AXcek5R9haRLhiXiHTF759hJVCm0tOqoi03kJcPBlWEUwokGGNwH8GrQAqqXcNpXU4AT2KCmfW
aDQ/FnN5tMC0Oun3li0ITgb0EInjngKZ0aqjAhJyW0MjmxRIFJazmRfFcR+/xFmKqkOZYzKYsr7Z
YY8+gR4i6VmuOgqSxi0UBlhQ4j5JPc4fY0cr1koIaKubl3wqi90Q4WiiYgXwmJBQbDH/jBRUrA1+
JBpjJyOZFrptgEY7oDlkWmN/UDHPk6lMULjqv8gcz5COgzrzQxSote+w8ZmUgVjcfP4p6vzEdNzz
dYTNgxFbXpCbR/Jx2j08rU8YQ3TwUng9A3cjdjtqOaCb87owehTWAsNPNU8OSjL9ygxEnK6fZk+m
t7RRk/wtDxl2WuSjsHipoxuObu/rw17GetYEBfYCraU6kuXNGAvcfPPcMCcq8H0FPeNdoRNRm0Qx
N82inZCAkxo0Sqd8uJciHiZdYwulsIGoyazPNObqZmCV6irwmoV1GWQanTrMKaYuZDKA3HFR9Z0T
dZC8cs5MqAjyGnAFzRTOQ0FF2KCUGoRdBRLHDitsvL8vBbu4p0jY8CAcz///Vsa0b0uNSkIdxm7d
rfLm9N8/yvyQ//T3/1ZtPStvf78hEh/goOwUsQIniyj3WrUHTcp1pB/Pr42zNnKV2H/B6a3toI88
8sisz9DmAoZsgbLhZJOt/F5Ge0uAydXiCVgppTTZI9jUrWS5iYARaowDIFG18HnT56ImMcXyTxPE
EzuXv/LW+EmuUyBIu6hNMxfOyrlshn0SWvOF9xB5CyREBRtkmFFnl2JvnUW5LMlxCdZTIEdYWpke
p12IAaX70TTWsQwUIsK2hPk+f99dYkOfoeb6kM+S1DqA3d/lWlu4cVm+JyE0qEIe3uNMWmWj3x9F
Al42g0nkdMJBi7pGOQa12rpTyjVUyIgYS4TJzPVzSMlRss8yGE0Rn0hWQieVQZhgWsTRQcz6tiw4
68mUTFmco6VX9vivEypr0oGzonaFpHgZcVKGsZ8RaQdco1RGrmDWPduCrMakvE9w9taQhS56nRAG
qWN+gpa3pydFMPMMFb1Ne80TlmTWUErUnYLubwVSazlh4aBS21ViFL+0FinStfRpFeQeRYY7aH7J
5fUIcaZTWtkFmTlitjzpKvI8SxkjwC3YwAbDsEM6h2spAMTGFH9XiUyXB7lwQRxz9BkWvyOC+QBp
lalP7MKLMnqIBtM1DIzU3UwFFTTtSRFlEqaxBy9tNOJoGKvRfdC6F1Q6MQfvyQ2BgexoABLIIVrb
IUXvbDbE004/E6nokMfg5OaS12Oh3sFWye0oZNpc5ThpJ41eXt4T56FbcucmOTc7ai1MEQTSdU3I
6KtMcJz5OtJ+gec/KcvvOVQMtwzNWwm+wIlLprjVxGg6XmRIfajFe3XUyP2qdW+SdbwCzfArx8Oq
IziNMx7pcHPxGyvaqzZM/7qwQlYUqQeonntmbw6NIZqRhBcunaUnsrxwDR/vwU2sndRJ8qmgU9J0
wlm96xdTiLprFxG7Jwc0LEUJ96s4505T+LqjS4OxywkIFYwsW6dMtwiLVTQeld44+hZeKc0Aw9Rx
IN/WbWbuiZ+JdmEjWF5P4t6uUoCFAPrRPW7/bBdYurIvxAJ5um/JB73z582IE/cY+6XpJkqvnQqf
CXscHptK9cH9oWCp5Vi8GBIW2rxS4EIy7UHhAjq5LZrgJtGHdDRJ6290YDH+CZpwUwbY/AIFnBlk
471VGa3XQhs9KhUMlFBX4qOzsOsHqpG9INkh6hoLwksW6gw5GZTvJJ8DlcoTttJzv34dOMaQMJJA
Cqhr7nAtKl8DXA6rUezy17ZiiIT9L32VTAKDsoG5sFiX+ICHJn6FvpyuZECJr39BIBLEs1d/Yr7U
UqS+jDkigjS28NEALMLdV4IaSGiWSL1aX8jqWZMzJNPhRh5l1igS//4V44B80kjQWY8RqBUdh9TA
bN23BEaLlXAJY03bRXoznPxA7U9tGw2nIS8VLDLMMZeft9XQrksr65lTGdqxkdo9oQxbqdPN1zYx
X+C9LDKyL8KxI6dLlvECtPp1Zgbv8dySoRDCM1CDxnCAwREdnMeji10ekEiX0VvvuRDCWEgOWrd/
zCsnN6prIGo4NNfwHWlbiZirZOoSGiO4n5I2+xSm+UAEXHGJ9ZisuPI0DEqxAThoXGZesRDrhzyI
PSuu0hsOA0a8NMLpvVqsZ32OLorX7ye1sU8G2WcjYiKoArWzVSKHFpFjS3BeTQNcWGOp1tEFGP1R
U3umJ4Nveoh2II3X3Q1C4L6ti3lTNQPTGi25kDm67eoh9sZF8+XPLPJ9zzx5VNKDXyxQwdnzK0OH
vR1R2VFOsQm0HyCTZpipRCFlU/1t+jENN1JMllU7SAlB0rOudrqcJL6y1piNLudapiSrATkoizuL
CMFKh6pma9DDiqmfvpkDhFgIwUoEAjJdnlCByh0l2McLonustBe5q0xCMjVdx12C/jWpSKJTpm4v
qQPJWrSAz0YRH5h87cmRJ9/YNwu3NCPyItJ63HL7abywMwiLChErcRd9RPPcIIMrn4jxVg24OCAA
tG23MOXUMYcpQx0CBJuTQ8xgUY1fGl2qLsE0kjJJU4xle8Z9BZ2Po5AcRK/z3M+3gDYCYQpoW3JF
9I9NOGDrINKns0QLO9OSB6yozP5TlpKgXiVdRRT5SE+ANzkTHN3OF2OW4NPNR1OUklNj6u40dOoh
hRy1zg3D9NQeDmgXYftKQQP1gbCcy+QzU0GEqoryFOLyZ0rrlxAhM3fWdNZLhuWjJikLmzuDy46B
smHV2qaBRtOyoFcLufEg+g1NgXgybCBDZ4QWo8FybIl65rH3++tJx2UBYv9ZjMxHJtECNd7lpO+N
6gAlhKOHbJxbFcM6vpfJ7ko584SwB6EVdocReRmc+n6wY7OoDlRmJ9B0vdtxvzFaT0BhhcWDY52E
2gh/8miNXjuqmP7qnng9tVszjgXpgibC0wyhXg8TSrwieBdEC9k7LePN1FWXCYeNo9SSumUPfZNl
jkFAN5fmD46X+mTJhNWoTRq7eWWmeJSUCsjfEtGhBx7cVTbPsr42CifgnoLAyYD0wAgIFWceR2ax
WMmpbMglxcpqGK0LAqYm2Fk//x0c+STtOtOFTVjNWyMlyTrVUBD02gZNqn4V9Jqgm05L1x3vx01l
46gZyHHTvNfXCQQUtxJllOFCcJozuTw0M8cLQZkW1KNKW8e36BIixlsNGbrxPo5fFaw2XjLnO5yg
+t7SW9LDtHarxvFFKya6JGmgr5RK7SAXD5yF2iCV9gGclf3cMx8kQptG6PKzvy/98p0PgZpzWT3R
rM4azcl0cmlrvdkGGhRiZGyAYAEJulBh4GeOk7iPlv/w950MNwVbpbZ0xFvfMY+L4fbatxtNhmYG
Lc3WvWi2UYma1/5tQO7+CJxqFznSJX8zP/p/1kFiXBgSNeMKNH7XlFXqK8cF9VpxI6jr4UrSgf+p
QO8Yrk21sdASCqAcqTCgcrqhZUvvcBLLDQ7YLYbdtf6PH5zhC/JHkdFLnDfgmL3KYP5P87sR2zwY
iOy0CxAEmIX1Cwhvdz4KoitsX2vyEwgCocA/Z/HKejAiFL+MnXyKlZVyT750w1ULcMW2uBmdKnHy
7/KBed6qjkZ57kNHvwavarZtqq++PLIgLElx7COMMvO91Kzh5yiy0xF0Ar7riDIa/yFta24zy9xE
gGbq1I0Jv8TKbcu36qsgkWybpUfTeAgCcCgbcZ4LKKRdIe2hxzR8Ax6QHext4WcLFeikItOqV6UH
DyB5ZHeqbpWoKpLQkCuydlzxkHS7/DV+FT6QEtBKwvawLjadtlZe1a9U3suirYyrOfxpj8qL5cXc
qtsuQ3u8DRgm2v0e4mDmwgiIP/pPECTKFd/+hTc3rdR/42Z4lqNH7NWje5XcGpSRy4yYgCwyWe/s
akiINpw4pTVykf6EWw5eaooKw85fQM6iJhEeMVmGhHn06751/PY0n5vBITIQhz4aShwJIAkhKcUr
kqvvwxb7S+Ey7BHiNdMt2CI212by8kP2Kp21Rz6sVP3ayVuICyB2PZlcgI7MY9e6i1fjATND5sYR
wJ/sKC/fOg9vwExvGEzNIdubRxrHHCQf8S4dlzsg4MQxbYMnA7vezX/qY/UuXEcPyy5uzt28Vvcv
CCfX4THjzTyjZoWghm7yv4aS97N26P2dpO+Rdr+tORU2h3PNHveBHeLJApwp8FfXUrQZ1A1KjJZN
9WTtQsTXzcrYTZkNUCV+gTDdcZIdPdy+OY+q0z0qNz9xDkdLMEHX8cJXGCOW7nBFGkYstdMcgGd4
wX18ETbxSdtEO+Olzi9atNMDcjycp3SFr7qjNk3IB38CUkp+MD+uWAYbmiX0Vt0AjyhK0HcC/N7q
vU8b8Nm5qiPcIjvG9wsefBuGLmqS8DR+ph6khku5+Rzx1R6UTblGlVs5RN48kw8MIXfjisaleFNx
yzs4VQCDRME6NFftb/xLgCHiCUgyiBBPonJpt9Keps/wwVKmfDHnWwT1KMA3dL9BoSonhQ8GpeY2
v1tfWrIi3uNFWDEyIbjy0e7NAbnDVvpqPsQl5ndlrYVjtRM7OOO2tRpX5htWxbtEYOg/MpmdetOd
s/vi6EGKC19ym9xTYNsQF2jpcUlpB4kPcv7+NW/xJ2mJ4Ok22nU27PpZpo5555w4/2JNbtNtdhDv
ytW6hvGONpi/m2kgn/iEOKzHHiy15gvrf7uh3MjXjIl0L/SKs/42uMaHf4BZt8m35W/jhlDfvsjm
mTrbyvYG0xN+uV2q+FpxhG6Z0+0745ZeSUmO3F6w0xf69m+isiLxQ3XgeSQ4bbaE7SBGRlo3/Abi
kYTBuGNLtI1vdJzThAHmNCCtAdfCCvTAs1Cx13DTYC6fQK4gzXPwNKsLbX/HJ2+Xr+EntnQimJt/
nFghDEwwZWyGsakNDXwrXULUx5s4cfR9d4hqLjY3Uy6tlq1p0T7Y5rm8kjNkFgRJMtvZC8PGANbT
AMNf6evG81/UcqVOK7G+IYgc54twl5k73uIX9NwghCc7zTYw+aXjtMV4B7qGrviKVfcfiQjHksRr
R1y3B+E+XqzDfBYYolIxHK1DoB39nwEf6UFwOSXiw1Ae7IjEluVv2sO4GO/BnS3h3dgp38Kh2fL8
xRzqaRhk+NFW4bZ+rT3EQBFK0ZV4ttaYGVbhu/4b7JGJBwxfbfkdzBV4JyYSRGlzAxM8bUcbBrmW
1wToFFYIgEWgftbavNeZU/+KwVrw4g+RS3qTdtK56j7jQ/b0ubWpwdErDzjZObUhkyEWEbxpe05Z
yiZ/W7EeisNG3TWVE+yyyY1/rfZVmG3T0YA9tupx5LUsthEn0ByeLBV1rdO9kzVQbhkpoakAFyHu
hCMjWFTWk6MglmEAsp2vYb4RZRvKldMOq3BtIM2+KpB03PbVOkriptxjgtQMu9qMB8DNPCbSWXhL
1uDEGKteop/gCNvW/Bb7nc6aegEVg3ahc4xsg06YIkj9l2/bPTPOjLdYvRBvPA0rOV+Ne2S+4bo4
5e/WGzW6dKjAxxlkezvCJ31+5Lj+t3ZKBlu+JKpd+zN6Frv9skR0egiMj7XPsuAIV/0e9Fd99OZ9
6uCTXoHnrjbVMbD7r/wpP6Y38G3mF62f0DP3C2x73byHryUw8X88cnA22z1otRufrit5fujwgRnD
mQ9irlZk/UWPJNxa1jUe7E7ayYzRWtqaXCWeaVt5ipGnm+txpyUHye630mZGpPHWbluUu/CniYP4
9ol7GB3w0+LeFx3j2P+2ZDDT+5LpBW3y1wbB4Kp/Ed6hROCCgyGdnc19pDBvWufTjdDyfO9vLc7+
dnUIt+qXal07MtNRtkwr8iT/+TtFWFmR291iuN2D27wIODAyGzwnEtWMD2+PQXFayxHj5+1w1rqD
HsKtWMkH47fg3oaLRd7vkZm8du3Y7oX7RL0BKOy1vg7I5L/gL5PkhNPjAn4USQ3KWgNlMvncax5M
8p035jZrtzW+bqzrl6wkQsEJxRUDK+QPcL9ax8SKlHsy4CvbEOwct0G/nm5jvzcSd9FWgvnAM0mS
WugquQt+kzN7pF+pFOLiRVePbes05oODpNAdKdjKn/rWWoSob33K0I8420lXFijkT3L0QlMwvzXn
6JzjqfSGah3cu2dSbQjm5olhXGMHjrGDq+iW/0RjFbLpv2rnUcGn4nIqRhmgb4OCLDCP5hzlHCok
wg0+zQ8ZAJ2d/sTX/sOgd7ft18pHcah2odft23f1VqabiYkwmtI7+A4bbBkeqHDehplTritja320
2QYgcp/tQUBO+Tk3HCyAIai0czDfi+/yY0kzxL2J5sGkNP8JtDV2j/wXb1em/uAtm97wLmLDSoE4
oADVsDACgLZb1zjX8JM92qSPfBN1++bOtNN/gv2Zj/NvcdDvxVtsrmCpPwLKLy9/xYO6UkDG4807
lppTcrGwjuirioeVq8TNdq2kVY0CZZW+UMe1+WcA6Y/W6HGkr/fkdWIOxTzA9uUl6LpJHLsxcfPL
p9ZfhUt2xykzkqzNY8apA6noF2LP+YeNrcIYsQ8oJWzT34tPdCv3hlOHR06Yxqz9ZG4bBNP0FeeV
dtWO6Ojj18n1qVG/uPEFQvo86lYMP1C2V/lHBILmpzs0jsQjw/aEqg5B/it0TcHzt9QtTnZN9krt
aG7hpS6JjkfzUOIFM6mCV8YxPFM5BB88M+m+L7wSC4xKnI5d3vXZK2N38dsmKNjX5NT5WGO42zRP
OxmZPe7pq9OnUElVR8rvkgfHxLO8M/4NPiQWLCoqCEmss/vE3KSv0Hbm4vtd+CjHD7G49qlTvdF1
Doizdqmgog0SBYTUlGdj/RjVamPeunK94HmuLbGy1D5AHb+5GOyqCWU8B5odrIVj9hhfTAjPH4DV
YPeGNl3270mztQeGFqaTkurMl5qRn1s9xS2X0b/5SIoG9jso5CjGXRrBprwNX3hAC5Tjrupl1wD8
q2uyfnrpLj0Un71pB/v0EZxIFiosaqUOwc4PjYCb+sV8hoMoBau5xiZjHVAsw5FFLO5Fl/zGy5Yu
4od4VR40M/hrcUdxRnjH60MYPLW4uC8cLq6wTz/o3XFQSH8af4+AZJmyP4JvVuNM8FBUtSfziWH3
K/6ttzEjvV25Vv/5B8Diks+ZjxrZLo7WDS8jfb3yMHgZpGynWYffWcwMi/PQtrUjnqPaiwmZIIvI
7t5oFbBfd2+0PlqAoxhbHNkB+3IT3jNX/CdObhmQ2W0Ll4T1EOEnH3n7GdNf+lf/smsNoJHmFcGX
wy7sHWXt//P3zTOo9zFi3p18AGzhZdjcQnBvNnxt0a3eLZ2ViCeUD/sXCb2g2ZaHD8RAKwHEwtU2
1rW+ti+IOZ8mQGH8jwg/F4q5nbjTIfykqo5/Wf2k1NHJb/yaaPAF9k9forJ0KZvQZ7PLt8/uGiqH
9Ft74+68RZ/+JttapEZFjrU3ThL+wm9mC4gurPk1pIG5NhSk8Lb6IRzELTxz4lmIwnNY/fU9oxMn
PHJbjc063jVeiAX+It2XxWYRiXGGM3bSpVwOsSYThg39vOA0vUhvb5XEWN6h7cPQFs85G2P1kaJl
X42ueuLG4SKFV3kf/mB/NW9AyaPf+NH/YxMQ7pKbv+ePKdsU7BNXfzPujDtrFA+F8c3U7aAcJg+G
nPGegG5IV/OdXza+t0t6x04FoaxQpa0gi4Yr/wflOMd1tLfxj8oRg8pIRTlph0fsVeJtibCBx2XT
i8QD8yhOxSdydOuw9DcFpj5r/xbcQ54n23+mP9zDPcETHEXRY4rX6MxyJLPkYDmzGXc1T4BI782T
5TG8iXuMBJfKHZ6cXdVjfpBcY79LruLaeKt52ioEpYXL4sliqb1TW7/0H8OWacwT8C/UfmdCR+oR
q4Xd7o0DO3HnzaFEJ1k5jSsy8mPY92p53E1f9bUSaMusiANnyRge5ts07i2nP/n/hvEZN66QbTRx
U6icLW1U/VvjlND657HB4cMhbsDGaIvvywM0EuC6L399V5O3s+oC3R87V6y2wYb/sdho++lUnlkF
0Rxa3sSLrTf1TfPGDZ+AeFDWDQPBFzzGoZ3QD1pIrXiBdhEbJcOt01I+4yX8yinLwjW5V9+VCads
zQL+FFjIF+GCXW6NY/nZvGGnkDl4SlfhhTitQAORyHRf3RiIoAcr9T2B0Yz3910y6mBTk9JymlmM
HQOo8ArxPoamD+CtXDwlAafJ1E2K9nhlQxFM+t/PE0RYWdJW3CpWsm+k3lzHNfs4niefpHIMU8qc
vkF8bFwDACvFSiPInqjlfBuYiYfjkIlfjLskovZCpYxCdOguiRhXmzTn9YRlj9V54mEYli8xsptV
x2QDj/esIINrDqo0Ui6Nxf++jGZ97NRS3ySA6rxxAPfWqhSUaZ1WnvVj/RSN1R8sAQrsEjRJExZ9
wjorBU4qf1/0+SU1hGDDcIEmJgLjct3WEeVDaD4RWdbbEDzPonvEgkjjWcV7ipKDFu00f4ta/BCS
S0DHYigDE9GAhPW5Pg2q/C0nQO/zmMOcbl593q8XEeCLlqlzCrJQbF/g/A24iRPR9KOU/tFvfZkS
NiDdqHuLdZi/ciDiP+ZCdKq8Ra+c2cIwsz2OV6PpEiLGi4TODIMzv3xVmyepGCgV+D4yRxi0UfMt
xPHDSst7PTa3lvQ81kh1RRrB56CXtFCn51QKpOL9h7QzW25by7Ltr2Scd2Shx943KvOBYgOS6qje
fkHIloy+7/H1d0CZVWVTDPE2EXlOHKdtgQQ2drPWnGOaqktlfa2Nzm08+m6h6NcGB0/ZwQ/TzHvH
43Dk6BYpFCMnlspwCR05eDR3Vn0jnop2siAuoQbyhumxn/QbHgcbmNz0qBMVb4KMsoXTAU5Uh59C
t5Sd9AIcfYHrGdVlnQ31tsVlxTyTJNvKYevqDG6vjsF1pWA6wYwxbryS7BbVDy/mTFiYGc6VSOSw
J2/IXsiOYiDhsLSBJtiQUv85UjReCd3xFiHijKWvQXvyn6fW+mX2FeRkspvhtydrK2G7ABlrh4H9
OioDTsOauPjrfxIeT5Fr5izEfwFtZsSPZRLTKFXHsqWJO5OLHgFd7CHRs04Rldub8CFyCaagY73Q
vXBbp80iTctNZUa7gugnEBXj49eX/8x3ma8uNUMVNh0i8wja4wzW0Fi5UxH72v+CzLVUa5/SQUQV
Q5kFSl5lU+1S8Up/fV0N7NCnr63pxA4Ki+aWqc8f7DdyjlrbxaAPWkWnhdTHCqdYZW9Cp78dbbzw
k4qaPq2usOFd2RI9J+1kTrY59C3Z7858lPk7Hj8BTXfm3Esp+URHT0CLLXVEHlpBGweLEJUKWAjl
PcgFqsibgOBn+pMzEIbhO9A96x4tr5wuJDvhzh/PDAfnxGfRNbSohjAtXR5/Fiv0NF3JQ3rlJRFm
WcQCP2MFkrF4DfCieYowzzwJ49QA1LF4OFhMVNu0j55ETMduKgqlcu2Mcp/Tp4+OYaGTZKfVTsQO
zLff0ZrvReEBjMk2NU7UcmBrjxwAl0myMxIvQmIcgbPlABPr7PVNi7/kxSDzQeX5VfUk0IAUI8rU
JuXxFi0t8BJyBAcixGGrUDSHrx/qqWeqG4aDRVbM1KujcU2GQcGq5NeuSFkIbfAwC7vsz7w8H4P0
eOQYOu+OpcLfchz9z0E84HQeGzkHK1TWA2yaQ5c6+96h+N3wxhSUYJ0+O0xFB45B8h+92A6RdYX/
g5jrPjnYASMqqYvb/hIs3CXPflMI8102M7Ok+J6U1dU0AtAo7HKj1t6t2ga/8iqt1l/fLP0TPYs5
yNBtC9a10Eh4P8prlZYJiVY3OA5Itqa+k0MrIOG6pdUykoawmKowdVPH2A7QnsA9byqxzqrkydd6
BI4xhBGbOCapv4u4Ii8a5oLhQyuYev/WS0V15h05OXcYJo07Fi9Htz9+/7e5w6ilnTshH5eRddFq
UG0wXF1MM3ZKS7vHmJb67On/Plj7yKB26SOAoyazSITanPssp94eg4lbNVHUIww9GgI+whJNAc/u
xhbdE6eMCdSBNjIG1IRKvdz4Fu9T09Fi92lj9EH69vWzO/n6GuTMmiqcN5uB+OcYlPhN/jUGBwRF
y0rTKTJ3ISLR8VGQsr7QAV7X85uHLysGCDI/nE6/J6WRYyE4mQGbHDb24d2bgSgTYv+LJtLeGyem
4OpfFUkBuyfhlC1JFJRQDwPvB5yIPTZKCqZRt5spS82Mofr6i2mn76ywHVZj3RSf5iU0qAwgtXLr
fG+1lNhtA1cgqjVYkc1VQ9DEdtLkNqFwHkF++frqp9ZFRthMPCPCWDeO1gRz8MzWTFkTxpnTo1Ca
6DG48dJGG813HiMro0DSN2e+86lZy1QhJpnwfSDZHeHk4qHNOrDnlTsNPEsEN99tkX//+pudu8bR
NwutRscnyoBF5Hc12dXGFOmZyffkmORl0AzJe0GT+3hMShI4Kr3hpSi1tdHTAiCOayFBbtPizg7D
BybIJIGybK/wyxwwNdGMRz+cJMTWlvuw6q46FX+o0LVlPyZ0qRwqBsEYfA8Ln3ROFMDdHBXXKuMj
HBIqozMwynfuitD7MQPHhIdK4+sbp82v8p+zPUnWljBIZ1clkv2jNcW0CpI6gQW5PuL0RcMyTmhJ
utIRQV1EKa+ZUyePuLtpOYC78ZWSrknB1reQ2fLrj3Kcr82SpqoO7H6pW7rmHE86pe2oYiwMsiGz
X+TqgALQqV87jUYfdzwMVTMnDUfLwNh/fd3PuxNUkwJhnWMTI/6RLv77pk36WjNVcVK60xQsHZ13
suZmA43t8KMx6VakhXx9xXnEH91zvp+wHIzzlmEe745lHYbTOArcYaaAH4Eym63sS1FFT/8P1zF1
VeMBM5ub8zf/bUmxOcMZsnJyV1C7mTwybgEih6V3Zq8pjFPf57frHG22FCOxPYQjgFaB7JNesUTz
zSnfXigDsgAtN+kr3iVhvs3rCJTxWBCptnXK6IGvT62ha7u1ImfNlZGuDPRYmhGo64idEIkyKZ84
GwW/B/mgR8FWmgBuWp+akSkH7PfwtzfwQ5XVYKkoeqH7kBKHqMLz7/0UH5juccyPjK1V1v566tb5
nODdm3TotM4hJZEIgT7KCXvIp5/4zJVtz4ESz2SPPJJeftH+7ISKvCAOfA7EGa6dIX7tnSXHU1pt
/tCgVxPfiEUg2cRoC8xNfbPMt8iQtAd8jIS+Bd/61FYRrkLXsQbz4BfBLxUm3hydBAHOEtQwJ82B
52+9qGs9mm45NJcbjwprLmmAdzZ2myhGPCCG4Cmcpgc/vPl6pGgnFiY2lI7FK6iiDLOOd0tJMikG
x7TcjVKAAHrQ33dJdjB6/V5U8gfViG6hjvEBO8+zTKPbWgYmkKYeq/9lHlq7EbQz5vUXSytXWlA8
TkryXbONhJW6ISsg0TfTGFDYKe1lqPpPVWdnPFyP5DVN2wye+lbV+Kud+ICtjS6VGTzlxArC7Ed7
I38kfX9vNfJ6atp7Pabk2hG0E2U0RFJ5XZXBysRG2Jj8hSiBWU5eQdDj5YwOqW5e4iU56E13j2WO
cPFozLaGob2NvrbxFOcaHgwxIpX+2hJ3UAy0HkNuuzeHlIRhQqlpVVYT4go8Cxfz59RNQrtqp70P
bO3t4+919mWd1wfUt8u6g1ChI+drErkbDM+1aAu2lfpaR53rDcxpmvli6NkWn8UuCUGrB/qtb5k3
fgwbIqgelSm/wu0CcycIHoM+/lYFxXTZBDB5PF+5a7L6ymydN2nZVPNF9ZxjR7yNO4l3K7vFGpff
cQZlTHkYrs6MkBMLhS6hpVJ8slBlOkeTiZdCLdWrEXU0GLLcr8YdWSmwECR1yLSy1mEq34gMJ06u
rZCzqDz2uB5ognpG7575LPNyfjSBGrpjgpuQsDzk8RGFKkvX9UWau+BAkKfvyCMJZ6NauhLo5Vpb
g/Bs5OqFUvSvg9P81HL1vq5Q1gSBMFd5V9BNFIq/7ZvhzCKmfT51GJzQVNvWNQEV83hur/wR5Hlr
Z66PZYB6VyGQytJ4QVwOtnyovnkphG1OAIlbO3C2AqXftq3qnVnUZjjy8S2Cb8t6Bsedf47Pis0Y
i94jsBpwyyNEgHSD/4/k1w9uCKaOxRAN4z4jtrs18m010zSa2XNudhJZcRLhaLR/Wuk+wU5AWX64
hfc3XZH4ivwJY4lO3LQuUc56BCNPtnJrdAnfJWx0iHOwtcx8WnutDZ+bivmZh/95C21wPjJAMljU
NnT9aB9Wx02RxHiqILS2140uab1XrzCoFl1SPZR99pC0I9IfYwIWk79+ffHPO2hzXk01ByS0Iy3r
aJ8ZdwXuJi3CjiJoN+FXWg7j+EC1bh3aJfHJ5KOSc3duj/b5WbJrB3ftOGyMDFIa/lzHizrPW79r
E5fwscsRLWERQ1i3W6Af0Y3loZPO8MgNr8SnHlBRv339nT+2gH++baZq8LV1zdRs2zremPlhUmQm
OZ2ktRJrDiyV0WHrSO/UC0qrN1FiHzrMAbS3iU/LFNAWPdWJsjMXgyqeIb8/tPNvizC+GWu8/HNg
TJPmr+N4Z7RXYPx2UY5F36nOPa3P0wQfnEMHm3bL4uPPU9pv+5/Som5ttykfHNN9YOAGnsRbhAkf
BOXh65t0amAYFP1sbhM7IevoUgFSYU80MnYJcns2HBwevrMhEPfKQeeNZYwTZSOfv77m5w0zXw9i
ugHkfJ5sjrddZgFYUxHksjLfxbJ4zUftASTDUi20x49bHnvpytSdM+Px8/bVVDmSGx+bdS589BJY
NUWMxnNiV2nb3UikjWnGN6GtXn799bRT99RSKXcZArKgflzGZdtFpgs/2/Uz62B3nOFzXjQKbiyV
+bdSMS5jU19HqrUWsAXMmlm2MnBateM2RBQIpMqCAzc5z4p3bmSd2C5xDzSV/bsgaokT4Z9DayAg
I4sibL8VPqApDO4Na2AO8C7B4O/b7pvmRYh8IhhR2rmhZs0r7fH7OE99jgUkjJXm6NosII2EchS7
kvRUQjkBpX2wFlSHNOsh77cNTLcFBk1wDZBIMsNnlRaoilP/JsAET5arN10AH7z6AN4KDSOg4KU2
NLzHQxpDrGElIOeJ156CmaZXS5xxiEIKsk+9OrtLTEzkw0yQ+YCONYWJgR43CT6xZHa0PXywDJRS
rKweeNHHHweIJ2EnAX3CRE6pFRxc339vamtHjicb/VydTfH+OhBE1sE+BskR/qCuh/JtAO5HrJAL
iEte6ESaAHheF/Mx4MyAm1/STzdWyLk0owlpHg+4KYLhGphMdGOvfCeYkY6jtbLHXVqhRisBonhW
u8szSCSYpt5w56yMor79+kOcfLmIHKB9IXX4/0cTSWqWbB78PHHxdCKp4mursfYgnObMoe1EvZER
LG3OvUzqNrW+P0cwbjcjK0pS3XqDphPaRBIjhxmTWpcEoNvaA8wD9OA8m8awDkGrX1Zed9mL6dwH
ObW62WwshS4ofnL3//wgU6RiIwbN6mo13IuWfy2HalP7r3E6vlizlbOukx9VaV3PRvhU/Pi/v+Hc
BZMF3RSqelyR4zWwuzhgNhtj722+3xX6srTyzkzW+udDMkUwZkb6DJTv9eO3dqjjTJtyZgw7psUg
4fwvkiJBneUc4lGD8sCcFRmNG3a2XPQNoxzy/KJDY6JXUMRjDA+cHMiEYcs7t+9CUz6nMHN0j7CB
AXlgTQjj8vw0fGq2IYbC1Gg7nCjLCLsSIPy6GGVnu1P6ZqcUxSu38iLT9ctRPTvrn7xPugHrDuyF
+NS5SbhJjk31yx2HG0VrQSLHxWtL2RQkpEBZk4Q/2uSHCfilV8BV9exI7XIXZghgvh4YzvwGHE8H
PCiavKZmEE5ytM7JVgfw5Jexi8kYlw6gfwH4AQJlCbUyRPuFSSpv6tuA3QRbggPJ5BtVfHOE+ZCi
rcnfBx/rSph2bs12KWKBBDUdEOXAvzqpoWwfrCtLeldjoz+IgWJGwWBQjeKVHM4naTT3aZG/ykG9
LADVky6El6n6VglrVfoK6lr2S5SqKUHKh0kr7wxoTYUk5F6338OcZjs5scYq1+05DvOuM0DAFE61
J7QcvIVKzlVKZpgD8NR+zkKOuQx7FcUpMfLzyx4wHBaxFcLa+f7x346drj7uclFSUQnyH5F6blU1
Tz57hwor8x/evuOtfeXVc0mB4GtZVrsM2JKIu11Pk3M5vxBVTxxeGYyupRGYNUQ/bO50JLWHqMpe
I7/62Qb1dlLNByVkl9n0TNhlVd7D4ridzKpnWyov4ir4Gf3QJMiRlnQ2SI+3OLzcHBZZPHOmnMRG
Ga3Ybx2DSxRWTZAdusd5LjYcfkuFgA9eiszBpMNJkPt3TU0/y1HOLAOnNhiaanKMxOAt52Pcn7Ni
4rRDFAIQcZVGW2hDducP3k6NVppfPubV+KoWaHW85CDz8cwZRz+xBGlMhvOmmWatcbzf1zXeahP7
tjt52hu4thdg/0+OFqxKmd1HxfdWM1zDHd/t2VhmIdwJXtTcucw941V0zX1WAtQTBV2/Yq5UbeoB
AYXuZWvqPViqZHMfVMn263f11OxKTUuz2e+zH/t07O6grQ6EBeduH6Foc7Jt2VLfSfv7Ks62UxHv
1N5ZGwEOLVSaY8aHm4NUe7W9TxrUEU6AdSa4SZzpZzSYL6lQ3yZYcJF41NLxNa7VM2eqk49X02hL
0ovhTHe8+pqKjMJK1LmLne66tPsK0dCT3xR7VQ0PPputjOj3MfI3oyDO+uubdWpjzbXnyrOuWZK5
+s+xxZTXN7VZMrYIT7nQGc3aYF7y1mysfGkp0T3O+l0wqW9For5Rp15DbNtkvXdt6e091vxF3Ahk
zMCnDTW7OvPhTmwH+HAcZwz2YJzcjmbd1KtMgPM8yanJX8CNrcfJeokspks/cBacTy/VjNqSb1nX
ti935uA/nfkEJ85VPBlVGsLmgCWOt4GFY4ZNmlFdKsfufn4+vS1dvwZi3ryYsrsne/wpT+eYaHEd
4idD55FHxktUT2+N4x+UzHzJgOwrJq5ZRzvzdp5YjjUDVY00TNakT935Dr5lNlGHRgndcq7O3y2r
fEhIvYN3Ux5Em51rBp84hTEhq7puabpOF+FosDAyvFyvp8ylOrCufNTw8EwWkFeXhR3cR8HI/zmc
eZ3nZ3y08tKvVy3DoANt6nKeoX47uBdTP1QqcauzY/l5Qsc44A13mis/z84Vvp1TT/v3ax2NN6lE
cWSac6FMwseqQ4KmIw1SFyccLXwthxwAm0DWaBqbQC2vpyJ3MOGIvRglL629xLL+MBN9U9NZ+/Tz
qmLcqrn5DKg+pZNPOgm4pWTaFBrh4b2jbmuleMASG4DQNxqKtVAk9s6+aKuHD/IxEs2U9iNsvuLd
zDR3NNgXWh3YlWja1oG2LTNnleXdzRi++bqzknWGks7ZCTzYlFz0IXebfNyopdwXVXctU6Avyrip
pvpa6cuHGIBPq2A1xQCadFdpN26NFpda2f6Kouahq/mUfnY9ZBBMUm+6txI6Jbok0ijHpH0ROiBs
kmFaFD/ENog5nuWmhPniqS9E2XyLa9utQJYpI2mYgLTlsOxUQnIMiDQklhbLD8Kl5KusTVSSuPHM
nY0myIn8cp0OKKXV9LVAmkVlsSYHq9lP/pjAQs1YR+ySJJ+cEQheYGMakw4UyQ93vME4QWm1bCK/
R7jZ9LDpAEX1Y0RABNG7bcom0ZAmYJBETfgRM3UfWSKsBOs6GJxgA1kIyTgV7AUhDC9eic46ksYm
IxZIKMUBjB4eHUb9JLIDqPOlUbAfc9RhW2cshRbUuBi/cEd2kIzfJfYgJ6wfhCf2lqjeuzA/+FV2
UOoGLYWH5snE0p7/rIX2rCf4FrM4f4qGLSzDhWODu6Vx8OwAR/IKTN5AimXgBqRKWrF3pRJq1QIO
MAJr3SjbeUgMdnmQo7MX9oiJlA85zwNA0jfoWzdGDPfQCy77sH3JHX9YZu24+Xq6PPn+aI6jMTkY
yFaODqx2WZcNqY+ZS3TlsrKZkYP+dixIvEAlZI72qp3knq94Zh48tUmh/sHpFTEFWqWjy1rBCEPF
H3GR0f7RVHmdxSn1/OzMTHSinm/SGabXSMeWNqI8uo6JOAh4vczcfpRu27d4oiDBp7h1qabkyOkW
RRgcZKVfhcTilNr5ncKpGZ9F1bG5x1Rhjw+OskjLtOgtOgp4OJISxWmL/r1X7Ev+72uEAhz6xMLz
pzsm/1UQongFiXipVgCSBcXHlkCepqluY51ILWHvycmlg2UBS/YIoukhZy5SLeMVrD3XT7K33G/u
2sDfwRXfy7EDpkDaVGeRQt1mVPN9gkJ8DMRp3y7H3H4wWjBwMdNlO849wkS50CtopcE4O53U8dXI
JjebCNwJnAtNOtdpoCLkf9PrGGFOhwGfXK+FY4R3ZXGoRI6G3cQ0oDbT6/w0c8hg+L+GeCki+4mj
VJzaQBtG8FnRoYK3BLmXnch3T+kRLswdu4B5w4Cjt9T8kEJNF10JNqlkFUTgFKhC1anTLPWo86ky
gHHUQAgnXrgh8oMUAgTqTVK8Y6QCTKrC5h46sPwII3rfJNKgMR+KoS/XI5p/h2Rv8A4kvToaHAp6
j05n72oVE2VS+Yt2wGPbRU9TXEDfSGeROJ7P0OMCM1bw63fw1HppGxzRJXo3hur8jv62XoZqbaVZ
3GXQD+kx6Y+pnezHXt3EGnE1/1+XOj6idQW84Rzkoxs4kBQz+MIZNXYwiRfEVZ/5Wid3yTbnKnQp
yNE4zv35vdRSL/LSrPhesVsHpOn52SoY8vW8b4+08ZvmEy+Gkx3c8JmveWrXQ5WGkhRbLc5hR7se
u0JWkCVMLwNtXwjoaYrlpWmunUDutYLny6+/vrGnr2hRyZ+DTT9VG4BTo26BY+hWUYUBrHqAKvOq
eeMz4cbvDWsIVKfV15f8mDqO91mzPpZaJ2pl51j8M9UFVH8SFNxoSIILk5DDDo0jZktJ0KhaLabG
vq9hM5EF1yf3QjyUMRTHamSPUPVzq4+A4aI5KCxUNWZXfKZpw440nDZyRNpgKTnUCZJHnNTax4je
KHR5mOKmrV049sVUTRvfK5oLR/C+9bjSyBqgtr3v4OgueVf2YQhfiuZtfaF591WCMa6BCZdKw81T
/XGQ5W2mZOPCoxKLoHkZNAE0YanES538BGqzPa7j2X1e1kCTEAASEpZfcPrMLuD4f4sE1AkLON7X
d/XkqGXMGrSCaE2jQf1z1PaDR1ZaIFO3L4v3ZHyS0EZib9qCr7vWzVXTLiP8jtO5QuapAQQPiEIm
BV3z08mg7pQxKHQ7dSFUv0cTj09O9euYNK/prMEYquIA9+fh6y97avWn84TiXZ3/9bG7/m3mUWUV
I0iGfBizhOTgai4kOq156a9yaxcJ7SbJy4d5f/L1dU/NeL9d9/j8HE1m0uWWmmJsHjYiYYxFor7u
de25yrvrr68lTx1JKYEiEuNYyqxwVCpvekGgB6FMrpFFd8PQ9csQ2bpPNVavkoYYl+KXRZgb3adp
M6oBXnYBM4O6ocaD9rzaWVi1a/hvSQ79yLaHm4iwcliVQ+oBODUSRH6K9ubbeLFqE1ieZ32L0Eiu
dB1Z3kDsXg1jMIgA51jTY9OCNJnie+ZG2L2Qp9ZBtmVPiy0at0mNW5vktucPc4ktIpXYJ2x38jrO
cSOVCucNDfz1gpMXBeOcvb6SPRCzUWMJoe7saRu/s8i4a2rS9AiGREq1yqz+WzeZPSFwHHu0xtog
97r2bB+Scw/8kkwTluAGxkR84eswhGNjOJhJsJv3zWVlPAt2xEPN2CBSYeUHw7PpT8RgNQ9R3l4T
91CsnFjZD7G16sHPhkrwS5mqcWUFzY6M2ebaqgLSojC/ktB7Zok59dLIOYCaxgNv67GoM0mKGt1l
QV294HSVG88dOIpGNZ+twtrT8H1uiCg7M9PrpwavRJOBG8KhVXw8njhf+uQWMkHYiXOtA7xHduvp
S62+KCHhhnM6lDa34OpQurYXEWmYetdDGEWuH6X3VUtbs9Bp+6akdujRr8wrXtDbE27VTTNaIt7D
4oWX0AJUB5u1SjoswJoFDeLr9+KEU8DEY4HOQ2e6oVZ59F74ypigqUxgHnnpGv0UDneVivdQaddm
yrcif6tYhJj6lBH+eqwEhO1JiTB7zKmQ+xgRFdlsupZZuMnuSdVDv4XVaUNqAU5c+O1EeiRPnbH2
bAN4fAHxslEIoEjUORpaJfc17AL36y/1OfEb9COiAW3eTAnKP/OI+W1Gk/Yo0kY3EnfQo1VJUR2U
mnhocru7qPRhrUmvWOYp6PBU1x4C+Aqc4TPsvT7ZIE0Wb8KYYwDUShGIM/PQKSEGom1aR/MuwflU
mPUHayq8jsm2EMFlGyavSlIeghxjtGViRG7IOKngeNfW8AD88SYYmiuL1tei8zh5NrXz1K/TIHtv
Yh4UlHpkbun7SFqB0/Mj2kzsCa1B7WMqv87cU/XEDIo2AqkAAjcaO8ddTTXyfJuyUYo+uyJIKcbv
145MG566I/kZjQh3d5jycNsHO9mDHsijeLqSKuyGPnhTx1K/oYFGdzuBGGR4cz5nW6J608ZXf+J1
GZMf5ENmqz5rbqCjwj0hWVEW1Dgym7fFCjtlGcFVJbeTl22EOm6J8I7JCkBlljtuEkuTtN2Ms5Qw
drlOQo4RUBeeO19wU4IdADUgfQkFiq6buabeOz7Fu+e6NAK0hlJZqWWB8lQx7oQVPmfIkBZGa2qL
vmCvJBRxGcufTs8UbEftm2+pS89iN5N1LkK2ZWl/h1j67nv+bvBhP/mRtfSN/DCvJ53zSAzm93lT
2CTGc11VD1rbvun0+uibP3ehrtH95wcbavMQsOfv+24ri4YGebCHWt8t/bD/deWpxrVkNfDNKN5Q
LcSSXpVEpkjnQBwyx0eIgEyxHcyvonGnZOaOjur3LB9/nhkLp4YCgjRDRbTCofa4qzbSTEjqxkjd
IcoTsJDGArzvXerXw4bzHPcnlIfOVAjxnOcvfDZxqp1RlpzYtGAQFOjMrXlFPy7wEnddlum8QZM5
j69PiifbATHcyZJ7g5zUlWO5mvCRLkJYy+fe4hOzP6USejqUcdkhHlffM3rsbZ+GmRu3hEgWWeSa
OQwzB9D90iixV+WYkS6FdW/xDqxTLwAeWrtekZP7HDRio2fRtdeW+tYY5wjATgIhJJdLtbZdO3hX
0DKXBCY9hILgUPYWG3Y17Amr6l+r2H/8HP6X/57f/uuYUP/zP/n1z7wgeNUPmqNf/vMhT/nff85/
57//zJ9/459XJLfldf6r+fJPbd7z69f0vT7+Q3/8ZK7+70+3fG1e//jFKkNXMx7a92q8e6/bpPn4
FHyP+U/+n/7m394/fsrDWLz/46/XNx4BNGJszz+bv/79W7O5lRl4LhL9x+9X+Pdvz1/hH39d51UT
/O3itcpR8L6e+Kvvr3Xzj78Ux/o7bkib9otNgYmDOwOlf//4LWH+HQkK3QdVM20sWAaLUDb/2H/8
Zdh/R89Jx8hicULgafO36rz9+C3j7/xRuiYcli1Vk5bx1399yD8e5/883r9lbXqbh1lT84Mp77PU
/X48xDTHKEVnxNZXQ4hl/LkUOvFQplVSR26IFHNjD8WjJUZvo8Lmzwq9PUSGQ2RO1O+yVEs2auNr
VEZV446rFos4ndqdRR40Wk37rlBKSeKrDsB7UrJLsNK0vyfTuqVoKvyiu7UhI/pItu9zgMjkkPfp
Zd0WxbNRXUmCuONQnb7TEcgATvbltd5kxR4SJhbECMJiE2rOgfQHUpssL7134nYZ++Snc9xkQtaV
cY2xRd9bHFCIm4UrSrq6t9QD4oELJKqQTerhZyOVq0BoCp+c8omZ2egGB49inzb2L2pVLQn7GL6F
QA2UsrFWBVv/TZTaOTpQ3Ixl4HRbI8nZ1Pstce4fCqaxQM09NY814hoIOQ00HUElyFa14DHzKShZ
ySZJp5TTc349TofRC8xtJ8pX6WCvwQy20cohWaehJS4jewo2Vaus+35VEMF5bRjhs0Sau3JsXK2Q
cC9letmJeNzXbCY9btYTImzmcxt4oCT2wEYOoFhdteT4+K70gmh5LqfWLInxVJInBCR5UXZLQpAD
Snb9XYuyfOXo93TgL0LfTAlG1eBEmHUOJuqSuE/5BMDioEoru/Xb4cXradelQwLCKZ2JyBV2Akli
K8TEugeTIjXqKUOn3ZpDd5dVnXadthhC7DQJNmBjJqQKigDyhtxh1eQKqdQVJ7yxEfqudkLCtk0s
Ml6LGSScslvs5Yj0Sw0SnvnGe1S6cZSarjPa6k0ovWTpESpTx4pXrQjpHkRQ3wg91S8cqO2skPO8
aekDjeAGqgoPZ83pYmMCvF3bUq3APsLL8KMYKlU6JkslKlu3iSlqKoUV7DWSSfJa/VEo6uiOfmkc
VGXnd0DyiJmFDNJKAgz4oRfUFo1Vo8KbNUAmI4Ilkr0zQoin3rydtQXMkU4at2TPitnVT0yakXyv
DDW+LOZ/kV66J9g0dAMCFPdqnDDuSUqRtbFLvTjfOfJuShz9SoSDfsW+Nl3W7JGWoRndx2GxDhlZ
O+FhoOmjcSfA9t6Sd3Vhl8I+DMZI6FuA9NsmrIC+XsW5sMiSlVRDCiol5ZPCHIdbctTg3SuOs1M6
wEImFDvc3M4ymJQWdPn4lI3EPBMIlVw4xAhsIsiCNuXhReRF00afTWTGaJO/AbJIK6J28dAPWbun
/PqDrCjwByW0B4tsskxEyTInCOpClMpmciqcitNdj6KyLAv4fGpK8Uebv/6IVAOFf+UOClShBrXC
ppkHa+E1IV4I21zWGsSLsYtBpvXxswoR/1bm+r3tw+PwDONK98VTgDCUQlewrInAXnS2n7+kubZx
qjq7yJiBr3h3nq3GD5m58OdoyXQgkY72HrxCFsxoz8kLJ4FiwP3M8mRptR4BFQ1triiiV92qVN9x
4QtiXwkVUE2miSovbHYcA7CJMCyvIiPYoF75boLaWOYij3ZqSe7poyJBo5phe5XrVK3GqhJb2ZK1
qxrNLhDhuLTA8mRDBmbFzClA43Wo+6HbqZN8EbIJN9MMH4msFCGqh8rFpPsmlPxbGEG9UZ11WxrF
lZ822bUthwGDIWF7iVMEl5gWqa9z7gJrpTnw0C37AslEe9M4lX4wY/VGL5vsRvTOYZoANgIY95nA
KV2U0lukonR+9PD7ytzakmn25PcEioi0EKtsmYMw3o61Zy1aLQ63HVyTJcV4uaJ6E27CIKB1pSuR
GxXKDyvK+3tSNW7yxMIIiEzcpjxxESVVvmIdAltWGYdsbJ/VkZlfe1edQL8pGP2rQA3V61pi3M+E
Q8odMtWNL4Fv+W3Fet/RlK9q/cIsnVc/9OST4Y3etVlp4NUM1PyF17stZdhFH6WgDVMFnTsyyrU9
ReuUjt/tFGBejdC13jiG8kgGzp5og/Yxd1a1TudioTngp7WoW6sNHdVQtkQl6y3yvTy4tDLck4o6
hW4am+O+FPFLEmr3fjgoewFjsIuT+KEafxadd9MG+mzcUF5Sp90XBcjXCdjLLtZ7KJMItC4Iw5tW
Kb0ZcuDK6loP0h3eE37Rj98nNfsOcgKSJ3XrdctOf+tbGaxAf4RTFTahKxnxy8aT1UFy1DGNN5/I
xKfSLy13Uv3bUFCUamNBg3+M9Yt+DO8GNS43WcU/WQRYDEZ2SqNyqRWy25vI+t2wzF68wAL8HqfA
0uKgu+gE4ZwDO+nN/2bsPJrbVsJt+4tQhdBIU4IRFCWZkhU8QTkix0ajAfz6u6BTdd/kDt5EZZ8j
25IIdn9h772mpFNHgqTtk5fZZ2A/7auqSMFrJOAPz2rDp4A9t8me8egP/hi54BYfwr4bycem5gV4
pQ/+XK+XtDH1HkUi9OKlSR81dkPoYTRQFoBjmrTv+A3nOC+s5zWv02gQnntnpiZSYKhei1B+TAgE
U0j5T9zU3d6uyMfUvf3PXpaftSqtt8W6mmBo3/As3ymMfq4NOej9IkPSauX3dAozcvVMJR/Wnkzt
MmCfu2gIG/qjk9DRnHDv9V0bybArb7awiO3ZLhJ/KS5ZQMj+UpAzL/rBPA+MntjOjZApEXLC1ey7
Q8as7zmsKmbv9k+7R1VYatO6VGbvPNilkx+LnpsakTJmRNkE52FU5m6wyFLHtwadKOBaVzZNVd3i
hiaSqL0OtlNc2ppxiyoXyK5VcObtvmsScm+re5WsybWfk+I0WhgOh760iF0lCHGcwqvTt6dJD2SX
unqIfecpVcK8swaZZZdehZXHGMLaS1eODqmGxnWak/WI54KOW3byG4gamFdJsknDFFCeemuvpPcw
NVns9cQWFB3iCHz4f/u1pyogeT1SJHdjNTp0NIT3lD3PKA33dbAIWBw9M2qs3jwGY3oy/HZ8qIsf
UAqaSzAufwbTbQ9NCKcqwzKc5UFxm1foCujzOr4eIErMZglSm4IqOfE676YyrX9oVj9H21wjwBMB
cZO2+ZgzFMT9y9YJIp1JipZ0DuAi0BrgaO1bJQ/OuHnHGFxEa0CCVhuop8lTFI8FkRckOJ0TjdJN
DgB9ib8JdsNkZw+e2/5VsNaPxOkfPQZbOylEc5G0uM+OYbxrqA5X0b+MvtG+YMjfyojSbFmTWPei
bqyj2RM6rkvVfEz9ATFnOhvrs+WWv/2CskMQndTjCLkF1IX7Lu2GU7aS0+aHn417NzKhn0QifuKs
VKd6PZvBlmxmFfKbZWPTGkcEBFV17Gl+HkxGSSyFrtW0/MNdkz2MServmnTlUiChgkzRkUFdU5fX
0er2Kk+WQ2N1GDCHYnyuKbVmodNDWigIGGv9UPNThByOZkSItDpnDgRlk8SGHbsm68gE8a22pdwZ
5Wqe69ZdI9sviZKbzPFK/AT6S2bbomrT8xIs3wX6lJNjJ68wAXJ2/2YO51U/ZdRuu2ZYL02nsDqP
vOdHviLPJlRcxXYSDB9+3/E37Lup6J860RycVH8L7ZwQ9S5GZtyisxfJPkT8GAO2a7cKuy88EDRa
rfuBEfEu8ab5XgsSkDdprHK7SzDV3J3det+2H2aeLbc2Z9OSzvNzC8cEsq51kbNwLsYcHlCFkwFo
UIQPupWHSZaIcNm3g7XzMAo6+UPZkCqaAwfbZaMvHsdgUtx23nqi6yJNzXAwO2aGf5QBa6xiu1Fk
Ob3XQwGKaSuG+Hp3XYvnchq7F5krwvASZT+tZN8mkKUe/G0ZpqoOQKPdvfhzkkLxy4sjU+dvZS2K
G/8/ZiOIwaaE1WWUdk2U6DocLD0xqhBLH30VZdrX80OREY0ICohImLEIr6auf2Cjxg9sNIx1VNFf
psZs9j7gzAcXXQ40PO8Q+kt3CLx+OYQszs5oXJn4TOWh6OFK53PlvgxO0O89aAZk3HMeunCSbFaA
+k5Mh/U4EH319T/zicWEpbvdWnfLqUmwf4dufU9Dg/cux3HmmRCpUiTAy4QWpafYPiq3ISnb3vwd
a3gxHApflVNTG4TVI/5pz3PNU9kbIj9ljn32x+CGJkxH/M1EiJrTIViC5tCqH5NNheXSB+yILjkU
Yv7nB12wZ8OB9GIsf2MQ4w3psPj3O+ay4ESMCCsNIcTSWUEzDzmJXXCcue5BLxl1XIXTxU6JI2Qe
YT+2nQUdsO2z5OwYNo9ARpxflRYfRQmuK5EBVOztGOClO8jqrfB6kvJX2yVrMhguY1+SXgqpdGQl
dfYGIj5tO31kZd+8Wl3zwcYuzjFXn1MKxr09c9Yny5yBaZpfatObTu1oEkmaOBPNFTfdTMNiVp1/
rlX+ukqm23lJJiGjPXwI4Rzs/RfAuipiHcUpWqqaC9wjAtFLBnCBxnSqiuUd2I31mKCijiqZEFi/
PZaD3e4s7UxxXZa3buneATJ7PH5khQWNk1+7ZvmUNVGvk1jaawHE6RhI+AB6RWDW5+UHPn+xm0JS
Lku1yuMUeDfXNprY1S1vlKT1j5VXpChES9Ykor9YvfvHCoYJS3KTYGHGgt7klXGe00Rzr0pnv0wt
KywJ3IuGOw8WaBFj/bIsBCHqySKlqLAPE7S8Q5ZOv4nn4eWuwp3bE3M00nyiPWFLFtZ9AFYGFK+p
eavlNfpFvRjpceh9c9+VDcHsJUjoNqud4wKDmI00wbaSJZSwwmyf+6Z/Ljt8t6UF2dbK25shHMzx
VCsiR7lvCVCfO+n+zsE1JGbPolCn9gkjJXFXp9AiaDwrt+0K5/YxAcsMTu+3XC/4yvPzKufwRnYT
wr2mCW99Yly6uZTnYS6cvfKd+W7Zs8druOjr0kna8pFDuIOZ09hrcoPt9oPOlU+A5wltbXwPkL1c
Otsdn4f2ucn1iVt8fEq4j05iY1v1HT8XhlYn5ezJSSSSXeN/GT3ei7jjq6M5lLCX0xl6pFz/BgVZ
f3MPRnfuaMKKJXiATGi9eqnn8IqsFXFqDNpLelNuj+aeJcOFNR2h6FXAXH5Ms5MXlIRs1/IC/3Bu
CQCwtV9d8gayYuQ3RChbviSDf1lBwqGngbFQ56c6KfITWqKZSp08y8Vt0ICOHbkU836ss+Qts+RJ
mV15TEFR7y2HaqdtSA0L1wc2eWx9AEDSEYwnFVbbpiA1UfusxA4tjLA9ROuRtV2B82CbD0lYfPeG
cX7omN1PaFvWZXhe6nG51mDIV6SPr2xnakkKM3oT90bfcSrGJngeZ5MwaWOb57yVM0WX6QXeRaVJ
S01Uc6hmpL6GRdm/t8hYgU9GXJcQoPCtHVoJOSMf7OkMOCmum0xfjDX4ZtXSem6hsUhFw6rb586q
j5Ycw0O71u7e4Dq4EOwWDUpc2c2RGtyQ1F5DSf0vA8ZHys7bOL8s1k3RDt/yUn9UoyHfeqxixtT8
GjHnv2Db+UgKAq7TJPvxdWMVFUwBiZbVsvrm2K7G94lBzGp5w0tWcr44g3Mr7RUbC4EIJw45+8Kx
Qsn+zUnZCmYOo/sF0L0T8r0Ny0giVn2q88l+0qbQUSuT9NTykEPtMbM+9kC1EZJiva5LuaMRMc+h
wUPNXc0Glu92NhyTrlnkl7DQ48nJfIwNy8mfqfdSbS1nnYzuTqSUc33BXr600n/e6i/PVeWd4cPK
+0wJaC8gvVT3WWz+nJGU8sYp02MwV8ymBIlPTfGvEIN5czEWwibvdyxY7UthAYUOZ5shhjSzR+8g
QhVc+pkkGg/aSdKf6kwbF4m07wpDvEGDF47HdO5htratce4D9YImi69/KOE218MZPVVzmjK2wKib
SVBesvxWaRfbA0ClHUyrJSI8RfxSrBt6celcLT8skCGCEKBxx0n+JOo5O1dFQokPHA2fcXgz2z/B
PJ7mGfzOILFfQhj8JL9gPAXMZ+B7MgpIud2eZW3dzbVE36zoZqhs9HP/IxArwi1nIJPbaWKRJO1D
XRvuPcuyfSHN92wanR+p8ZEkhiLm3o0RhCUXrB7ptQgqgIVAqjwpLgxyiXcqAog/Oec8t7ixNwyD
YUxtfjMKvFUAjadHbU2XotJMc52gfGkU9KC1ITTM7ebDlPDMttuw1tHy7uYDw0xQb9S0mU9yPRiC
VjQcFiYp/OW32cNlW7jeb9vJdAw9t3kSomUaqV8hd/pPQkMD9N2HkHvZtjShH3ImPd+D6+KHgpgT
jwzTqZ4LqHNBwrwR6GTd+PwjRQWQBuVilOpyjow0Nc7g3dIdIl3ouGVC0u2kk509klzjdvBpviYW
06qaHYGDrNXzFpBKxYofKlh97IehhOYMCNvnrb62zMrhMD/Dfryz50Lu7YlHNavpDeU6Eqxki2wN
fk9uG76UhRW+dIIJwcxsIhDP2jOWyLKMcBs5F4gmvQvQVkwNQdK/ZKSaGBR3N52W7xIJRcxxCViQ
OcM35iNRO5PRqte5vszUeoz12Wm1i3NuSg0kznTixVrIdnHQ0OU9yffa/sSbzLxQoRauxvzd87sz
qXtvvft7mla9TTjYR5rmPw/yOyNLxh9BSuWczeEF2Xkftx1kcU9T2Mqm+lbMLQnto48DCWtCtYhH
Sp30kpobsyHLil02tRLUkkGCPd6GKOlt7zIZdhgpZcVuit9vDAeyhaZiIGJkNwR+Q33EXcGSuYxk
I0E85V6kO4M7Z7Ge59qpj4HR/AwMeyN9pqfcbmNuHOwA8NIZMgRgYcHPncFARmXFfeR5DBVSXyNa
9x99ExLtNESzMh2C4Rkbl9XdgEbklHDRrO2D+WfOGQ3W5XK2/amLx9x9MRmhHMck+WH0s3EQLcek
AnhFcb8ixmHiavBJRlOYcaCy84KrKRp6jclhMp+oQJyjFoOKfYl+PlDGAIPFaM+u6g/eyPXlS5Xt
QqZXu7yAubZ66kmlVNVzFhxdMhUZG0G4dVodqzTV8Yz0PODHxuwWAoA/ZM+0FVBRXePk1OCPUrJF
zcJ7lMorT3rtv4nEpuGtwIQZddoevr7OciJZn+xSeuxqrCKTOEQjbNmAt7dCIPacyQ9CzjKfKak5
XFvbjawc01JqQor/PXJox55c+rhYVn2ql/LS9xB4vz6klOuIoMzL0jMc1JpEaYhtUzcSYz2V7yyh
/3Rtm3MWpQ+19Ma4yWkdHbf657dqPahUSdriwGdOA6Ud+z2B64t/0nP/m/xqblGSwI3yoRjCzzX5
+ILR2qsvziQCI4T0ZexvH9KSoGlsIvbeaZouNo0AMkZNYJHYHpGvD4x8x13I/mVvIL+OhduWp0RN
D6VdDDE0Qn1oM/1rzEJ02Hb54lMHRZR7cpMss5cQ7QUjMkrZWtM0THSERNoddVPeG1RG2IxBR0nc
oZ7ySKPN2uPE8x6vdf2wBLNzotR15pSHdzmUNFm72S71IV+pMIwm/JX21Z9WrKex81/XovpLuOzR
JDGW5Q2LDG5Jj2flAmdOEmmWZkc7M98S059iW4BXW6blB8L9aUfmNVVgdZKz8UxGkHVZOo25guTC
KCPOfzFnhaB9Rg+18EL0EMKcVeyVaUo28kLFwfzMk8sV2Lo3ZfRN7ImiRiaXXFutssgquvXEfIKH
J03fJjHZ39sVG2VW+meXQ4DsMV8dUYwCV+iW7yGCgP3XjmSV7XBFsM6/9fgAedx8NAKEokE77gtw
fjvXl0bcWRs9YbaPpuE7sdksb7aevQNh1/AzAqK7myA9lYbmzCam7GPx7IzuMSaQWeydkik3E6sF
tjTrE3oZL4hEFo6bRDw9INKqD1AOHeJrUDipPsa40ceL7IYjreb9v+fSnkdOUAdqg/C+i3y6DYv/
SvqSO75BBL0jA012q+p/EjGgmVyEatc03hO0QzdaVflvNpe9CMdl7xkAYQwSJojjDS6MhQ2c9iMJ
AMDe2esI59w1vh0b/OHMRpslJK+xRy7BdhmjjW8pingo8WQzQzx6ir79N2VK6MEGkNLa54Z40JW4
M3GMKkUyuSHCn4Hd/TCR4/A1XaeSAth7meXzms4/8BFxFPgdDY6ePoyme5e/g+yxtjx1MJIHc+PC
T2prqu3vgylfyNXDj85YZpnuXaD2tT3vM64E8LFImBW4rs0m3Nfh93LIDoQMf8/41NjPrIN2ivLs
hnnH9dvps16NLdQ+7XvnwnZDxXVm8yP2SL3ZScVGSFHxrkzI+v6UNUy0WTJH3piT4/6gR9rB3lqA
KC4tfuXZimw2SfXetetwT8MKt6c8ZmuKXx1MNtP39F7a0ExVY5F+JstHYezslSt8yV9Sxk+UL6lA
tTntUkev+wyM/K5dQ+BunmnGPqEM3YIVW6r5T+GyAIQVlsHR2SCorEz57mEEd6ivL8Mqztnghicy
6PeWN+qzs1QRzg5xtrazp0L+hKNYxKrvZqZotnH2DZg3dnX0irA5T5p7u+t72iQn/FNnILTtdKVm
rm1Nk8/oi/lAZCDYIZQgvOWe/0FBjK0i6Z8CDoxYwWOlwnatczqk5im3HInVYvlkM0GLUZAh4i4p
743ELCB6qPQgW0hvU61FHHZ9DZvIfJgSUoSoJ5nhKfOEKCpe3SyJ656yevZhNXjz/F5b4USg1/LW
bX8sSSUXXs+rQ3YxFQLsjCp5Mjl/vq67rw/ddraLvGgOhRs892Z2ne2M7y9p5W4QXR9Lp3rpXZcj
NnEoiNvM2k8iPXDW9fQqNn1hNREFEpH8LOI+4eeepStv7aZ+QrVAoF9C0Udq06Np8leEaQwC9Kkb
1/LklbzRS1zbge4IWWGPNjYDTfN2S29f+devdPVzyoHK+3KGhdEaHyww28hs6rf5m9NUkccPtusk
ThQK345yhvEsQAm7kYCGgUCKCZynf+e+0gd8YPewLcSRpnSNXVOxBLAszGy1fwtna46mYnq3/fqn
Sr05Qu66RgYZB/R4iNWt0IGtRXXiHkKH49lpWKqhQd8blKdx2VpBnPhTcxnw1guMzidl6TfX5c7g
OIeIl5TM48OSBP2K9PW66wGQBAEIzgqHThUmXF0VwKLMmMKYpJl/vXAvwmWOOa/O6eveZoClLoYk
9MV4FTmqxu1JCZzkmqYeyUfiLtHhnHzpJ1E3livTMrYI/rQ8KVnNp6Q4zqbHchJYgnD6t2UqUh7v
4RGB5NVhInQVZnZYnEHcnaHu2UiA9qu9mUitekQIoF/TSWPk7LFfUIMG7jAc6hD0kcibf6SKME0A
lIiDxAVkXr0HvJN61WFJmJabFt15fC9NZV9WufhRox1euXRqDsL8K3VP9UQoesRJl5zyiWGeTnA5
0ALuykAOT0xEhySnZZHBObExSQI1mGOt5lNV4bTyt8Gc47fpsXztt3TCJsu+cU7AlqwYY7hstgMm
253FyQh3/gL5OTlImGkFaOUdw1uUQbVJRh4A28Hpk5NbyooUWFi4TOwEtnDjqGrXvJiBPDapZFxQ
B595FZQXmNfkwi5PJDTK65AHTBNQ3KhcP40QaiMKk2pQP5Oi+WXyEu+8AM4gmQ3k/gzsn/XU/2g8
+wfY8coZ3avZkWJtFr8aYq4f2gVsPNl8+jK7YAVp2GXU0Fnjh88iY7q3tr7Q8VjckrsiNOER5Y59
4H5s9mE5G1wG/rSncn4LifgEA/7HtIyztGxgaB1amL6KGlJwnwvg23vSoIeTVYNWScki9VnYnuWi
zuWUAOJw/yak3bFpSy8uvWQ0eCj9w/bfQOjCR9gwXpH1xZYZWMtTH1YpOf5ICLVoxHF13L9hJ0nH
g9mwQ8LK9B4vCwL+HZndQTTl3cVBfH/gG0iPJjGtkXBJ+w0aNOC+X0Zj6EP0mImcT4T3xkOwWXNI
CpadTX+EMCAt9u62mU/C+inXVXq2x7s5Id0xAMwsZU6BJ1LeVFFjpj8dCtZtnfLbC8twb/IbXfi7
NU+XUzVCZ5gSRL+4c7yjkWre4PWFeEnNhgivTrLolEnTC7T49IIEa4lQMshHVUzPqS+PHUriOrT+
ML53nwOFWSfpb+MK0mdKO+Okc8Z1ivAaVmpPFg22W2OYlml64oAqzkFLIiOt9EetLlvSQDJoZhPO
XJzyMESTZLbdKXGbU8JgiNOKKgVsSwUomyyAJPSng78uV/xFG84b8tIwwPcRqLbAeLwTvt3u22Gj
VwbeGo2uP55tx/873Vb8TMz/hjrBdCRgvrdewbJ83UOaYYF2TArxwx5eHd8ZLkqjUcjngix4f0b5
g/rjYG4BmxZDrpYwZq9sviGuCI5+WQ0slJEw1MG5FAbXUUn2CpFkoQvGkK0Mbbxi6Tgumn2jZt3V
iOtsbt0aCp02PxV+lV49s/3wZ29fexghOAX9fmJBkheI3lnjMrPg0DAEyyZZ1r9CPSw7c/vC3C7E
3LEsD3aTiHMu4bbkmf0H/obXm1fDnSE5ZuVr1fXWdWmhFvUG/d1UYvsGkWBwzaHc3iMHG3ZQv6Oi
GDaCWn+ny+OSNqs+6vL1YIllX+Wkq+G9MY8DpHbXgLlY6ybK1/pbzaBg7+TTL39wX9ZxmAg5Uvuu
Ky7JE+k6NUNT1kbMHaMqVBdzACEm5iFupU3GFm6ZUTUhShmSchLN9tCFaSVA6swlPzsy+e/GkIZR
xtPRlW7MYrSK+gSCrzAI+rCaizubXYTOkogxn7j4VFq/Wf06EVYzZy8LzCyrPT+bRVHv5zsdzhDj
U4MraedHEaw/+hxKepv0I0Ov+cNrb2ko8Xh3kJE1fOBA++YRyT3m/Hb6RPxTbzu6BEd5eGURbJyq
gfBR/sixCub70GAbbHPII3L7W7RnimNPOFsvUDmNbeUzCroUDtZyvAPPRTWGMfsbby+S5V9rZvPZ
abybE0A+poVAql1iObfxOAZlC4E2zZ5K3e+SZBRnhTyvrqaHtAmsnSMmuCY8rV3f6b1ptCya2Vvs
05X7l0HKrgP1mhrp52B/a8Zm/b7xlniihKa01rZtHfOCxHGJ+ZzppMms19cwwMzwYcO979mJz4ca
2/3UeB+YI1UUSKKbzZmg5YLm3rWzaJbQZcx6exokCMW8siMXqOWgx/VgmsWr8qx3gouONcCiXYJM
NLDajPfc9wod4hGJBm06zwciMkd+c7Igu7KmummEh+S8evmRiCqc7sl7FrbJXo3+sUjn/OqJIS5r
F7gOU/xReghjFDkBBfX/agz71WJjVC8aTJHIygO6rOee6K3En4F7Wjw2gRjgAZY9GLw6J+5Nk4jW
LZ/F46zEb6fi7bp0zfdu7NnyTuEPorfsYxaCJ8uqBRmctY0hyUpdaS0a8gd2mxpsIoEoVzERUIeu
v+JSZ/XIvRyyCqOez98S1ysoPAgKqVLmnKY7xrrZ3okzNTRnX8YqeKvQe1NN47XzvhMGAkJqq9z9
rbr++vDfb30aJ28R3t7NuzY2lr5kyIFnua6hcjrbYOHrg/W/v/r//W91wd55pPFcw0rsieZr4qSd
mngq4GOaM33mQgjQMRiCF5OWsGyTBbXReEqGUsfESej461fZ//7q67f/13/7+pT/9yf+r08RAlY6
0x61l8IqOWl6MMVyyJ4ykvkPqbXOkdnijF+WZN0bkvFMtoIGJ1VZaPEnVenwlBe5PiRe6e9ED/U1
IFe588zmKJAjRx6fJSZkpqNDUAd4ssLq4sCeGAjC1MN0z7RQT/DIW8o12dvHeaEmUWE2P2kDxmFW
b+i0BYaMPbKpZMzhsqrdCZVfic3fkdiojuhYIrWeGbYlP35YpRXeRPWPM5N0DZNjTsmFwMEedClE
oJ1t/UwLB5d9IkEUY/IxrIJTkohLTU/I8N2K28T+DDg6Lom3b2bnR2cnz0uaQHanhd+W2IbSv+zO
s65JDgkRhplF+M++WjRAjexpCAuHmaGD+HFCUWSTI2BvFaWXGG+q/mfKsH7R1udoEfak82y/msn3
tId+U4KncuTYxW1ZktkHmAycii1AJJ7KToljouns9dz+WZcCHsPCNWjKN2PBlQPaA9ZwUD1SLhwC
OqJdZvnlIbfUvSafYDLuqIicPd/Udw09iS6dtA6LZDLbzn9LBhQgQ/P5OIdTjf0yeG2MjIhCjG57
AlZGqK3Tk7PWn4HSL3NN4WC6ORVPHVZoekitE2l6DchAO5Gj7sY4Qdx4UoEbizZ4rcibo+alo5vr
edzGRfPen5fgOA/DY6WUEfehr4h08TSL4T+9yxt37PkLW+kYcTsXDLK+pUxge38cru38ZLOr3nFo
quFQcdHs87rMdgs4LFzs9bd1IUWc0DjW6/a0HyaAY4Y1+7FX9+TDLHV/kG4jLgXrljJnnArF7lRy
CvLVMUuv6+UUDmA/4SlcgizE8R+2h7GsNdQ0eryp7Ur2BxvtlwS/Q9jys7BSGCfCX99pFDF3h9Yh
DXV27pIh7roSzfdsnb++f2t4IguBEcpsPrItJyll8ei863e/LJ/d2XkuNLq37E0kqIACssiQJTBY
Zih9VwX1js346esvCt0Hx+N7MjQj58wzjiMzgykbvDO6DUjeK7NYjEIpar4giUfDPtVzCOEwm7BG
Le7Jcc2FpZXNVr29lrnLcfZYNEXc1op/d2KmD84yxUxuuEnskwnLYLFK0bjS/Zch7pmJCHV6QeFL
1Km4EJeO8q0qQXvnt8C13sfZbSInTH7KznpwCu80Vv7n2lQf84C3MCdNx9fJp5MQyYWzRr1MBPKb
qwnaNyPvw2VlJhyB5Jn4QamSD6tX5tEnJT/q8+Wz7LqFjT/zqKkwykNSJLywZma+tG7/16z905CV
xV0hZNiZPRn/ujrpUuT3JmOzpdbqzcdxfTMq6nXah4PPRorVdFA81WVxNo0kOxqtyG7F6IWXucnN
U1gzddHioZ1D46zygY3jEDIS6l003tmTpSzamZ+eXZUPzfqzQV+09P59ZpSTsnHsEHUc5ZJ9q7Yu
SvvY++0V3ULA5oG9I76iSr8GFXOOShV+JLetQ9uFvwrcB6i5VHOwgmqJ7e3xG11G9aHkx542Kyl6
Ul0zu6O+B5oXmVSkEb7o/JQ08jFLPfZWXfFedJhYQ100BDowyV/9kVusXtKV08/m/LO8OipSdMDK
Y+uwzIcK80q0LiGBmYWbcvxzy2YTbuUwn2NHzfq/D2EHvVbbzA26fLg11jSBIPUeAwdRUAWAslqL
OBltkzVC922y3Mu4LTS+PqgOgYprGsBsg+RthiG5w3fQQW3I1cGZ5j810XdRECJ1Bix2pWRqy+0G
KaGa2ulrU1Mo4pzQRDOxavEUGZpi+7C2EyNCcIqc+XkTW3b+tnZ8bi0nbjXPVlcbHvVaD3/svGwY
rvJnUADQWG1nmmfa/zAYjxiqxZsYQNLzaBCa6LDznIZbgL7pE/rZQt8hD00yvw/bBrsNyN81dfkH
uVR2mYLOfJok6nefEKYqzY039Ir1mhD5aGv4z4YghsUvyVySnuTWnNkDmEUbdUED0DRR2XU1/i3M
6+kkxNWTufcUjqy0m9Ua/gbdoYkqd0ojoS1uFedDKxbFpokYy9VB/kSQxAPz8+qEIqOhLlO3mq9+
CJv2nvjur1k6L6nI1k+jba+hr+e/tZPfwmftrtnnULPTXg03Z4PToU4OCrlna/eGKTIqVlcfp4IJ
/oJlgMjBIArtLv+wVfjpaHf4s8h3H2RB1ZjP6Sg8uiXt7kXj/Et8xKhFiwGzGILikEw2vWGDYMvB
i7K3sjRj5p38LVeBjhqsb7YgA0zbtbktPhLRwVpDqJFIwMN2CH5YxDB38nk03bvX52rvDml5kUFw
DOr+OzMqFlfV5hao1yPKuJ9u8SzmPHttBosxeu7uc5b6vDM42QCl/LSJlLmS9F6T5OOoI1V2d3FT
RCVl2760aOS6xJToiyWR7F5/18hGRehMv4MxIAODfe9rl3VxQWWL8/fuLWqEy7Ye+sVq4iK3ErQC
CLuWvktxwFiYongdvczvLmnADNZe/oZO9dCkxakttfhn99klIC2T4O/WO+akLkShctwnFVjWhaNQ
nQQKixc8X/S5eJr+uunZWo3ujFXX3fvpqq5p5uKYUdbz4CLVBu5zmX3Pe7BVe1qAr9ymzFmflaey
U2lnjIAZt90Cz/w2IpdGviybG8GsbFcLhqnTYBLQVinrU9prfsxL24/9bU3x9aGmJ4zLd52N3a0p
i+5WD7l3CDqmq//9lkH+SY4Cghi1yiJW/RyM2Ue24PGqcWFzoNp3kl/dvRNO6Kn6vDtURr/ZREIj
KrMxSgzX57ybS+guI37VxBsvoy8/fH8tH1J3+5l3TG5EaYmHvjS+u8oOD8wBmsOY/bN8Eg0db3lj
HTTRo67oIQVqaZd1sCJIhJcHlaPsSkSu1RrLzE0ep/8h78yW40a2LPsr/QO4BsfkwGvMM4ODSFEv
ME2JeYY7hq+vBWZWWV6p+qb1c7+EMShSDAYB9+Pn7L02egA7H05JPGV3/3nwMiREJCCs/UohkAjG
fN2WYtsNyDExb1ASWw69pBrTTMVifCAE09/6ofFP0Qzur8RcDIOEGvkgLYnnwDz4i3dexWGegCBL
DwS5YuKZO+uqe/OUWH3wyNu1U/SmTpljlz08pnbrOVPHLs7kfwb5RmkQIWbPpyRH0ZK+agBp7PO5
dUqyxDggXymI2PGIaxlq+y8rlJ3H1rpqZQ5XvDt4MBJOEyU8ioHceyGEpcP7AaXUztDhV8IifV2Y
85Z+Unyw6vA9L+3h2gVNerSU/VCHM9Fw//PgF2UHgFC9RKJhruVQJ2kUcOYkPYj+qqu3tSmelAzC
f+AqOL+yzXgbfVsw73Kkb/NW/oI9GmIMEbPVR4d+kD8IXBTvuLMBKNgkZ2K68ehw6OTz/LmeOjQ/
gLw3tPHtJ9SOBCnneXVUTm4/MX/tHqQz79AsYGBxCuwvNLufuXEx4yj5Yk4Q+DIohuhLovuYpd6G
977bVp73PRdtd0IcHD9a2BCRXMRfCBdGUzTOxatIxnLjVA6NUweqF/LP8CaFOvrj1JyRhN57C5+e
0zXHnrkz9VknXn2H+fnfbLV/OVb/3aH6uz8VSCclINxw73fiTWmrsIrRBRyURXJ5WeitF3b7eqj4
dVNropR0odq3TX/WJlLWWO9SroH9YCtAA850C8vAvID/3copJ+5yMbClcNEObuQG24J54/qHW4N5
87fNOE+fijG5jWYBoQzn9sYIi3cs4vrZGJwzGp7//Lvxc//XX85bKKTIhX+LrywnXKylnpG9e0QE
Iy+lfQq70E6+gHzDAhlVDbcSfwimV6DBmw68s5EY3/yGPHJdUQS3eX1wUjcnMpthK/NTvcIyZX5q
A3fYyLag1c1ltermCvEKE9uHyJb53z7K3PgGGa+/TSol497K+u+aJdIzp/KNAIh25+8R/4wnXLni
NldduYkiU76HdXEsHKZx5Wi+mn36nlg6+UR1o/bES/sHRyrrKUcIvkKLhBBzmDwk6sYbXR/vGatE
tlJp4mxbzhzrqgIu2TA3OUy5d/TsDXeOOFvxvfVJ32oi4T+z6Z2Qlqv10OTxpQ68+MZhlgUhxEvZ
pmN47pryTXee/qkZdoVO/6VS0xIigRTUcp96jY4hkyDihNs7zzW9/H1djOXJ50C9MQRG0qJBzieV
9j6DA30Q7ez+ZGk90P0Mz543YqhNwnDVKz96SUOHSB3hejdsdjgujOKA6TJhn6AHGe/Yt9vdbGBR
GXbdXHfv2N4QjndH7l38u0PQXywoDaWj2Y6Gtv5M1nOwChApoMVyTmnsFofebqc9wBTjoFMLFmnV
29ucMiMOK/H+n69C+/eVyJUSTAMIarL5hFwc4n+DoTDgSQwbT+4hoGF6MJEu27Q2r1K/5dq6JzIk
JDxqvS3NRMIzRQZdK8lIGHYSTvz+0G/bZeaYmNa3wqXP6zC720uTOblJJKsupmkzB9g7rA6ngFpU
9XPvryTwoXUx0YPsWn9rV4CD+jB+R9iGaIPu6Nop5qvZ85W5P4AcY1b5D7/2sk8xNQIf+2d8NdJC
18T1BlNPgvH6FVdiuI0xK0vGh1lWDwBdrAdrSkjRyI3kFrnqXJRWcSij8qWyAmTykPFfONE8GIPi
gNl26t4Bg1VaEgQ2udHVCHNvaVbayGTwLNca9XdUaJSDixByHr8K3H8rG7SNjtL0EzdRvQmYiWVt
d/Ps+GRV7oF2dLbLQYutWtm4m9wqiFV39x3zr83MOOsf3gJ+4f/lPfAcsgrwe9B9/JXDLLVZ4wgG
hqGtGthsHvlX1drMy6zPnuz7xzny4lMTJd+lg3bDSeq3IQEACmR0twA7t1ER1O959tBr8ZxPGSrm
wrJfChmRkl6SBsQmcnabVr8FyXuITOGuB/2NCGbzYDUTPjfDMV/tVALV8bjTuhS/ylQ99HaIfJ8x
dlzlryWDt4c5ad+MqId/FWbpqTNa9RzIUxiW9YuiI7RpirE+KFXd89ocHlpGyJcxmr74ZqeRmRa7
rp5Qh7veazel7kNPDM0D6+Xn3EnMjWcJLlPQE0/oh+wLrIGb1SiXo2GBPWQwrgpX0XqOHHebEKX6
0DGq2fSTBdUfbQlr9rHLOfJrk8QjF+TTU+2KJ1/V1Vk17ZNt9/5lRBD1VHAYrIMZxTF6yT2z1rNR
wfUUPdhbX7m4KWZ/r+Co9mB9T/NgJix5/qMrVLY3PHKY4j5ytoOBIBWbYlQTS1/L2r9YbmcgWkL+
MiIt29H/+CGnwNzips5WWMDK9aDy8J4X4oGOQ75Pdd5uax8lcVdG7Tbh+L41RdFsRl8ivhNGtkus
rLybiTogOUW+l3AuD2ea3a6I4HnGQ3pG092tPIOmuRv74VY0wtoTaMBS8EpxRf2X09EzYozP3TdX
1HS+5gkp16zfTWl3+zlGhIIzktoPJBESJEgKOuXc0M7xH01u3dFtXgWSrYehoDnq4DD1EeasyGdp
722ugq0nXXs7TjRckkkAZNIlWkCJ2mJKzBd85tVjHo/JevD4zjj0qNVn/xWl2MqWnPtQmHqXQk0M
eOrQ+PSfVxaguL/fVtICliV8RziAF38pkWNh0BjS0tgzTYWZyewI6nwYrlF0W6tpdn5oDtFPZZ2G
G5K+8m0tnfI0xOKLLmUEPYHGnZHClagAad07w4qPKmBbA2fz4gZ+cmhBFuy0HMTBtr23vjTXYz0V
V7dyu4d+MpDuNZpUpDjvbwFpboHrVxzw7mOcxQTCT8kjBSneCqLlSXtA9RsynAdjk+593ferotd8
X0Q7ZZRlzi5kZ1evQvygXXCwA1bpq+sUjM0rIZgMV18Zm9Op9kk1jOMadT/XY+IKebPyvlnbXtLt
4gHy0CSwbhdT/1YMlrwPWbK1cZstPj2IVafCUN13OXXHJEB9K4y7ZX2jfaEPRsW0vEp3M0XETVLh
spMMwwF4CPoTsmIHFuTtoPkpkeW5zKXC+WB70b0vUyQ3HMEYzU1HuBfu5sMH70oiZmnr5WE9Hwo6
NqvcG4JXbLTXjOjKi+E8ljOaKwpv+xS7AXZAMtEP2OdjnAmBTdhWXKxmUkIfspLSHGHSBR3mWhg1
xQZGr5bkOmQelTwT8mOSYekvorZFCYG4Gr2L+5LivKHz5RcbHaLFTLNqPhC/29wS9CAz2IqtE2HG
QyWZRmnxPcgQBgSptRIQ5M6WxKv4ccX+BdL5q8r+hevzy9P/TzE/wvvPmJ+fw/95r9rs3wE/H9/0
34Af8S86yAT3catL3J1L8vVfgB8Z/Esy9DXJO2IZMD2Lf/oL8OO4/zJJFXNN05Ngfoif+R/Aj2P+
ywH87waEAPpuYPMf/j8AfhZq0b9VOb671Dfwgl0IBv5v+D7c8g2a+qg6TmaUP2gz759CNFspsu+B
vtQyNp3XE2A0DEZ/uB513bxwwf5hRVwOs3+vtZZXgfEGfOgChvstX0B3poG6nwF+yQFgV7vhsw6K
64ys/ubO7M9T0V5bTzI0sCCjCWMbuf0f01hDbXdZhxzrv8lW/wa2+vu50vqNuO2CXsJ5I03pYEP9
FS7aGnQ3ah9fuTUhN81yo9+YahbrPJc/ij417/moDk3VYROyo2+0RCqAAihbiLhala7xFJZSblU5
KMYXbsh/AGJIYg5FjoNgXZogJmu7EWss7EjZalpLlUSGMXQHWmnhyYjGf9p2fmOOwfkz0XDQFPYI
Fft110HuAQema8ujGczm2Zaj2PpxxV6fLLFugXOwQkypXTZaB1E7+6xQK2CCXtXXF38sX5JKWg+l
5b+Flhls/+EC4FL/9QJwudBtx7OXm+TXM0bf9Wk7+LKg6z48hQN4FNvMCZD1pn1kBt6KqGFcvHbz
7gaqP+XoalfW0HBi4iRgh9n8UBgPjIH+8XX9dmF6gpuQV8U2bfKHWt7Tv519UtMYa6trg4ODjaAv
5do20Za7xtQiqS8vPSYYZrpQrUSZ7q1oeK2LAc1R2dC3d2dBtMI/IaLdX88lLCEmqR+WGxCTBp5y
ecl/e0lTR/cqCkd9sFMxYMIIjbOH7sS0fOMa5En7nId45uzosRny9KUU3nZyx3g9OygnilYzDA3r
8VY6FcdGDbxHw1M8TXZ0LKvZZEiwMMxD4ozsnDA/35BrN3OwIo7i4mmTwYWzK0XaXgUEW991j6NR
uau5tuYNBBNmuqONtWr6Rt2m1z7OyR3BpRenkzho6u7o2tV73FPl0NvPV3lKhWJ0N065xq7CwHdD
wodQ8I8kbRBZxcBsR0lxSPkzcrQeSRQN2oTjInagoRz0Bufsy3++EoFv/HafSMCffJ77noRXav1/
f4PLIvDZVRECWuCLPKuobnYEHqMMgrOVIghD6IZ7t/H1fQzH2wjK+jxnJRKeGB6VQonl9dCnS2FE
50C3P9tCTrup4Q2a1I8hrvjdpyY8A4MOz3Eov9cNepUkmQLeX2vDqjRsPGnU72GfLVHFwRpQUEfM
Ew3twXLumW+BUo71Me4k1oSWh4+PsiCKTr2n7pihqapijPadIeKHj4c8Dm4i9CsYwSLcMjk7y658
4s+obnk/joeud8WLdsrpMQ4fxpVU97IvxN7MZryS+LqzRWIRpHWDidkkQJhoXyR8HI0gBLh9gRzL
dNu1EHW0disUyShLyyNUw6PjzNm1/6CguN8mZZWbcRTR1coJd59nlR/Z4Damp9IdN3eyNq02g7jR
ORdviDbpJRMAPjwG2zemgMlVoJQtrCh6LNK3yegUKj+OGbFAAvhBEiuTFZy36cbZ8+5zft/oGvPx
B0VjiJsWUXElT7k5Soj/tTiysXNSMwuNKBx3ufDVxMAj6cCqghnq5+kEMmO80N/a5YWyD1kXMi7V
n/y68rFi8zfy8riF12uLjRy6fmfb5rsbI8nAIoPofXDdS9pXR7swblHdl1tp5PLCrnoMGpk8whY4
F31hX2JQSI+hoZNHM2VMjAD+ZrdVszeYMDyrUoaszIvrYnR2wvKii8vU/Nb45QT5hqvFgs8F0QHh
n0wlaQcOWSCcQY+V3Zp7VfdfQHWUl24U5WYKFJBnibUgc0eCiUDR2BO7fGpE6DC0Y/FD8vTiLA8d
XCMgJvEtm2W4C0QfE/gmWGbRtqWABE6GK5KH0SSvM9UOJ2BFWkzpEev1MbepGEXfQw/2L4KbYzOp
r2PbTHdVGONd98VrkGXnWfX2YV7a1o7ZGKhYHeoNntmO+YIOgTd5gQIRsbzycKGf3HzG5xxILGg8
uFGLT9fPSZhYns5B6f/5D5nL79FrIDgfn0NyOyB1RZRdWNV8+fhiso4SRKGlsw2KxF+gTnoNbCZ6
bJcHaHz+kZuEKNnl6UTGyGNrx+PVQYvy8SnHLONoDb27s6nsTQDZe0SH0XOGeXQfZQ5Gb8sxcNHz
YKbuCYnYfDOXr4h9Ux1yvw+hrF0ZGXr3j4fe4g2dnOn7x7Oi9ecbv95mpHDE+aPrlU7i/PnjYdQh
ch9Z7ggLADCj+jHkNIg2TvY0TPOiOM1jU8MPGkAqjyStRfir2WDni1Ez6FN2QO/elLhHu+HZBigq
qui1LgtJwAzmROXiPKu8TsGor9MVkDnjproMY/hsoZ0Lm/rdbzSg8R8DI5lPWNvPhak76Czuq3C7
gPlTIY+C/K6Vahy5aazxe16pgG7tCkbdF58R751+WaimV+X1Z9qBe5LXUKnS3C7LSMP6Ey3aXneT
YqM/52F6HLkvtkbnoIQc8qObu6hiBkZzSeFeVIu0MJFtu8+cHC2LnMEroS5cBc2AuLkAnxoNqKh1
momjWSd/WCxtuwCBBCsXGMF8YJ1oLd9bi/1cMQ6L7XJTwOh5jPPiC4PWeOew+B4A9wOXUf4NFlVM
439YdaYu9maN1NKYrE/oL1BnT11zZ7D7mJjDS0iS6naIAh94NHaVQGDGBRWBDcmPrnmcECqxvJu5
MxvHuWxpPVs2GCUm7kn65sKEupu9t0mZx/65Ps25b79MXMtt99k30Y2yU90Kex7OQRJgvPPHZ7nY
X5V7plXj7uEsIAQPiO9t7bE+DQMtuo5RkJMg3oYWAWaJRcLzmSPg3Vl3CEPXTjof6M83B4GXUvMf
vEf5DDAvci4fbaUSxsw+o/9gjgN0liBBDkUQpOjadRCL4szf7+4DGz73Eaw+gPmIykPJjBlMnB/j
vMurFoGTj2QOG0wZktju+KFHoWFPuxl03GZMQMoYMWYaXLPfTKNsqVfVtkazux5KBQREI0IZkz6+
jLY497E/XDDl2KKcb0Lpc1mlxts8H6YAKd6AGuCAASk72El9m5Vf7jiQ5XvZlCh+DZDOw7SLM/2G
j41yZQxfTBv4R2a6z1mEQ07F5orL0XhFOYjVfaz2AR3dDf3c+e43j8vc+hR2SbST9Vjz45lHmL3P
xqrnsz+22RF61LIRiPzBLHzvFKBcB+G+BoAwHLOmcE+1X1CBR+ysU10Fl3ipAwpjN/Zue/LoKZ7m
DlKGCRS1+k4LZdFu1OnBVvWVNlh1M4Of8YJPCUP7M0WNe8zc9icCXmPdmCA/jT5A72PLEyHR7bb0
yAGL8nRAMQzjw3NmcS7xT10tv29QRpOoZfYjDTSF4hN9r/O16vz6PZHxq84GhHK04tcYWpKNyguA
kSAhjmBI2pOCp0dayt7vAHf6icYd0uC3QZyPj21VdhXK/I5meebdRVoADg2QhNfVEUcO3FZZwY9J
gQD5EpDHx4vHAN891iq4VlgIwCHSLMRZZ657lZjXAITYHBUC9e0LUx5alIVOjnY/svv7TGjdJH0n
IdS49mjbHX6zyWj7ByeNkYM5SXEeY4A1QaqgcFGjNkrbh8BuHvJWg5Lsdhig62NFxs1Bjz9bt6yu
Q+UPmzls/6hnH+tKxAaOMh03IErKFL2wv8xF8sq2T2xqGHv4460hsOD0iMpmURDSwGYYsFGIcCxd
26hG+BWyBKJmZlTG0Uq5mpb/Axs3vBPwZkiTAMkipyC+A7cMKqJ+a5MTASPA3Y4RoUOsK8FuyOlS
ls02JLzhkus+38ytm21QXW+5TKwNeQxJ6v2kjT3f435roRA6Mob399CiENZPProGhVkdThpIFQ99
k4cxPND5ixo2eGpp4Ndtcx6YFFax/dLiXfAj+Bujqt7Ceah3fRK8WCokd3BGiT00FVADXKusGwwG
SZ74pCbzj9aNYFtNMn1qVcGLm+yvWhszTLOi3gmjZ15kEG2X9ro+5wk/J3e5dXvAszS/05vXSWpT
u0gPRkwE1MdTpfR4YWdZ0Nf+GWa1cdMuFhVVFMfMCLa6Gbyrj80AzbSrkRN44ZUy1dpIKys+izi8
G0Oqf9qyO9J7uCLmGteWQ2OxLQi8Ig7IPQedUltTW6eRY9zHZ5Jh8M6+lYOHmm1wVcgcWq44vrb+
+C7QrK0OnJVTyBhpUTJcWgWuR5lZvcZINpw9CfEgiTkmOa3FUyP8EQiclsOA3zVxiy/ElsDPi5Lo
8vHRx4OMNXhyE8kp6iYDL6sJFz1IsXpY2jl9fAly+9PY9AaUxeAP2aMx1eZ0M9zUPnmGZ/35UKKN
AezbhPAvEZmiulpNoAcxEZlVjlczeTebdNoZ5k1wpHt0mvuYe97dIHl0qML6CX2qe2jo4KwMPdWo
i/iccscWZalmBox/i1LaENt5itunCj6r3/fN/eNZKCxxAnyWrj6eRge3jPodlzFza69Itp7v1lsu
Gfsx8yz7EX1IhSOwTdYx6lhMOn16bOwJX4Enxps59Bf6pM1zxM9g23iSwo9O1dTAN8dKsm4RT138
IPskwkFeRO8ffWeQG8essVlFsXjqM2E+oa5YOx0vMOwDZ1cx7EgSC++1QCplqeX2gfJlLcArK6ou
yFNKZJ4uhFrDeBAdRtxpxog7zPBxMP/xHJOIuZJOjUukAhHBAelsTL6/top8ol3NtMoxoidb+e1+
tkcfvybCRE1hp4ZxPn08VLmvir89j/Hyc7+N89bifWbLnMh0Ft209cTBkw0EysZ9zGuFnZmb6Exd
rlGG0IQusNbzHelZxhGGpA5UNoKWnZW4nwGPcjsgIQXDhL2uxH5QJj7T6qhAd5V/bivvW9ia0dlA
DGEGuI+KIrnoygR/O0WP5pDegjm5tVjMvN56ocI7pEKRS8JLnQSOU8ZILJEIxXp2Ad+FvZJO4xem
8tm6sdI3w3RWYjaxZaTJC6GPdAXso02NpkOP8IWeOXBbBN/d2fkqZ3kYfP0JlJRa6/kdLtm88Uip
XkcvTGUSZnJptS9HgxOgz+Bm6ICVdMMhdfpHipO3eNlhcmdAS7brTOhpdXOwRHqM8qPVxves9MJ9
H1LhWl1EXE4EiWioStaKiBb/dFxcX10DTbczv1bqiTo/3IYQQFfzSFUjWonKzQ5xtujxoB0n2+fa
EIfc455qRHJOzKpdm7766RhgBjw3+zpmBKGY0n+zKrRhJcqHkArdj9A00GoDUZdvUnpKuLtZLj8e
QC95bewdRBr87GZ+z1R1e+iMR+H35pY4r0cvGRGaErljVQKqbFkjuHLM3aDRwmUAJTd1ah1Sz3gy
7LjbVY2W2E3zb/ihKeKX9k7hr5vMfyWiwEDd6ScrJCSwS9GOrhArEsEB523F1rlONMehqhB/hIsh
fMBTNxvs24agEMA08zV7twF53msT/2zUjMVu6SCX9dz/YOF4YBli5G1bEF6NyF2VAwMTu6j+GNzR
WYepa+0EgL1X+F63oHEXDEFAB9QTJxyfKIWD2P7kBfXnFvPVKak5AjsB7ntoQOnFajrEHbV8zORS
fZXtl6Ss6jf+JGimw9e20fjxWvhnqk+Z5DTzHq1nsvZ0HuKPy8yVyxrCoT1DEy/GlZ/bNMykHd+M
PNj0idXeelgtu643XpGO3MqEU3s6aX9b12xffoijFMszGa9tGB96QLL72XwK5psCwrPvYP89JmTW
uehzAct6K8eTkkO5Z+31YvMnfeWi89risPTJFL0JLo6ocS7hjrNQw5u44FEajAR1S/agm7cNcyQk
74HbfylpHK0GlC+VNcY71r2FHWE+2LmQ95gGNSETdz89amcyvzL2ht4SSeeMWW06pLCBG2qpfab9
R3P2rjPOhHXmCnePsVKscg2oJRs0uUEvA03lg5GkekOXunmomuRZAhc35tC/8FfTyKXoJ4VEfWz9
jJZyWhXoZGbv7GTc/Uc5Zs1OaPIWP/aNyLA+BZNrHykULlUWDZus49XnTvroe0P4qUrhgNXTqwwg
MZcRk2VzAkbjx221nvHqb8SQPYIkYt3Cv3cSAOQEpBtG0DkDY2aoimsaLFzzAN7nlhlkD8Qp/54t
9MzEDEOORc1h6BprDQDQxwFAYChOAKOCtRLVow0HtGLfLGS1C+X8iQiG+rS0ruf1x4edSBCwd6FN
PFb9xWdyvhrNl6oMdgaq2IJVCMFivQgW45ozJZNbDMffYNZ9A6fgn2ZqwHKlLdc/fTwvLbIlCTU8
eotrq15soO3y8PH048ERMz7//+s/kw/7968eZNDtpiF+9i3yo+ph3WjvXWaNWndObnlbz3B2xVRm
Bw0T49AuX0BnCiU62N/GRUsbtHiiF+H9x4NOJ7GbfsScwW2GyBRrEJMQzuUGLlfvQdVMa1SiH2Gg
E26T+oRAYG/P6+LrVIxwRWxMtsXimZmth66AmcdZ199iuTZWwosHqFDp/BQ2+DIlumaYH9EjfgiS
pJ4TqT8h6bX3epHGm65bEIsTgM5rrfMk0GPv62CQzwoZOMR8/80ci+olCKfqZZY1IATk8Bq3euVl
pwEqxC2ekmbjSgNLMR7MKMiRlOn8FGLEOEQ96edDp+hkTATFI9iio90X1soYGdeizlzRXHWeIfyU
OGROQTX/4I8tWbINQAVD6a98K+03ST19RjQf3IYYbkEeeDUHxXWazOzGbVdxApycBRRMWzens6Ly
qHpw0+7qV1V5blQJtbHGtGbigNUVEdT2GIu1CZDCn7PPXlG053DxdYYJIruOedkly8ubLSrjtUZm
hWcQQHzeRxqad4A41Z377wTX7gkP2OsZVZtE8o7iICwPYRyXr1UZnheM91cV0r1DUqdvsE/zG1s0
B6VAb2uK8a9RTY9HAYqUo/Ouo/jRCxP5ExTdRiNztlhjHhZM6KILJxTSnA6N03nfCsj5HL3glMjF
UZ+r+CkYGehoRZOXA7XcVFGXHS1jsDeycDDDhcEMeY+lY7KRss5G39Gam7GbDunebMY9LY7uBHQL
f1GsPDAtUU4/sBIbw1PGRbZGtIHO7ZAYiZeu6Q4cKNEKNiSRRbDaMqHFC822U0RDgRolmM4uJ7jJ
rpDC9qHaLs9kwzhOMcy/9RaxVIDGjUPrqH7rTOVLzBkBLymn4KgtkjWouAqVPHl34ZRuFJX54xhd
EQ/Ja9oSpmsa3vcW/9/R/VKOsLJJfRDjuOgeTOuMcpk3BuXvcUhHY9fWWl6Htrj6aZlcRI5LDdgj
TAooTqyZV43l6NEqvK+4gtaxkxeb6iORweyI2Y3ZpATKosZTT6pjM+4i00eqM//oGpJywT2n0OYb
hGQqxkJiMsBtcV2nLfRQiQkehzFAtnTAl2LAWRwyiOFKTe9x3FOiD6S4fbSlAtfeMzbynoT5tcFb
v4M5yBbW+5+9mqiDuI7tU57MLl2MeqcsUhHDEdBUFs2vybTkQk/DM3+t6eiVAWegTON4sJSzkj76
C/x01j6LTLDhXGAsERAy0mA9QxQ/dBVfT/ryW7CAYzVjpGYy1Vnn/YU2p3sZxbtUxUOJTPAxnsHG
IhXqr0aB08thS2sHIqXc6X0KhhsRnOYlQunr8vaepgR91+wPZ+1559TCCgTT8i0qjequmvAiY8Ud
iKoeiysjmwx9agB1c51ZGB/nqHuYaW0jwbY2zqCS3Yzr6Nwn6mn2Mjrp7o/GHrelayE/IVxxY6fO
tO3scjmpw/VqDFixGsrTYMu957nwcob+uznA7locLZtOYznTh6pFDFlUI1TxRluLRVhujfk6ND6e
uKm1N2Zdx9uPzkFXFN4mXAzGQUR6rBzKo860WicogQ9TxtvhOM4NLoF8bz+RTFm4Yf8wWRqYmM6e
o9FKbgiKrHMGg95rHHM7TgGotLiurgiEBOl/p8CyvEXUuQPe5ZxiGnqDAsczdxz/aRXXb6z2VOEm
Shysb1/6+TglyUnZTnLzDGbNFEmw0802JJklohKSTJ7uccdyaLe9ATPN4D+1Itw9NANIDbyimcWJ
2KlsJziEbCOmEmtv5v2jsPXOMcT1s6qCTwMRsPvGasO1aEv7kwRQwMLDN9VE7cShQpxZmal1Bm//
U9u5BwInNU6lekpGX30m4Oyz6tlhZUnoIOhUqC65I/Y1SrNjpDATIasjyobRGHYxe1/B3VsPpqlv
aH7B71D4pb1zAa8tj8FYvToiJeOhs5r1VOLwyOvQXk8FNF4XLdoj+dX2JvFhwMLjJ0QpRtAXrfUo
Dwnn/3O3WKfcYPLOFTUjqGRAc9rq95xwm6trYP9CorUv3Upck9h7NQtHHVirXhlVIC0qqwZSwlJa
iJaBL1Bh+kuwkDeWD10kmAYsNNjRt+wOZFuoKKNxQtanZusFg2TNp9rJ9N5Jpoug3MCPwkNisSK3
kTqHAxVhjVxwpRhLnRKPYTOSp5ehIAEpTI1kYzRnOqnAXe1SEERi/JGHKPLwQ9YvtuPrB4MkI9d/
N93JfUGh6b3MNP37IXtPTN1fJWYDEnNCnJbC5IiYhifekZk+XfLST7V7gwPEPM/vs01I4wxIrlOc
4wiqWNliJmzgx55Hw+KAWIxXJPlYs0zH3uSup8aNFSU/PWgvOxW7zskzc/8Y9K8AB5kciDRcezIj
6tRjY6fdavHhn4plnJvbkJbFyutYMHiB46nsmAqsgk7sgEnS9JN/UnKihTNK9TQ0YXuoVUesunbH
VYWWYuUm7C+zFUYWO+IS1u76YpfmDOJ12X+yAKMeyoGATybajJg+3CgRYKaAJTnr5EPbtIj2loeP
ZSfnDkaHkh3k+MDQklq9IUsciT5jamcU3dXFcRxBQUBUFgMzRdSDzj17iJePZGL8zCoO3WU/eIch
F8xGA73Rbc7nwhIVn+4uTppD4+x8cFyju63nLD/GacFJIY6ZskpOoIH9qWxJLe3JLoNEQmzEXEbe
dejH9DAU5hUq8SnogCEE0M6O5GDqA+vevF3ivWnGFvCpqvlrDLSQE3IRPCuRXMu+Nd9Dey438eCV
W3MWd9Vx8C8KVaNBAY3akS2yhyAIfM/MvwwCol42BBDC3f9i77y2G0e2LftF6AETcK/0pChPSSm+
YKSUKXgT8MDX9wxk1clTVePeGv3eD6WiKCbogDB7rzUXfBecIUQsK3kdZATdCi91axD6M043SLXN
TZS43QqRz+cUiRpIdjlstci8iegbvY96uJkd/Ow1S9I7owqDWzGiyJM2MjsKKKeepZ7hlsYHwI0d
gSJ0D1iEFh7VP3AnNb1Nk8rOvrdMEJCy8S9J4e99PGEDa9czbPWz1ufmyTBqeS/18p4S/TZNzeo7
PB5ccd2nXRblIfCb6YL784bSwiWuoHSDy8DRptxJy5kR6NVesOTYVm1Wbsw8D44Z8us1JzdnfJO+
iFrqa49yBsJdUT8W7EynyAxWujW1a0mpjD7UtY8IxjCYN1Y042vUzMaFBri+yQr6OT17tx2VLbZ9
tDvXXdw89WQCHGVJpSIZVT5SXY6vhW//1JqZu7JM37PONF/A0fob9P/zfhmErZKuUuyxpsMN94ln
PcZxh09p6mW5mQo6m1DUtX1HPt7t3LivEQaGS6H74jayzNdUPjr0/5+d1I4vfm1QoS5iYx8lPjIB
X69PYqgqnbIAN5ffLWRNv27hA65Py684M5FZxaAcchvOIYY0H1ip787rVGEIlx9FMbwZdZptRiQY
Qsm1O7eic69n+p83U9rax2G6pdgMhkP9WPgaoMT+uKV3MbNH2VIA55JPiKAGkAEB0k8plyhvxK/b
ReyQs1xbuLNMLTsGcZCfisH44weiXcTYjryBzqAfG6v7kbZY/5N54gDDNAOOVYTL5RYGC4cx3HlL
XBs+SE/R7PTr5qhu/uKFuIxGUUMQGH1lAGAKFjurH8uvv3/YbhRvpeJRxgojuBxgOeCvQ/3nvhrY
G1i/8pCzAZvhP2UBPsfhdXlYuty3HCD9jSz52wHTCnEWYsZXSY30VDoDX4SWwOT+9bu6M4y0mVpz
jXamt5q1l2FmbACTnujdlafl1u9fgwhoURe2rJV4xO/7l4//b/f9/vX34yzaPOnq95GzEMI9/cGO
pT1f4II5+fXNLb9rWsU3ETfhiZNfp3EZi1MgajzTGPWsdWvnCDJ8mLaD51M6fF4eoIkP32zIgHPH
qrnxjfyP47pzwdnxm6Sy/GVhqhgYmbZ60n7+vmu531PAleVWAytiP7nl8ffhlvt/HZPcD9yeFfo5
QJjtiQpee0oUx3a5tfxY/gAVQAOA0Il1XD37ND/xKUdUcHuH4DeNyyqTeXNiXbQyQys7Ll9ztJxu
v7/WDIm5uqiWK2lUiNLlR69uCQfAupzjaAtObDzJqhhPJuV5inr8+vvHcl8ezewMNarmaRsQNpHl
5XZ5IyHkmdPyY3JrwmTSekQu4hUvfkKEk9ILZBheAWKh/lS6pmiElawwVlUFOJVyn69PWw/CAlGZ
KLa8CyDXekW7eQ8JCgdf7+xyKckAjV6AYT5ZKSXYYdxOtPJXlM611RwayA4mDI+ueePZbPHBtRDe
hLqA1uFLFpv3uZmQHTSlPzyf/Q6N8Ben5AnRyNNZ5JrWivLNm6xjXzRAYeFy7hvLAvhCFRQV2G0a
QvGjCvpqSuU7ScJzKAhzn1WxOQ7OQeqQoM4LXA0rtO8f1OLoldMYxcd4TKuAb4YDoiJQ0NZpi0MK
VIKEVEblLsqyHFFLinzfsW4DIeoVEWoE7pJ4gicYqvy97vo32G8Jy3Fu+lbSI+2mjd10byKrH6iY
7bvgxdBJ9Iwm77Oy30i5dtZl6x+bMP1ktN7QBOT9hIDLNA+9lpw+Z2L8NLjxJ5PGLKZzbwXM6cUc
3O+avtebPFmPbvvLkj75LtRTg35B0KQzZi86OJHJZoFpPAaqGNlA0uMOWqEW6NuOGtBtGMRAugD4
YVkh494cjyVii4TODT4yaOYBoWX0E8OJpXwBc9nFAbP2N1YmVDYJjipaMiZZAP1RtNqo9CgzWzd4
PH3mPQPxXxkWn1zDTuwUmP1RCzuYEcAwdlWEKQZq4Hvp7E2fbZaVs8Sv6mDX9MFj3N4VsM23ZZ5i
uYek57Gu2bTWumdPmzVeApM2pBHo0By0IJUhtlmNkixJATtlZZpADWrreWqBj+Mb78iTSEmxyW55
76S8TzGKYqgLO5Bc67H2DUD0ALgqp3jl6vwCtNfO1EmThgY3C/wjdBt7ZRjmIZgFPQzSBec+hufd
6R9sIBouWdOAhxWqjOAiLDfU5VfjLmirt6m1IMuW8UdcwQZCE71BIRlsZ9sFbpUbT5Nr/wgITbUH
ot2I5qxbPuOu1s1tYObESBZ5sK9HccD9AYcJ5Q54ZJnu2qgdX8ysg5akadOWVbK5J09NBwxe9gfg
XWBDo1ZcRuyg+aAXN7MPn93Lc/syF0bzSFd9N6ttw3IXuQeruhtIFygmjVkIm24j53czMO3bfG7d
o5ukIEIE5YI5NN1jaI/uResiSQed4BT6igg67eAyoi5WIdnYpfFqHMlFId/KsQ3kPoLoVN5BI6ri
URBS8oxvBZAg3AtIBqx4dE4bH40fuhb0ShZtNCoTTX8Zxym566vkhYmivyw/2vE0jo3+nJTnOOBI
ibR+SM/y2WMFw8UVNdV+hdRP5p9YooipiodYpXMSe53vLAAFjFWZfwAjoC4TLX4KI/cUCetc0pj1
eru/kbNNj6DttFXuPlmtBcrFiHdTNvcPUEefZVF/Rnru86eJWvVkFfeOaOHR6cZw9IzUYtSoEduU
xrgx8rqCbFrvS9FYdwY7u57sjBuE399Z76S7hDIidb8xZrkohrObvOZV4rH6H2rYPyNnwXBB6NGu
zJ6QKfJeWDpVLAsz/VY6niCZZxK3hYlccUTXsCNeAH5+l9hrqtgZZX+XhNnIOAtDPMoef6TmhOOW
clWzKrU3a+zh4Sm3HLqrwwyzbgO6fNzglKg2ddwqtXoO46hrf06Z+YyyInpuKc9HQZu/OATZzI3/
bEcO40oKLXgips3HQ5VoxtOiupE1Vcm4BNI94wN3ePr/XVls/N3M7XmorlzLxs2BmdJ01N//S7g9
92bix65VHVLDSw9DT9O7BRG8QjP44iFaBFXV1MoIt7OVuGN0iDH931+C+Q+3B6+BAVU3bEOnEfj3
3HU/iFpSztrqkGvInVQAkxsyAmhDFG+YyN4zk/U5goBq55d9dCf8EHBKbqy1qiRGRsJvzCkc3iix
qd4b+X2P27mluXxku6rfKRXoUo36l1etBNd/cYeoT07XcU+gwxeo3v/6weFmyKykxMGJP87ZZrbh
HUnZvTNAfAFjzsTe7r1yM/bGsYcytmfblL7P1sEQ6Uc8TOegATk+bivDiz4cU38tKeZQ/LF/IlCx
BeMXS2CqMQ9NacerPI7n07+8/n+YG3j9eKeF4/nguf/hop2aBM+M4ZQMdQVLd4GRPG4b3gSkvxRB
9RFVBhTpsOl3xPh+652Y4UFAdPJb8KGl2KLtPw/eh50m9QFY/DdfVUBkUsGoGh6Ssar2Y1UO6yaP
7H2biDvRZt0vL/D/t4Bd/iXpXRce1qD/Oen99ns9Zd+LH3+xgP36R39awDBzCdhLjjJ76UiLMRz8
toAJX7dZf9JE9dDn/ccBZmEOo8tguJ7pWQ69AC7lPyPe3f/D9WAZQGFcgT1J/3+KeDf+bnTyMZl5
uu6xXYYS5/zD7qB3SZ1H6XyoZqX66vFWdKJBHA5YiGINQS7gVNnw2WspfUye4xCcshR8NKVlIGvO
Dz/Kz6IgiMpyk3/zBf19wOLFuThuwYbyNj2uoL9e+tBbolabnemA2v+EpVasrN5Ai9MO9yyXACvm
9esk3L3IwXmhu2JVZP0bYkR9C38Zf3gRns+3gaLCEYa5UDr+a+BubZS+0o5GlMky3uuUjFeyAlM8
4dpau8GlsiGUhdZdUDs/P5KyILEQjepKe9NTXmKGVBjMy3OJVYE2IXIGcgbXqoaVtVfBvnJNjjeG
3ojooP86ER9+jZB/8bDZ9j9fuppqfIxVAHn4gv/GbqCTgxxzgnts47MI/O6td7Nqa1rWIQvwkiYj
jlgvj1EKJYp8VtsbRd93ZoqyvMtWyx6GUQHz1Gc9p72+0hM0bw6xLDzfIbWRgFhD/tIb+gV4fn2K
fUDLCNT5kKwDJpobF2HNuo3ix9bvB+A5DLGjTDF1dZBTO3NamxLDcuwRyzQfDJfAHdSFeH8sCqJT
ifaRsKp551VPprBo2QP9JIaZjUeUDMg0NHDcIQR0fUbdINZekd6OMWsRndwTnM3Z2ugnkjLNZF1P
Qb8J7QLBavVMyNKDNobVdhF8Z7nDN1M02yy1PUpGJkgU3nwWeCSfZNXVJYsTQqDcEHfAakzPVu2M
ytL2hxNsKrmxbPVJqkfXYAWd5AEQM8jvmZBSfBXtKq1qm7VkgDwpDW8q19oi4fA3UeMAtsi+Ic8n
2D3Ch59RUUAbEH4B2kiOA0CAVefZWAuC7hoO4lvpseyX6gQPTKCiWVzoRHdYMJaT6jqoHChAjOx+
PzMdgYaVEPlA5CB7Rfuef05BSNjsSk2JnBN/M8G4iLisat7FySsyXknooEYZcuKqKi0Wd0BYwJM8
SCciZaTBZ0H3Yl/4c4Y4H4ZnczUgEkfevRDaioSIad+iYwTd563tChhtCiBh1VTmT5wyHqdSwHE9
ds8BOOHlKiVI/ktLeBKPJ+FyCD37Ipkc0QEPb2xPr3YR3VUFy0A/vdY4NCxpuesg9y+dRdKNjGwl
r1BZDaTKhPph4iDEpIc3Axv7uElYZVrJGwj56/IXAPj5mnXpbmSphZG7WfldDoiVoF+2n+Y29cgF
jvp6FTrILIuheRF6M2ymRMAFSLfSCbJdX/SAvQty3VImbMlnxw6TlwKVwK3C85hkL6bwAB/YmGU6
Uo1YElAcrONd6mESNM0Gl8Y9iWT0ClwGjzrWIrps8i4wOFmLgVW/4cgNcHdLwemONNJGSmIGwzLZ
oss7IC2CJK1iehbkWa1DnzM1qW0uzB5mn/re5158DQ6t33o4W8lwGeacGFfwxMSw81pSwoQbpQ1h
WKopGz8hDIqCcTNqkXssBhz8gVPvwCrpK8+qHhoJ7twlz9y3g9s+5giTJwA/pcQPkxaOGNQNt/4M
WsyFZrImFRSZ0jC/Jz0JgaZOjNoY9fA5KASg84GVt+2mWe5N14ayLr0RxgkZAlAuE8RHJ3OwPkw4
iDR5J1IW8/Klrp01I8fPsGNrQgOW2MNheC0mu1lXGJCQiIIDZcG6TQKXd0e6yQozBNKhOH8hlyNb
x5na0xTTodbQR1Oe5yv1QEouw3ip22gdcjPFFgD4qR3KM/ZUAoYwQtNP21AFAvusBj9JDNNaI4w+
1F6F7n12NhWKTHhnBGZkd+LjJcYSc+orvBHJlYK8dvluqo7zo/SzK2X1YKN5+9JK9rIh2LPquEgG
KmgrQliodjj4PIzKuNUN8YHEIFehGObW49qBYlgzVHM5J/dQHYjMbpl+RcqlvXwjXcvAPAzRdh61
n3g9n6iTkQQFXtATvGrMXOTqHjyj6ugh8+4KLN0Ij+CvZRw9GtI9zQRKFHxH5E59ldVymjqcxy0f
SlXm9OnrzVi+zEP0Q1DZm4f0algk8y5PxCqFK3o82Z1lbiUn+z7T49fGk/dWwvSynCbMDSYRiuHT
bDbxupi5NPqGKoX/PRmiUynDb8spMuNlWGd6+NWU3jrHJIiwnOhEA+mwGz9FA6/QrYqrnxFyNxjp
l6kzAVUNk0eXjKgyUXeve8wWNrJ9IhbsLYUqlBzqC4TpwOtF/ePfB2nfE1Qylqtc3/hqrtByOgSG
+Rlauk4qQgRjjnPfCnIGAtLJeA98oJ5Ojs/cdgN2HBLvEAtivaJHzPkVTEzedLW/wLHqG9wrQL3H
lJCY5qONqWn6Zr2Rffe8nEWWz7Aiwvm7FaX3NXQjN2CW0E2+TqlO8EYlXgswj5NJ5kQnIzoDOCi8
Dn1GWXNuk8OQE9lRXk2lFRnDdFej8ir46nyTQSVXQ3RZz2yPHQP5XHEqpO3xGvgbmsUTNcdP9pz+
WiYZQXpxE5wGFHY5Q/Gc4cH0la6zVQfqKSwW8aujnnkCJUx4/H1uFdeKaZXIiGmV9MGlx/5GqAMS
qhJOKnMDQ7JuMxtWauLwycppM4iGYci8k8hkY2jzvSGKCmtC8kMEPKav5IvKSAo8dJRul1ZbCch/
1ZohofHd1aH4UovUQokB2jL23c0yYxuIbjeQt39i7NjR6oBoXVIgswnUFYH90itFRO/l12UdoI2c
96PONMl3AlLVZLwv7oBBQXJ24RlY41srmVSSFPDJ1KRfEKzfK+E+5LaGpbU9T2yAE4PRZU7Sr2K8
mGUpSaIjdm/k5JpcWPvEs/WkHm6ZapkGnX0e4szrKgYyc86PhY6UgFXLRn1mFpEcfUz/WC09tGqb
SjitmcYsRPON4K/a+8RrF/sdmkc+3XngM41NE9wk5WLIb8ynyxLEiGnJyXxDU4JCYcNp0RIpDd7Y
37rJfWUFewT1uyjiMg8H+dy386uv0NECZY64szCrxJWKGdFdFrKjzerelwfhwClriPak1ZOtOmK1
ywyZg53e1tbdJLUfbEp6rk4ulQ6T8j7zkDQJn2tQjG9hhuO2UsOqEfHe0opPpy6rqx8y2kmLf0iF
tylpvRCRuHwWDQaJTZWjxaSGn6w1dyDElfWVZfMSkvEUjW6/Xi5ZkxzMMLElgmOuZS3kYMKdfoAn
xactGEhbtiJrFmI2DRntpy9SVNAdOYFLcmSglrprvPMQ34xsRE+ivZYDyX4qttv2OX/KWMtZbHyx
39iRphFtaqbgqTC/kansTjRjdTd8pMqKQ0wHvzardfwoml3eZhfYLvPOmniTBSn1EQEZjcmoDBXU
USD/XTuJA4I2lkXwOlfkfKlI8PC+hDy/onaq45LKP7GcPJlyZpEWc5lbNB2qxH5TMbK9Nd+Z3Xuj
BvYkobXtQRwWYzftu+EVEqGzkv1XkHHpzAKIuzV2N1yCmBlJRW5Z6K2CLPry1PPnPfXT1AUfPAzb
zMkfujq7JknxUGkf2Qjk2Qz8+zJZ5tHygSxl/eB6nCJOeiW/zdsUCBiJmGlPeUK2TFJS/M2JBZ6I
DNKJq9mFBucqlTh91ZQsEdPyupx+fk8WS6Nt8hJA4yy/53O45aK8RYrFaaTWc+WYPyzLoNh8p1wC
slwNxonhXZY1yDKIJw2Tq5HojwRy8c9SpCIA0q5mGGzVV9l1zYtfI3YqQIxAqfMuVR4/gEu6Jjho
lebaxbAfvViVysNgmeGHzM65jm+cFsTnsvZ18TUQFMccbmk3ec8avBKyJItblfURF+oVr0otuLMm
fSejh0kbAffa0RGsdPEXHaIredSMl07+KAOxHpJmXYqTMdUPBKLtwA4y/wGm3yRJgwcgJQJDLVFn
NfzPMFxDSSgo8xGrDa9eja7xHvQMAXXdH2joXtOciVRMznPmp4/IQRuWANnVbXCNOvXastTeHdXo
4F0wsV9GooeBzjk3IOiuy+w4a2xcTae7y4f4JFmCs6EgFSCxH4TIrjEq4VXpIh40q42rVvFZHlzM
kLes3vs4RGc/xL6r1g34K1l/kn7tlckXq0S2Icx7tlB0e96QoaYAPy3PVD5YBMhzTRgSlgfwq7H9
3Sx+djGDxFw6NwU8r3RfaenP5dxfPKxxQON+eUQWbwRr5XXfsYopuuY5l/WtW6j5JSUZr4i/qfUC
/fYLCoeET4NzxnLSTa4+G2/Ab6mZJGGN/UfZXlNgcQQmqWE8ekwx1PBNhvOutqOH0PBQt2XngfLw
BjXuFYqUTjAPzjircvdN7Je7qvnUg5UxxWBgtORLbZE21FQY0J4JcWx+ncdqHpZCHPSJl5XjMM7T
HK4dFTzjkVBLAlITlkiT2f1kqXkVjtPRQ7J2OSGjrdUHpDBM26lW+9whIngohCDClu8Ua+PTEKVo
RtszLov4FinyDUgpFoKlt5MOYlWEWe9WbL+0Olx+379zM4B3DtdXiS8G70P2o7Bd8mE5c3f3qc4Q
I+lSKCFjGg0ov46a+mR0tUuJS7jSATnk4AXsdouxjFawqxKqUUv5frpZFpWqBmA0bNdLe+zWwgh/
bTpVeAQsMpZ5LAiNKn5N7eCbW07nzgLm4WksLUwneHGYINF+qkZLyiQ5428sc0KQpLDWpTRB/sfG
GYk5CQQBGUoS1f8hCq17GEFffeASXjFgmUntdOd/mCWBGeStsV4KA7RZekyObnFmsj7ji0rhbOL6
CaEtk3rMxY5jYRWD3OaTmb7ruLpZUgQX1+2PsoezrzuVT/8J67xUMo+F47cIQ8aMxBnStnENFTly
oxE25IZkavBbLlmAwHnr0/CAaaXU6Uii8/I1527R7v/+USkRiV6MaDcGczZWVUjg7JKVqOPJxjxo
H8q4wHUu+xdLPfXyIgKTxcph8QYsd3aBAjm7Rrw1x5ocxz6+l33o7HBL9Cc8ppjCbFhtoUWAQ7rI
SPBzFqflB6zLLRluEREkf9716yFePvjpylQRMcuftCZC9aCbMTvggCwVObIE/M+/WW79fvDvP/RK
sDKqH8t9y6/Lrd/3+cuRf9/5+zH/431/O2qMgWTVU6n54+3ly5vsbTIW6HL9+dzLy2tcN8ALS0jJ
8oflR6BnpyiZSqqGWt3cLAdP8QLm//2h+D9KQgSOVimnk0FMV2Q5WtqAkBPJ1qjJiF3Xiz6FgO7m
JlW6keV3gO2PXeXJXaAkH37QmPshIxNQpYrq0bVr3XbHZ0kwDv5Q0pKCcZ1FRHp0rsCA5nitc+J1
26flzuWHxEC3scIEkGNIyghVMGzVYI+2TUOuBpZu77TcYjh1MUjpa9QfxsE2moe2CvA3TiERrnWF
KYWCzIkE1EdzIi5Tc9hhNrX8TJl/q4ANB40VSABjx+6LZBYH7OPWQI+hZL17rlveoM5WJNcG3HJO
cSh9pH1Q2vdOkabrmH4punbxkmmO/6Obtslknep6kpsw8RpM7z1YjCrf2sgItoLsjb5kK4+XaVa6
tSBFxUscWxCoNYhGCwrjcxvd2U1AMaXQVP/TPHGtWlz0MQuIhl1nDywv7R+rHpoRQHiiejOyAmv/
LtDLrRuDUQ1PQ0ZqjxV0CQMabfnGmIOD5WnEZka3qTOcY/yzm8x1PpsgfagsgQrAI5a17We2NBnl
zhT3Z2fPrMODEOAJeMQufABl32y0sjsAiX3uSFW4GTLwsB1clp1leT9pdX56uOvXmoSh1A/5DxzF
gJZl+0nceT/245bwRrQNdrXH7/ZgJ91dQ4+KMXA8Ew7NdsVh4JX2sKk64R1pEyCSxHbRQFBAFDhu
hu5HZkz9U9OQPGDhWmF3B2oBpQJFSO/kZe6hDAzUO/aAQgl8RZ1Z5f2Yu5KhmhXgFGJvrWNj1VZG
Ct/C37fKvWh7JPF0pYtuuI6eRtL6WLSk4gbCj7eaMow/oeiIHmrINxm8Z7sl/8/Psb5EPRN0b1X0
CZD4ew1IGN9KcKoLar75dNfnGCQRzJJlJo2d7OAgiNbl+cJ3KXt/K4Cx+j7yjbK3pmOf1RuQFBBK
zWSFw+RqkM9FBYZMEv/ZjClDD6yPzaE3qNsO56q1vG1beWiHC2CMFjqo3GGTWZHRwytgv2IE/j6F
GW+nBCkhdFrJOMAmM0Qe+QR7oOin1Mc6EUZ1y8tItnmcHucwbi+Jb5YKgnPu2w1GJ1b4afmdepyO
yMDb9nprK57PBuUI7rOm+mRreAgr8yqYGvcpK7FCDuhXAmzg0BzJpah5KhLXKKdGkJKMG9iY3l1P
7ZoTKMJaqks+wnhn6v3BxvPqDgS+2Q0gg842rp6tqN6huNeHYFc0KLmNxiCgyxpenTZ6oIzw4gSA
Yi0GCyeSD6Xj3+aGewEtUK5rL2C9Gt832jDRqdc/2LhSUnGSm04r34wIthlmjIeqGallGYT0iaon
w673joUvCcFLDsbgR6t5sjrkS86d2/rJGp8gV0tNgkY4HtmpfFAa+iB2C+OKhY8YdGtc3Dl3IkrI
vgrpkxhDzGSscBHBWctKxpl4XGHkfSTZ/ruBlWDdNCGnLQYMx7jD50eMGoomCrPDvCpgynqsyw+1
dN+m0c3uUbzvVHWucOYGqar8mfv5tld73tmczmlBFSGfESf4sVwlM6TuOXAeaquqD7KzdpMZXdoq
v/UTxJsQqqg9+sb90Pe4eZBgzwzcFiZYIkNnLlT0BHaCpbwJtzNZCri153jbERzW9GKNG5z8DbvZ
B6mun4ssiW7NYTri8YmPbZ4+YDRE4EK+FHT9qL55tHphP2sxu7PE6XekCwF88Sk2hRn5npPzagv7
hYwcL2D3Ujb9VkMK3ZrD6zT5D6zkNj7WFYSb9rQqEGHEzfdgvrXz5CJLsWeouwAswDhN7a8M3lya
e2vXNt/annqvtA+tA66iL0/oAddWr+H3ZUGSliHRiZZ8BmO3qmgFBdOhjUnqo1WQBOwRc3p9UWyu
zaq/CM8hoct90AO2OCmTmGePj1kTfRJBuI2D8m7K6Rl0xFM2qwxL8Foa2SY14rX0iDiSrFVE95kA
4yB6tYTYlPvnTtofQtUyNCqMlNbplIAVSLd0ye5Q5t9WZXVpHeNa5OY9vS24gO0x6EnBpENoq1Pa
CJPdufe06NyWFtq9AP9NwCxNZkpVMlu+g3Lfjq72ALvh3hMWzpr0MmkMG35Z3uJxFb35EZksg9Gv
HQrdeB1C89F15C4E2WRbIZ5dx5YrYbAsbyKyABp5kxIn7Faoufr2pD7zvC4P8Wx+M8bqwUD+jabn
3nSoH9guhfa5NE+lQEuY5Y+unp3rkLUagbcDWJgkhcMCSpAFOWUqYDybJkPUw55r1XNdZjO2xmjc
JnX9qunWDSDtx0KIV/XVqEPFLqlZjGwelTGzvk28byIFJF96ULjq/j3wnM9RuhcyeH0MaePovmR8
Hd1YvU9cQ8M8bz3jxQ6iD7txAM6GJHHadLyQBxsZQqrZOVUYIn3ShI00g8Qphltq8CshVPwf3rmx
PWrjdZz6cmNROs08uU1JIhdj+J16ytP0NIUZe0byxjdUPPGmhTiNw300+09aToeCYalVwcZsVTFC
FfNm4IOfMka22H1svPx7McO4Kx88ijpZUx/tRJIg3M0UkzSyu6iKJVSWhAc+ZDaMhDyx7NbS7H19
247meSBulbAYvVoZMn0a7eknNbE3liobWVWfdXyDddlcF0xXa+oHx6k00i0mkzHPD2OGns1vblAd
EXJvpD07W+9xosDhDnbEDhukTi2sLWEycq3811gGdWLWSfQtq/wcEN9DdcS+cSivGSjUNS5mEiPa
xHO3RXbHuhr7otPMhDcGVznKn9XYAFiApoWr2yHEfitzDazTpB+SCnQAqizVZao2rTd+NKn8cBpm
/UJwEuqI5plTt251zo1xa1Dl9iICKkv3PDbDV9ST91kY5rqxsQYASGcbZYfvAwK0zTAbNFZZHpC+
Bki8Dze5Z89gT3F6dm7UAEqWR81NXqyJ/ZHMVU6bYHsRFdVGG9lS5XX2KvC03TgGleNEe6LC/eho
FriHjIneGanRkiCxEtNwMhL0hCySVOWFaHpBLG7AdpAokXLqoDho+k0ypmLP6PdpGMGrHWrxvq36
966wSL7JQXrVY3ctaaBGI19p/FCW87s+kpHYFszp1dSfxZDvbY0ZW4g9GVJvvck5MiT5W+dTOE0t
x96BacHJTLmNyfXWhKi2CYbufYqiXaeT1Oni61vPCB/WRay9hJngM8nki7JlOsiGc70FKeOOQLvR
ILdDh5PQ3g+OiZrVvE8D6iauDkZhKOMt3bJ4Jeb+y/epq2xsel2r0osu0vYfhtx7EdTkrPRDzKyv
Wes5LlWpKWcvnObxYzLK/UCsrzCr9767R7GKi+hDznRe+Y8IY8R/NDMHkw7csHPs/lmn+77yqmFn
oHCkx0tVTMLtylE8SUusiADbqn/mMXebf/wtJmdesLyvM8roxMxgpYcKxvjNUzgcXh0tBgMhK1xj
0fe617Ch/DqsGVWMRohF1EN8elcjgBqerrT9gzpEV9DnxJ0/uaTNcThW8upXE9aaFb/M84M6biin
lcn/1YMDnqOLoM0EhqI48apGq3idUyyN6QW1V11SmKN25iunHxNSFTmbituWRtSquq3+xn8V0TY+
Z45F5thyP4tU8vm2dULBQv8YDhiKVpYVLf+vaO+yq0COs6+RB/taSLIisbk8pDLcnbqtLkef4+Px
ua375mCVO9HcmOKecQgEG/37Vv9ST160E9GLHAH84CMYDmpz/a7lXxgJ+B5z3ec+JZyCC2dfCXul
HqGeT0V0RYDi1Gu1GySmcx5crdg/qCevakBo6g3QuLbS8UgveZSEnvNv1etSTwtPisInFjX13jkG
8RAhuy31r0EP3hNAtjVyKib8mSz4tfp41NtTH+Gfb9XnVZnQ0EPqZnJmMwFmMKaxVo4Celi/k8Cj
coUepAM2uUgCua0eU9Lv150PnW2LKClx8NAm/fXwOET8DWY44HApafCe2a4N6lhUKGTk7tRdIX8G
N4ZomfeJ8nHu2KHowEeM7FMdSkcWngMGdCi6T3X9AauFCALOKB7jl3fZfK8eoV5TUf6M4OL9elEh
d6oXHJb2UT0VT3FLgCsj9Uw0u7E8nTqcM3QHDmPVRBUlEwCPwxDlrF6SrVOU57z+ppc0scjQeRhN
Cos1iSatRVevgFtWdLXc9CadjtCKv0hQuVhcVcmgGatZc6p9hOuc6X56WBr4VZt8Md1etJHTNbex
lEX5JUxM/0bP9QOurLU54HhyEnBckHK3esGp6EXtbRIE4x45wlflN4QAKNoXXJ5dkQYrZ7BJLFJO
KZmcZfg9oaDHZGM+slv4yPsxp+Hu3i8yCCE5Ufv8jkmSYplqigh5ESXJQWYO8qZuppKNfAOKGxKg
mUdHKyyesZ9cgtlDrdNiOGSNQ7khOzVl/6j+y31ovZWSiSkpWINoyEwIcu53hgs7dmYSWQ9R9KUH
fbmL3U/NB/tf29MbwuOeTg0laj1W6WWs2GwLuYFVuy/WnLxbheutHVmvMzYMA1bHvrpOdguaj/UQ
qmeuVJNukzUxZwhShDT96I6FfZzUhFUn8PhDSdHYqVh7eqF+WcrdHnxsrpLY3YB9zPOzpvqVhurA
ULAjM03Qj4mtw4TT+eDXZYT2ldHPoig85dMDVLIM2xvJ4BkLWwySBAq0KCiaIv0UdUxuVsju0Rx4
/cXP0vu/7J3HcuTIlqZfZaz3uAbAIcd6ZhE6GBRBzeQGxkwyoLXG08/nntVtWVnXqsxm3Zt7KxUD
ATjczzm/KgFrRfYN/sRW13A9dgD3j4jqD3oOgGTGOvLyYFtDvS+knfRoYUgbVDGmSBY5CQAtndeX
a6vXH6uMmTZg2ntQ9kyva0wnJEhRoog41JIursBJaudDgVAETjGDbhNe36oLxH7B5WrlZxzDOMuv
yP3dC6csduY0nPQqs45Vo58a0p35o1isRwlm2mZ5rUb42TEvuUzFvCqhiq30aoT/N+ziqWVSGjDL
VpYFowHvLSsfQ7JseFGBIj0XdnYP47UxfHtrTUG/y+lkZnLL9kUL6FfkVUuFBe7cyyVfaa5DP24n
O7u+dmY8YmaNp9oPmA6m1I2a5x3IVh5vXKolYBUb/QpmHNrLEkw/Ym8xtjECQfXR9QT/wkm1eDuZ
BUaWVojrOfW1TUwQdAZIJJMobz9pBWVf6cJj5GWF5ib9P4viJlnicdOG+IHErItRd16yyWvWFaLT
bZ/Zu8Gnblniu6As5z35IsPahcSOLIA3sY+ehGRmjOzRSbzrJs1QTAZk2/VTXjBqjkape5mDK2GZ
CI6GY9bzbONXOyjxcWC6gbIcewQjKvbj9IOKs0SSNJt7OA2nrl1WwWS+Qd7XYW6Qx2iDrsxIM3f9
WJxFVP4A745WMG/8bWShYgxqKaRFbpBcvOzG9ymN6qyx1jOSbfUuBD1rW8unZ7gu/bpy2AMM5Pm4
y1GW6d21bxyNkDnhFMHeygt7RWoFLAsFp0pAUbGk8pLrochbt0v87ozixqDedzMoIt1IeYQWK4FC
dswZ20R+pGOHT2lkOSNQ10Chl2EU4CW4EpdE0gIaNBm4HOXHe0rBtA4kc0H+CkeMs73YDzkMQsAe
gBteYKIZbwnEfrETGrhCw7S6fE8HAk0cXGKNaacnDpjPiI1A4IIIYEy+6spdGpwndNRMRIbNssCL
KwRVmfyQESS6CIzXrCrf8bN8TCN4QJLlxdFB9QhYtmDlnMe8wLkjTcy9bBfk+pfEzxQxZxnYh/nQ
ky3gTTArvgmllIrH45I8j0MJeT80mAqzn0LmbwIPwzpJ300jP4uKtVD40Tc4+cUKsQ52dIm7y0bk
LOZEZlivb+yAA79b/P667ehA9ek1CttvkRwD2QNMnjiykblJjgwklCdDqv0LvmEz4XLYRxicJhEm
Xk4IsZJsr08IYgJQ1cBekhEZtlu8CD2cCKcZD+isEBTWmY8pqUcwg3mNR8DDAvTN6JAF4gw067F8
SFZQUEZgZloSirD1SvFYEaqIznbexGU/rRwDpkdJEt0Rgv+dKO33xDF/VH37XU/AkMVCDVBgqBIP
PALfor8IUV27P2HGmgCYKDAbSHUDNk0p9S9qQFJTPMnTkisGG+BpZfXezgWTygHn8Gl+SSd/jyUL
u7oLpu12lyLxnn6Sp8b2o6gu2ngfl8fC6k9pJnmxEvLLYuywTAPPIZZ5K2kWaeSiHzaYm1QDhJq2
gTQSFu8SscM9FwbOIl/ROb5IUNDxqpfWHB/JdWdYQ78xzKxeBsGEU1XOPevmoUB8qWsWhavEznpY
Ili/vjXj8jZObEBlAvZZ+1jsYG0VboYs2f89L1jJPH4VVPi64RjIUKBWEy4J7/zPrOrG5EWDA9sd
ggoOxYzNMqAoyK+HAw0ZivYjHnc84JYxoqUFDM38teIuJD03qdBA3SU9Su/Y+CYOdslVqmNWQ9mU
Z00yGV0izGACuUf1KzuY5HLP3rkn9RVJz3sz6pwbpEjyNLlKsp7+jYAmBlqM8WqpJPXHB0IO7H8g
RNt/pZP//NoIjQ2+u/9bnAM0rhLFUt0daNMO2K7dSnNP34U8qnE0E19/k1aXcsYf1jRse1V7hsBf
THIuyoQXgk4OVgDlSgn/DrdutmCYAFuQpQtFyEfdygJs8YlfRD00eLve5u6pU5QBG9GdmHtmHGvk
Az0OTcCLAAU50OKLLJsiuU5TyQeaBM/jJ9deEhyKglEQzoNnqqxvY0P1Ine43DFpiVCBenodH9Lo
VH3V8XLXaJn1DzdN/CWtitXCFzUFPpw+4O5vN43MltQdMHfBBE5AgKsCLLbsA0In9jKJ5U7NY2cC
iykypaJHgLoc8ShCdcffoWG5dksyPEhFeR4KrPBrc6fIMYrWtCxsHq6DSaMRZ/jPEGs5IAHFviO6
Z0z67SebzRLPgwmOu9AiSXJDOMaHJW3uu2HiUI2OTbkLI4bS8g38+5fF/euaETabBioMDybjXyQI
YV+npo/59UHXW3MXZ3h/e+HaJVSaWW4IvjXEMLfZKwjIYiboxSdF0tMEjzLOJQlcssmDObizq+Va
1C5phjYyHra6fDi2FRRLVTBM9Xw/wTQo5aESWvn77HFnSJ14KrKcDzQYt8CBYP/RTkE+ghHh8qWo
Q3YSQZmjrSDdLkRB2W6JbccuDS/TMJlgeGTTAcvPA3YCioeUjFZ9ZSNMd7wabqE826zI8Pd2bB1L
ScTyQkxujAwYSDA+imnB934D+zN91wO4R+H8nEJNWFzp5yNPV+CqioI8reGT88TRuW3gcTMAwzoC
JtY/qdgIrfmLIsMVJqIVgTBDOK7+myzE7jVRZfPYHDCsYIekWN13XoLRC964eTHeOosjVl3ncpTW
OFs5tblphujCmVz1EJuJ1X3GDgfMU/KsCqxjIuKGPIw31zJNbKPFxWtj0vwX4Fc/N6XWOOJUv2qH
Otlqhvmhj8unG4dECPa7sY2fTD+7eCkbR64huWw5UBsTDAVWWdo4+rotMQaz+vclx1MG4TfPw/lW
Sx6nFTAb0gZ8GKI52+au9hx00bLKq368891p2y3dSas7fYcT0MZrCvtUGKN9sqG7pqnIDw0wScSP
vh4QXQc+HtZ4VhvHYDQ3cV7ftczqUKhm2HhSIAQUMTpscrizm2pk3Jjp+ZatDfFG+S45+G7tMOxk
w5PMMEVnw1d7NdriU+74TUaNJIs0p8kumR/uOo+9ybaoAhWTSv25SSEnGu1eH8JLkaPlTsSqMNtP
VVCGeXV2NBDMpujDldJZSOJW4yL1DZpr2RfjOPfmJs3RL4Nndsp32ZrSRWOjJGdDUda9YUX0FujV
JrV7KL0D4YoLmlXGkNf1QsXl4yZNazyswqX8JolBVPxrzN4p0+z0Yg3TfY18ztQjR0bDEmUgqMIX
/3MuwpewyQ6KqdpFH2XYf9dQsm6WiB6CCCy3QBJBAPVEu6lth5SVspAIv9L7cquldKI41Fw3jvuU
ajB4JatLVpxt1pqSDIJ7GSN68iqOHvrsQP/Jb+tl31EMvHR63tNHNvUhhkPqMUTAm4NRD3u9FQE7
paRrEIMDf7IlLh7sCe69JeMt4fPXLWpO2QpTyW5biJG7thf3XlC+BXIXItowo02tX+LafFMveNRU
0cYupvsoGWAAEH0B3mGeK5Jyr3AdM8BVJF2bBHqvefXC8WwLvDlM+p6VjSGfTU/uaSR9+CS6QuKm
LTJc/WGqywdcT8+z1E10QMkd7bHfcvjrQTYSPB08aQzPN4FhrBtR+z/b7k5jcDIYjAIWyntD0h9L
jX+YTMcID+0+/GDSr2lq2WJBhI0OpweYUSY83L1h+CediE8NN9laKkgSRfE25sTaewjZ0hHgGmT8
uU9L49RDT7O1cj2SLXhOzPE4z954IL6VQY+bO6txGYIdgjRGFn36gMMD54nu23tric42veVRS51s
UwU6AKA3XuPGgiRzRmq8MEtOh2stQgu2IGLpEPRGNdtRk+sIA5g4xfA99SjfNC7+ZUTBMJDtYpKU
otZcj6YYtnTo3iZFWNH32d7pcKCcHNzSS3+SU9KOTtUCuOsqiD2QNIuD22LlL9lJHbKeOV4lPInt
z5wJx7sSaVXvUOhfLUvsbJpJF6sJ5ziTqfk+GohmFEVxzAkpvVr85QarhHSLBOas9QYJ2RZ+qjnp
DIu16BC63qoZHy+613A32u1lMvldW2PGUOJ7ewUlTVy5LlGI6r+ADY0U1w7N1O8XwzF30NcOlS6w
YHLEk3LYwnlrrGOH+RJUlHGu7ZwKnv/sAINwHNmXUTrBV6w1kgybE5SH6VAHi3aK3cS9apaL+kUr
f0f9F4o6QNDGgmZbEBfMOW5DAPQIj6tJvrZwuAj6heTKQrzGtZ+S+0pCE8rhDQYqNtDUrJ/ClmhK
+p9DORK74rrJIUvwB43JY+R/6vyUaYW2Loe4WjNGtE/RYJ4h0aG1lVeprgIneb6GaC9EhcCBL4sG
8kMMpOLNxjqgDV2Xo7D3uTeQEjZj95rhZdfV6TUmCf7ajvk4vYxPha53hypjcG4AHhJqAY+3hSF4
8vKXuodeZ9rhMXUb51TJIiQwSvh0ExaHiM3urbDrDqPt7V2DkUpK3QnQMr34CVFL8byZTPNTjAnG
9f1/mQpjMPqDYKp8l09lf4qqqcdPOA93pTNvU6mnJngLMIcp4Wk0LXedhMCG7MWPQei9pPEQI7LT
obMEiI5wBukLekghktM43+O5dFu0vC7EIZ1N4kM9JibwBwnxPUxE0izGlRdfLVwADngEfCY40UFy
GvatkV2F/dzt9dyhS8b2rb2yNbdlkiGIwAVEWWNKey6kvw0E++SYlDiSrlEuMCM0Uml1s0oRmeDB
lPNIzIQIGvkzQqi8hxFZxtp08bXB2/Q2hiFOscIIlGaM7CJKs6I1rhQDOG1RouBKBTNLGl20IWN1
mQUtyZFl1zEBTocLDtXMp7T6Wu1ahdRmQK/+zCLn2cqXZ1Vd5MNcbsDJ9qMJnBd27dsQwnb0gPtg
cmfv0gAzXSbSBaWewS6Vd0XHlGerqNHZNMX7CEHVbJe7sUm/z2F4UvTswsyctUshDVyH/42JaG10
yOrxxE5dpSJMyxHREuTnKSJlCyOoCD9PC/sSQJX10vvAX+2TqpOameNjDHNctqBbZYHfrLWe7owx
DSlG7doulnt5fCoOOeIXWP0Nez/fgsSI5AH/aCi3bfo+SmqwDu2cMr15Wur8XfJhJfucEOuLJ71T
e3fatEgCYkSQQYlfjJyaj8StcOpTSjv8pGqEmlNm121AddkhQhQpOFxVr9M6w+wqmlaYCgP3Qn1O
MRdaaX1Na8XvKJEMZoz66l1x+8lO6GI33uEgAE89HfdGPz4tXTwcizzF0ElEN002lju93SnNliII
Tw0yArxsByREHjSyGmUZRMqLqEI4JS1zzlzQ39bT4q1iJ78iGqu5SkqpQfXNw6TVt43uP4X2AlZp
nulu0YY445MNczfP4stSZ7yrQFC99pROTBwcB+1AM78PHgyVTq+35lyfa9c6FLOD0MQ+qAbalWzj
HkdA2BJ3Y96K3dDC4urc5ogNG9M0qQf0tWMTNGddZnTm4YwkwmG6ikGWX22WTDxmcqBZSXUN5lv+
Sq/90xj1FC3i2jbhTdHpDy3KF/4/HplVzm6BgRzod6Jj5FIHTNHM6UoEIgWQQUUVBl9DREyeWhFL
JJhFUkauErO6pYiWoR50ylNAf+IO2avrd/skbt6Qph1D8BV0xZjP6glmMwkX3R7zHrqKNVE9FSF1
kYNgQPQLhmN5/t5q2q7NtFf1AaGNQZJkKxNFjw+d3T5J0Y7F/sBuW7/K2lPNDwLy0boag1VZn7d1
85gCXSOSofbNGdqQOsM8VsObpdHwrhjdh2wWt7XW3cQuL3rQwHQm/fFJD2NIteC3DjbG2EpVCGeS
W9t0yLTi0vTexiY9i9bh9KqTArQ1XV4QvC3dVWjj3tPM/EWD6fNan91Phlvw+UcpAstxoOwc58sb
/HKrfB86KUWNpRQp0AWXZoHTqRZR40f4bnTjDeGnFt6UaM6ZVj/rIrhU2pLCm0z3JfIdEhNLavJx
OY8F14o9MT4xkdutraG8y8Bb2X2QukzZNtbC70bBPZRVKgf21pnd92Ws3w/l7H/T8/xi4KoO9hFd
OgPjZy8/DF31lQbp0ZADkJzJL7pe/ZjOzefA5FTIa5yofyu3x1vIxyGw1MigSgq6j3wpg6ulqY65
MKGLOZZOo3EYNV4dP7DsjaaNm2gQiBsJldjbEWxdMSUXNRHxYDqEWtBi0ZxHGzwQN+q3tWheBYPx
6KXehzf5t8ygtrJeigaZ3OIFkmvFHZBqvzJ8L2wLhSSpMgz1SF+k9fq5l4U86LFM3v0p/fDC6KuI
nJppdIWSui82gRsUuwkT9IhOHpI422GLbmIGDRUkv3ViX5U9DY7U3LX4jq6H2t1J0Yrsx2VLYs+0
1zD9+RACS2r4M3M50ypIfX0iPuJ0RjAoFR6qP6oiTu0wws+r7PCkHfwnJZxSCgxDLqp61p4LE2oS
cmo1gFNza1NWzW6LKKUbUd9gqACvNETyS+GXSz4VLuX47PKipgwiD/1EMDfe4D8BAKXP0dE5rgLY
X3gFQqWVXYdlemtSs0f92Dg2dS+V/WBoWGzD6fBve2zF89IsVgbck2PcYu3ZOh4ojoxomPGaLuLn
3nJ4GPYpscKjYRF7K1o32yUOUR84MWqIdMntWZyHriqCNa7MYDzdwNRb/CCaBlUcPejYYaumNRDP
6dfQkzkVL1FxsCYsuaC06rHjbvF5NTueolLE6vHMSVT4hGqhbzXatVHQ6OfY9K3VJVgJO+4Y1N8s
XJFW8uXWJuuunQpOV3akJKdZrC1U+y4DWr2lOMDXf1sH89mYDQgYqC56cgWPotIJUJ0REiHWuFIC
0TE8WHZPa9RtkHpqxZ0COFWTaw7o9gThj1oKzs70vcnLb6LTdmG53LYjL6pS3QYueKVdT/1OfO/9
6cnX2mnTWQjU4qmwjok+olt0PktkELsud6+rAgLt7DLIr0hrPJbBd4ugppWhK7fog7LpmHttvjGt
Fyzn9HU+DghL5MTHJlyMJeMV18ymr1wf7cHEFtrM46VMNfifLr7e+BAQeHxOYlhCHlVTKSWGSrOs
lCcRCVjsaE++VX9TkNs8c9Z53fxt8Y3rRF/uh3xJVlDhGYz5qWQpEPnjJ9/U2EqNnMOo/44B8d0E
b3ss3aeunl6sjKjM1Hkag+GmKYmkkP1rz6gC1hiaLenrEIRauc2lykvCzU6NWJaLVzCupuPXMGpk
tEZlysgnLiGc13j2ct6pky+pmnOLaxk00pjoyj/0TSkBdBZZIl5hQl1Kn62Qr1Im9dHv4dAF3SqT
5V2N1dpWvXK5RGQUqCGBon747hJWyQRcr/fZ/ELkFlpMFpdIzni+fxY976WmRbvBYef0c9wO5OTY
c+G66jicqwvz0vC7hsmYgjB/QtJGM66gRDkq12/RrokmeFRIr3qGUC3A6hOGzg1gflM1x94Fm2jd
J4AmThZZI5U6O1PvIZeDf32cJvISJBiv6drXYA1vXTDeMw4DcEhDbOoOscPrgbkbY11uqNbE1Va9
F2qGoAGwAPnwA5lP7mfdfZA1M6TNdKOQCwVgdfZH4HWPSkvkI21eaZAaSelucaUPZwaJywsRWFAa
gmhHDpScPXKtFkPDVZbZePdJHkXKCKrOcLTQowD1AO8Hg0RsDOQ4Y1quQ7kgq57eWdbSvcBPgR70
qDXF2fektpeN18jYfFtqpjjUYDzA9qYQmg5CnngelE+k3NlZ1mOinDY51jVSL4g3hJx9yUrLoPRU
dzmJrNeRutObGPgoqaLx7C4kpcmcQBjfGqdYugqpdoygP81WeJFYX0waMLYkt9WQ7NXPIpEJs8EK
JDVp6ica/0uhIYmeNPfK48mvlbA4l/s4uz5ju33WxiRjso4mWCdq3jyFBoRTMAmJusA/c9bYqZOV
2VckxcSXGsfgnYQwoZqBeXk8lrw5I29+a2lul9p/RvoAcMEsA0a9eZNm0Zt6h2qDJGnyIxCsuOU2
LHHN7FCYSI8aKYlzppLl74VnJaT1pABfqnld7TNjSIGKyd+jLaHMkG+mN2DOjI3MQh+sdooeQNuY
p21KoTQlprwZLwriWHJMCSrncY6e+y/i/ZzVZHH2BC5W9OV7QUu98hld4M8AvFQQ6+AW73E+nmN/
Rm4ZGgr/ttxdLeAeK/2k5nGomvgjr/K2uJ6lmUDupsWumvZEs+SlRd8gF+scU9t3cjolyxYwspjw
iG6nVIWynoulFQL5ROdOahQVbcQmhZ6QGkbGNaA29CnUmtpBkPruoAoiRCtgbJywauWLBexzRbLR
vRmCl+naPO6IQd6MlXUQYXlRhAEo9mCmRbcZBSa27w1hlzDK83O89BQoofOOFuYgbxk73ZvuzzvZ
zsRSW2u1+TlyqY4l+C13vaTqt7D9C5qjUKzGKfuUM8ixp4ZUCm7Oj5cQLx2cHFjXXoo0WEfrI+t0
3PuUTnQJ7ONI/NNafYVomBh7F8uqLrHLs6NHhWAUcm1OXvCkfC1SZNackbB/u/BQ4gmQVjo50bb5
7s+0SxnvVVwyT/fC5WHSAM5qk9utDINoQyoTvWrYag5kYDQtJLGxkWf1KjTqh5mQJjpemr+ex+JX
6GN7ezVoCIlZFqpYQQl1Lgqs373oIu+o/LRINHRkUtHRmoQ6yZk0CRAb0LNqZdvpdcEEebGLbKfG
/DqNqbEpmvyzx5taVk5LSolGbbvLkhhVccHaAVZ50Q3GMAEa0dzA0tBcXuseAa7LoMORhYRtWqQl
hctJ7Rmt1KUnCYSmFP3kCh3LCW/FHWPxLZdLoweY/lMWT2Uz9S6ts8cs18BhqSF4GQn0MhOwiTs4
v1PVYb6RzheMiYB3pMIhb7ovHcBDw8ZkbQ5sJPkF6ijD3cA99obPPIUOzJKCW7sbNnDJEjQg6QIb
Y/jhJMleLne1J6ZJzMcRu63wEEdH9U80NWJvJFqyzNQjDyq//cMrkUD0+XViRST6eUVwBaa5HmvN
IYRE2yrLAi+2d/RRt8qqwJCi+AjH+Q0GlYiNqCHV+xMJFwEHY95VnuVi2yzhtay9LBc8tAqX22lM
AyzeG1h87vNctxU07mc1TFBzDFx4Q5hA5qMyx2iyGbZt2sL2RA80pGyjnh/RQwu8MbPyXmBnOC8c
No7phbv2abE4utMUZVbu9cg1LrOFAVKqIT2tbfsxAgFfFdpymDrWQFFwsOv+YOzK9NBLmxeyoG60
niAVYMoPb/xSKvWgTqGX+NzznlmNR5NqV/F1hFLX8waOggVdlz/KHAiIAR0dEWP4ap0NvERlwBgy
Yh8SQc1xHZPTnF9FRg+OVmwk+q67TB8HedSN1Qv5qFs5WclL5jFGdajpjFwf0h/k4YtqoLulfRSi
fxlG0tRMnk+aZvFeeSwFwCUaqO3YCzJGSIVgYrlqRxoM10m/UhLy5kynBHSWleVKqq8c1MMu+zbH
+YcZsUWYOvYL46Kz10HZMl3IGRoiHQxlrQoiFxGkpzjQZyh11n0uGR/ZONzWjbmA18S3lgcHq1ng
weWSPEU+vE4qCvorNtGBoyWc8cTNFqZvNVPSje4HG0W56ByPztMOrx2KlHXtsx8Hy5dLYQs3B9VL
4WL8/BN1XfK3vEaNYTe4ADUuP29K7A1vKMSu1MGTFIg6cuDSzSHtaRuwKVlZ9jbZQrEYWmP4SDpS
0UnAWLvNuzABZG0ouWt5kktMTDnvEHjBfmjzQ/FvvGgkpKgBCo+6pip5VeYqcVrfaOXwKM/NGg46
g/v+hEMVMnLZwiegQ0TM0SeG2Y+yf1VbqNrPiuQ9JmN5JSq4lNZr5sd7Up5GSq2pXuGufkOodbqj
zX/XIntLbOp9VH8NXv9R1eDqXsIzy0xKthhWHf7KCDBFet1akpzERqOsQijGK9IR1sxf32V3V4Q+
wcjjaoCoI4hCXOnhvl6uzSGS9gAt8xr4yzur8k+aFuxzI/2uTDlyjR0ul6NpNASrRpI+wsB78jsq
sEBQgXls53L65WIKoDgd4xJdjV78BuOQ4d60UmPOCqiHTDxv7w9ufFDGUIrpNeIzHHIOKOKABP9S
BxKtF6ZfUJ6ojAJCeaw6/VLGQrbDieKXYsMJ/Non1lfSZs/SwEgem3qZINIom0+vbG8gUX4quA62
335uq9fFow7CdafC20X6NjA+k5yhoYNt2YLsRvLla7ryCYnmUQHAhgtihzHnyvL9M16AdwF0vy2i
DLbaEM57FzzKgnmaKO9LDJmAJBnmDa50sKI6zCXFr7fyGyf1zfVSaF9qOGw6Uk48DYynehYp9mal
zXM3WpjwRePBsZbmOiTCIsKuTURF/W6A/LZWixRgdCB+0lnnrVFKIP6hj2DPyrvP4obXAwCZd9U1
Y8JryVVCvXBQtZ/q3UqNOCC8nT0wzcyJbTQjLvqvBuIjxGyBQRMU3Xg/kWzZJc6rYbIlwzb9HklK
bWQ0W781gUipQ0TjPXj0tFfxUL12BhnewDtr3+lu4ZpBhJdWYrJLm6QlEno/TLDjb3LmOxCTt2WI
tezkeL1sn1oLzrVqbzrpNKZg1L43P22rKDa9/ZnZE4pCaSchOxs5HY05AYsWPwYxucgSadky/tiV
8llJBbGghiSDdzf3+k1ULlAFBP2ZZddXuHWyjRbuh3whkhxqmomuRlbRigCXtlRaLqG49V3S0FDk
8otGsgLo+jvt4JATvA0m0nA8o71X/l2ks+TApTt48x4doIl3H3Dr1oEa3pYi4l0OtB0RU/h9A1mt
qx7hpuk8yen4UrqfhdZ8SEcr2TMCfDyjaTnUWX2WniJlbF8vDD0YIlMzThboqf+IbekbKkJ0mOzk
bHfsK+d80Z+U92EmL9/XsErW9G2doiFupRsdTiL5PhDQdIkj0KsPNWUh7pcNsl1oRJvnkjk/wtMY
GmBMeg63cF7SikseHjxJ5ilL8oxMFxIMrZbIipdMV6i6olDKxlO9uYt015M9mJo9MaO4ElQvJPb8
EHJ+Ku+yVy03eeVduRVw3eL8yMcamQwUXT2/zNLzyLU+zXi6l48HS+V0FwFvMnwADHBYhzwNjSET
mE2NlXrPM7XqByR8HOjAePKPTUq0CZXGqpaVlbzNqiKW43TVX084DgMig3rIvz3jDgdbnJJZdYAd
9gooj9PTLDcKeYKjOUo7nPf6KYEkIeP7ZpLkUPCyFeJCntMP0zW8o0v+ZrdsvAQcUXDjU8OdWGSp
7cnxPV6Xdw7pT4rlufQwrpvae1AnyQDLB7sjnVIefD+pqERYot8cDAvzJb+yghDPNrao/iYt+m9y
r1Fnvx0stwLi0RaeqDXvpBVbDx2H3Ib4EuCDsbL1+GRUeBvGRfXWlY+zsJ+Ug5Qseh2xvGeFf0KB
J+0HBblDYfja3ept9K3SxGd1b+1Sq7Q3TcUDlVWFOmw0DzXoPO+gRHqBLFUloGDetpglrKxhOCbF
eEQmdQdF/6UdfWm0z0ofHyLiFqQk4qk2TQGQmLB1pe+qvtUKS1vnwSpu7eeyqcef0zhc7DOqd5SN
Zih+siD/x9H4Hx2NbUv8woHbfHQf/+ur6GIQ2Y/86//8x81H2378iPr2Cxzzz7bG6l/+YWvs+P/C
LthjxmbhROxI19z/cjUW/7LZPyFZusK0TP7Gf9saW+a/MMOmo3Y8x8ZRV/BHf9gaW8a/TOH5vg4l
VRoeY5P8f//zx/S/w6/yD6/b9rdf/+p9+7urMT7nru5DQjRsXEX/YnzrixmrjkqrDnoz3paWvgmw
lnWjSuw0r2SZecjIf7lJ/8Zt9999oqnrloCuJqA+/EaqxRG/sJaJAn3cEg9LAeBVz6aDpoNuYAyi
Pwy5//SFf/2Cv1Pg5Bfkg3yhW7ATLU86//5iShxiqAqaklYHI9thUQiR3p1fSOv6IOL45e+/2b/5
KFjCpqVjVsa3M3/zX8cy2KCSWqqDnDakWXqRnNVYEPcbfv/7T/rdrpgvxSfZnmW4rIG/PLXOQfYc
2Rx9gUYcle+xXbQRc7iUaJl/oLUarPnqVxK0/CzH8DknfRvvbUN+619vYIWNSxnxrciMQY4n9Bev
bjaE9p4QBsgwJp3gQO9oNB0i3rnegYvckiuMi2tx8/ff+neCrboS0/RNnqbhWN5v99eFHKZ1/lih
8dN2ehrcOL2USk8vhja/QNp/aC33K8Bc5O8/Vn3Dv9wB4TiMnE14vfZvd0Az7FK4RskS0lKwhe5o
ugNM5/Gh7qYH0GkoEeF1UiwviVfTbmrxR2M1IA3Y8MVWwxTSc54SJ336/7ksS+CK7rqWg0rtzw/G
acrezNAUHzqrZSSU2aTd82mdGAGBvO6TWg7BHb+R0FTJEXhXZvdkXNZYqg6Pno1xNHXy6IQff39h
//YxQQVme6I2YHv583UtfYJ3G/zxA2wDUv4GExVqP2zmmbJwtHgjAFlds/tWmWX9D3uL8TsJWS2R
Xz5b/vkvi5V8AWvQYN8fqOzvMOOh/mBGvgonlETN9DLpnN96Mh1Gx/kex8TzBd0/rJZ/twlgOP/f
3/63pzKmeYQKkCtYIjoGNM8vzpR8KAPthC3h72+1qRt/vdu+Z3ke6xLHINNUFOBfvjHB6LaXI54/
lHq1g4JxIoDkMuoS6daZzViY6CB9HTJQRrxKV3OEF3jmjQ92Iw6dP8B60OeTx7+Zs/nkB6wdoflX
0+jvqlZ/qcIYtdFwiw/5gyX6hzLBFrp8lWWVHycfjgGDtx2mlyXb+eg/q3Dfk8CMwwc/R/79XgZc
DZTCY7kn+edxntHSlkwQWu8actOpJnqYgom/ZKPYWYn+tliaesW8lLViMwEaoBHxQk3D+GBZznEw
QUqN6IAfQw47j0Gr7hc3avqvWeBK9fwxttM5JttJCwVRYCQfYRuPYgb6Z1qcO3caGdpBU8vzXsih
3zGvw8MciF2bLC9drR+s9jPtk4/M1U+pwF968He077ARx2Fr+slFtoiye5bryfRZwhjpCKrGe2G3
Pzy5Fcs7o6dozCOz3VUjM6TJ/KG5eNbpklwdxVJleoMdUbAa+V7G5BzgpDxlncxXRlbG/VSbR+dM
J1x2aPObSltPc/5h8JlWww0y2fFGmaQ1zvODEVN76/3HqPHlvKWHq0Vu6dChDndZB2Pnd2tia+iu
XR5LOeG6m5fwxNjA5O0PbGr+NN2apfZkY0YOtzu/4A658xsYDW54Y8LogiJHaHIS6adgqH6QNrCy
Jr6qRkI8oJX+MsTDbeJ/TV6FEsQbX6KRc8JcMBnw2Rcr/6qOjDsoAOMqsLiSwFvuJ4EKiUPY94YH
HyFxnkMZTAf+vd/62/tUup9i9vzh29yCIqiBwT/rQQY+Zx/yI4qFShmOKm1yv5OfR4LyewuNw9ey
DyRlJ1veKYqf26nCgifVX/B03MixVFrin5PkH4MLO0RML3UNuYzRmFeG96IkIwqo+iHBIRYKBWsq
tDuA1P4+zUt+uGjh42D6A8AQ5LSI10OB5ZnvRSfLyQg0pbxYuKJ1EXW7uopJmq4TKTSGGTnXd044
fHkxH2cKHlbj+PO+Tm/Lr5zg37PtYo3UFc4V79W1unoXZu5qMoYHee4mdYvK4EOKpbBa+BghkY6z
de3LxOcJGA+vZrHCDPpFLuVRHs5Cd24hqzY4cuWHxODZxJz2e6xPsQ4bXkSTVLu2KdtjmszPRkzQ
JURPLB6yqOd/UB8CDAdNtav1YGJ9EIAViuROLUfIQpdEvriLbFbQ07wJM7x3u4L0AZePVluJNMMc
HbiVGe9KeWC7Bc0YX0TEOYVNIfKdoMZEGb1FWP4/9s5kuXEk27b/cucoQ+uAD+6EJNirDykiNIEp
OvQ9HN3X3+XMNKtsyirtzd8gaZIyIkiRcIefc/ZeO6IHL5OPYeQc4eY1i5OcwGV56VfOhLdta9S3
+kRPM2cuoYY423kmiywbljcMmPUO9Yr5ncnGCAXFXKlmmfI+b1UOdL5uWjTKbH0DAXl+k7/6Xf5h
tO6xTYd3D9HSwhoYuVysGHWLgfjYRAIsFLcsEnvIWQ4wDdLOdw63PyDVAUwzi8wf36jscuQ9vCxA
ZLzlDk9l8SwR96FdZzj3EL6NbbBAJaFhhFzPX4HauxiXu/lidqmxw9Z/Z2LM2xA4rA6TefRIlZ87
n/6vk877iUwR8gvidO91M+4LRTTobL8hhmN1CTKI9I4pBrXQjmWl/6bKs8DwNIMlQzpuu7qNil10
t3qxd0WzwDyL3ntI8y2oXSLK7B6tSDKdHac9+QO7aN/o22SN4c5A0bUXpvGJtYVDR2gaHFWtPfR3
KGwAhyZVuY0b94VOIJLXudFRztkrKCo8lpVbhrLgjSssM8wM1lUBRB0T/vJ2E97dLsjb4UWo7Je+
HZhl8Qt3ydEweWvY4oYBeOEymD/aiGiwpMIaYD1NkbwsjGRooNdA+AOyLW4f0TLAKykPcwnKTl/8
qpwgAp8d3QMzUi6oKqs+LCtfQPXR5Onp2y4tzlqPyzqZR8IUF/VT0fsJvVpgTpHLibzhkyWdap/S
MtoUAKNpokTMU+LutVW8I3Gf7gNUFYM0/F3XWt+E6j3i/nL0TzIndXNgskGksr1D5knyS2wcEKMz
dZkZX3q2gbIBU2narJA5ZpFgaI/P/sSLRznODhMNuxEBP9T2lfy5utnZy4o9CXgDJqtl11rBgFpY
ntKqcjYJmhAG9MmWhWwzKKvvqobc22Dk2B4sP9tgAI3MvrVwz6TF9VOYNOfKljdpzIF+EGW7VcHc
7B2PJxvZzNvMoXGXjiGOJQbb+rOrC9bQuOIQdd/wdz7MM5fLUHZg3aT9AbMZcb6ZGgiQW1T9TNyS
go/d960P/uK97TKqr4AvuS6NzNuZCLz8d5l5FEkSN9RCuqXMEbc1BXqY2ktixqrUF8nkIAIcSGTU
Z9lIJdlW/ZxNHCakaNQYfTaZWz9Xg3irZpYAaeYvRD492Xov98T9anrp1sNEuo0n54tfgdO4bUGe
wqefWWWYNIgefJthUvO96b03utM/i5llS7bfqz/55m6tMgIUVpCRdSrp0RHhwYtZix1koWtLecAM
oDxTaA47x43By9DsHpSCqmp7uyGuwHE1KQT7Qe1EhvvX5b64WxfCrvSEjyQ0VjgHA8Vaxmg1e1dV
kWZZvdhDML5ULbMYmwa9vRLNXE5Plh9M37I42Ca5OMcMh97JizD9fT8Y06esdq/jSH4axXe6y6b0
S9CP5qWU2XQ1Au+Sp0V0cOrsYrfjoQWjcBe3M4B/0KvbwY7dnVsky1Zb5FEQ0IfCcn2ojNBMrTeJ
WkjQdtzac/GaciuFSIEgAnnT0hL2Kc3iYLZrG3JBp1D/q/TQl0GN7MYwdyJtl91iLyHRGqcuce6w
Cb5UkwD9836ryV0ue+R34aB8jbyzyLWYYVo4VzKB2TI9+xFpSLWzaqKhyXyDWBQcG5j3THwrUjyT
MkyX4M1Kl/oEQG7X5sO6jUv1aFrM3zyfHB27jy9u2V5aV7V7JZjfimEZyatkgoDb9YcxiXtVwf2Y
7WGfQpMhL6y8eMi2WBT5M/HMYPPfAuTfyBtYnzjFOb2aPURJJB3oqERYRlhagZ798vzvw8ztw1ST
tUfiSqZE/dA5FpArl7hOo6u3BEuaAeetcXa/uAZzsyVmJydEhYNWTGHSOgNLX7D+F+kexzJHNVon
B9/hCSU4JDymnub8cAsYbYX9jHigbeZzXS6hJzuch4vE5bCkDfo/tYu73ATBVdMzFJhJIHx5xwQx
y+Qv7TVBrgn+VHFHmvdq6ccDQa0PzNdzRj/NsqtINLSG3A97f/E4x45f+5SVtq7TCJus4xgVFLsq
SHFA2rhugsbc+T7B9Zoho6dtbT+RMBpDwZgU4F4DqBGIVER7SbTsRGPieGCChX1UhpYRfWMWw+Wk
dTKufnYxDIfBgwXpCZQMHexWORaH252ucmqKTFzjQDmxkMyxe1o7XDkxfQK2M0mKaPVst659WDHH
p0HsHJVEMcxd4YDgAhajndxJ5DmoF16LqCXYe+y/Fa0R7ZcYFS2hJ8CzBkKZiy8gx3Gk2+MeDiyH
oiGNDy5G22AQnwI/T/dUb2IfpeOdWPpXCSZtu5ANsUlSjUYAaWfanA1WFRyDOeaAWHFMt5QDRY2L
ACUgh3fLHg+jksA3AX0E0nrDSgcGaOGYbnBM9lIdu9AUH/qG+Vt3CQtEXG/zlPNPRkN4w1pHDeZ+
xuyJgha1kdCHgtxfR2btxqU2Wu7vNucsYVKZQayHcMUmmCYSIxPH1jxxwrhZNC7zczHgyYioZrJx
aPYdmqJZCgZxPvgDa+aVOnxAk4F9TMzb23uyOsEnUtof2ZM+10F8fzvqDhllJiijedMToWTDmSZW
YXi2ICrZP4eF3xs14IdsDvqkjDHorSqQ6dsMwUVljofU7KpNanz12DvYBAnnhCoQrg7mYP4jMgTi
csd0qGPoOSJ2Bb4UPRgFAA9Z8aNmIqejbNXe5mjXVRw0dGqCxYjhiGo+6LprEoQuhem+SYmPcRn+
j67i3+d0wUCUbYNkhwjneeRj1SMgCDUHH2Omiy2ley1KvwtJwIREpf5r1Gff4A2B2egMrIv5h+3y
/k9rT8VJnQZGLzu3fGKDDhUpqEgOdsWbWxeP/jjf4xh/KQNxD4rrV+Mizc2GcAza+zrSS8xb3zzu
09smbZFcNj1IgvYF7m8ZTgAsGhOiq9EWxd4KQOSRHnFxRhTrvlvuYyKESEpGr+Aix6e+9AmVwYB2
64bGAaUpYfAc93IefjtSDdUTItsNyllOYC3ChYb8Y7lyQ9VlqRjkuz0Agk/5TJH23K7QWPX5ppPr
hSjWXdBEkOdQT99etgqgp9dWvB0tqgUMnkfbMR8AoNQ7EWiBqPZb2MJ/SQupMwSQwJbjs1PKaVMm
1jF2pmdnWi5px+FY+bzxnOwp0ABuMoiUEtSjGp/zlnNPWcTnuKzvRE0EggcqF5PP2+0zUHqOC4ya
1An9GvS+WtW6ttD1sZksn11kK6pUNfywFGlfJK2N76CguVXJToHuxTfuTY+jljBpVq+sQzINuLj0
i7D7eid1aVuJ8k4fpnif0EnrYrXJ1ovyXv0M/5FRL+fKtq+iZU303vKE/vnq+8ulyIcHmzbEYq1n
Rnag4Sr+hP6ndf/Di0dIXq8u2QWNWsC5c41UTvIoaek5tjjWKnhvdGhcY81XC0IU4870w9El+hRz
JIs+39pvtxdv6XtO43K92iWNioybFFizX4OodlPN3zTykj6vVCc6z7rexTbcc8HnqbiPsNNsrBmb
nfVEei4Zsc58h8dHbQ3vwRgRHhNFpTcMxRCtIBjRZLfxZzTvqdNxkfL2GC2FTlD0BHjvOART66mA
k1X7cusmtzE7Xee9G4GgeUZe+CZ3l4u+LyO+Jcyl+tmNrGld1I81R3ZlMa2AmnB1EaIMgH23QwQD
r42DkCOGDAcqYa5gLdtwUqbTB8uE7aJX7aq7YwwcfwBX84iTpowInBa/4G2h7YP5TIjCez5TgOiN
FvJUOv7o2hGojtrrTzVZ1VHU3sdcJB+Z9R3zBikPIkcHXrHNGA8LylEygpbdmvJr6xbE2LN64nl+
9vxPuUq+Q3deK7oqnbBj7uqnSLFloGtkX46e5nX+on9NYeieMptiM4h7L6CZ6cPKvzUuVW9TTYLi
rLJXm9XRChoVE/a4EBZnQjQzswFnYPAbDehjoshBgmOtb62BO7UpnluSGtaJZLGE5Q9mn+I+qU6Y
k43tTS5pISXDLnzOTJpeY/VlEdmKJIi6Qzd8vBhVlUtXQ0y86qQ3Tox6DhaHRF9f2rcH2D80pzap
lmS1Zkre0ZIcRSHuZz2i7lsGTAwsQjHNj74olvDWWEg+FR6YBKL7+m07ceHFKQX4IEuSzLjALSSe
dsG0k5OAUpbFyYw+e07Xo4Tkc+t4OBICaqfux8Lej/ROhKdra65KG8AbYsoDmiGq9Vv7jNgK6eQw
/6K7CZnL0rOrS96czObX5Fecu+kbzcOw7UiBUaSQK4uDX2mVX4bRuruth4H0kk50VPaw9kMU0zu4
7T+8lVievF145nzYxzOhisFnR9jHYFi5xG/LDx2AE4EruJXaEToYcFxnix7jWFOzLTPmVwBGkS7v
ud+PbfxLxGzcXrGGaqIsQq116ib1XEwA7xobkC/N/81iuTF2kplAFl1I0oW9VVqxbpUVMztD1WC6
GspgF+j7IwOXza1HWhrcdVOabpUHA5ZqNUvYDUTM6a3C1T82EIKHhA/EK7gk29VmI6VzVzJFT9Lm
SHlq4LSdajqDyaFFhIj8Ap5au6QvvWghDJ0mB79LlxcGXFy0o079lMAvAwGJ1Trq7+2Mf5uM8c2Y
vQ4x7qyxZ4spPPI4utG6v9We1SqwlAXJruh5iwa/fO2G5TplKKKWSBnbYiCGmYHrh2+VnBjuY4eY
37n8devSGAa/dEdSSkuONpt4EMDyMLdewq0N58FvNzuOiqQYtly2HqWx9ACEZRnHUxxpfoLaQOqW
XBm5XDRZ8DPIKXk75F5QJEGQ6oZY0yDt7Bzeu1yi0SLUa8L39Fhnpb/XW8mNntZIZkiJVX12Z/FL
zUA4A5KharoIeC2RKj+WC7cQgsTZqeov/To8NAald1TnFFGFx4bK7Q3MMiwpXP23mhnYPS1nfW/L
BcfowRc/W0jBKHY4HOnWlO2xMEm6wW1XP9Bl2DCsJoizV7sulnu4Yxl/BNWSq8oPTWsJlj10cHV3
W8u9YVOjNuvD7TR3+0U5ei27xnPZmyny6MyWUn/ozsA/6hqHMbbTpxilch803yQDxkPR3lmL+ZVY
EfoNDAGiGJJGimvHSZyIlgNkIWROW+Fyup7aU13FwCC46uf8uc2BEhskiOy4Qg59tXzF58bhzk/v
V/k0+cjcGxLML05BHToIm0yNu557KVtphyCsKs8Zv9rZnU9m0FAUdMuPyPE/GwSs7SnPD14M5MyV
i0JEWX5pWkzTDUp2OKVavbRoQXRZIW1qvxOuKPZEhUJpPOGh+brGgQ+vlVo3GnrUhHFzqnIf2KzI
xh0AMyzhqX03m6N6WczytcxH9IUeaVtaPmnI/erNz4RoGaFP+26bmgTEEWSIdqs2ujfwkOvsnesI
3E+9OjionSKDp+deQMrt1GyrvTm292NeTBujGJt9bsNTEpib0ZAqHUVc9PvC4tiQqfmhB0x0tVGE
JiMqYBIDaCpF0XiMs+lTpxxxKlPcRRy3KY8+kLmQHxu8evi7vBKVV98Y70MtdY80zo5rQ1JnY+af
0dlh2kb0dLWAqSAaqx4J6IwtMOfms2jVsL950MteDOdcP0Cma1Gb4QuxdSiHfogsHtRXUBLWmWtB
/P7g1f55yBaO/6Y0aHTgddiPS/NUtKSA3B4ETECCZzAykc9+6uOGf76oHmCTxeEyGoSV4uRMLHj4
XUK/WGiog9XGAx1CdrsIkeFO1Jia+6L43puGfVal+bVqGCggb7fCEqLJpp6s8nx7SPPoq+wWGdpO
653nIPnjw+1nGdbnMGkJVCehZCnq5cS76Z5J2HTPt6/+8q2TKOcQewQC19B1XFfNoZCALY0qM8//
fmimuKCh2GQhEei0cNo57VEPYWePCFE2RnUEtwWUO2mnttz47AJOes1j5wU/H8ByqfazM8+hmaTX
G83i9qA0kqLr9bqi4R/++39kEU9U5HQ0LMOxzrcH2v32b18pjdNBncT/8SfdmzRtl9Wato/SMBnu
NeZzn1vmcw22Z59XtAaTSJwS5OLX3E5fHdG1V3eAPDoZaXk0SKU68yk910O8LUkefDFFd+V/z/fC
ImbByYvsJAsQI0FapVtyYgH9V53z5FmG/ZQmZhOKDCiQlEgfB8vr9y4nAm2PkDju8XNxQelvabS3
mCTj7e27efKskA6/QUgGmQBK8XLiaWmeV6dsnuE9+7TG6VPcfkZiLccPJR5d42Emo+4JtxJNMURk
6B5dsy4e0t1Maah5VMlId391c5cbEdSQXhmC9rf+0quSH9Yco3TUEJBKM0FuX436U/jDz0zR78fY
/YL1OsFSGandZPtfDZMsnFnm7QXSRHwpwZ4gIjuP+uH21TwmLzTO1k3fcAf3e3M+x6L4lTFoD3PG
hufbj24PZi5//7bpAE4SdF1gmygJfmLOYNOTPHsJNALrKR+5yu16wBhSuPfLkxyikWkTD8GyfOd2
5G6Ev0YvMDfrqXvxkAZGXb0cyQsIbb2Kfb06h0WaB1wB17bsYy4/TABGNezpuOP5tfiJHduc/z0z
HOZ7X3W55kGCge5AK6RsNbuk1efTLlwGC4yYXuL4H2DNDg2pcakJcCoFF5ip85gLwkYIahjOhd5o
6qg+pLmSBweYrwUJMUpAw2LVMakpD8Vs3ydBFjJKtI/RsG/8PNijzQYxaUE8EqOEj8E/JUwP30YZ
PKhsSOAfWus2XWdiU1cDuaKovreQgs/LwVUmL8Ht1Jl4TcW+BgSHIyFfmoFLoE0QZyGtiHlbRSlG
0tV0z7evbg8kWv/+beo19r6UAXdOdSJ2BH9b1Y7nRLg8yZT8/tXtZ178SmrDeqJ7TDhoNNMeT9IV
XzAW5I2NuTBE7O7Ceu7fMZpcvNTnFr2Mj02SfimStkcM3O2SpluOVjy82rnPJz9vkmUxMc86BY2H
Kb5GaXC24ZttCbltro30aNKJ+ORS8pDcgWuwMb9FgXvI/Eufmceknt9l27yt3vA5nzkxWgScT5xL
qXzt7LzYHOHjxXn1MizzKu0ydpLkwazoYQAuoO/hvpt2R59g7H+0HMqHrlAHhMNN+MsBMJxaYNKm
KfBOyWKL0PKRkeGhCYTf7Oocj5/0+y+ZV37rRfCNwgQqIfY4T8XfyCD9WNwO2X//XMUe2/rqMQ+Z
97GRnPQvYNrTgRTfgCUxJ7CAtc8pWzjc4nHnYGTjuQU1SZNl24zxPmVDhorF3gbz3nL8+yJht+vE
e1o4X7uVf6Qj7DqYuc1NCqRlQqvR8srPMTFmzDSCT7aMv+H1+YZBgL7XU5oL5J8xJzjPo/xeIWnj
lryuznltbYZxNvNeUXZ7b9WgiWWwr0TAfWEXusvNBO6TxXgKve3BVurRbhtM+7NajmsxbMrOcEMC
8zDWp9zgVuwFzOLGTfcEwXIKOc1211XQAWcU9Qv3wPxbl8c1FBmW8I75NRJdCBTZp9HvoJwyU3Zn
ZPLM6yI52GRbHsuoe7LMEVst5dOto5fJ+JduBQHdoaAy6bAEJVHgdkSmg0a3eNNbJ8n09EytJqcN
MUQUkM7Wo9CxDeoWN4O51/vdI66l0BH5RyrNF4fDIr1DamZS57YpkazBSF8AST6nRqQEirZQkRYf
dhsYm6PbyvN/19u4WmL2JymYNKkKkDVJpoKO5f5FX9Sva+yqnvaVZhNWC7VKY5lJaAFjn5mR+E35
jZMeCShtwe2spD+hW02SgZpC6S6TDO4Yp24aFPBsS10Z3N7KmDajS7ieM51ind7KkUe3hfv7ORNM
mT2KSxVRbyMCn8bll3C4CFTGmdD0j2ntoQin21Nnwtr37VfoAh8z+W5bY9Ktg2IPkHzhyJ/tSmVc
0caH//1NsbSg629vChpSy3c9rX/8qy4vBtUU0BI5dqX1ppATdTklq35JKcmlln9Zp2MsScaesUX/
9+e2/8NzW6aweVILARTBU38WfPXu6JW0+otjoyfeZUT9xRNZyZtHm8GwvfvaXp4FapFltt4C3z5J
oOy6CmMs+hxJcmo6pOCcIxgpDzBu5Gl2afn891cp/iYKgyRr+p4MAlM6DkPDP7/KqoNhTzIsl03A
q0wGCsSg76cN2zDFJE4bBC4WMQgCgx2G9w8tGWun/JcWc6Qpn2IJTRZFRrCvqYjRGnw4upYLCjo8
fl19YHD8AOz0i2ti79ocyuIsAQiYcrh9vEkQY1PX7bodOLTuffslW0AGzzFF4U2nQZmAK7oWO7+A
iT1SyNt50RwybrjxOl+g5PNkTkIaysgobu6KuzlzoURhNS+98ZkAo59QbB6+SlE864KNPs+H6Kbn
ouu1E+OzrZuMqWhPXsX5FmTgyuixc5aXYk6O//29tpy/iWN5sz3Lxu3gQ4f8m2C1mdPaCGh94NHP
MT6ZbohGlepX6006vZO5vVZFlc2JHs24AYeGoQBf6r01untiQGtuB3SUA5/AKaNoethq6XTsR+NQ
6Dv3MtHPWcvCx4sY0z/p5PjsRgyAG6u+rr0s96O5/ipXY2Rzg6At2gWagf5MEjoWTpxsy+Qj7g2E
cBb9apw5H3qgWKU0ybKJvZ+8EBKUSRF3Sk5dNg1RJ7OPjU/3jTZDjU9qK7iFhtnwOCUMpnJywjBt
F1/8lYqYmfZHaYN2wAS1bRZ2ni7y4Z34nAr1/08KHm7zVmX8LLKp2dNzMKwBQ241fMfgo6cMZWlz
UsAAMwHVMqsPZTOOLB3zQL4CIy9gmFU8kuvm+Ho0kkK8q8xXDnr0q+j4uLTmcru7GjS50DDwW3ty
eL712hujvnf9/JQ0xs/a1vwiAEa7OvK+WiPHvchdGYzkFFgmurI+7rcd414yn6eDUdqEN2dts2dc
koFlak7Nh+1ky3lCNrXNC+/N438yITjH9fTNnRIyMKp95Ko7cmlPjRYJEI/EJSDFEe7me6yDMfVL
bU9xnfw0pvkZ+uH4sIgCCJFG2o1qfnMiD7EGnpt8GrozhqDXf7hc/8MdxQKAZJk4ATxJ2O+ft4ZY
oTFxjT4/OvpX1ncDn59xhpM/jOFS+RlFK24vFDkpvDw9vNMDs1or6Vwto2qH4h/0u39XfEsH0I7t
sY6AGdv2X14SkWqTaFIrPRYkHjVl9sjx+aRb38WEf7VbTpFWnNXT+KalV/iqPyKz/ewE3j+8N/9h
c3ckemsbi4SLJPKv0nOVKvD5VZ0eBx1dNCtWFd7ejMRElC3DFqX4945SbVy976Jj/hIjOe91f0No
/Rh6im1PwikEq+CTqdJPtpssIZ2wCML4/A9KXPk3mbx0TfYcFPLSshz3rzpcDtguY/ApOc55Fu0g
8cAeTXfm2Gd4f2w9zKasXwswPB4fGwTDS2JH09k33S60+Ys0qK9Lnk6hSoMyRD/hb23djUpBwwaO
m+7oszpAjRHm1Uq+YdBF8GBOJcVjRTBNM8r+NOXza7lkNVQJVLF2CeIvyt2dNDz5JqmFbPPZ7l6M
vOjCW088NlLuPt16tHNnR6dPhuNEY6343HhDfizaihgdlSZ7lsV2QFn5KkqbyGJ5L5JlvZPjukkX
5haGA2vebcQ561g2DqA5XGUW6E5pfO6avgDKM9JcleaXpUCsazhH3XO8SUUremqBND4lDHAJWt8k
dvI4CjbktapewH2zazrlQnSOcZKm9wgM95dXm+ognGOUFd2RrAEa2vWckezcJVuxttdWNs1zscBQ
FDm7VbkM87FL05/DlNa/nT7+vzXqn6xRFkKGP+xzf7dGpd/Z9T+qP7mifvtLv7uiAvtfrmVL33Kl
8ALbdDhJ/26Lkua/XJNl5JHCQnHtCiTvFTTd5H//xw3+ZQWSTA4hHWHSquFV/NsWJaRnOr42xbB9
+d7/iy3K0k/yx0Mt+n3KDdfBBx9gtTZv2QB/0NW3oHcGmqfWxYisl6Fr67toHenEOh6IEflttubu
DNA44cg0mGFta6h8uyQXuTKp0N8pqw7OZSGfFmJEngiE/NLW63S5fedB3EJKkJR7kgu+u6RiQH5+
qg3DvSY0t7ar1RABSWfgbE8iVIyDL3EuPFJxKRQMrVxfvNI6Om3VPs/z+LUpcgGHjYxbCJwPNtXD
a5QxZjJmsz/bfoAKfiofeK8fUYjNz5UvUHWKiBGLNDtUh6qMCNmbjx6K9QfXZtIYmQcaM/GT5d2s
GxW+SKJVGWZMnOyG9liypPdOMprcHa3qBdhCwgAmgMmnAVyoeph7+Y77tLLx4kcXj2NkGy9l5nFy
7c2nmUbJJfUMXnT7XdTx9OKX7nRYyTjYZeQo61zz99g00Qwp9ig/88aNW4qO0y3QWzsxIKf0grwX
c3wp4+aIvkFeAwWytkjykqxLKBV8fMy5HGrzYCGS1op6mB9WllxpxzxocEFH9tjJGozxnuCNfUP4
zc/FUsDHpl6+BCugVhtg+ogjftPnmflQ25HY3ShP6YhePk778SoG8SKALx1sAno4wFvVQ1VjxIKT
fJ2HhQ0qJdG+Z5qskSPKoztf88fvwa2ORtw9MniH8WrgssiA+9nEB2z57RhSxOKRKMzoknjxUzCZ
+V3pEygSwZKCj3lYhD3cI+OeQ8NBgWBMnveE1PZArnd2lwzGe7GsWTgMsr1ES8Dcr32Ly6G+WCMA
Dpqmz1Mrp63nAyxaxjy4zCBqEPVRH41B3B8D2yJ21863ZDdYj72cpy1CLrRkhGlvFodru5n+obT+
66nDpkLEnseWwNzB8zh4/PkgFPQKoXO3dpdJcKqEVi64cY9XuOo1x7H0rjdVcvKc9GUgC/gEkPWr
S6DqLgFUx0QCaccfNqzH38rXP/oGbcvWz/iHupZX5JqWLmqxRgrJTvDnV2TQymkMVccXGSfTqchL
EpcY2WyLZuKoWLonk1YGa7LPt4ES76VlGk9R41060k9a6XSfwaKJbdRa4VCUwSPpMLQOyyh+n9zp
KijhcUNPX30+N1B+WfxJfqe9tuxckGCXkQiDrYUDcEMGtTgQyBKFWe9tFLPS7TjwN+o6uWOWvmtr
qEeD4i/Gohl3sY6ng9U4Qd7z1Mb1KRwHT60P/kLSsCqPzbL4p3ZEplg1D1bhCjjNaCNMawC90cXz
vWueBicqvxmcq3ZmZPgHQQJ4567Zp1gN18VK/IsfETkWmCPN5dxyTq4l7nLDiu845+aE3iLSJex3
uCs7FKyLAQslXp6DjtwynM65nbnXGgCMsA33ce2iQxJZCUmKE/nEctwNWWN/MrdQ6XA04PQ+WfH0
PDd2dqTaIassI4nLTeaTZfiQNqdfZeQMB3qwr1YnWNwpLEOSvsZdL5N74kVZxr5ZX5hZXUH7oIgo
v5blEIfpVJG2Vchhx8j4Q1KPExe6ikOu1GefaKkdvnHsflO7a0pZnCAuxhu/YYKQDAk5UP1KQGN5
IQGOZlSMBrHLnfGpIreRE+iJl1Qf4TB1IQNi5sc9WaPtNF9nUtBDOKIIdVSrjplvbWxr/AFWkDS5
DOUFmQZby4rd0C79ZWsaPoEnWX3haHkM/L7HIBPs+tEDLaontcwtvnIiNQ/EsgAxiYU4uEyAd8Ow
GlvPAGDaMEZE1MYa6TzjuJqofvpo+UyOAo6XJdsPo4t/kdKtRhUrSwYZNlmBjE4KiZZ/YHBPmeG6
F+YCn/idHlY/enHpjYeZi84RmiWJglg4ClCZ9zeYn+Yn+DIwObMPdBqlS0D3LfzMfhvbBZEOqwO8
a+Tv/Q5SCBOIrV3LgXBv81gHjrx6kY8sIMv32YQwIyhKH+aNxC7mpQ+dJY3NELy2DCROhVwyjsbR
hycBcMQyhuxnJQeqYQGg6sVQlNgFMa13rsYQlDJ/BiybCISSlazlQc5jg8GiI49XBSMAjzasG9ga
gzU/ByCnfIM7QNQDhVzo3FfuXJ0Ml8H13Hgvzmy5D5gnG2t1Tr2Du6u1G/KNkLfmafSJ8uANQkS5
MZzqQPs1Ddusrq8LtlkI51BL5sfCRd6y5NV9g05wF9mmDKMqfYPGgONMEJTNrTjfZRlAOD+hXdEv
GKMarDi1NnUkfak2xphWB235WUDNbYcAJldZwU4FBr1r5857IaShO6L2wXlUPHEm6cPKMikH0pbh
6DLLMOjr13hcvrmN6o6uEz9m9GQ3A1Kdg5buzEzcDi1xXXTlyUDUO0+7du+JCeyZ3HDdqu7exkq+
9sCuNlazYr6oAJ9O+n2oO+9iIpIE8UWiSrGSyxZ98tUX2iWkplqPg2lIjkAzYgQVDyhfkMvAQglJ
uzoibkmvdYI5KymIJQYI9x1cqnvvfC9Xu+bMUO4U6APXs35Nacm1iH7D65MfKXqRUOrFWEXRYyK6
IxnRKblhtDGoY7a3Pa7JYap1IIXpLjvXZh6HyzJQ687I/UsL5Ik7de/1NGVHQ2ci4ljozOG9Ket2
1wUuYjidKUgcxCFf6LHKBTBXpleu7S6MN8QaNhMetGiqmJo/e4gMSMjtga7M3v0wVT4kMf5w6aTQ
v5L63ve7c9NzoOrodR9HVEuQvpsnYo+2sbt212aBNtUC0EdZHgu0iMNPWGH9fakUsZHKOEYgpKPO
Ch4R68nHIFhQCMYT+LsJ2M3oqOuidi2vDS6UrhVbJhTkTsMgdPJnsRgXt1n6SxFzhK3T5DTIZtn6
qMc0zQ8RppCfosIRxwoxBApI/0oDAm2MDYPcyHZVXNl3kJOZMa0Jc5nEYEAWZKcywH1X5ZO3X5T/
a5pYfwnA5p0bpOZlrJyfQJyyIykwwLEsWFxCxv7em/gTnEoimBledS5i4jAdFf/IZV49tTn9cmIE
v5qRm507Rz2RP0N7hM3kvis8+5Iq0nLxbVlXqodTARv7NJhoXHsaZNAz6XKhIayre9wp2aln8OCU
BHMWdhRO7kJeoIshi5nXh7Eq+KYC44ta/fjRj+XdgibjZBaiv+phDg3mgZvRQ5XMpEWTsLFbTIxA
rXKJD0Zduq3KBSuR1dxPZtLeQXlw4RROH2qAsodkvA9HnVYKVhY5azAQEWPJfTBOGX6pHFLyCAWx
R0myK4OEG4QLMQR7Cb+bwWJ0jdY7/R9l57kbuZJu2SciwGAwaP6mt1LKldEfomzQe//0s5gNzPRR
NU5hcAFBVfd0KZVJBj+z99puXUP4jJkL5pBLLkY8PN1zOu9/GhKjWYMoi/Y8atiI84h9Sa3woEh8
OVRqiZTMiRHJ9LjiGiOiq+csF3o8knYQPDFwU6a5l54XfCZZhyyZHkF8O5qPpokIbyZ9dTsrD3Ms
O+Meu8AWZDfQwQarBYHgb1P9XrIT2hbLARstR22nwbc6szLXPrfSUXTTF5nN4cXygh7LjCAUyEJ4
GDfJBq0Ij/ga70kYPret94vww+KcWIZ4bdCFdD5VU0pJS91S/xQxHHLPFQ+lFK+8nPiQJ9GvEUwi
8wN1lEnIJzg62Z6UmremFIj+7HaZRQftfqiQR/fLxx6hzXlAA/kpGbpyw1FkMoBBH+4/tJVxXPya
tkx+RyZmmjCc9ibXKtNPNmdhiJoz4WEwix/s2dHre9WeAfnW4CbjJtzwQkcUKLy5U4xVzc2NZx5d
KIwF2k3zZnLsHuyZ2UhG4AjiFHLjSUH6ShRkfQYL9TSHVf5c1rD3WeTZ2yIj9CYtyadX/vgcmVaz
FUxbHmTKxiAxHMwCut6xU5RvmIm2PniqyC/aGw4aJEwOAZvhIjC5f+ly82cRx/znRkgDVuvpHLaE
BfbZOe58eG78C2trZpvXkl8D9TlYdA29fxjxJe3Jq2EY5CjCje4NZB258zPqqChSuJ5A9RzLaCbU
esaHHFENbtjtNgyZpL2I6MdDOAfYDTxLH/qgfUxrFIHl0BIPDqNjZZUQNbPJaQ8M2H8FgeOvoecP
/Keophwd2kfgASwgiE3wo678er8qM8wGt34IL4mpHv2yKm9htchLR1XuLDV+D+mQCL8h+gzqsIUa
hsq7tKeSjX/12aK7W0jN7HobVZK1UYh1nzv2N14ZL6+FlKWp6QkmSLJ93E/oRtMp3M2S0d1y9ENC
xHDQLQscK8FrPji0oeUmHIeA55YszkUu542bl+0+CIvlSp8PvpF9D0y/eUDv2IFDfqi942Qm1VYm
lOasWJ6lEcXIJNKzNvwfY2eZJ0JzfyHO/E6La7NUrdwDyB+BgcPbxiWb0rGOSWfCiLHzoYm9DzNA
alKi1houIQ85bmX+3tnXLY4OJ+gEOkD0PZVi5qeto+x7cek767uYqHK07a/lBM2rK3E9stiZ2U7g
mXEjTNh9aONiMKmtlAc+sgC5DMDTQkICCjOwQT/ZAy7MpumDi3pfGI8PQy6emW6fDJhnwAhzvTMB
hqSqKD6pIhrXQU429Vy7EjshroJ0K58KwIaHiZiDfYFMAyUIW3ED/oZdI2/NKsb8lB88K+TpB0gv
8yHtNcB7v3I2ucPZbnXzMYIOiZdBf60yjzyD1nppvQmpT7XQFAf3InmztjT4FnZ5DZd4kVORx8g2
3rZ/86lEp6pMxCZboGS6PtqzGHaEosqV1TTFUYXZU1fFn4KocNZWj4Q8dpa7wHeQEQoOAD+rvgek
o1xUh4Wgsd2zwGT90B56EKfXdABxCn5Ywt0xGhKErWvRBXC0BvdbMM7ukwqsDDfgstO0lHk1qbl3
SUVtre1bWwCCjpo63KqK21tmkf2JKvclnQDpWfVxzNsHaoDk4qkBc2nzOAkZIllMppvJIEe4QJrx
ush1mCOL4dqk/0+vKqvL86BIcsj88awqW11FAo7gXs3lVoCqLNbXNHDNnXLoHHCwtauW2n2bmRIC
89T4FxPr2hB74nz/MoO0RI3+GIT4f+vYQrXcFsQdF+bByWlqY2v4mVjcSTivYSJQWxHMZDwPeVec
BzaHe1K+iitpoAy+AG9RKzC88WsG4xQ8R5wU/bkubG8deEnBOeWE52iMo/P9u0pkm6CHse/bLYnv
aJPReBfVhQrNO0ghHqPIjJ+ZT+aPbMzo0DgI1jrGO2Dxd3gWum8yiJMb90pCAm5Yb2RH81hayc5F
jfJYIc26BMR8W6tejNSi5KadKfWTc47uEah0DFHfnINTDRSI6Kq28SjR4x/wsG0Ak3n2zABUHMTU
ia3VGpp1yjqqUAjbefA16FosxeFyZ+WOv7G72IMnSxvRu9W4tmvLeB2S/DOVbofAaUKVnqGW5ZJc
p6TBbaEOTI8im+vFCRUhVCKaKWH2oAELPhtkMWOqTOTahBqNMFmcvdDKHodl6GWM8qEfAZERR633
UaejV41K5ISzFn1pZIavnNLzZSr0T4BNkftiVq77Elbs+QyRo/KbVE2IbGvteYzHT8WUrCNSu85m
kdKp1JyNU7xZFHjviFlDHmYKKJrTF3ukgNat84KXno4dAZ9PthQWPTTwhXGESHu8/9IQg3eFRgE4
1dYV65a43q+VVogj3TDGcKu8lViHV/chZAk18jwzytjYgfUzcHrywoWXkpLVP87BdjLzgSQ3hiVz
0pxEPNariBgq6mU33jAMpAxuoCFWb7Nbz5eaacC1NpznACQDNFyxsgvDhOzm25fq2ra/4jkkHmXg
WIIth23bsHjw1lm8rym9NiqK3HOhghp0xLFTvr4CdIALnSUX14oxz3lgfcduJErAQ1JTan4lEZFd
6Bd8Uo3XvGJaZo8xJu2hqecHBIPYnNNguLISC9a2VUUPRoPJLEUFfpVmXG5MuAMbGBmZvYqQ9ZLZ
9kzKpndJbLs+pBzoPG1hHISz+JVnfnluhpQUqog2Ke2FsQ8g4eaxT6jX2AaMXadwNbBFPt+/2IXV
7udheFG95Z77JT6DWMXucC9ASLw7zbrONk0zor4UQGPnWRxZ92ry3810szjg91QpMosFUXzDr9LP
n0e3Og+5IeH8Ft+0ZJsXMRvfWjyhdn7rYUzUh4ahB+A86R0NxewHkI/L1d1HO1uqioXQAwa0BthE
9VaXwI/E4L/l2dVC9YsOLNYPWS7EVRkYNUfDPfDIsJD1c4JWSePdwNzH1LveU+dizfYhp1z8GVyu
F8lzVZePdaiK81g1X2QJWNLzh+t9nXx3nILRPtmqeA0yuNhLI1k0GX1jh0vEY6DTNDS3RlagjGxz
dIj8+g05NKvCKb5FzfyrwD2485vPBsjDGQzVUcroGmiz2k24RSBBj/M6jp15PxegwKe0I2CrON3N
sne4hBz7Y2mY8lIY/VObh9FV6fxLGBkDlaf/TS0tXpauYd+K1zHvsTtFJDsy1aidYAMVfz7l50YN
zBRienW7spg3BVy02QImtxlnd6xqdhw0aMk5xqFatRipI9b3LmlIe/o4a+ehi98Aot52VMpvMcI+
ZJThyimkScQTEtqmzFnnlwWgzeXzp3SbsCgRoOTY5Wejb/M9vBhaobSPdwjWqZvlJ4Ql7eOUpQ89
U9CL73p099q6zCnrBWiT9rZMG3mdcm9HXpW9J0THpqlgkFknipkJLl1ECNjQeFY+svsdEpBMvI8k
gNTmeGtybnSjLnEDOO0GmujvwXKqa8PJ1HQeQbtMOnExoNwLzUGdMsA5tpfFB2ZJREAMHIR153JU
SsLN6rzeGCrHC+JBmu0DBpVlJF+dgXZmLN18ExuQwXXnVmuQALhuwj1twoA1HjGbSuL6EE28uKlA
T+33pybIeRc0U0wqnei0lYKo4KGXX7zEnB9q23kml6tmnqc/qRC2bgoYF3AT070WITUMo+Bngv2A
fphnlpnVB8IQsW+qalwFOWOuFcN2+Nexy3PXYbzkMRn+7eaiuhipNl5ID985pBv9Z5jSBdUX1h7P
5Zj027lP+wPKNZIUF4+Sk8en7BNOR/sIFX1YyZrSynaKn7KOTtOEV7qTdBe5QXyDqlpI7SH8NsSv
yxQUuagOkKUV4jYR5I1vikxUqhm0uc28ch3GNo7NfIf5ewepgizdrhzyreG8JwMi6qbg3EEdnT9B
l97pUp2ovOwdUYH91uyzAb85o6BY2PkWfTpSuG9h2w/vfqteC06OOWcRFQdXCT8AXoze4JrAZEu0
GW2mKL961oC50M+HbQ5uatP3pAZE1mtbCv+o7TY6jx2KjWCYnRPX6ZeRcVbEFPQ+uZdc165dVQ+y
jZ4bh0bbn7Nb0dLm+oUVrsMo8D+RZvRQJzO9QwBHoK8H49wVAGbvE4lOcoa7MdWWFyMTtFJSfAf2
X3BH46hxDq4ZIwzAanXxZqgyeLKjQ2/L4ATT6+JxfDHjcsIX5DVENFQSo3tAuoAju/ClmaBKDwNR
WkqU5DctXxAHX5HitxgkKVpCa3xyi8bY+Slqc4tLB14xDnIvaPESiybmdXvVOQZpscwEsHz5TnJU
/NHwreziL19yx/jkFIW7arFerAWMloei8nddyFHdtqjLBcFKjfwN008ecrd/B6riMc2w6Z4qd94O
LcndaaPdM2PSWzDY+WkkrvPSoAMyp1Kf5th5Nw1d7YuijJkejMFTM0Sfef5/L6rWfwHIisQY/+PG
pqI8JDPxfExt0ldUAgQoxQSpxvkyPvKtfcnelOAhXmjt9vJzOLc/kobmm6pInKzY0RsbL/N+TLqB
6Kx8lXkdwV6taHiOO9nWrqdqE49F9jqb2amyvOzYGvj52rFj/xuwYgUhr94ogQ49Pprt0PcgpVMz
uMZdzXzGik78y3Ld+d782iyJXLHP2gCP2AF1k3dr4+y9Lodd6JnWa2X/bDwTrZ52zdscVxd/iNJd
ZUUZQg1ZrO2BKZic2zdH5cFO1iXDDjHIs7CKN9PjcvblzEazg9irx/lLCoR4K9UXCZeDR+pQsq7N
oKcPI2bqiQLF77N9xjLwZCK8iZlrSguaR9GyjmRLe5l9+6Yd3mrS9cbPSE5/B8lMO8jU7eL1487k
KP2Sl9azjpndJHlJutjAg4WPyNhHZdTcQNdToqgLd4e4xhHC4yBoIRnnVLVzBJI3XcgtgOKfR+1D
zO5NvUOeTZjLiLA1jsMvRjvhoEV5uBFpio6ykcapT92aYRynpN9SYTo50OkxqMqvJTpKSHczidbL
/5dnJntRc80YM784RgG8meXjupzpJ+wl6FNOj11GkxZ3xb5S0w38TH9ENW5de9SSsTMNN+7DaM+t
DvoKBwIQ0u4tCL9VxoRISQQ2gkKGJvREyO2ZsF5tNTGn9qnlO5JtVy7MgM+q+DmFOmbXVjAEJ4+P
M6IKz7oLK5792XgeQWJDb/CeaN8YwrICnOsJ82w229fcacEhBTFi9djgbnRNdzPWxJ4gS2Jlg3Ao
mmMKkqpuHocskxdT/Cbp7z9r7SSmwveT7jVoo/rFGz6jt705uOXJonJnQmC8H33aMv2OyHFEu9S+
jNg5zwxzbsY0/xy6vH3WEqex52+UXSEAn6ER9yL+jUuJVN1Kfsst89XRjo8i0k92m9FG8Dj5BqEP
etLrdpSPkIF2LXLXfRTrx1h1L7YFH5nmY4vfG1k/l7njGD8D3dib0BAJK2FaiUrRkxvNtaW35b1s
dsI4ILRzT2PD7ROa4kx/QxyXgV2kwMfm5Vmzhz9UB/2Tm8QtEgAYB1Of/RSm0Owe1ssqxRHzsBO5
N25EZr63BqU5y3dvPcYTN33Usz4w0oyZeIcsEEVuWr4bZUS2MzvynZ2s41L5K2eoLmYGpDQMHf96
/05r45LAeT5CUOiIDE5lf0Df8WXQHkYOpgRKLvD8KtSs9vly/+7+xZgb89RbxiEfa/2g8wyZWRv+
rKTER9ukVfhQBsOxKfoJgcryd93yd0MDxr+1eU6wbUVH6DgCB4pbwlmkAnu4f0HTpncdepz//F0w
T2JXt2xIXHuMH0ztxQ+U/vNR6+yGGT5++H9/f/9OmEBv5r4mXsHdQX5inNKVXnxSTnEhv5EOrah+
8SDniK3caakhk3VLTPAm7kdzx7/vrnXfIYxmILyp4AEzY0nME3bRd2uCMwSvq1qbaMt7I1lSi/Ni
Y81VvRULI5AMu3kLpxgvF1q6l4TR5IX04Y0w/WfHmTXRFFF8sDgRgpZ5H7P4W8Y7uzY4BBsvfYhy
JmQycN4HOq9VWURvQDR/50P0SSLko/M/MU9uWUpMNM8Vo5x2ksiWI8bvtX0WI6uVTLZYxdqTW2Ss
p4efef7VcfpvguVfp2txGKq9JXBfpu7nVCjWamGzq7Vz8SeGxfR2VG1OR+Z8rp8b9qiJIgBF+1W8
npmcrUj6aFwfxR8ugMnwcQyrcF0k5jcwV80qfO/Ed5d9EZ2UjUNxJJe3ItJO9BrwWpwAPCf8x+5B
LOVdCgE1Vhk6E0usxv5g28X4aNf4Rmzn6yzS0+R62PpEhqTCc59SJ2XFW9YPau53tK0oMaG0MFuz
g4x1NPmpQVCGi/mv2YaqewoYiRPoF2CRTbsH4zCi7P4sVemiW6E+iCka8Ysxx2vTCxld9aJh+Jrj
OjGnvOHYrQjWxn0TzQqCDf+mmS5dYXNIDGLI8uJ72isgXwpeSD+TBmUEDqSjLa9DbaRIxpU7wab5
noxklKPmXQppcrJ84Yj14CeMbXZsraiHM5D8VkeKO/s8mhz5cx4C2An2EtquXvwS+/Uc/ST20XGX
+6I2wzVoHBLlS/fHDFUUO0WS7kMPaXsJtjELntgdV6ieiTEyk7HaOXVwtiTovk7728b2pjXymwk/
uXr1WBP5bsuIB0Mq2Qvql5+AGnXZmjYEy0WNxM7SIRoFP3fItJw2Msj3BDm262loiq3ZtSf+65eh
x7oFW/dsxQTXNnlT03fZLyE24yVk0tyWcc8IFKTSqOrPVpHsRzVEa54dv5RrHijbd1ZCpuPQJkdO
eIbx4Q7RLJ8AudTbbK4Qiapql81q5yFa3UvDffLdgY2CxmXVg/7UvS639JkYGuWtq5k+2kG+kRAv
t6ZqEV5Fv9wFCtNAnWJZCeZzjDed3+hNG5iY2N16b6n8EXfkWjqjw5Y+83ZtYr6zlPzK+xqVj3I0
uMCRPq8LCGhbs2VB3xlbttY8YwrGKGVDII7GK1MYfD4BkohtFxBlYCXNMWybAz0nMfZasYQpGdon
vQUpjxR7A0PMMMW3BrQozz8l1iWxORsmaDxwrIVbK5v6xbEom5t+l8c2AJ6oYG9oN5u8gb04ZwiT
AH3Wg65Z0BOPUY48KrRbXcBbgQ6AXIcLmygSzBGVIzZo6rYR8qZt7JVrENJPhRfb6wCKw3o28G9E
rHWmzrA5CAnzdHLmW76QD6xDsfKJGScNauzV4Jvf25QoZjK0CdWuUxbCeNGM8ieCX7nOSob2M7x4
wgHeCt86pBmzlBoQ5YaF+ws+pHwFLqewf2Q6ZbsyfUPZ9C3hRFu5RNavQgQ1IBWc3RCY79XEyIcJ
xqoa5Sf4ZeHKfc06ge0BQT38poPrttciY1UbOAziQMNiVio2aqk37UG1x8jpcZJSxJvekOz78r1G
8rIeWkhL1dy8TENEiE+OkrIA1qgiPlTHdHZ2kxxp7D7HcfJdhIAkFIdxXk9bPxrCven5r9N4JsXu
q8VJtIFpMoJpsZ9NxvWhx3DZ9uh8o+QL7pIQhpX1oyz0p4XSGPtYruJkpFAv5vfMz365fVOSSAvM
1jvqsv6aOaTGg3xi1TBfihpYDcMhhhH1uOmyVu16o7+JBqhKbAQRWBfzexbE7SYl34jmo4DW5/xE
HfCui344Oq33u5/9X3AOxLZKjd1Qe+ZfLEV37fs/xWmuK/m/u+1J4iz6pzitKjJJxkRJ0FiCCXPy
PpdOiQ2CvNt1OBACYcHaYCxhESzTBdskxYaXGNeERn+DTTja2kAiEEs64V5THf27dk58YPxbRB24
SqHrdRD5urb/AYJtB3PohuwSTnjU5LFexl+OH5EcGNpbRvTM81P/6kuigplowXggeHk3R+vMYTFr
COqyYQ5oUTJxIWHE3FvT819e4OLT+/juOS4vD3cBR6H5QdrXg+rrGl8HJ5s2T2OqoZrIEbrPEYBO
XjhAm2FcArkR+S0Z4alDlpAsHv79ZfyhMeZtck0TeyhiY9DkHz5DgZXQ0EgPT6hpWFLMCXBJAuMy
9V44FJ3p8mGWMDCDIk3/Im9c/ul/vgFY0Tw+GU+aArH0B7VlpX23RB0MaWFZSTesC+Mo8rZqwMMz
L7+xJlEFhQzstH//na3ls//wk4Xi/OTKNR1bffTCCa+ICzJcFCuoqHpE9nVqB2PjB404tDraTwPw
FNGMr/ns/YaVWxO+fMPMT7WXYR9crHvZmJJShv3gUucjeP25O6dx3V+VKr5lDkU8Woe/yVM/usq4
pHmnPNNzLWlzyXyUp04ZIx+fyhiebM18xZhPw6IgKFg6bBJp9zcp1mwK6gMCPRtSxzqw5hQuLCv0
oOqnHarEeLCKC3THs2tAIK27Zjpgk3oq27I9d4AMuhr9niuNPXtjROTzz2zw4AE3MQsHVhOrDMHF
BQM7WjnXWTOKjlFPkBTKapo8NUu8/vsn9efV6SmHhswzXddiyfjBtFjkdmXyTjunjrnxquEGXpmy
2lZ996WRVIJRzQBYuPHn2knM3b//7D+lt/xsVyifnkRZSIL/ebqlgTWgfm+ck4C9lM9js0OkiRvF
DTbuMjb995/253HlKdcXnlIOdqM/PFhOK60KtaRziizj11CUbzWOq/t0PxEZrKzg17//PGs5Xj7c
A1BDpYknisuKmcA/f72kyiomH4U6JUHgbiMjBllb70Vj54SiLcOOZUUQEXO51sZzWdY5Mi/J07bw
GAIu69EKgvRR6vL5LhrNSj9e55KuasB6VCjCiDiw5larR91UJ2po/y/Hh/XnAeo5iuOLN8yWfPfh
AwKGFkxkGtqnMDZciPGM7+OmvonO06fR9ceDEMYXySLM8Xm5CKo60pxHZmyLHHHwUIiUYHyCLlql
9uSzznCuYLc/WVGpX+f8LVDVvP/3N/1/XM6+RXCI4G3nef/xPfctWBFzqawTowYG/Ipth/JIwUIB
eBRBQcrpklHBKFxn5vnff7T4H2ceV7LrSAbQZHV8fB66DG/52Zl1uiNLq3yeVsJDudNDuxCSbX5Q
99NVtB5xnnHLrmvR1NajOa7Q+PV/udo/+rWXowyDjO2RHaQwHcrl1f6XtaU3I9CBviNOJMhyXi3q
oXnR/Ny4/sL9XL7RlXPDUR8arlH85c6+G+H+ee37uHQUgjqXhc2fx8pCyjTz0DyVpvmVmWCJckRO
X5S3z2T6PEesoKUi4SoLlhWOGYMcThfHf+i8uxGkjtQQ32vhHuauUI+9PDG5hxNSl5t6XiAfUJd2
EYvLx9EWN9DxBHwG9kn7nTjDM+lPSuGlt3pz36rcWWEsnGn8W/GgI72VzFlWGEbULoP3hubWgZ9e
pP4mtrPnXraHrvLzM0uJxUeqJgLQA04wsu5RzULLw38Wgo1LG8p0vxY8y0T+Hpv6GWxzs4OIYB8H
ERz0Qhq0xSZy9XjRseXsh8VgqksDulM/vY+DPBhgfAcjS57rBTNKUXtp+mFmL+az7GzoqOLOJIrU
6z1i6dOXVie3rgkF3Vku/nK5/I8HNh5pWlZydywaiPth9l+XSw4HLZqMQJ30YHvnOVF7lAbf47Dx
nvrWPHsaGUYyoRmA546XXbULaP21G8lKNuea5TJDVl2hK7a6dA/lljkBWkaWJUsOe6XeQFrA6ehm
6y8vXP15xxOSxSmLndX3pPfRkqnTHtkKNeDpLhNVaExmY/rdaa2+Z1n97hnTiSR195rMc4D1KWUn
nXe31ifBlu5BvCKhAZTJIg/lwyUA/sz0WaIerEf45IY8JhrjpRN/0myrtj1bvj1mZyxHJbuGhrWW
8L/IGMrRShiZDZmMTb6DTP0kxvJ2r6xa+v4LCce5zcHoj9Y2tSJmyOyWwVTLp9FgF5LWP2r8o+fN
mJIlAey1O1RM8OphAtn27skSU0pGBiE6LH4/qnvJO/yYBSOEZ9xgh6JF56Ws4etfjrQPflcOEWAL
CnccByo38d27+19XhVk14dx7PMJS7+Az7Hlo3LbaImfDX+QvbvcW36ZYVKNJYRfQusjqHUNEEYlP
Skyd/OV0F388Usn4Ws5XLEScbfbH11NFDYvLeprBoavh6DZIKlx3OxZm/RDZTBLap6TNi7VbonsE
M7ULZ5TqucviDTpzc+kiEf6l0v3z1Ocl4WqSOLt9npYfCyhvttBkMzw8WWEkkZnCMmReERBbAFFB
MJ6xkNe5jjldmfdPRyfFY2/21hnQhvxLKpH4o95fXgtaY2HKpXhVH878DHcOAF9zOiktFhaPyo9N
W+0j1oAAavjQAstC+srec9M6hti4Ha/NGMpHnaSQzKrsxl4/4H/T2ZuKbpdmMorP8zi//+W6+vPp
5FBQLE0J5iYahI+tGeTcaHRKdzgZNWRKvJPmMdPmBXUsnErWjgcGsAAV0fw/BoF/MPx9VXBr+1EW
XozoWc7ANQZXvYW6ro9gDDvS3b3skk7DNdyNCH2fy2rMFvP4A+Df8oUTIjuzscRwNJRbq+MYLpKm
3Ex2Um/nwv8a5KSJz8g/CTAKdobZZuisytzfhDmCcBXbDBcXYXVYBbAfPIWy0Gn2EqW+3bjqqCoJ
CHnK3G1rVQ3RG7o4q5DRNsq0HfBbd981sFd74eYkmXKsdFSpu7nIow0BA9Mj93TOVHI4MRsNkDcS
v1EA2TuPkrXw/UvZTu2unwp7f29AChZ6qF9le5lxS+IOyZ3HGUDhpt9mnWu9iYlyPk70G5iIr2lD
i6ujdGvYrTji4Pxdm+hBejkTG5/XVx3ClHW6zn+8H6IxQ8Oz6fUvU9V9NYsZb4SxHVBaXSJhPDcW
WH49oqVwbX3V5WcW/jGeA9K/HShT9046CurfY46CPfbJdip5EqzzWYsHkUY847Lg0Nhq/EvN8efF
rwSdPn5jX0k4LEu38V9nVZTjkEHN1ZyiRNKtgZ5bauhy2Hp4gHcQ0dmLTP//d78S3Pa2S7IjN+zH
erPVptX2Y1ifvARgCLHf17Tr/XNs5Cn0QyfazJ7cty2QkUWVlWHm+Y9eQXWOd/n3m8r60OBAI6DU
sngSYgZT5h/3VI71Q1S1sllNG6+V6+UXbiIewYqBLbLfPfYN++iEwdWwu2mz+DVmbPpH+Iv+pzgx
dmE9sCrzhmsU5d8pRBgcW4QeIHQcjYzayWeVP4dPkvXfpkCZTQAYqKqk2RbjaP3tpCfA8Z/tk83v
4kjHkfwuIBeoYP/5edopm0ob0fYpHKto4xmhOM2ZMk8ZBLJsdf8zlkVxun+X5Om6KafoOLjBfIrJ
P2D0vXzrBUieVqmXpbtJGp+AU8+n+5eIKh6J+0jhWSuoRfy9IhOL7VNBZVC188kiobmq2hYMFFL0
zqzkJkkwUDx2E6CMmWVK7MhTpGKALWE5/t9vTZQpBggwUiEKeYpDb9oqp/md+ZMBAXIeeb433Zrs
LbLYM7IeCCXokS2lMjvYKjnEJFKf+tgOTily7cAr+bVHEP7t8u2EWYiFxClfvty/80Gzg87MTb7i
TqZYleZTrlrMMnX8ArYYt3RA+hm9aHoYHXtveSYymzF8qToeWpxiKOaq16zNEBqT4svKat674VuY
abV3K+xs7BLQixtOtLLq8PXuzPyP/Qq9IJY7Qg7UiB+om1jLlKld3UCZCzgqgcxgKNqg+NqahCOJ
TQu0RaEBiYFFHdGSWCw3nmPRi9c87DYNWpbtGCSsClIWrGKy67OPJ4gAaf44ZZ53cTMiYgYFxd8G
xbOco9NQ3uwYTlupIfuldhseWoxi91fJDvyas3s/gqCL1qabq5cWOuXGT7gaaF/YzCMR2jik1lwM
WXSXGPETzUWJ5N4CUlO3zJravL8FQWW+xtr09xrtcG37wQue/3VScQ+ZRiV5LjWlsQnB76D2s68a
pu1jFSOYLeAgryGtOMe7XYfHlrHSA6sro+4RUxADhkkPuzxurQPXoAYwFiJelUa+D8eafqGhnfaV
LnZN8wPv7AH2s3gdbAjhSaUNPKCM5KdCZURTikXtpC4qQXkGvS/cg4qM9zi3iNxo6Z/8CpZYEjiv
CMasbYy6Zl9k+CETYPitFxnsf/QnZkSPWK0YQwn74KWhOFqZfdA0+2jUZ2sLqPo0RcOa1UeSV+JL
nqlPdp598RqNsLQL8ZXiij9aXb0zSF47SC2w8oFtdUws/mWIq6/urc8IZ6md89TeDrVN6H24Hfih
cVePN17mqnWwx/9nQmkmyA69GtIoKnWMZM93Y+q0yHLHyn+10HexhGGWqSj9LvnYPRYCKFJukBHh
DcirSEX8jBK22vcel9HdXRygsL3Z8LfXRuREP+rwm6lnZ+83It0PIfq+yUwhroPGxtZKu47LgOt1
tp5mlDGvAxpxQPlpiDiJP6ZVd8XIIzhtTQfdCNMFtwNsPIPNv0U1Vb/sIXaRCxEfmsq8+MrID7LH
9wyPCs0ehr+tTRgALuxAPqMX4MfPNbzN1N2YADNj8hrWtuOlq5gn79pLWHkWR3tyyhfIDHpd1lXH
8sRO13Jmw5qni/4I6y2pK6ShYTlFQJAebF34iIb08uidNGJbEwlkHV4YloRwHjmFGpMbgnx6Y1fL
pNm0wBA2PQusq2PBC4YbePYh/l65FHpegEShh7PgPOyn5BeBSPqMtq+8mFG0KFMwnKQIKy8+gYli
aC+MetMtA0h/Xbmx3JFI5q5To9BHr2+oMh1dvVLXrgsvt5+omLCs+M01bzvx4EsjxhPxjHEnW2GG
4oxpGqjIfeszULHH4czvH4LHAbJleuMtVvl0Q0EVcgXAhR7caqfs0LsZuhGPJTdTRTu71ogxTxE+
+GWAO5z6yrjEMAcDzZKsM78U5fh/2Duz3caRbku/S9+zwHkAuvtC82RZHtI53BDOifMUQTIYfPr+
qKw6WfXj4AzAuWxUQbBkWXLKUkTsvdf6Fj25Wr0WdhSzU2q96dvkEQFx+FIU39gYmLBKJwT5S9VD
JdklNrZNxLzuvsdkMcYjQqhbNFmSzBjP2pmdhhue1uVpKpNzNZ2AAAVYS/p3GDZin1VOsk7aAkY3
sqRz04TPsF0hAEfv6ZAcI3wypyJCBKcRv+8yxtorv7RAIopxYU1/GKSznnBbnTPU5IdxbE9MGfOz
4bHFiciL8YC06BoDl2Nly5LybBTJroUaTuBt9Nj0hEpNwhT7uMif3JpWX9/ywW/a2t0YJp60AYX5
Ee69eUx09YEtn4UKjSqv9hKLFMkBQxL6tjVn4ggL0jRuSobB+2QgSQ1O132amreoiNxQnluk09kK
YKvRkeZL9+oa5c7PIvE32iHOBV0ALmlv8rYZqqk6Yd6NcLY564rjchdv/Nr9EnfaXkFDsHd96HFu
LotHVPf8GXISiSSkBybACueXsU9KjAK4xeYrI0kabTCTNqSKRrsU2/IWV0y1j+cOr0QEO1WYD/Zg
OlfKFrRq8GkelXBw8iNrRZsEeZ/cy2Y/9WJDIEN4QUA3bBuvSXdIt0xS4njp+5Lkgq6Yjp7T4Tlf
HpqhcLa2FloL0h1QacH0cie6BSyhIWvQS2cnOci4YUI8cXM9x3vpWCorgmhus27qvRp7tZ6Fj+Fk
LLD4xENIpKJpbXklIdsGHl5KIg2wjGQXIHao8mbIgmb05hdXwn6Czz68DQmsEr9W467ySY0vqNTW
d+1vU2SMWVLvvQp8VIV5mR4jo992seE+VLWrt2IUN0rK73bWHUIgl0fL3LgcpSiMpu/IOXAfVvIJ
rhfBD43lHdwBTGqRXG163I+21ITRtPGmTMqLLc3oYIvKXM8OUltYlQS8Jcrac0TbDtnsHyTmiVVA
65JeHFVHSuCTr2kz9HIEqGf6x6roAMl17st9LDP0TnH0DUFuWl5/cUwUHP3oX4gTPLuL2HpKHGA2
xaXJXXG0i4FxcpxgtB57F2Gemg4Oz2JVrTpD19pnSWpdvNE/z2H5vevz6BojC3Jo8Oz7Wdy6ySn4
Z8SavNp5OGVWvEnnc62j9oq+DEmx2xpHJs9AXkwBr4+XIwPSQCsIgoDOnxvCQx887BOWtsJLJ/xN
SLIR3D71fneWE0m/Crsq3YpZXojxC0lIhSAT9eQoL8OQvnWM1TAWm66zrM2EtHU7geXlwBHZW+b5
aFpNRcRnm27Cynpq6Y7kwzfT23WIEVwRkx+IpmSVxjAHPRPDvVtjvfdbrO9qsTDiEMUnLBwGdelX
pMXToe2dG4rWeqNz0SICGOITRR46eazRa6sLBdjgod1ntveexY7z4M1yMSrlR9ssP8WTcnfMQ61V
WmGVCPD6ZGbdn0Xgv0Rluy7c3DjFS6qo31CBFq16qR1pngc32TBE1eteuzXNYnmwsP3aHM2f6e29
Vto2z+WMXkXFxREKrMd4exy3EMrSK3KSnZqxNwMoCS7W0GM8UWN2ov9okcXH6ktbsKJg9m6+kb2x
jIuTonn0SGgwH0C/OTphygLSF9dh9qJHWid+hoAyYyKIwJKxXyfHL3T/2if/6Q44SYpgut3PoYim
d2XkpBfO+w7LOJJuo+vF1uCTDyhuBlkdJGgKB96cM+l7bj8cEXnITeKE45MRqaM5JeZDPxgSJbwH
ZcjzSeRLg8fcdMXeqEiEimeEdzALEKrI7GswFvNxUgOO1ah6FlbBhlYZLyaQtn3uyIjlHpjk7CnM
4Fl8jKaufa5J7HMs8hfZOZND3PJc01h8HB350lWEWFsqfqZbhB6qLezHEZM17SEAMzqXiPmKsDrI
gqoFbxPWvHE+Z9KcH+0B8AC5YcYX7ZSPOJEG3wh+xil0ZLRV79TDxkbY/SUTTEe7mS5oX1hHUdSc
b1zeG+ViqsIBJlucR6Mv1cXBH3rwu/ArdAAb59i565mSzbGuTkXTtVvXixyMG9CdfomAJXACxKOM
UzEXrWBxqhMcnw+dZ2/TqCXjCl76MUvDiVHA8BQ6VfCu+IBFM7agoZT1KUEc+dwuAYSsJscsCbEf
T0OOQT1e9gxKralKT7n7ye8MzoO1RJLcytba9EjWTrLtsmNa6VvSzc3Odef4k5+itpn8lWry8ZaM
5Ih4uXSuwcyuLJB+6yy1b7HjPkYeWDtLOeWFnHaoHWX0CoP1nCHvexg6l/6FFk+ebOXTOKKIHNsZ
Hjr1w/19q9CEr5WA4SIHlL9D4EzPkxLWNR+c6I3dJ9p6Gj08Rp+dbgESjOhjNyIYxCZS+jgb1HlU
2G9upNyzUZkYLE273vOX+UgIo8eMbsF25gD/I9ShtaiSpwUp00K6XelicgE0OdNL1QMtUMVI6A/G
btqG4UsZfo5nDwCKFb0o8Cu/uCJ8rMVazkQE3ccFg43tiXcb5sUmZoxYA26R7oIoLcSKxhmaq3o6
VmbPPilcEDUj2Ool07YZOA+UHZlVYVnM+2gB5JL26l7YajR8CBsBUlv/pJURbZmqALQVFeFV9kRQ
g4UrIp48Z5cj0nsgv2WHmKc4Vwybjn3QX+wp7U4TQ5bQEzceDvFvrpEwF0W77yOkGpPZG3uhdb9v
YvOlZgZw1jSk7+2tWabf6pEZboTzdVUNcX7BYs3SbPuvjOBfVa2vwsDV5XKC07XMcTzCdTZkikJd
4PW09kQlSBJvYCLI3AMLjAenk6XcxourCau+fGy7Ue7rJMJnZYWkSfTjHn91uLNpfm2yQb7b/eCA
JBtnpgkod1ZjsqxhtTY+mMiXE4/KwNfmpgztK8Oy6XPpYUHRu6osfY62ZFPECnl70pIU5tbyqvq+
OMFdPlV92ZxDYi+SvgOTm0w4OlymYI3DPOyOSOrRz26RbRGLVpByQgvqChNnV3tSPDk5B8k4F191
GmmO2uiySJ2FcFnh/bSZu/jZRJQyA4bzmPTOqco8GmaNB2m/CbOLV5HaNScPU5eqHSaAaCUYlSAB
B3PiM2T1Ul7DGnj0mr4FdrNJHYdA+Icsnq4JgsvDZNs/A6G9h8oMLzrEFyFdPCmdztUhRZa5MQ3n
i4vieOtTUVA0jfN65PU7BOJNhSwNtsO2Pij1fAdBcTYy+eBHKwsy2x0zgdTcusY6W41dKh4Mb3gl
ZAtQTy8gfYY+8VUdMVhjYpUkSu1i1UwX5U2nkBri1IIAG1DWbVH8FlC1fHEOcvvRUqF8pj7n7bkY
ZKvsOobVKSwi9xFf7rkZygnRrZvc6N8vYb7dNkgSc9MHyCq1kXYX0bVEkoru0SJQ7uOwQ1O+as1E
PEqE6IBS18E4S/IYvHMypvzlwUPsYq/5ogR3vFsPPQVbdRrqxwKr0MZKUF92uCpWRdi/dYPzOmJD
xmakgZ246yCPwYTBIFqz8n+tjBQPWml3D4rnhMntvRlN9IWzyqpzw3KPrZZjLk2NfSlqDDRl/tBJ
+OlLlSlq/atRWra+c6wBL0uL0evssXeZS9eSaNBrZ6cceIfyJXZ+WMC4sIeTPhvO3oFEOvtjGL9D
UfyaTHhm3EDF29Qma6u0KPsn2wm32CytTSz7ZIez7ZDgjilmR27dEXZMGqUPOAe/Q5jGukFjYOVb
nUfGGo4gBNO41ezXwqElZlmD/30mw/KLMTvJQ5PWVDuh9RqRWS4T/7MzeuOjnZVHYQblOe+q50RQ
eLmOC/clnp7IdjdQYBkk4hJssZZZGx6z3j7LIdFbqRzvfbQyb2to7+gXtfNILXrhLd/4cjqiRrE3
BnE/q/sJrmF1tTKmFxmqY/5JEYI2IIzBWKMp6ZP9bAY/U4t+FK5MjN4DsgCl+ayS3LROA+rXRrHs
RNL5JHmvr9JE90dnHiecVUa9jUy9ZZnIdlmvzrZmBDpa3fUXCHIRkAF/mjZ5bDoYHOhKTLlbbgKP
zntMkuE4DuiM6wY7C0k0ZpW/RERkQtZBOIjadx92pAyjf2vXjhETy57FPoaZ/AHXGGF68VyD3sEi
NM/Tj8AHzjebeURHcEoXr+CyoMvvbZ6JAywRrOfj/NXYw+XB8RNdlT2ok69stZ6cdNzc8V1QBWAn
Tcj2E7tvT8qmWXsXTTIoLk4+zctV4QF08ZJp7waCLixlXVi3cu8qjt1RSTnFFuSP6HlrjOWrfiy2
dtLUp7Ev3ofezx44yncr4TvsXZybjmnTP6k+co6ODNhStHlvmtLJW24zhb5YlZVsHK8ed4kaPytX
9DvVlzVhY6QNwnEX2yhUFHrTYlHpFUKbVJqH+44/9JAkmmbcCaqtzsEXxnsSGypQu6ms1Cdf2sfM
xfUcmFdMtKY3EV5FJB9LBHgxrBrATacbEs9gFQgmpabYToNNUiGLLJGe8jyb5tMcFtZVCQAh5Bfi
2FaKzw6FaLgUO2UffxUKakIoBt7NHZCN0JPNyoxUfnJBf63n0N+XyzDRxJtHGaWQ0zfdnvmJc2yx
B61miBmHeMZYZcXdF76H+cUetn2WWRepuqutJv9oaAzg9NJv0al5XENs8ekWkZCqcLoc88KUG2m1
JF768qUtbflcitw9Vm5PK9GobuLqK8998orkIsLmmxmW4bYd3W4fIk6gUREOOzq+1mvHVnWsmXo0
ormVHiw3leHmi9kQMJgfkTTr56wEb0Eq3KLfyB7y57IjsMkfSmvD8nELfA0uQHXJ2s5ZoudU+xdO
oqN+pIe8cQQMjxza6ROaVYZ0na8JOlSST2OhHx1cbhiHSe/DB+k8GSGLrWvL8BADmSEXFEcjtbLH
KGJ553ZQYbD6DnvgpwC6vDphEC7ddcOWiw9bkfg02QFRxgP7mmHTro4y/7PS38MUd5ZBMNg1J+b7
agKoj6P6y+DRNNHlq6xs+4M9zrhN0T+C9WjPtjd+p+ZPN5imKmYWc/rIbrVxiWG7SEAlOwfX9oq2
NkyFxH0WnredWThfGhYjnYYnj0MTgUDu15awwDf0Bp9CqyXcJRI/PPqdSfEhrEPnMgxm+uCyIFto
yi72wPggpN1y8Or5B3DnFGsDEXaouN23OP5MRfRa0TF6bhLo1llaPPZDaTLJyPRuTlMMpiojIyAB
z1rTTjfyWL+I1uTj02sPj3c3EJmpiFCb6UmlfiKf8Hi92RyBHpz2YtiZubdIACGVJy0GpkHdW+EN
kthx0X0OFytCrNrpsesa80lZ9Sf8dO1NN/JnPUAjs1Ve7gtlBB9nbS+Eutm4NhrvR6Fmd2dTeh3k
EOUcoAx5TabbAAWp2QdlvHGCfEmpKXC1q5i1igSmAmNSV1wE6ulTnM00AMmbmrHI4OdBJkuOnkuj
KyJUObXrF5VPH+PGmHYpCN0LgY1nZ2mN+HocOW1TzFWN0Fd0dPpqs5RtjGmiqzvoD8WQuLdR88Ar
l1+t6xSn3bJnCD1040uKZfPgjyYfjuWqbuPhxYyOrl+ajyWp5U3QWB+SVG0D26w+C6Yr+xJMxU40
Vv8h6KojB//N6ON2X21jvMq8HyHUgIo03q1Wf1ZAT97SCBt4GIVbkma9si8u1YyMLKq8Y9BDn6KK
D/3+TKYv8GGeGwcIsQ+MpHP8DuDrBn+7f+a/Hz9u44oUvnXBf+zXW7SWe7hVZwKBbuFr+dH/TjfY
blckdCgCzmpILoyNNj0niGyTrYGxe9uIVRg6gD6ANxYXFT5m6gUdewurWGxQze7dzXZ73V4/X3GW
rd6JFFiTYrWdtvbOO3XH7Jbdxrfwk/MT7A2n3tYHLEg7Z41HlKv5c9dvB4/Rx7aoduHXiXHVwTyW
Z31TN/tVfgbtzjCywBNFjodY07iOyXtvSADdDWpPLx/3KkoQHCTmNdWVJmswfU2HdicBouGWYlA5
tGF7AIQ47uN8cLHii4hEB20cQ1Vfsd0113BIP6ummvig+lvm1s7XgoPAiuOsARq0CA5J3VzKYlTv
TQsMYJiM5kEjubsNynybk3on1Vh+5IscZVKTcMbMyo90kteeQIJQeGmHt9x1PzqjT8cs57iZ12cH
w0fNL/HyEUr9Co+N3t16tcGReboVgKvil1vwhK+ya5W/8aTuTveLzm27Uwfu89fVIM3pI7a4fnI7
F6cAatsp7qQ43a/evyokb42hqi4W47QTk6+LkV4qOre7zp6aU9T6DfNyvvqXq4LpyGH2xk1OuOCp
qQJIHmnScWkxL9tNZfh8/84c+9468wQdYquqT3HuXAIGhLv7N+NmrE/dmDQkDlYXpWzjb7e3dUAT
Dg9OrYgevF8keVzx4ebi9233r8DaLMs+e3aJa9lanlPW7NfxHHfz+v6re1lLXclMd51YLTacoT3F
Mmn2uief5Wy29rBvwLvNnvfno0uZ1b+e519uyzsATpYoxZo56Ye57tKdCGyMTDLN+g0bGkQoo6tP
VD414XclnJl83qNjtFl67BSHEINquzT/fnG/LQlESUuvORvLq36/YB5L7zSLCi4nfwJ3YyCRcExW
fYKuoWyJvjkVyxMpxvu/tIP/n+z/n5L9Kfv/Ji75d8j+df1DNj2ZIj/IvQGQ/v3//C+bICx+6i+0
f/QHonZUsp6L3BoFF3Kbv9D+wR+UT/g+Qt8E84QN5DfaP/rDCeH0gNu2F312gIjnL7S/84cbRUCf
kG6H9O/+e2h/nuaf8hEzslDcQ71nqAg3xb4r0P4mB3LSIqp6lwSO2jSatCMmJ6C7fW5c+BlbLXGx
nvFSOT/wtM4QYggXC0lsxvYfvHa5XSU/A8tR3nfeiY3xwY3pRr6pVvTyZ6LdsnmfA2c0vo8QuwUB
viw5szODM5nakdlNF4aUiyu2P/ipTeuX8kV4gSYDGunHW2YT+g7Otk0HaIts6suqbDW7CCpO/M1L
hylZk1SU2Oc2HcvHwgiddhMrA/vU2Bjk7romgMDLAFuAzmjNCXllhqlGxTfgrd6TbOPZRMSh3Wcg
Zifkkwxl/YXEMyxgfUDEwEaQLdysyWyI3BUIB5dTDhoI64etJ2bNEhzyhIwzqdpV2k39QrrBxESD
ZpD+BTBRMaaPQ43sDFVYX0ZS8my5NrFkJh6W6Covvcx6D1JRJEcwQPki+yhNCM+qKMiHTivFqDF1
n12FwSR35o56tgmsfuERtoyfm7j4CtucAATDjcr0oU/GClBBGcSMtk3XLUFVzCncLGRDUfwZuz9c
ATOWM5u551QATTNLnxjwOPlm5OCwuJ8DHd0GDGvqg6PCznnhjlH73U+n9EMSqfKbicpR7mXRAW/J
hWgBFXjM4tbac/ovPoe/eOuAIrxWEYujbcfOa21h084sjtyAnzHb0fmEeAivcLJPhWu7TzV5UFgA
6EV069ZqiI6XXRx8GAJs/Lt6bPvpKRrgO7Lm5Xm+sW0w/Cch+KcyhHaQGm0sadMPdefeb2/YY7xs
m/ma7V50sl3GpTbx0GAlGs7VQzpLvcqMsb6BxjLCn16gHLkyolmB3Jzox8EzaXBnrIJMBJz9xyzJ
jDPwJyzIpC5RsrttO4fQsv2RqCWMvIrQHXx/4T4PFb2PtgTTvI1NWQEnoJ1kH0DULFExlFvmtW1H
6wUvuZ3TCvZU91Cie04ejCmZgrfagxhzgP4ThqeYFcVxGfz5w1xsM7Plr6JWtFkU5RnJuLZmqOlj
rT0Vc2J8at1Kv4yB4zxb0Fu2GDPZ+oA738xAJxc+AUxKes+jwWXSspr6Mvteku39agjipFQNgQlZ
dPa1G0HdTYbtnWn/tXRH3ZiCuqr3djv12wAN9pYStWlXs1mLbVr2ztkVVveQoWlHVUPjxShmDGyZ
Mb2Wwrf3KgubcxV0wWVKzWJPwFq1SSzCNePOrY7CS9SL3yXxhopSr0Gg5YdkcOyjGSfem6m7OF2l
UebhyXN+uJXS78hDxdU1RveJ0Kf4SY2kowIyq5/aekx4PWRK23+UT2GTDF/H0mqPg5k5LylFL0qc
IUgfwnLijoBe9qQxWp+qWmZkh+RMSDUfFXBixc6JMhA5YV5J2DY1UpAsKdDWchYDepdckoYc0BVC
SepZVshHvBb1l3py8203RMnN9wUyVpHH28AjqBZueLid9SRg1dmSuS+DlggFAJaHXjw4vBX3I7S6
nYuZ4Da6sfFuZ4DOu6Fp3+A39LdwyKm4a0PDL8uh9aHiOvq5WbI2kPvkeZl7w2huQ2dL3epa4CfY
pHlu/qzMvH4RQyWvFunMQDiwwPjINir7SOib8RFpK7CQMShpDGiNSdlMC3CxTonDfaT1ChU92dgM
gZi9RchlR+YneYPgi24I/T+HwAMoCnzMMUNPz7PfDTs/xvjnU4phcIDVfYgTO1zbzB32RUUKdyg9
0OgVjYMV83ZMHTQUvg2WnfMOwcQsCLV4YdLvX8XkSQBJabON+fscMEJ5R3By09FuewOqSG7sSJh3
Tl1mLdnhymOWa08PRm6X7FYaeloPjjmuomBTx17wTSiX+Ou5yy6ms7TwRYuowXbavQpJ1nCyqIPE
6YtrKHomh7pNP8Sy1A/pgCbRtk0CleZp2vdgvrcRXuOTtyRu5rTe4bX59gYdnr0fUhdqVKXDN5QM
ORy43DvjqKHBUWCwQT4zPcUVAnxeg4Aluc5zat6m2UfmMscHykxfA+FYRG7MXgt6So09tzt6gNmm
Fm66MxKrPnZ2g5HAj/troFs8W6UeTmS8LEl20F961s3tlAQ06ZvROsz+GAP+S0YknTia2BBC6Aou
tvRkjvdd29IRdAlT6SFIfqfXBN8ilwyxAugSddhUe+RB2botcuQtFTjFMFTT0SggzeXzwAQrxwDp
BAN/ca3HY8oE9FBXA0gkx6F8MAO06kjAPgYI3T4UIrQfjTgg6ipNgr2KcjLkexyksYFlm483i2iv
Y1pk7BZorfSuc53wZ+qaydnKzGJnzIZ4hhJHX9sDE5or2DcoIlEOVDOC0zkkYlT7TJPg0Z2GGats
Pg7qEW5wuzWGarxarBz7GYzptgz8eD1PY7LPXZJ9a6JTwbaSYOAZUF1pM2QTrRBnXGd1kp8wx8uH
JXEOD4szLFDIcjNFsbNxGlJlogHbGlFmaj4njc+xfU5h+iEDBKE3Lkwxfz4OOU11fybtIACruGHG
T+fQ4pNRubUmTVnIzVRHvIczIXZ9ngPdqRXgptwc9qmqlg1EIexhv2OwYHog9CzepVWebMopRi+V
z7hRIQ3k23w02UOFWV4yPQzPhgGU36vm+jBbjX/sNa5zwyOumWoI7adgmZFOZBxo3HtbZBTTNqv9
YT8X/khwoS7keyNaWF7m6O7rZnKATEyDwuHYtekTMY7tsQzDFBdHKMVHUP7zzlFze3VJUix3oDXt
YJMnlHM7WUgZP0wZsvqNSVrwsEstP/QOBEep+RLyIjEw7Eije53cuaWOigfRb1wacw9s6mWzdqyl
Te27mpYgcIoh2+VuZHX2CiG+9uJ2JZLB0OZlIBHrazKPrs045n60/5+ugvY/mut79UP+7+WBvzWt
Fghi+v/7z6vy1/XkR7PUFP+4sr0XEk/DD6Gff1AV8qM80J/3/K9+889y5D+tb5CM/8f1DSdC/m/b
7J8Vzv3n/qpwwj8IyrAsbHqB5ZM2hvPsrwrH+sN3Of1ZNlXHn6lljvcHcxMHs6zHo2BCRc/+Z2nj
mH/Qxgws/CV48f3AC/87qWU2FJJ/1ja4HLyIAMIQC41DIuG/+nyyIOu8ogWkUY7kJkaq/zK4/pV6
B4lnPcWnkM9RhD5jX01YafKsPiYTlF6vT82DsG3CUVsO5dB0CkBf2GLmxyjukega7Xs5NUigreHH
VMUs1QnD6qIiAEkl6ufYLK1eCg32a0xWSTHvmJEBmgKpmui9DsSwTY3x6uSfTN3sCrjbG46tBBiL
YBHWuktS109BK2E3ecnZVRVM/RuDLhAirfxSdQhk6CsGO41+AenOKh2+JamTrvvQffHraVyLDP0C
6arFJp4hvJjxfKjAX01DyxFsCTljVGwc/EXVmBeoBWajrnc5yOTIiMtrYXjFjR14WLszM/QM/RQr
HHYpq0q+GcKKmMv3zmvfO9mBLedz6uTZNWrG9BrElFG9xYYWTLG+cNxXCONGE1BYdcTFB7W5lq0N
/9owtjLCb4aW2iT8gghE2Pn8cjjptp6THkKAU6tMl/2DjaFfR3BzvWJ80CzihwaNQRVn6lam8wtp
5wvMqSheQvPrNDZHXJ/jD4FmbpYxA6IBRVGEmcCwYrr/iF82ndp0CAZ2qiGJBEVAtSl8+60m9nxj
W/rVamu9j6TggZqO5A8doGQb4w2pa+dQqek2B/xBWyfV+2YqmuOiXfRmo7ywHuHJ4oGd0HCwyop3
J23AIHBv3adXr5mj85Q9V3F5DmO3o7FjhCuTB8yrzmNABGxcYfMH5pA3K6c1ooMWxSmObLHHNk8M
rmOddEkrMwgTQmb77NtIHBJnDC7MVP15QfMJU9K/Xb1/936/+23/3tX7N2I3N0EjuZf7NQOn9Loa
2SlEPiyy938+x/3x2vt37l/OFZ28LvGffz/v/ddw87AnI2b42Dmyguvxj1/0/piE0RPG0mMZ+Y9/
vfvP3n8CST9xbCau9ftP/P7G/WqSJ0x971/+7ff7dU9jfvN8/HtJUpAA/vuOf/vyfsf708yAKbH5
kmNkV80aWrp5uV9Iy4Z0M4f4wBT7jSIpAsENM+RRF/2JTFuqhwReR3VBJFD87cLAnAHeGpklfK9m
nZTu0tvmNgSA1s6J90GnPt9/5n7rEGKLJ18cL23injxAQOzqzbazbZrATt7Jgx4vqUHlNTU1MzPe
SpZZGZcYfsjl/pUDR2pLRp7Aazz1Z5TGJxWp+ciQSm2JNVrVRVOtTOsANNG5UHI6F2O5iLzMvjCv
TTgfb9igPsLJwrmxfMvubVirBP3FgaHPteHxUtOA2Y2tci9J4ruX+1fMY2P84vp5UcBLavvY4I01
Q1y7JLUxrmPMYLBL/rotgGfrDLSkp+UeWsTfRJQyKC+cA6on/9xWNbFsikmflRboxpbXfZ5S6Gd5
i7gyJfolyndIZkiykB76tzI0L/d73S9MJOC/rqJazPetKj5hqGpYPMt3FXfV3iENaxVHuj7NAdTu
MPLOkgJYEmVzqEhO6a2E6bxbf4NPARCry6tdbVotLLfijSgLciQ6VZE1T+dAN5UNmgzZgDOjWwn8
YLpolI77qGpeq1pPl2a5mHIbt5/FRBjux3SxxY061jkT+lidlJde01umXB+uG1xLc2y8Iyne4ORr
VJPLxTjl8H4JtzInBJslGuNQOmRuBDzgmHEc9bOieXDqLzhLywtHfVPhrhDM4ommNuaLoa35YhIv
eJF5VRxnuEnpzE3328GRdivTDck0WO6WL+/8+1dfO3AvUUhyV3lUBpg0an7WqUXfWkdq6JnDEgTk
mtC3+8pfm1C8rQw98khc2yWO+E2S2cgPDCFwXb0QebkqWDcuegKHrit1cIm5aDdELjjbGjUfAGeM
Va3jvd3fWMJhSOenBEUgCywfOrepHmaJaRKbhqBW4CrB0XKncZ2vRlNXDwBqmo0KCBKnx7H2ZZys
wGk+gU+4CY5d2yYAstgUI6HnCfx4CMPlcSiQAQJbWyiDifUYePhccYV8zJj3HIhAeASfbh3spc8+
4Wdj1OEVzWkiV/lEcVWfdAyeJhFq3M1oebZd7+C4ypf7KEmD/v7Vrxt/X7//YG426Z/3/Je736/a
/Hl2IKIe708d2H0AUDuD+rc89O8f+NtD//qyZjAhYzslKO3ffpP7892ffq7An2Gej9t14meQVX//
En+7v6iltbaxaq0Tk1jEldHRxb1fhMsc6fdVRhQCl+E/brt/dxjddO+6jFjDPfQcQt1jAGd1Elyd
oUOyU05b1JN84PyvdFm/Ij7vNiaJIf4cfGEcNT4MOXixggALhpefPDBjE/+aYzlBpPBcsAQL2GqD
kmaP+3SEZ1oEm3by+QkbpWbvlttpzhj2laU+Vq31kU7O0adfAm0eOhFsOzu1EvI/2+fRrw9prZ97
C+AV3nT+zUb6aDB+H4iOLgjcJD3DAlM5IgoACrX1k8paY4UkNdCayfoq8ZVlcX8gbFUGcbOxrFOU
S5wdNFOPCDtQ8jLekz0P3yAa9gNUul5if1I1QdVUn8EOa3SF9v8hsDtcQL18xRsPyOxjOg7Tin25
P0CRx5bqdhMdjfCaYy4tihRCbmV8qdpqxEGLsC+ZwkOXFjY2D6vaANLGGor9+zLgDITEw+5pwnG2
Gmvkz35Eazus6lFGjMdHuYZ0m629Jj4WQOo4otBQjbvpiHEfpUaWQo3sqKAdcB0cJJ1j6o2aZrs5
ba1OGiuIc8C4ZT+tOsTUm0wqaJ+cwOJFI1I4wZPB30FkMj9APc9WVZGYfEYkWt005UVQ5Xs7ymOh
vf2QYG0pnO/ZYh6pzBffAp2IbvtBGw4tlUp+QomA1SV2x22mC/RCmKvjshJHwqJI2jaMJTKpeG1t
LFvTzIC9n/0vlIcJ1Cghd4q3J2cx/6aJPbkgp/1S/z/qzqO5cazN0n9lYvboAHBhF7MBATqR8n6D
kFJKeHPhgV8/D5j1dWZVfNEdHTGbWRQLlCgmDXDN+57znGe7J0Z0ySkNKVWLmQK+04VYPtmfo43k
RyeWIsOouastqjguvQw6xKOvjwqLignwMtlFvPv6nbJR7Ltn2xlva0rZQdgTnKmRmUSleY+Wtt7k
KVpAp3uBuPEd9+4e5aD0bXb0OCKsg7sIMufpdTdlNHnqlQZs/txxOnaJqyJvd9k0UMpk71F5OWlN
RqU2TwBVY5e6eFf9tCnMQkvr1Ss8c+NYflRApPxWrfYNQSO0wbuTm1onCsvxmSCKHeVNZjdr2mC2
BNkCIHRAyXklkgGpIrpOqYn3aZnnO4t6eRNnzTkZOZdQbFI/IF7P7DhBnVq9aZThoeiP+HY0LJkW
y+fFBOcbYhGzjHVMdp/cWOkDSS4dNOcQkLrIdwlqFSF4oGo6lRenhbIm6kV+Fk2nbLQFbGl3F5v8
3yXgQI+eNGk/G2nDJRVG+6FRxb4f9X3cWwn8WcoepX2O5lL6rnpEVZ8HlVYR+8prNJGTlGYEdIiY
uyJK+30vxr0GMlOErLIJo/SFuh+QwDy7ZveENu1jsuCGgP+KqOroYgfUVQrD8pSOYcXER0+5LI6g
jpD6gE3VDohzfJpagV28Jf2kzsmVamS2Q9FmpXy2SwkEVx93ZilwKxCRt6UHYFyl2Y1Fvq0n49jB
pUd8Xk2e6oQBk80RETpu9Bqi2jmM7fQ60i3Bt9ldx8iHTxB735yO9B6gbeTrksmqQYzfW5OrfExx
k29LXDMhdHq/mHndKXaAjSmLJCgIPi5gQ2/NKHs2c7KG9bhKNnodk+Ho8vn08xzMIlVQjzc0j9S4
9hMn0gNyzM7rEoey4cYy83wHeafzYPrDDUNUV0XRKgGfF4SHyhkZVhIy7GfKsNW6CjvuGN2jQXSQ
5g7EVticjwqqTko5wNQ1u8LPhhWRlXw52dlm+nCisvSAPbh7kzGEMi+JmCWpEkSqzV6pI1gIG/fg
qD9JZgr3iV0glIgijN6Z5L336Y2G44xNOB+tru3KNqe6bSPcVvg2UnOMNiKpvyLzlHafjoDebuC6
9stkemfHSicIfDf6RcYqJ0aaydIu3C+1i/YlrDiDxXBubIJbaRf4imHxrK0qzlpfeATHD6RILghP
s/E+Xuw3LAbIIAwHft064rWr5qGT6atWNl2Qh2h2WD8tkczWBMF45VAUDOz5hszXNS8YrDRayq+o
PzpLGD6gbSAD67YgPplk68jx5sj4SRTjRejT79Hn0QyxjoxUY+y5b2JlgOSk9dHHedeVJj3O+H3Q
kTE0y7emZFIyuu5nnWBVL/igcb8Muh+v29FYBxiioAtd8uSRTCN2FkVxK9akxkQtfoQaM6CLwFZr
yNSSJrkgI5D3ikC2Vb8XQUgW6M4M0F8o8Hq/WkHkRIGVm6LFv6CVNMZyUsgcctkT557q5zlS76Ox
P6toM6G1KvhEooaMy5zhRDXeIj1/xt9OiVtLPXeigJ4T/rEMhENbIw0V4gLZeUqTeL3SrCsfsj4c
OUhRuGEAooRpMJfWu1H03WZVe6RauypFf+gk0/q9MXaYwJOr0JblRm1d4i6qjcwEYhHrliy3Ta+Q
itKkjk2RVKu3t7VT0dyQ1kPpqHdZuUYix/EI3r/9ystoj/sEv+tk/rAoDt8byrdTDPse3NH9JM3E
W9gNWYQJCqnta3N4bVIWFg7aJj1i5V9EHyX+9I2SycEr4ogl8gIGeI0HxDhWYQ2YdeKFljr5HqXx
ZnXUTRhEJqxJYUYgBQ8Pw6t8TZ/KI50vkbAf10G2xsRY+tbAsFuv9v3CmTZwQEEjp/GbneC1xw3l
iYnCli7Kx7ikaBM91cXyFS91FmTG3G+Bc7wuYAD2Vbxmry43VcX3SiI5sS6Vitxneu9QstFEm/F0
I4eJp/tEdhstKn9Y5eI3KYrmmmdV9gRQvWOXyHyzW2OPBhJ90gYZf5ogMseiUWQGjXFjXq6HsIG9
mFXvsJ6Rn2b384io3MT9lnSAaoa52dHQMKnERU+08MiNXpdcOqYsz2iYoLWU3Wm+7n0X0yU8z3WO
tox2YC5QGJlnWl10+SWoN9ccttKy5NaNkq2bAQEmmm9DBlUSNO3yQj527Q0WW6AJKwrhiO7N7MzA
XE1xNdiIKenx4SR3Q0827rKbiMEB3RDSdp5u5vGnKbpmOxVKCQk4M7bOQjuXqNmXHmEhlW/joezV
5zluxM6J2cKn/RnrjriKxBHd+Hh4z7IFYZ9FbHTSYPACRqZPIyAcHf/3bMhX12ZSLUz7W+mq74jo
xxVP7Hp1nNBIb6s0iAu9Ih7muiJKlFghSh2KG2J2Ndh9xk5yMJyDUTvO3olwMYfkrgBLGLtTc5e2
i+onCXFVuVMtqAUMAkIJ2bUlSX8VURFXtAee9kKt3msriJZcHJQxvU2MCDQ9cXqbAvV06aLqIqzd
wP6z2hzbLmR9He5ppEc3o6CjUw+btmish6Q3fuqgoLwpiUwUjMDVGIoH2O1qe2JdV2XaZ8yiqYdW
ABOzMbeptB0vZ1O6JZxpWs49nm7J1X9E8kvdgbc+p9Nu7O2XLETZkenF4PfYnoNMnDRoqgVszGO1
NFNQFmNygItzVpXoqawkov3FabwGtYVvW8WbYs4P3UAD2Zokalq3eaMYbh1ADqXgjDL9R09lxjf1
JTl0Qn8eZ3nVoEL1tUY4hMve5GiJyHAsmXX7KzftmRSVCB1HTaDqgOsEhpdHlJYRiFqSEosSNw0r
Mtpcf56sCNfcTA8QL6s3yNtBj+9V1yh8B1Xfppy6RzU6WVo5wHgE9NBOS1Do9KAKXTHxmZK5EBUQ
so1p5ciCraBU+tKGRKl2cDMzkx0OEvJru6USCAPnxipQpiz0irPIvEXsdGUW3VmLeTksqs58TsQD
hTd6DADK6pyXGRmGP1Xtc+2O91ltPEvRs+Lt3MEvlew+14iLiOvZDPJASwCBxe85fXu8UPngZykx
NihWKG3s5mkE6xk6+1qJz6oj7aulTy3fQ++QHlsHqoK+VUVb4mLSx60AJOlZjXmQ2kAAWl9e5y1O
rXW0qGvCNSIRin1LlT/ejoP+Ciog3aBIiINa6NdTCWJyiDPBUjpyAlfRv2ocmldsggD9U/yvkeW5
i1nBFz80E09nx/UV7UsHUguSVfxUzwO16xcr7urjJJwFKaKHJ6T8EvlDLzMY9lHk7Donu0904oHm
hgwvVKCGX0ffJAyPJxn1tF57Wqv15Ks2yTNO7bD5wsMVoJsu+RbLYgsNaz8VTIpE2bIqWktY3d6h
Th6w67E2GWtioyCBWVqkD/dTtQ9bigsWQwfw3WwzxDrZv+FNZBvnLHWGLWcy7fVpfNQxYTZO62zC
GQpr7iqPthu14MhpkmftoUIO4y49q6PuMKbFHr3+lVOBwEe1UDC1rllklo1Nz+jJzW1Qp466yTKf
EilOUXvHtvJAWNrPUB3yfYKtlZEcuXcJ/gBOFYuPxT3KfsFxhXR6NzAX0l7Npo10MUD2VfeYtq1+
bGM2PUTwaFfF0OCyB7BkqOjHIuxOwA62ONUeNUsAkJLd/WRDsoyGld7cW9TicLF7K5gMy53fhkzv
vX0c+rbc2snMInjNYMg5oTQyjuEfStInTOw8iVEEAHSYAusUjyOgCAz+SHyZLSVBPx6cqW9b1RNc
qNFbku4dZERMdkaK3sh8xw7I+EHmg5aFGDlt+2OO6nzj5D3rYPJXehTmLvXmTYQ/dzOj1FENqDl8
YmxthOXNy7gfJuuxCWHaaj20zbojutdk6EfM8xZh3LoKS+c5Cpuez7ikWrOmyYiezbNaIrIikBfq
QnxXawsOD4ypk0qbeJHvgpK11j43OfZylGvVeUmUma/oNZtjdrON8tlQpNDUSZxaTcJMWUAGRlun
kPa9kkMkpfp+7Mqppgw4h5QhjG93iZ7nlmizIoYRxDUEDUmskui2WFkSz4u8BnOKcS0uq1uAFHK7
sDYPyua5JG+M+YRCjq3k284ASJLDOyb1BnV0kTq+XNRwN4zFo4jCPpg6lqW6Wr60ghrwAi9yyRYi
cVDu6mpQ0jSq5/wu5hujxp0yz9+KkSV0p1KDmCbCOlzrzpDpT+y5N0MxPOI2swPbouWhdYREcVWm
bLiGQHy04COBcFg4phEE+Iuwmo0xJ485O7MDqLV7aJ3H0p52iaOfGzVMd/T/SE/G4pUm+CBEsaU5
+UxVFOSL0d1360VKPdKf2S+i0zeOI6zvK2Rk2SfhMeupZmCYG2fadCJ0twluvLRXEM7FBtqsZe8g
aENaTIKM23FmurRUd6o9bsfUeB6tiNBqs2VXFi8/F7RtQaegspA4huSPMBp2Ih4f1jiVPpq+zKWf
djG8rcaRoAjQzGCSgfcu1jik0P0JIm/a1tJ8X0Su7Zk2kdDn7byheXLDadEFxYydAuU37J8C32G7
zo7OrCBIAjvjyk8iyzAR1Y8CWMU2CUGL9FCjmja7U1XjccynNZW+LajZ2y9Sz2hCIonwCi2wScPZ
JMunZsCjm2RzFTcurjiTrWLUGLpH3EOQG1Z6QmIPnmVipzNWN0Q0h1zXLtScEbBTLfLXRog6iGtN
4Gg0Wk/TqdpSY1E2snTdfdGDhlBhhEX2fBCNzdJaRbNgfCHSeWzy/iZHCwedavooCUPytNmRgSUw
cHbtmfKkDy4n3yvFw9B+pjhuCWQQ7/i8QY7Qe9WSHmiZ2qoHa/pijZk+2BbdRrMfYGdUB5QjVAFr
l035GAxxGmSmyaYtQVATUQXz8My3a1f0exnW/D8DQ4bNily2LZWX8hbkjuvFEJF8gHS8NEbsGgQu
JKBK25spbz9XxVcWIchBpP7VQdHeo++FGY4zzJ/7kMYVy0vPZvD0JgWycs6A5iudQl0yKiEIV2So
YSVWrbkhI5L1IT7bXe1EOy4gT0vH/ogqJjnAN9o6CXSqLMfjmsr5ae5Ai9GvhyVHmneXSNxtQ0oK
tEEPqnLkLu55xZW5mN5QasnJUM4tpGKW18WNkbanuaR42NgZJh9Kx0cUxJyO4qXCgRSQwEv/Aa1W
wvLVhBJk9LgLO2UEp6bZe64YqgZdhmQ0Zc4cmwYvcgc0rVC2MtVWR6mLJV1zb7tcfbNMddho4KuG
oXJPwnrKE/wmebtuj1IwCKXa+4xPu0ItP9hZnRf1oC+KczNK93rC1eO7k/Le1dTCBioFu9lBVCvy
9qzANdhMoBaC2SSruiJ8yzPL66H8SvA1eeZ4QKjY8Z4IRhxAnA+u8SOx+sKPqweR3479jBkeZVRQ
h1EX1ArwVqU0wo00Z1JOqDIoyr0j9mig2IcibGIRWPgUgaibq7cO1dJdSfwnJ9TIoj4X58SwHvFG
7kyn63fNnDd+PSw2IH3seaBM2UGf1vz6DfbTyhe1dlc685WZIrap8cUeknw66+DB/RoOLvG9FdbY
mmo0Jql2SgKRlHdLpn/Qm9I9m9yYeUJih5VHyxKq0CP8lET9bGI3umdsJp8kpIji0uhfg6a3ORul
gAjrBGn5bVKAuMCLDygLSFkfkf2pFAdtyZq9LoZbOv8tXRzE02mqsWrA1bWdcwrVg8y4Fkuyxabh
hcT7Lli6jA846/FHdaTqyC5+ZiUifJ2TGj/hJpZ5clhaSqqz8h6C+A5bY3i1Z2unqMN4m7SAwgwL
teGskhGNWAwWMUSIXeXEpB0QC7+hPdDvmMVX+dT0YXMm0JDYd2o8cH606B2MPNpY+skERedFc/XU
r32iiyWkXz0lZkEa0y+LyOX+5TfN6hj5/ZjLnziR4mTe5TGX+78f/ftnCV1sbN+JyqXAM5QIg5dN
saCyUxz94Y+n+fWv/tundHJCl9S51f1fD7o8O7PhmlW+vuA/nmX1JgGPTFmlwbmIw3A/ZE7Egnd9
i79f36/nKXETkRLjwmZe3/Hl103Tkx+sJvBe//7Ml/u/Hnh5J61jfsSYSoPLU8eUnniG//xXfv9T
lw/ucjcuypggdwhEl7u/P1HV1MpdIrSrpFGeQkKS6DZSq0zS+h0YHKQm1SJLEB0kxbsh9oZcYecy
MGNOus5OMmPS1WEKFQObYtbMd9dwOVXfmXT3kArCClU45lFHJQxEyVPOCJeiJjW06AdbfjAnVSpx
z/YjyXozw3yRE2NE+x5mphL2qT/NKJStsnxye7mfBXoWE33xgIgZj625IDg1++xaVdeWyQxBcVZs
IrKiE77Lq0GmP9YWRjMTIJP29bkWywcJcER+SvM06sbORUsC6ZN8oy2Bc9eiwMeYL4QZCRR6Ptl4
6ZrT641FeKsKBtTURiEgSOpmfwTEbKltbE0sAN0bqN3UXIcVawp5LXWPcOWKIBFGt0msXU8v3isx
I0zJMmwsCwk1qP+rsSs+QXNVfkWLS9R2EKmwUVzRPnUlGOwoo11jc9J6Ip8OTGx7pXZ2FNLAIlnz
h6CWN4/KKzodZRPp0wlpzoZYaPa9DsFSZtLsaoTxQRyLLf63N2Q57By6LbpEEp8A4xlTGwbJ2NAy
N+rnIre+qlFM/iDnr9Eu4L5mBgO3qAYvjZgDQSIVwbC8xpH+WOUsb2tGMsz5NXGYL71KFXQiDJs8
I7TByQaXprkfV+dDqUE8dBoa6Gmy1OiOnJ1U8bHCTAvDRPObmcqAIWCw9h2j6ZCz3ehtTTt0o+F6
i9K/ypHsNNvIHseQdYVVpxuaPW8LSGQKaTbtKLggftTnnzOTGmTBNSoMlI+WWCN+Ot1PDKholDgl
0YiQTujKo/68ZhgDYIR4wewUBd2yyYuXLmEB4R0cbJMeGWbJqbWeRxJTYahaQAFzue3mLb+lzUQO
FKbX6qZb3GfcI0cQkh/FlIBdo2tpxMCPJ+ykppYbaHls0otWzZNV2633h/rw9lcuwv8qe7J/k7Jr
sVKhTvwzKoQ+rqXDQjDwRrFUQtfH7/8wK8UhAtCkpzhFNoXwikFxj3ZGZyHR8ttcRd2RGOGjiR88
UIqSPPMuDrcg+a1d0VfaRhEHJPiEueMlgXDVX2mF4t4Z0+xNsV3cZJwIld0+MBRE/80Lv7io/sh5
uLxwS+V0IOREWNT9//7Cl6RsrJka7YFGcHZQLBO5BuU8b4IsSFYAWbBt6tDTz+MbM40JixbkBP7X
H94/Cezra6D+wX+rFNJhlff315DIJLWmuID923fzDcb/Q6al8YGVn7ZxQRzvK/CgAFceHFCt56RX
j6CyISL+N7D8f4YHXV4HIGgXm5yKtNdaVZt/fIlZNc9Gk9kRntsQRw7MosPqAm9VBsGxTV+HBTtm
lVuPmhPJMzwF1NgUW4YaV3LYKufB7eSJBb13gTBHCGaYr3JmdA1DtRExTKMI1c4hYc2hYQKOGdFv
K62OsJ1+OBkS0i+xhwYV5ivLGYb9BGEhcyv7dLlJ1qMuX17/64//35y7q8XO0ED8rclJ9npu//G2
e7VzSNyOo4Ol6UDZQW0FqUsaohbZ2xrDdmwsEDTkyN4SnoCp1wcy1unv5wvL9ulUFhFR4+po7DWz
GA7wiiHoRNg6mjocdrDB9H2vjw99CKrp8sr/XwufzwBgq7b62f1d6nyRL//WQf//JI/WSRv740te
pdp/CatXhff/+d/X35/NR5v93f3564/+0ka75n8IzUACvZ70qmn8oY1GM/0fqslVKMCQQ0TXuQz+
kkgbAok0Ga/qmuKwjnX86l/uT/V/IomGRcIb+HMEVR3DZJnDJgfRnrXmzvz9LMzh1qpzGA+ncjC6
aY4hZDbni3f63/mp/+c/u1izXQctr/fbm/3vngZLi7JFu0Bipq+JAgHf6ucG14/44PKX+E9Tb6D2
NtcYxcL8LsxxQeQUIDeUenfoztgljM1jPD5XTqUfYK+SgSr4c1I63gpFx1Np1bR38/4IvP+lOBpM
TWktO8/46HtQPRU+VDOxED30Axwc+gqgJ7Cm1I+hE7+CEMm8hv4RDamnrges2cr+1qxX+2uF22Rs
qvkYlsM5T2EXlM0hx/B2xtuheZ2bmsd6ZCskGnjxobLm6aqBxpaO9TXkqah4Rkj/MY50FIxwCv3e
Kjf1bNlHUwUqlukKIYwslVGqawfUCURiii+tw90yDkwcBAxjkstY1tA+UqPqjPyz2hAtQpPfsfsb
FcHytkvoO9NxZDzBUUKH0/TbrZ06/SbNoMR1dfmsp9Ge+n5/wFD3czRiw4/G8iFTU0REvUvyeEaj
nAgbiIClRzHlOeKLCmwguwZBbxUO0f2ER9fX9oAqalMx6aCV1+WQU/uh7E4DHV3A/BXGo0sWBDOa
kRr5djGjE9r/Z5f+Ay1HKipD81ha1lcXuQDVVLU7zwllurHKb5tYxjtWcktBSnEj3Jch1R4WqzK3
hlHvWru4W2rnbQB6vTFwHtI1X6M9+2Eic8iO2aG2hylTzk4KUUhSlBWu+DEkcg5IGeqIDzXeGYNR
ydPhwEv8rLIAoryOTc5QG1j29kg7065YUqe+YkelV4Iua9RTm9M1gb1aeFntLhvAdxnGoYkKsVTd
jwGdEhrGWIfpVDE+09rS1B/VMJSIyImRQqSTqwVCCsv1WJZLkuHzAiAOX5+WNUQg5BnfXlXf1IVr
+aWTKpzSscTUCl5zKq0jWIYrWxRYiDsBtH1kHYyRLYDM+VxWds1EUMvtSknZwtw8WIUIWgmxX9Lt
0BfzfoKs6kUsofU8Nljk46kSU3OsZVNsLJtO3oz6EeZ7KDeFpaaBqsfXRbTGdOXKXrNQFfBSkZhI
+zNvik+KSn5l0J0eDPs+7fJvVVUgMJmHvqT/Z5lzfVSMj9Jecs9uYXQN+nwCcnZoyUtPhwnDcHdn
DEJH11H5ExCDOw2Uhx7l71mcBao2fS758IaTrtmb2VJ5dVd+OKBiNy0oH0WIJ6deWZsj35WiSzNI
uyvF/Zy0+mEdXylHGiBqG6hrQ3l25Tjtu55o85DNhjIa6g4jSH3VhclPkgPvGR6h8ZA8X/VRxY4B
/RiSO1QUeuWxuADkRmn3ESZnuFdwYmUr9OLXjc2isTBekoIc7DTRb9MG9mmnEJcVElpvtqCTtN5h
TaXvUnIbb+1s2LHqX1OK1aslcUk6QOg9VVwTdjpBnywdk1bQORXZY1f0P1KuLkPBtcAeydTuFXSt
oi/o5mnGlVQCkl5ezKUbvKVDkpbKMacFk1/lBbWe5BgtOu42fPqemo74MpZxx3v5WiBuntkKXk9J
yKmhy30vSd7tpluZR4lnR629twsB1CV7mhWSeck8hh7kmtDNnU92iOOpMfeTk6V7bOWEJ1vOfZU4
+TbKdaww0g5IsqLcJVB1TI6XDtYS0IedA8UEXGbgxL4jQL68CfE/kI5XqzRkLD19M9zhWNSioA46
z5RnW3bSs8kKiWJD4dCId9h+act3XZhQdkC8tBMWPt0w3utw2rT9GaduKhtBvSqr/RpkHiIa85aq
eq81Ng1zjfLkSMWTyOPiWjTJvWb1Gzk7YuP0pFw0i/LZGw7SDJx2G52MPHgiSeLrA5vD2nFvy9AP
ByU65nSJ8ergqCb/nRLsbAXxVABEpEvjoarSlxg0cs/mck7D7Xppkc85nsAKzEGWftHWPoQEkTSL
Hm80C8VMXynfchxeGZD4KTVRotpOVVx91dV4w2RwaqIVcB8z6GITukNV3QVRhZBvRiM2/kx0nYDw
ovmO4dqRhEGytt79nENcoujFH6la1/sB2nKlRcu2s7qf6dShp3IcvyOq75SY9WuJpDyz4aV2CoHV
FomUjG0odBXScJauoHMfo63Ihoj4o2HPXtIrFEm7AtsAA5d5A3XQIrOOcPV5iqtzbGifOP3vgVqd
OgQ9h3iYS0Bx2y6KWs9FxqN1hnYsMzHsutJlqE3mWycsn6TKvjaE1bgxqZuYi6Vv57CA51SjbxjD
c4f4fCXyOeHoi8xEQtwR+R4W325Stn4mFdYOOsSkxbhyySYLSmd668ZM3YWN+AhluDF6njuy+58w
k2xPN5CUddZyWtrkbi6eocRrRyYg21hJRGoeBdls/TTzyd6yufBg6Qx+iLJu05n2PU8JeC9j0BtV
hA4E+tFniJAtwssf+hiqDN4AmNXu3sioBFWYhTMAmJaUNFC7+7FmlVGRXI7Dmj1+TuqsyvXkyZ6N
elIN10SGtH6tad9ygNBk6DUkt/oV1xBI2LT86bKBa0cVTBxLOoqAkoJuhyaybWfq3sOIdZRYj8am
ydcM0Gr0xtloCrYnchx8RyJoshjYoiK5Sghx2yYZ0EIkvzovGFT9cMs6svXMKSYRpKQvKBiOgzYZ
950zfYRdiOoTJ9V2EON3dFS0ykZembl+tShvegpud2rt/oq1AvkmOfyAoSFhnO1b58vJqDa0AD+1
fF3iOd0+VKwM53BxVWGrnztghAvuDOLjVVpzBHH1GI18AzXNHBXkzdCXmzsy1Fu+LG/IWnpPhMSp
M4IIkrOYv82YKF9HfvfAEzzqO45vJ7bpM5bRZJq1+Fqa0MIHKWk+E6Cw6+yiOndx7UEUsOEzq5xA
U0opUJCSTU3uNIEWSru9OiZfJd+kXPSZ9VVBxtqc9Nsxd4GTr863EULg1jGj2jMVnctI0YNZomge
F2bWOrIpfYMByvl3seRgtplbibiyRK49lrlPV4/uyKTeKa0gBFPG3baxtGY3pPF9ibT5ZALv3QJn
YClr9WfOAdYg+YEGKYnrEdV1YAhfdpt9Lan62Tb2QwhNcFMbE0vmvn+X8eIEc++YxyYtO29mfg9M
c35SanrXVllM5wZuB0SM2q+qmUx4mhfh8GVMLkSteG1gLS3VUW6aGWE/YaKBlVRXZGL80NeYVdde
haWi21m18lgUTn0HpzshAdGRGiKssim3keucZZVg4dGYyBfYVL5wqHPCBu1PLU1HAAdyI1sbfJiE
v5HPJOnlY3Fjliq6WZug+RlAyqZZWNPjKxkelcm8qZrmOsvjaK8JoyJhi6JaybymhtU2julddkQl
IZi3DGqXOiKYNRbJUopho9YaF28F/SaLWdkIKxabtKQTqlkJYR20O7dDJr+x6El4w0JeXY7Yb98I
U9UOujKxbAQkQj0H+OSITHkTVeOLMhcKmI/5ZJi9eR3bXNhm0u3ndO4PI9Omlzo5UbHqoAQs0q+n
IhMH21mX7bZLt1mwlNPpHW2UKDzPWg83FFHEdjRTLzXmkM7KcGpWEHAOTnffhsvdnA7hfsqICx9V
m+jZjvgbfNXHbrApJSN4dSljH8JUqs/wGG5TKoWTNndBpkdxoKd2MONhHGZVXPX1BGY2dM4FA0mv
Vae2WtTbScZYsWegOsJ66xJE1KpB7T+bqkdJ7/eqqOWD6dY+dBB7rxf3reost4tKwrpcCgkatAAn
4pLVkOgW7hU1tLejs+DXtwCyoyHahOwsYL4gGshV7WUlcbNyA5ZYjABKy+qmHE9ROLZwMlmcVqVk
nbDeLGiHft3842dOlv+AajjDY7GHI/1RpsWoD1emY5ONx8tP1doG88d4VsPRPlpTOB7VHAGB9/s+
XJ0Ey8i6f9BViK7FjBiijH6m6sJ2jcJtC2KQm6qIZiIOiC2E8PyRdKLHym/0f5lmXBetm6eobvPL
NUMd6yOiUh9YK7hNyxR8EwZz7T6hpNWs9LbLLy43iZC+QsNp3xtTPABdGUyavDBJp2JcVmVndSyM
EDrY5XAoEDD1Wvty8SddHD+/b8YWK9Ll7qwod9LAFtaThkhJFI+PtYTkU65Pd7lRGdjZgIAn/M8f
/foHGolsl6R2/7f5KVRUeuuXJ/79Q5e+cKWr8w6VXHlUV6oaay16M5fDxo2WQ6TBr865GuIV6+Z2
+r8Ow5UUR7DVtJ1j5aZbtdJsPJQF3N5k7SbqB1lrdUe3DwlLiomxqcUAnFCj/ceOX2W/IaO6O1Yh
ZH67Jzkr1vjoLzfK+nasUybNWMdGw4oxpD91cTBhQW6Ol6OpEItGILUnmLUxEUC/gwzDwmw9qlUT
0Kkx2a89I3ggVo6btRLdoIwu1X5G/RXhetszL8hjTKb2kew1vuDLfUrM8sj6ZNkL1K5kvzSowE0c
kOsRxdF+b0LK6LWxObbrzeUoJ14hwMv5NqwPDeFXd8D2E038dfJdjhIn4X0PE1xoLc0zQPW85Yi1
jhZc3jhfUnN0XYJcU5u+a7J6trr1VOtdeLd7rOa7mNbqLsrgu19uzMFAX78CBcc2PI5qVO4uP1oW
u/JRmbIHLp9M1MSc+OWqe1nPILRq9fFytwQDjV+r/zIdtdu6c3f3y5r2y7r223F2uT/H0E4Akmle
v3Yx3Uvjs10PL/cvN5e7cDexlDSlW+JoYhuerBsxEB4YbotwezlxFLYMQRwWrzFoMmxu6zu4vKHL
e5nu6QhkR1A09OFoXGPY0m0CgRgmarCIZbmzeusoSZ4Al2i3x4aAi2bvGClDiX5vGqNGb21GP5VW
Xcc+gJuMC4VEC2LEQArRgl1vuKb/OppRReJQ+s/7l1+rlx+6QzYGSGE/fv+dpWbqgleep+h6vWhe
//FsSyuKQ6t+T/XEewMTjuDwcmiANmUU71mbrD9MB/AcRQPW+I9HDm0Ou3+9uRxdHjhMzMNUb8Ai
qpwSekq+vGmB+17v0bzlJFqPXNG8SkDK9O+412SU2gI1UksP7ofprwGWflph8RQsZ3/9hbke/eMu
qtSdazGqjA6bVFi7/3p6IUCuZgbRK5fP9vKxug4f/+Xu5Qb4b/fH3X88JMZrtB9KRvQLSZEyE6dh
pYUqSYNQ7m0KnmyzjeKmihk8J41yuxpFqCMvTgwbO/pfhyQnnRM7JbBpuq1mczg4K6MyvAxOF4Kl
czmkjCv9RTIndNWdcvk2L03nPw4v1EinYSedxMPOvQySTOEMlZVbGnsCXjZZz3chrAHOsqK+MPXR
Yltf+eXlX+5Cb5fHy9HlJq7l/2XvvNYkRbIu+yrzAtQgDAPm0rUILTIj44YvJVprnn4WFlXlUTHZ
3dP3/0WSaMc9ADM75+y1v8xDZ23N5X2kCJE9ryzu4b+XfWTSe7fT9uqbKbimmkMAvB17MzoQJq43
pg3jV61XE2jI44pyFiwNgokR3kTsb3m/8ABhG6BmRxwA18S023W6vHzBLvEMLHNqcQxqRqBZFHen
NiVvb/RHlL4d720mFq0+76ZldjC0GxSYH2/C5Z6U4PlO6p60ib/tjEHcvbu/1SwoRtzQBhRDahEW
Q7LHR+38bj91Z+tYmRu2Zu3e3fxqn8tnVADR1nlWYle+fG4UBjxPqI5AyAlUkuoC1SGNxPcEdzun
XLn6MG/iJiShGi+VCNHyUIfL3IdFtcFKCufNwPh/MjL/CVhjGRZps//9HonzISMz/K/rn2P0vfgH
r+btsD9zMpg+k14REnAhRoMS5tnfvBpD98jJWOQmyZMIhz7o3zkZy1kO0oXDUQ6wgyVd8xe2xvjD
Mj1DumRWqfI1xH+FrXG9jykaD4d5w3bBJkKH8myh/zNFUxEjR4Sfx1dNhcs6SlskJvQp9kk6IsdH
sbPiJUI/xvRg7kkAC4SoSW5rCwUsarDkCO3vIguJCdpXxVCPVEzL4W2yyNlOPnbm5Men18ygV2KV
dEW8vOI9rGZzl3DCVs3C7ebVvWxXk8Shz60lCFrUu6JQvSCruquybnjj9SqYrwEXcxnZ0CATzsjx
w/uh3p3qrakmztKvuywiSQ5osrRwpVJA6n2pMkCF4f6VRmpngZ1Q5mAwqHoDfxcAXRbVnGcghPan
mS40ynjsC+myLcL8y8TuEKN3wj4nSxdwXPrCahIti4NmazuMd67UKsLKI8QelyrvfqKD0KtuglRd
nb4oEDFAc/d76jlAgNBJept1GBYek/HBLmuQFdbStX/DMS8dELUYU8GG6kH7VWtuN5wDiiFWc+P0
m8nW4hG8S7FJQ4xXbN9H19X/aLFM0sgCbSSExVXjwTYIu9s61oPd1PR7l77WCmeMJfERtft07J8w
ldobJCoOhps9dSTGqdGqbwYjsaEPVVu9jIM73nhVW59nZM9nscxhUVvse8P46ifJ1rE0ZE6D6HcQ
NvE/gNWwLQaqxy0g0mlTHFWiT/2ZYlk9pzMgoPk6N8Un9fcL5jmidy4A6t2JAja1odpGLEGhhYkJ
8L4uf7ZFDm0fc7QT93N3UnN0Bf6cu6yzygEk0mVZ7XNZvByn1umw2egSEaOqJ/xsLvv9h9N83KxO
G5jh4v62XOPbdtwPZ3o+l8+01cVdli+f99+vw6GKaGuOsEsdqyYZVMS3j/uwDuUeNGnbI/AAd5EL
vPwsbz/BZfnDZrU45vGw0jv0yWqRprrc13TwgTTQoqlmbZnkfy8mqsG7LKt96jwm66aOUVvedlKb
1LKIiNW1TrgOzbaC57S0lv887Yd1l4/HwYUG9sNmtXjZ53I1eUs+T6Mzsrmc/3f7Xc6nBZ23qxMP
VN5fV3U59LLu8t0u65LGvK2lnLjDl04AKLNnbKmCXah43Vgbn8qmqHVG4AwUYfV3FEZ+mDXdpeM2
BbdxZxg7U1aNTqoL5SQCsGCtLee4nO3DojpXAnieh2LZ0eNhI92wfDgAEnFoyXeofX53nFr3drDa
R13I2xkuy5ejP6yDf0/ZUK0Xx2EJuZT+K87EGWO9VjJuYow06m/LUSqxolOb3s3a0xJdSJfR1sdN
ZXcg07RvlyEPZFTGSlNO+g2Pdfw6lne+CiDUqkl4t1Ogdr0EFy67qgBDJ4ErTYmN0xtdy3SZuEvP
Wk0aA69vsjZ1t5snkLHLBrWfmrObZWh1WVYHXxYvpxmWEb5aDJE9rLyc0KIKSH0ITdmF168rd0b0
fIlZtaTlo4Q0cWcwruEN/X7yu3VtQpAEwwM1FlZxFjWnwDBqLpmX50ZtCSidKkVv7BeuMUXYUmDQ
gYHwzsijm487vx2n1mK0xinaGb00KWKSPPQf1ARYNldfBv1axQzehaeWOIJaVBveYlll8Vmvx/6o
a2FzUhPT0RE25DHOczY0g3H5qayGGoWysTTGi9WwHV2ybcKAGkW6rCXWzOsPm5/3E7UuLOxvej4i
YI9MrOoXD/t+meQ23xeIybFZYj8qQKTmYiwKe1GURxX4HpbotzG2kxrmh8Qe8YzozXoXiPmh9rF/
pbQRy8XlhlF/XxW2Sf2ZG0at7NS9Yy8Rq/Q8ky3leMskuZLLcg2EixSK+iVUgMUX7kGQUcBDVxfE
qzwEOctcaNd/zk2yK7YYJlDbCyZqXqs4kzkLgir0AIuTvrgygGaAJCD0eONOAMDMsdnY8DKHRxXR
I5NhU2wAVte2a4KKHnrtbYTAeJWEertF4UHCjETzKc1IckeuhtOTC1bOzEGYjNoC6iPAJlTvTaW0
1bKKur2tVMuXjDe1wPTzShMHcKsY/dXb8mW7mntbqU6ilmFjy51pttdvp0QG0288P24ofrUeXQOO
1qi187xWYRgVP1KTETqRXw7WwcgOEmu+o4rVqAkGN/wyS9SmUbEctawOuuzTklL6M75z2f2yTy0r
sTKRDoFuxxxCTWZcJGj4l2XuMgIE5dLd/e32SQKwwXwPOv4/91F7/3+sU7u8fYo6BLThj8ALcPz4
+3LU3OXa+5FUPnknb62+pPq1Ll/3w6L6oom2t+f7dmmFLhNjaYQui8HSgvhLi2Jgt2HVBFl91bRQ
9kdrdtlRzY1OSrt2Oeay+e20EWqCw4eV1H/wq374WLXPv1wn6cOjqbF2oNcR/C0+F2rSBjWn+jir
lnOSkG87fdzc2DZ/yn+9/d1JP+76bvlt9t25R3PkqdPQsapT/z/b1a5zVBTHxqDK6XcX/m7t7z/p
ctHJZDxhpxzv3l2Bmr3s8u4UasvHZbXy3eFv299dA+wA0WC3QpjKfDdJ/17MIAgI4JgHtcdl/eUA
R+j+tpzT18sqX7TmybRTVFJqVm3pUtd4+4hiYlyYIaOi53pSk3Eieo1gnoB8vKRR1KxaqTYDXWA0
fNlTzYUprqRTing3vmyWJPv1tdr+7nQmlggncygJAalZtf3tk9RyXM9PgF4gx1AOZ2wvh6u5d+e8
XJI6u9rMn/tBM/J2Z2QYQPS1+Uk9K5cnQi2KgGDo4e25kH0MNO6yFzViaKQjeiEqbDz0SOKIxy2D
4mFJpFwmLlIJzFRhnTpjJWiKPOPPyLQKT1PfT1ROzWZQ5vW1mvV+1p0dnUbCzzRqyzNDUpHR8NKd
uyxmI7btAM/dfD8tKa7GDV/p7BBBmCwNonv3c+rED5+GPKWMGuVFsLGNxwDfrBNwnxeK8DLsjydj
11JsF1KLhdCAZzjhNIV39iieAapP904N3y8TJfGZozqkoptmRuty+KYd5dtJQAd3EenDcCyPsnXW
SRXXjA47yqkQ8PFdQNecyY0vtKL+xL1j1Fm6danwmTUb04rk9jJ2VaEINYrNRnvYVhJQojf0xul/
SqgVp/o/BeyEaRG++tcBu9sw+meo7u2Av9DS+h82AmpdN9H/U0FkGX+H6lzxB2XTBNtwX3GRVSxq
h7/Kp40/gIeY0rPwkeA/27qE6tw/lspnyF6WCUfKcP+rUJ3gRO+LqQU2uYZr2jYWN6CiqdT+Z6QO
rxnsYHPbPhIY2kAen259b6Q0wsY3AnvdbxYuU7H7ze2Nh9IDiJN6YJn7xn3B4SPfUZ1NP3oI/G2N
kLwChFvWbPeseN7hsnmXFpm9NgY41YXjzIfcrdCr1aj4Yc6UvUs9IWx43L5NUM9ZtQ2i0DvO8U3R
mjhhEpvCvv5Lkujh1snhTTVPebGnjAJjQGqTgCObSP87c/vur/c7hc5vfhJT5zfnVzEtqsM+qBy8
zq1x0fPEYprtHQIzohIi1W5S7G/3habtZY6WLmzg4Y2zdaMH4cGck1fNkDyZJWnciW8KSgdzXy/n
22BdUiLRbdBVmUkhd+4iBQ48+TI5sjz++2s3+PN9+IO6EOZcg9iw1B1XiqXw/r1Gww9NfHS7qDpi
ukd9FVQZqhDvs1FCsG49TMJmgxKEzzgGtOsJF8FV5VTDUdTu5yLWhr1RQ5oZA+T9w5BSNlaYWzlM
h65NtnIkLxhTe2Q2mBICt+xLXu6WqVUgFAN4aZSfN3Z6tlLlDDTvDXO+j+Ap0qWof2Y25qml354R
rabbshjPUx98BnJ/nRCiW4Wj+2L2wbNTtkTWIuOoA9GHTXQ0kjg6S/eOYl971ZRdB+4oeZ6vMFCa
D1pvHjMNKlHkznKtNVt60gEVDuMmiRDKzQLJ7lwhwOu/TyRgK1esM46jvAVXBaPeNoFWU72KVYBs
f5ghiuclie/CzTsGadBgI5wdkOh/rgbqjgyK59HRx/BKPlGCj1eSqX2HVaURvG7t23CR0ZoOZQEY
EVGno8o09CvkcCZYyJ4CQN05gq57yjFDX9djVq5bTqIVQbUGEHQvsvx7QNRzZUL/Qpyarr3J+JpM
T2OfQPgZxVc3PCILIsZctXdYZp+FXorVXOOOmGTNGXsSilbjL/MsceBIIS/UgriDoPw0yhpws7O1
00Ny3fZs7p08/zovpqbSzqj+mKtN19cvpV3zt8QCdV11FL/jrAwphcLKOjwDIEeM2+b5xo5luo6w
0Lo1fXy+4c9bvnEVTFV3n2iPruUmh7TGBAQxWDajg0778ZQ57TefanQ7xOScQPgujPKvmsxA+cAP
2UBTyXdzMd8HLg6PuK58yfrnuqcmHXDap3ISr7hxfXPSaksX6sVxKcTt2/xHE0f3JngMtIPRbZ3g
mRh1/WdZlV9mBIECU6zWmVKaTEp23W5jC/8MXQH/V128OFG0HQvzutLnel3E5j6asPhMFt1caYDA
LI2M+6dL1oyKMNcS+MmHgD5C3IPb/hYA3J5w4FVYQOqCWuDiQd4k9XfHvAe+RSFC9twYfrpIRL9q
BgCZrjslVrydFbcekl1BKfpICIlqCVCbk0O3wklBrnVHm74LQzE0D7r47CbOU5pEJ6qmr+ISW45w
jFHYxwDncyHXXTbd9lHxEEtsLszmS5j2exGkO5sniSLX7rV1D1be8HGOXPxQDo0B+ZX0h7FacDMO
fCInl0/AAAFKpN8a1/3lcy11Op1yYX0lhlKuzZYXutNQqj56d1Fvv1DvfkJ0d5v40Zl+y76tq+dx
yRD0wZ1j2999my+Qi69igpTnGCgTcv/Bjcvr2NNQ3QcwTzT7AXb4lhpBKnBMIIiBj4h5xrkyC4yf
OU8emMLRI9iRPlNmyrhp6ftJ0BG2HhGsnIuacn9/FYECBVJbPGBKsjNAyK5n3El4a0xUPqXWbZHL
TdFpK858PznuXTQm9yiX4Utoh9KBYVVSiTyRMd/CbOJ17ZEfaG6mhYYpg0IQFDCPjd8d4xoOTep/
A0x2peXhIyUg9RqvpecS87bN7IP89Af97u1zk3be+LLYETE4BHP8NQXluzzfU4PBZ82jVKNf9FM0
AzF6GszZZxFQD1NMq7kff6YZ0tsKeByygJLx6p0PymDZEHvOC2ayK4CY38zWfwhkSqUl8AuQJGvL
dV9dEDeBe/aTo9N4wQ5O0st8nFBKgT31Kl69CBJn7FEQqCB3aFaDpsOVKSWoFwp1HYlyIgptRBcy
fIJSYWAm0R1NEm3rsJXeujGCnQFmjWKcI2r4z5a9BV2abhLHuZFO8Tnw6nMS2S9tyivMnUW1kV91
4LgYFYxXiEeRVHv1Fh7COoQmjlK6QVHUuWJFKcZTU/eUmRoYX00giAfPlRQsO/DFisin/fpkRSE8
YoPQWr4gsoR1m5b1J0pC76TTO+sgdz4ZDQjepPkRRhQJeygDIGoB8ySxlTNT+xE+aNCW1KbJqx5K
4QH9dmkDXRTGofVqUgxLbAyBSx1AjMTOBUYFAaYMSfU0QyTHFQwxUv+LSqB7GXnUPGXfpD7qp7GO
h0MkJZIQxvNBNNa7wuoxBZ7s26AVcjtl2bFIuyf8VPE4Rz61x+SbAQXfOTG+Z1WNIALSMnoKd+VY
9hfMJCxEF+bXUvM/12F3bfkddaBWke/GQN9bAjd6X4feHhFOMG3Kf1HNAy5Ajk4NznVpJvthch9j
e9xorvMCuxAaeOaFm9e4jL5OGTAEcstfbToicYtVjYaA3xcAaMoI8EtSOzfCRf0wd9yK0OHvZpcv
qFuBXHslbxbgv9iD1ogRJAoBXAqdyB9Wbmm1tyE4o7WbeeW1zCP9jDHcj9nVn6oR/gvfAYEBNzyQ
83rtUO7c6cWGeHO6wdX7J/5w9So1iA9OEH+yKd4HhndsA5IiaIT8rWs/wRgKKLw/OmPao2tz7nQx
8McWw485stpVZU57czKfw7rJ94LkCC+XCjyW8zRIWtDAPZltfzPiERhS6FbYFlR/rpb3lj+3X1Mp
Z3C2VPXu7DS+Hvzu8+xCbCyKDEyueTW04hHYz8aByvFl+elafxFM8fdgEPsSVN2PGbN5biX9ZXAG
iqbzYSWF8zkwssfMkeCaWmPbFMYLIvdy56DkaEX6o897fVPS26YUtViNXnX2Uu0OYceroEFcz8Ja
DUgJJMz9dZ/WAEGr4hOYis1gpTehrI7dJB80qnjjEoV7lDzR/Txp3Uj+NLJXtuh4Nc3e0fBQGgTz
ag7sZ/XtaB6p+i5WWUrV9fKxlsSnOvEe3Vj+bGLQCtPofCqd6L7nG0rRbIdEYGlyg9/5LfRxLlwM
mxAHcB+pXFu70W70vPSu6wFAZchskq4hGYdVi7S2EiEh+qHhSBrYOcIysdZAsO6tJU7Hqx6i9LbK
y+ehnb7MldOdusE4jJoYCZpN5sq0p4K6rshZw6xGXoSaQURg+DWKMNHIFbtSihr6ZLQVZdaeCw9X
Fcc0t1oBW67KTXQHpsUIOiQbnKWE4/vyKhHpk9ECjotNRjCgE767bWycB0wTpwpp0RxlzyS96Cto
eGWFwn2KE4xqcwrGuxbiqp/oj0a3zvMo3/p2vEdtxuNvDEf6Jd3By72fUVBDU5gxW3RjfvgEbdfV
ZMIGo8Yfl+cS79vMr2/GqdMf8nykIQyi+yojyJl4uHeWOQLHPsOLswQPm6IBDHDX0YAXNkg1UPBI
YzOaxmKnE/NHHPRj5VBjLuwWfih1pLB3NzL1s2snqx7D0EGNNaeAnMPw3KUmJVU2j4dWwVqXaBHX
qR+mh5ZIP+l+XLqgrdv0ngYi9v0y0VWU9e9FtcGY5LmWQ7RXGwcNwRucwAog3N8HWHdpPY/0jKgG
u5xCzU36DLWv1+6qjuB3MejwICudtt3ah8EskfQ7BiKkiBLOsIQnp5nB9JZTVNk/lfJTJ1KL5Wje
4UYH7HTJvY0qyqRmE91nfLG4A7jul3GJOOWh5a9zeyjB+prasTSNY1ZTuIHdU7WPxlwc8aAQaEu9
4ETz8QjME7rB5D8JGy2BOv1yGjWnPiJQ0Sx17nSJArnCGAF48WIi6lNlB4AZaIsynb9XNVxFTeAc
e4c4TRbUqzLGEM+rdf3se9Q7pqE736AXYsRk2eUer/gDVKr5zC0T3mKxHd6ObmjstMkBJFs14MPK
CtKW0cQ3oR/gETCYYJECD/2dPz8OI43CSL3fgwPKGlJtF+7owdCbS6t+GwyTvRGyKDeGJux72zSi
k5kl4F9EZa4nshFrB7c4ymsJfxWTdl34bkW/fYDgmMT6bUJ1juyLV/ojxVEEXnQVhfWnNtNGeomI
SGEQTkZWXeutNd9pGZ0HN8PlheDiTjOQACQGn9/YY3A19PYX4gvf53pOjmgtDjQPPtWyu7TBni0C
67oSWikeQiM+eXjCERyboyvZ8H7IywUOl5X0AkM7fZ1pkNDJQk4t+/pcLe9Z4fbWtgrq+0yI+myi
ndtSjfwI2GG8HmYGU3o2Nbu2y42zJNQRyjq4NcaIsXqOvLP0xbHp/fi+9SjXg7exoquRf+vbqzkB
3FEIGrAGTsc5B4e6iqugeQ5wqFuFGgIhw9F4UeDr++I4wX3h4w9oJvG4A3gcPA1z/suqeH9DUVjj
ENEesZy1TlM/fKmSbNw7gzMjXKjdjWu2AHZBAR+k2dPHdNzzsDA9e7wJwOtMsLs2DLlfiMIw3Cu9
6VbI/g77XRwru+CbXeD5XBbiG7qv8Jz4+BGPEkh/2UbxjVKTaNYA9CQY601nytM0V9OTtiiVElTQ
GzulVNjz3KdAg1Cq9eg1CxPwfNXIu3GqURsm5YxuNl5I57FrXpXLpNfF3TQsjH4PKD2iTvM5cuRd
Ug7ZIerG6wb50p3n+TdDbKTAANvmHIzDc+qkxYl+OSkb587d5GDPH2rDor4hlQe40SvUatPDtAD7
4to2TkMpXiKJlFzPkh5RieUeIWu2KwiC4N09WlUdJiC9kQ2NGOQUO/aO+KhtBe6ZNzABKXrKAnGU
6biObOsuQFt30BqId6SaMcBoTLkanoyGwMMs5LUswuDWNJ1mhTa0gIYcQOPFdCzM/B9tn5QPxgh4
L++d/RQKDBXxCz5qxvwFRh4o5XavjdQcdHlyhiRYnG3u3LqRO023nrOoP4Uobo7OMCJwD/PP/mwk
D06OL7CPpfuA1qvSM4SbDjcEPjsa3bngHBCVWczokxG0jj/c2CPxEleO99FkUFNj43cJL8w+6Ehn
V4ZNdXPbmNbK1EINrMi57RGVdHUJU7brfsYg92+70f3iZ9an3qMnM84wiYapvq+5cwGSIXsIIOl0
s3U00H+XfQhjfZrpHCGlJw4RvVoo/R6qAO/eNjnVWR7cx1N541sZ3hZ5mzMAAQU/pxsr186li8p4
oSZgevxp1lNv58WY9EZxSqTeJPTSOiMBhVVQTC3+cUl3XoHcqe/tKLuL6NIYa9zOxr1EdobiFR/U
EPjtOdSmW/rT8Y5iFvfoaxhBdt4tqLeetjrVtjASb/wE2GWdIlDTM9PbR60nb2w58JapsU1DtngS
sAzQAwwvLWKM6/pzBR/pqRu7TUKU485HlmeOdBgz3X7QA4vML1ZY21wYeFuNq8Shd97WBdQ+OUBi
thpzO9roO5rR/RFk2bSn7Lk6j+m8cex5Z+JpvCFWuisDl9CaFM8T7n6H3u4ZHhGBG9PYO5R6hyNe
m1/VyXNtxtdO78OEhXJ8mqCstuU5K6jMA218NotGvydmiX8HN+eqnAaAaF6FqYizTNRcFF2VQJ1Q
8Cz8rXqZHesrhsA+rWNIEUMP+37qs0PslYvsiFiSVo/UdaUaYN/J6gjb4Px2SsPqFwm7advoGik2
4sWAVr1uSzGIj3NAV1int9moHC0iClV6yqqjm2PmhwtQiu+fS3U2xpkt8cV4N4zJfMIFPF61WZxt
U9uZTiEWqaHTgej3B3etVqnJ1HifRirddwkINwR5SwEFYhSIz2o2KaroqAMK1rEEP0EG109qDoY4
Sou+Hf5cbmExbfQYdAGa/RzZypLWWeZyxuH08AXFl3IMLMY7+Vpt6JBirYsxllQq0nGplpohM5Ye
drXQydQ6X3VdLpvBThvboEleec1LLAA9592x6gRqcjngw6KuLwKPoY6xn0AnuLocUjn0ZwNkQh9P
CL6HQ9SOb7NGScjWxud9czn63U5qpavJHsV9hVXDh2+gNn+4Ps81cJYLwnqtNoQVcniUPRAZl5/k
d0f8bt3lpMbIkxu1+q5ceou8CIOVEGO69YvImkEYoCNuUDxs1WZVzm4OHl8yrh+iAJ9eWVDArybO
UklI8JSqfrXsLlugpxG68/GfoyiPwZvMIKYjvKcVnbTHNHefJAZn67eE8uB/9wj5bO1ignmictKk
NSg7UHlvv0Yq6ZrpI0znU+aP1V5DPj+d06YmKEBigRAANRex0F/HHLO6fvgRZsWwQyAvUUF2Znmi
DHgRafiLiY0NKtKxkAtyT0ET3tR2/4wjVLSqk/IxipxfIRgNz8Yl2PLuUL1/lUUCl7JPsDqWv2q4
oH10V42djqFmhGuUjI4Mu1/6CJU5qYK1kVnfZKNBR9f0dqXX2tcO4Q/k12AdzxSXVuP3JEMUP5fj
uMHUBsoE9cKrup2urUL75at8ovGYD+I5ToansJrKbWe6dyqDgB8PEd50+A6YYQMJB09Bs/xci5/g
VmC1uf0t2HtklMdeJwKk10O8CcP2p8AUJrSoEw6Tc6YFe9MIXoF/Q78gXYGxi2m4Z4fKJDqIIZ82
bFr6f3E37sYOuxJsUR6pFT4Po7duQYgklbPKbXFr2t0nTDKskGB6Wn3qJ/sB6Q4iFYF3RaT9aFyh
b7wmujWrkUqd+Tkp+vFgCLTutVdctXUDor0+pfTdksRPTlBPgkPmTQ9lIHtMG345SInR5ScRKnkG
yH6Dd5u0rqvAwqmJ6mB+CWthyIPXF6i1wZ2fXC99Hi0XLdMw79xzTWdrXSauB3ZV5708A+LlnbQW
Md3/QKse2up5SvBWgCoak0ij4uh10oZdNfpHo/MRew8Hr/eu2xzxYmst3fMb3Y2fhOEB3Su8RweF
7XRd2Qiy2/66grcvo2njta89pFXCm9r3wauukt5I9kUgPpXxp9KMP49wAAjCdjg1lPGZHDlI5mEA
LB9GD65p+htXlt8KK+OSGwz6eJHsrdhy1jB9ot1QSXvH3TOsBrMCE4oP4cYnmbSkvNZdSRIiswr4
86U9Hiz8nBLXNXaioCMfLAMZWRT+psp+QK9G+W/iU9IcrEX3HGpowrOk8VdzzA9YDkD9vImxICP1
k9t7a9wZNYrWytn94XTpLcC2dm3CCMQbOuNm9O/NGlvlLE8gHdGDhcUHCN32n6PC2ed684lB2ZGx
BEiinr+d0D18CYR9R324vylHJMr4C54xtftZUAgeJo9F6v1yBx3YT1GePFDBcATI1WNv+opdDjSQ
ZtzMCRgeQUQVMk2Oc6qkhkMX48Yhfm9+LlLYOEXmEAgCArixG9mt9LHC+xkv3kNS4g1I/mkUHSC9
uYKnze/mBckL1RjHbsTI3CZqOvMT4KqEN0H+mtLI7czlWStlxqDlVNrGzfLPj6cIeRNPy1Ra26Sl
fdXs+okbnjeNhOzs1ZBWks5F7kfIrkqJMtQzjSNkfjpCY7gedex44e2ti3CGC5MWGyg98ENnjFlq
M7jJSBXQmjkQK3BpWABP0sshF8AJSANabuihBIq/NIR7zk2RhLvZpSKSKsARy8LGI31LvZ6bvFDj
N2+trKaMsq4e/dTJ17VIb5MGSrivvWSjQ4Jq4LmSDgE7+WoWeHxUyw9pxD35L/AnjFbIavmPvZhe
G9v7XhMP4a9hvLr7oAar7qMriefxZ0sesk6wLvCKrTPkmATI4HlJSJPtqlZNG7Z7V6b7eqiircyg
czjJ1K+HCl8Z36dLbyQzVkpYA62nIT5iQYevfZYJUBXL128dDOoqeuq1ZRPJQ3Bc+YyYBePB0ZJ8
IJL6xtbvAFgCy5bVd7MKm31sTgHIJcqqqAxJ4asHpiDnJ371UBbhY5ztXrsdl4B9uzyReXeEuhhs
zA7vxNwPV7hzfDfD+CpJi+/1Ek83ewyfS0KF52vXC9Z2j9qlRAqxd+TBG9vy6JvT94onqCbsrBnG
pz4idIOx+hd//DVqE04mubWhXA6xBeldjdB3wk2nEzrV5a+EkMGuLEkdEJFZY5N6CG3M2Rk51euM
wQzFeW4xrecwg+1FDHaFld8XqNbkxpPvVmqmWzudiQjG0Fi9YLifa/d7wju01OxnJ8EQYeZpMA3z
VsO7l+pz8bVtsKDg+a7XbcM1pQU/ugbQx88lzs/ZIk/H7NKlbJ6nnV9fInahBxFDJuFPIZ5IrFHO
6tUZL6qJG8LX613mAZ/msVxlZWus277ntve9/WhhYNxqh1T7iaFAStyAzE5nayONaMAzMFafkvQ2
Lbx5M82DiWP7GjS7ed11UDBGkLBJt9Btq23ZTVtYEteeDgFfxHSSqpnOgZkGB5Xw/x8Z3X+oyqHj
Iqik+ddVOZ+/Ys+cgyrO38vo/jzsLxmdIf/wDMvGCdr1LNsW+Lj/aftOKcwfjiUhGBrmxfhdoK3T
KZKh6uav2pu/FHTC/gO1G7EIyngcITC9+a8ohwvI9AJbFS7UZtfwDJR9BvbDix7vH1UchP6rjkgE
/C3d5n6vkwlWUUA2RB8YrRNIy6zFMIlIDESlZC/BCua6DsFjoOKxKYnUeTWeYGmnX2tp8uvdL/mf
K2TU1VE2RBUSZjzUx9gfKmQCSrZTJ2zFPfbrAGQKcY3RCjw+V7MBrRv3hfAfbKMgXl7E3WYqIDo7
0jAOXdDQu8ywg0kIWpKYqOHy2fGVP5Pe0icK7SyD0ozOj3bUkJMkZ0BiFf63/3D5y4/34cf1EE7q
uutKR/L3/+ePWwdtAvnQEPezN5ZfMAmIb6oZV5TEKUt6E8LcBEbo3YU6iMLhC7DD9q41zHMmnfCK
zmV0BdjtVLVufuMUmKDAuG/d1nj2yvoYFRpxqwx/lsis8F/vmwfTMZuzD92n8LMYMr3uXGVaev8f
vtPyk//zOzkm1rC667l8N+PjdzKtCHR8nFr33Og5iRfdWRMFD3b6AKTWxNHOCQ37KuH+YICFJZZf
VNqJjOt0NQp/wPejenbJ4p9hpRGIqQwygE9mhDENvvTiQS6ZpwAXk9GDS//vL52Ctd9cOs8OXFmD
irZFHvu+Yikvc78L8JC4Jx2/1qVGTNPYD0RxVmlG+tehQO2czxCh8Ee97rt0fC2bdesOOxtkA1lq
g7R93QJpCuZxZ3W4omFVGO2puVlXfIUzXovXcEcigto0FGadL8U/1pbAAfEiAZbKcRY/kCjBeLVw
0h33Bg5MIpxXIE8tbklstVoiRdsqmhG6Y/G6Q88Q7bWhLA6OdWsHS10chkuH2Z+xqEHyWPm423Ua
5MtqCm6iUEJJXyYJRRe9zPa2JHZWJ/r1NBKosCNtKbFt4GjqAtO3Ynr1GLPiyhp97qHkXccaBsC8
KsZ9g50OIW4DHjgN8q2ag2R2l8QUaOkkDB4s0yxu9Mo/YhCBNZ25oSNPGFMmT3IWDNbHxNhqBtil
Ka6r49jo9WbQyh8TcfxjFjUvZh4Mq3l0xX1olAc7a+q3Juv7+H+Cn8Xv3h6/u1UB/9gLCBsl80dx
sDu4RJCc0LwHK3XVO/R1U/oiex/5LhQBcXQd84b+nnsspuaZLCbd18ydF5NYav5M37hmQLzvPG0N
aZI6sM64H7RNkCD7tzzcOmlorz3yuJ///W1qLprlj08Yg3ePADuvZP7/520qNR2ooV1TjWFrFOfI
8CFI5K3lYFthSmqvyDTG/OED+iKOm18LBEORljw23lfgEOZZ6tEvFzbKYaCy89jQWdcE0HmrwkQQ
A5ho/+8v9wMqe3lHO6CyLSj+usdr4eM7uve8nJHqaNxn5G3usERYu1PyGg3pVdgV/5ew89xtnNm2
7RMRYA5/JSpHp05/CHdiKIYii/np76B6Y/s7fc/eBw0Ili23bYosrlprzjG7NWLomma1f/RL+2zg
oD0bcfaWCr/9PySJ1qIg/eu44SrXPZu0IJDdj8v/H9Bodgkttybepa7sX2ph2OfmMxoR90xjB/mA
1n0q+q+iKu2XdCYz01w29Wjmbo9DOal2m05Dfm3K1g7nqVvjLNQz8yAZGK8aZWA9y7Qzb86wSspy
348FyNq0f+6FXV3LejoOEb1wgGJq3Xg1OfBaOR21LP/CPFf7wzT4z2f2/3KKWBbOd+iVHh78v1cy
09YqNPqR/qTw99vdkJ0GX19a45YXkpT8PCnx2638J00jKRHOI8YCSl9j6t0NKtN5K7O2I4Flbg6J
Z57MdokMnLVxNwfEZtVa+X8x3d3/KXV9nCQexQX3DP4hOP5L/WvITE81WE9PjWp9ckXSfscivZu9
7odkP3PD4U/uYJ4iXvCEs+k8BhdFkzEUs8ywE87dSMAL2dX4g1aPfzYSQLRkH3+zdUK5uQEPLKGW
OCRmdmPYhlHL7a2Db39229jfI0bEFFGBqiv5CaSJWscEmHRYSIUmRbeYfxteARxnKoh45uKOq5Nn
js9CN/1zK+AI+pCK99ro0QIiemf2+2vt9wfuCv4tG+c2hEZ3L1Xs/NYAvpYpSirGykeLXssRxs2L
EcTMXsZFAmpW9tFRUAoWdFzk4uQrkmbD8NA/m43Vb//7xWkva8Vf14SHIJzDYDuouf2/+AgkvUYd
ohzjCYxRTiLZ3D9PyVydZq9p9q7mjs9a0A9ECVb5eSKKY5UMEx3Oid6LVjQw1EGMdco+zr6xo5dG
TKBFtoY91gDJ4v6Q1UkYsw07EUza9Qpbnx+QgdXJ0LXYTEUttWE52S9x6UI1zrKb0JAB+j5uwdI8
zVZnXvyKVCkS0YaLSbTnjORH+lX+0i8dKyK7tkVCKNPIfXA1ZJ7coO4NSM1putV/P1IGxfb/d6Qs
G1065ArPdvS/jpQ2ml1POLrxNMrys12DdPW75IvIORFVbdg0pggtj4YGc11aFCeHgULSFcNK2KM8
QU1VICGmS2mBXfjvv9mD8f/P99AFfU7KMYWkQSa18fdvVrSxmZHdrJ4GaVWnbBDqHjgOwxbxFtWa
f2487YyIhYxDmTbAA8DkRTVxUbTStPXj9JWQKffOEvTampp1aXzyhlCw6ucpCi6ziXkTXSQuJlNq
W7sVC41gZn/aJcvmch93tv48WJ/RTrEmDjPRYghh9sJr37UyHw4GfkZtTndF7tSbygaMNhIJj7qF
zlqNB9RWZLKo5eS3IHfrvbTWRSpDWoE0edIg2RJi3axLBojrJA7klu7fGNLDCC3DmK5CvGdi6s4p
kKWcpZnaA49bZX4SBWbw3reaVS8lsXFk0TAFtuO1ik2FoM+m2ZPSwEAamP9f629g/0/1u43qRde5
oCxWNdMmX+OvBW32ma7URC08IUeproWGyMTWCFx2yoTUZe3sOPXPNBrbrTdPxHplKTioMnltZ605
DI4Asut998eG3jqWIHop3jyHQC8oGw394DF9RaLYTi1Z4zYBqe53wuHY24As3EzBoF9RhWwZyoq7
bnxt29p4FtH41vaufumqO5juG5zEOOSA6SDKmh9pR6wHcmTwo7j6nofedF+KVkMqjNLAzMyeoSKk
I+hxPpf0yqrS7lJO/Em9bVCrEpfUBaDYueNkpy7LYoKmn+He5uGcUCX1RDm5CPMzH0GOTGgsuv5U
7vRG6mEx2uaa7O2BxDAxnv98ZHZPY2EfvWi0sGJE0dlIFbkyo7g5uJqLStQrS2u8nYdIUsaIA+lm
kRPnj8Y+FuYztM3oaVqDoj+TYB2FbZ19Ngav2WdgSUY67MQbIlFo5okzDfTmLsEnkNdeeosTP1jV
mVx078pDm0TuYKwyhZYISDsner0Cj5sxY5vIH6Lovdb5l6khdaYjhIVOoh7jTjCPPW4+3BYGfiy1
UQH1QBMN41PkM+M2AKBfJx8N7hgF7sYaix/Iu6d92ST8nY59pet61hx+m3xddHFzQ3Nar3WhjLAn
dhEspluuCr0lZcbwyRbvf2XmkJ90BMNFnyOR86MxbJCQuGAUn+yBs4e3N9/JwvtpZFq0axJENPMA
DBi5+zXrA+tOZNE3RcxR6ZcJ7f7cfZqIDuSeYRx6373bTUR3NJnvKdMju2L+3xicEJmtbTXoDPta
uGi9K/XTzk3zMHozLVzShF6ZYh4YA88n3rYUNPLC/JuMveVY+BuUuKYaQbqZpNmri1wCJnXvkktl
P8qgvciQ/U+0A5N79qvul29UPr0ElV1yY5q5gVuKNAClrvA61TVvgnAuuoaAYb84mQFRILqLaj/i
fsuoGUmzGopLJNWF0RQphbY/PhHH26HI09Z9yZ/lpgS5+LlZQ8VO5DZNSeKrnAoazFA0q2Hq3LCP
2IUBWcQUJej//a5yLrAxx5tj6PU14HeOKLmqWI2XyYrisCPEIkxBbTYruKuCBRnRhGa5p5Z5325o
UKHyqeZGW1vdABVBrrFMDmui56cml/GmckDwJrbLqaaPn1DTcGLQ1qM1oPmfxyUNgXQTqYJ2JWZb
v+dtq9+neRru2cEpkbQDzVRblRG22BWwZtCfMDxO0vgqmbC3le2ci8R97yJSuB28Qikd8puR9/Uu
r5AqR4QQIFcjfImGt9yYTfADPck6761vY+RrEHQRl4Vji5fU48zfjMvY3Jpj1loma16bjddgefAk
VofapynE3s47RfAQdv2Y/5xoZd7ndmgPmhndKz9aa/VsvwKyuTRNFF9S4ndWXdAQ9oqgq6iF+YKc
ZlFWzNdUR9HvuMCETQyNnLbf03n+OUWat6vmggY54chniOMIJVkpDaMZT9J5SyR7ITEnYl2QFQ37
2Ls/apk4S28KgeU18pprnETJPpZFBLcRVQKtDOq7fmG5qwwkuepBGwEGgCXl3btq/FYvvLZ6TF5s
YSPBdPH+WPMXJ5nqLdmuwcroyNOre696HeybzNDxitq4sU4lYUfQujIhvxJjANJcAO5lHLxuXcIM
jH6EEtdrv5LWIJiAsHMLMwbEos5+MwzzTSOnFcADQKspdSAkwNjH6PvxIbt3nu9GEx/wg4nXL2iN
BwXv8dR8IDkeH/pZcGNVnrf2QrxzSqi5m3lkrf7zXEdvGqUkGQeLp71efPmPh2TULoiQPDADHFbC
0WBr/vuhIRIrlc7BeyBb0Zgosi7Mn5BBgXJa1EWYKNpQLNKKdHnwyEQ4RpLEY8Rl+9qAE7Uwnhhv
9juTsW0WaxNa7P79z6eT9Jy4qMvJL+iO6FG6Y2FFsAzTwqRj4mSQjrEjQ3HFSkglm47jhMFi8dw+
Hh70PQRPCrJe8sMthmbr5rhgokBNG7PSpy3o6LfYjt8at2t2fg8QKihxvj5QXCiVuQElSRDCSE1P
OAhKtla9zqhsejETFurCLFDtD8eyG51Dv3h0Hwytx8NfT+chK8NZq50V0YfZZrAJg+xV+cnUBpKU
F/7n42FeqAwfT5HZ2/seM0yQIUzVlocHNuvx9PFRjN4GutnylQyZQGNoDKS98taMxkuW2/FBa7kl
e7kHVZnFPjSTadXAQQs7/AVEhlevhk0fFEyuCnsx3fU0axDxt6emrrSNZ/zCsXFhEJSRyuq47GkB
pwsfd09bL7rouI7C0XYhHdSDHubDsPaHrLrmwWuLeHobe5HYaGb+PgQKGdJDIe4SaNsLdwkQ2Xou
8S6JjMjpRf+rJiAiDCpBY9ZA8j36Fceh0X9rgfYeYNlMNY/LM2GHK9r8gAli08BsH5UghKUfNh4l
ztkXU3kgzRNwNvf+3DZqYrPfS42xsY+8rZ1VQRkRd2h7+7M5IgNjr56viel4cZ2UiIAI3VgTo10r
DIJzsQacaA3tH9Sk/JHF+GAaiQWAxO3rAHNC4eXiWbaIcR+ve3z0+NzHa/9873/88sf/4CQ0B9te
S9Z//8zigZj5+DFyyYJEdkJixUDwzePl/6Ir1X2+A55y/AcQ6vF9cqmKCNf41aglovLxUyuWp3kt
+pZ3ZGav9/gpH7/9x8/788fE0qTmj0MjnrTQQeS7ysvF784VUvlYHAAkT9Dt259ZFiFBtBjhz7Af
id4FMfbgZj0eZhPyS5fpFlkFLQs+bndz6tt1afho0AIyJHxHsL10PP2ku8IHcduz47Bxn6yl+SPJ
UveQ6olzLEH7HgV0UJJmnEDfglt/GXyfK/nx5cdDxz7o6HtYZM1a2rj+Leiuj69wF3SOU5admgw0
2ON1j089Hh5PCwfiqOagHV7+k8fnnRwSzuMjmet0DfQsCD++gUo+507M5KGQk79HiQfZT2sPBUat
o9Nw8wQoTLRaPms4V2CvZl/iIXpxCgfC/LKGRLGDYfPxYVloal4r6ePzeXzi8TC4OtCDbKHvVZIi
rKstNKwLIfDxEDywq/9++kBEe8RtidXHa/x/f/njc4/ve7z6r/8GK0C+CaAYAPbB4xp2nkkT4YFP
wsng4wkQ4yvqwHRrPpTwQTECpf73Q1kvAVUfz6dFz/4fnz6+8KBVfbwknhJ/Wn88/+t/eHyBcqAn
1VrUYdLR6/jz6qKogn99OFsjv8XHd6pUtDuHWw6eFVZ5M9pHjwiux3/28bKPH6otYVsfT/+31z2m
YR/f+48//PGVv74FYQzJOdYlsOSdgAcajn8O0tjRaZUkknOYZDSr9uXB5YoKZFP7x5GRoi+L/ax7
K1V4zv7xnn28o4+nf5jgfyDh/+CDf7z0441GREsM7Z8X9T2JLOvSK2YEN+m+103q/mEO5EZ1BL2y
Ee+WZa5BbD1vHmfAOJuZ+vJgZ5FPjLHTbdgdGfXAxge9klOWxeGBlCrRsBKyy0OjULOtPp5HTqyt
MX86WGFdfBKzww4DUeTjP33g2HELxPQlolOuIdpytGab6v6wfhzVx/vSUPhuzbp6lezqDtFSwZjL
Gzy35FMTVvrvU+7j3Xl87h9vkXycpn+O+seHkZCcNikREH4X//C0lCkWac6nqUKaMXe+RFTllQg6
otMYaUOYz874XAkhEBCx49L9ra8pf0tgrrdzo6hDsMcM0xYDvEgA6xvZtmrXB12J7IXNZmbOzYUR
xGWszfqzc9fcyDr75VNkOPFBBNjE9dgjigF1AIzK77Oh7Gtd6a/O0KcHs7126CJOhIY/1X5j7mm0
fCdDHm/N1fZEvrFZgrnnMSVSdbOpzNolszJ5nRvNo0SwX7MBf61b+98rFiuiaTJ9lQ59stFS7vWY
FL7VDWleVYe7arSt6ID4hiAFSWvM1b8Fie9uezMDRuAbXx2BymYiXwoUt4ZXv5U3MdfbpiuHdaRH
I7FnbOg1e3pP5/FbqfXVKV3wYbrO5okJk0ltELjbRhERYwnPRNJSjYfAGH/MDIC3Q6EFuyhW8V1H
uu2FqrSbpyyePjluheu99H6WUTFtddUF+8gZhpWnB891GafPnprrneyzt76w2w3D4Tw0JhmH1lT5
m6wYnHezp2FmGXO8U3F6GLgYbnFFtyrF7rytU6LjMv2zM9kOt9gI3F4xxiGH/VpOfkdQUvlDK/Xy
0ks8VnmZ7emD3lmQ6pM9u8kBGME1y9z+kLviCY4HrNE+tjDO2d9Hc9I/Nflet5zqVBFgvgVaW+HH
mHYdoGtqlz47RH68gefNrTAjjlZZ9Ax4P37MnnXtA+mcUlzlZTSKLdOh3xBlmDLrhbvWVWmsnRqN
8bFgDnQuOr/85Av2YtbrqBr/HRwb2nezM/dGFec7r17LduzOwqWN4xiqvptqwgmjjF2ujOBcV/7K
b7WROjuaMe73t34ig9kzxukZX84e3txKgw3+ZLYonUZrWiR3vjjFLYJJL8/Y6HGjwyx6ne0oPpQZ
Q8yshOWY5LuufWo7xIhdb/tgF+SnuPeMg12lh7qP8m030UPUHYmSLBIFdsrJOY2D9q3b5wLX8wie
Mk8KdG4FoQ+p8V1D/kRcL+OESQEMsec2QIdVOwfLdXbBHRbDbPoay4W8BjSxEQD76mcRxCnOKOMT
8xsqWHboWwM7MFd3dR1rTqxpKNaIyMoTDp+XRFrmuXifGTl/arFLS0wjaRk9Gan9zart8R6PkXMk
xPXCCK+4Oh5GQWqV/tBUI4ilSn1qxsZ5MWtxIVUbirE+/igbelRxl7iXSSuGsIMzD660DWeG66++
lm8GPSMyrxDNvlTVp8Hy5YH96QFRhE5iN4HP2C1PXtofJHMTtyqbU2/MwcY0M347DjAeZRvp0TS/
Zai3XjF14AAe78Laxm4M2rEgprlyjyQ157SKmYoauUeJBLsum6dxByBf3zG0GSH95kR1a7F+9okN
wHTB/KAup/gULJIxxxppayJVF/gOLKQnp3YOPoNTz8+2gvHQm90cAt/QQyx6WDUimySVesZrVZjZ
3qit9YB0KzJwAiCE+zLBw112+xpRBu0XrSKf2+zz6IKz4NfUll8SST5Kl5VbRJWc3XonT/XYdc9I
D0gpNukn8BTDDyJFm6qMWfz3gFDvayn9a5cIdZg8jWxm/DotjqXVlJCBa7kpKv25ODN2/WHq1SvE
GrzBE/wL6e3xvVyyQn6ptObqOs240wkF14Lxq97ibkOlT7Ba0EThMn40rF86fnMyNd6NL2ZUzhe8
MZumOUivM17T6VvqWdah6u1vg9m5+y7rn1sn++2IrNljzLgJoqURbSZhz172VTGhxkc4NYdievbT
Wt/0IxkxtltixuvpMFpLLLXlqp3HrjV3M+3NMPW9553NPDNfE8sPR8YBZ6fGr8PkgSAtDQXd5Pf6
aYr1Q5U0296ZPmOuVxsZq/bq9GW2qaqaSC3vRYcxeY7LlkZ/MoZj1vs7LWIHOBH7uMvoR8EOAAuR
DudSz7WL04V228kXU/m0tCx5S7qhCP3U6M7F/L1ajD8+7bqORF5KOXczMD0Y82H6Yilxsaz8DKww
eQliN9kZSQb/QTUS4+KQvGlW1D95SATTOUD+M7vdUz/9SE27+a4pF+tZTaJeKzhp6UaWbKOR0nne
OK2bPh7oAQn5NIEFWfs53rhuGfRxQTT7bn7qW/Cfj89EVtycrLH8hc8t30MFxYpUuTsi2c/kx2r7
WVFDmXOaYMXkgsFCukslP8fOenmJs5GkK2fguugKQWtYZG8TBr8mhrsx+UV2a6Ou4bQumHgECFaH
sbyNhZOToZE3gKURcrrmqVPcGID4YDBup5+u016nykAAPaXvIJS9A15Blu2CXjSONa5vikpKrybY
5u1I635C9NC1+5ka6u657e5o6ZVzGH3N2+h93XLrtXEmCCyNtv27nLrhk3Syo9CxF9lRnj6rHJqg
SuOdXmXzPQnEu5VM1UX1pb5SzKmP7ZOGYv3k1vY2Y6HfMXZhK297u3oqY/rdBfcwuqKme+grd3ij
tcLpC7ty1aBUrazYPvquu9RKwzvNeX2XZ2zh/XoILnYWIB6aTTJSxXhthqdYfuVHzoeBo4Dvk9x5
l9CjSQcgIkgwZXJvTQDzaJkiv/SQL3tvbSUoLxAlh0VD2hP4js9xTs6o75oEZQ2m2pI3TmtOZ7Yr
o6Rc6Qq+B5XqFxssSD/YFK+0WANoOOGUDi71wPgqnJIwnNgWWxyTt7Gh+5m5/BKZhlqdWMf9YKEB
pS1McwVUqO6+M7wzrrrX7TiQVlEMXwGmGBvXiX/FDZO5ijnT0zhqlJVtcvaC+0gWe2iW+QuO7zrs
U78PlcHyTwnDWTHNN2O28KmyVx5aT91wAQIIj8dPKbtmOshz+hqRdxbH5H3WzjTvMMQSAGjvrSz4
mdakzeo9lyvGTLnJPHXVRNuE42RtMgVLQLd/U9Xle/LKvLB0sKiOnfzFMOfZ6Uz9JypfGsmB+5m7
l9yIyQuBj5lPMvfekrmY35PYjTAzk+OprJqasRdAhISLD9mstV3gAVnXnCGAO4vp2tI/EWb53ZNy
E6SKoKnUmFeTPWu02aLuPBPcfUZ0fjNcj7oe9cgmzTsyvAQ7jYZa+sxWvAuE96SppfKK8n0XdWIn
DP9prstm3y7tEnK1mLIZstrmeS2xgLlhEtsdbWGACQlI2x6oBxtlkblfA+JU/QS/h5O79ZlcjnDA
JXTSWzS2Qgz6vhV1sB5i605Il393ymEXeXQw8oFUwAknRw3nW9jz1xqnzwkuEyzZoQ6NjjZcZRk0
RuI2Otad9ZyhmcFs5rb7WlNUy67IDwyr+G54okVOsZ/k1rjWA/OMKIF+sY2ZI3uTnhatWr3NN62n
I0QK/Lscg4kkJv3rWOQyzA1uKB5D1XIkvXqp6RU3vr30xp+1Y9zGaSuxru6ywotORP3eUYHeTINm
i1GXBzF7AruLCnFEe/c6q75KQ5zSTmo73TDVSpvh42RM33Zq4NehrMrQRLT9ITGK52zS+kPgdyIc
Nf83BY910kClr7C6z4cRboHLve1musGhwaiy62Cz0cId313FAMbWuvTN0cWtsNVxJBvwErtq3qZN
LXAWeHSXLIeLHvdFm7tXDPaLi+GbIyfvV6mid7v6mlr6+OziGs8762uFtPTmBfJzGQjj2Jp2sTEl
OY9ZOcCqyRxnrxndqRJY9JMUqV9SGsXFrdkBc2NBbtkXV7RYBFLxfxZOm69NYgAC47XP5d7SooJJ
2+yTCAUDytf9Z8H6m0+dcyJnp1lnE9o5xIXFDk+ouTPs0d+gtv1Nb/w5SUoOVuXx9ikoX9Kd9nNs
fK2I6qQ8UkcMJLvFrXDVUZ+nzXjvxdmLi681UUp3MwkAUdW1DJ2qmm8j78RKWjAgsNWtIgtymNFa
u2hq71PrdwfhwMSzX9w6ty9G2zpY6YzqYib9U44PDE5cegHiNa0lqqltbshjHIDH8Xw/2T3kmXGa
mxtbS3BAaohkE1Mx5HAapkHY5aukl2AmKcaFNl6/9xbzmw5YyUNeUpCa7Ou6dx0m9cMgdNtmQH3u
fQgvvpoPHX6cNUdhYgQM59taIjOXcxyZbCjiQh6GdPiNDHGXGDXfK4CT9wxrVqPJuDqFj4JA6lR3
+S8izIiYGWed4qgSRxf1qBsVxjO0p0+Jr52Z0lTXePymSYSaPk3IO4LoLIxr7vePB4HY9VIX0+dB
eN2eyq84z6TlFj6J48zzC0xTKJFyYnwSOMJ7tjevyq8oLL6oBmewCvAaRa6M8CHUbNIG9iCPsVNl
9scMs/0li+pP/2oN5Jp1iIV2qvjkKM68rt9OyE1nR4IJYj+yytg4h4KbzV4E/s8lpJDFoDvVSjzV
QhinOAOgguvmNFkeb7juaBebYEy8SKYbGqP2bA/TL/bXaq9NzncsO3mYwZLaD0llrNgTnXIoMgz4
/IMvElzJvv6zmiXpt3OpbXXbUaeuw3jMdbOXfSWYiGmkXGtdFOomtqfM7jYWQWUQZujB200erGHj
iFUeYLmlBUyUfMvTRI7EZVeTfoRtmHJ3E9VGlVW/hoUx7NgRN2Thoh2mbZOfyorkbGhBdzcvtHAR
2nQNs5syxRljBERpok9AfbVRfbdnEGF9dqqf4NQ23lQN55bd2IE6/DPnjDop67mlq/EkRHDVJF2a
VteLbZfo430CMNG2CTg9C3VPHNv2kxNoJ/oLwOuy8pK31raMC2vv6lHGGu3jJFoSy5MIFoFJ5/Vo
Zhp53rminkfWtY3Log2VnX5W9BQvJKxFaydu26XBlW7yxAt2yaSLNTrMYafBWVhLVL9Eh6wnO+IS
m+pp7yoXtVtjRgu1dVjnrfop0z66jDK+m3EPEjQKPo2tgUS51I0T990WpIuvVim7RR1hIG5n8DAF
JvN9gFBwY3k5Ojmn2zD1ra+YqUi6BQi3xm5TbDQrwxM1rVwNVgcpmr+qgRlrrMpxJwj+OweFCPYO
gzI8fcZvDa/ZxcOhN3dNfRuGQYVumh5nztL12PjdvgTqwWSa4XYS5cZVK/ZCVclZMvJiuKJjkYZa
BZATTk5CcKVLf0ZLhtug3DcptYsLAGZre0YbdrjOEHdMlzYLIKIUcXfx4vym1Q2hPcuGJK6d7FrM
gJJAi3jEd/0ceg9uKJHgkd2ZbwNLYtC66WvftAx+e+9aK7P+FhT9FovXD9MMYvbj5kvtaOkec66+
MwOcsAWp4E+dS0UCQ20baZA2sdwoKnPiTBGf3JFfWocIniDWnmRDMbaka7vZxqP3sEatk4VoKZct
w9ClDSNPBa9z8PqLOdaIokBaepEb7RvoHvSyGJwPDQD5Vp/YrS9FSWZAGoklewTGl0zaZbOvE8SX
c4rYUVrDq+WAJYoY8zMwiHD3Z3gxIB5EI1gEM/JD2+yiHakYHRMMLAyqtVPmd/p7QAXlABO4uEJ+
6QmlOXaOmT0bFsMQufHtBuPUYknwQTWtdTsHryXjEnhF/N12BCDg7BkMpnHFGfm7mMy1Y7El98WI
lCcJis3UI7hUXcm6P+f6umGrt2aOom37nPz0TBG1WQ7Z2Z9u2pSU7Bthw7mJMe989aZlZbARfgoR
p4gs1EyzB+DKbHFzMbNXhe0dRTtRponO3LZVajBwsrdc0SVCSS5UfMhtpN3McmR01dibONO7ky5I
AIIK6uf3uB2Tg1yW2WGy7TV5KnJX9fWLyD0fETiEM8fdo/MuGPjaMOiW/pqunrOAirpZoCYg2LR1
o+XZdi6jz5Ns5CY2sYXauVQ3a7hzN0rPmvK+PFowuTfYa4Ixjb34alW5wQwXQVC1brncZntkiAh2
S8Wi22EJTBsnp51KSlvZ9z+dwoXBFQ0bleko9fOBlN3ReXEUnuW6cpBN1BPVQRU89YExHYRs2LNC
I6RLKn/zZz9ZdfoG+4IgZFqma8tp2ElKh+Kop4syLBKOJNK/tUZGCEIsdGS3bQEmAvKHmeBpMzud
gBl7C34j3UlE3Etm0rzVkqjem15F+8+jssZ3lj+bRv7m9+lzMEIxiQHPbeyeAsTV+2KLm9Xegt+9
jsrrTpIhgn61q2g6OtL61SGxOBsFFlIja8MgQD2R6g2nW+AO6wyGD/wu7nAplUo4p97IPtkQa7w6
FBg9GkclnUsi+uKUieg2lPrW9yrnfZAX0uL9s1UsrNAM94mTzT+Fhk2u0DvOp2aGV5amETV39esh
ho9G/3spXfUZ4COByInjRzudP3IDgE/dIM+GjvnmjOPweyazb2LHhDjO7ve98Z2CK721s0nfrxnz
i+VX9x4s3zmvIO1nFfJUwdW8ptu8LoauuVSDf3Zio3ymb2uujdT1Qqqptzar0x3jZtQDqeOfERx9
taWEHhTjkejAtG2aPCIwShFTP9UKxYM/Mvpo3LMbuesJ8gwQm+oUAbNjso3h0gvi5HViJIFUF31I
WRnrDIc0TEir2yvdOM+5tC8RsugRp4o9vUx5Ig9O0sRb2krO+tF6zOJ6Xmnt3RQjXXptwkzZZl9q
NsPnDPxsHzF/8dF8nmIhbypdxIuBFpoW01NQ4PFxCJ6ll3mnx0MOyHCXqOI59yIL5ab9K2GPinAY
9dxq0Mp3gpupkqtzKdzxswC0Bod2UxoJ9gZi0F9BJb7kXAinGPO3qzClwy2kGTfmtLhE0t5Qwqmb
Kf1dACyENX6j+7RdNUw25EX/roOe7HM5cyNT8mKJAi5gq9rDNEPMSKqkPTpo/slbOdfkkrylYyae
mu+mqndlWok37s7GuZwSkAQ1VD8ze9FR1m8KY2JkY9jTJTCaNS5VtRtVDhhWNfPu0VswIEM0tbbX
B5kCdENhmDD/0P2G4MifRO8mp7pntReW9lK2PDM7YtVbI7hMhThoFSyFWmsIczTMb2nd+RujaLii
fIz3g0+XNx3h+lLUenY57vE40MNKTGstQA7SsEmJyIYn4SRGtAdKjFxoKugtFb6/7l0oumxG3FCL
6hddWeNuMJJtm1jec+lNO6tFq1f5xhXn+rd2XhQ0vVTPJayfchgqZKdddpKV4x+ycgH7pBVQZS3Z
VaOp35Ky+sQhkFB1KMEny7hbCX9+yYRyjbi92NY+lu6u9OzQoiLeodFtMNNvZTJWSPZc8zzl2ndt
6N1d6ct56wHS2cr0UxsX4z6JBqhwJTAEtBmXqAS4GufAsHIfNlM0dsW1Ed/JxgbHbBbvoJDgWiJf
wfETX6Roh01pWtnWMTJWI+LWQ2fExKENhvXF6WkOi/azqHLyu5T2aslWXkm9mdaebUS7ujFCiLDz
E2E85R2jcslQftMn7C5o+Ux3N4my2wibGeTol0aX5FhjGUOapyOjSecejWzZXrpSEsftsH8w/ZUB
d+yC6ci5uMH/Y+/MutvU2mz9i/gGLPpboV6Wu7iJc8OwkxgWfb+AX18PZFd5f3ucc+rUfV2EgSTH
VoNW875zPjP9CXY1O4H61e5o9n/zM1oflOvg8wG21CEQUAz6xpzjgwfM3QtIn7AlhkPDpXkc/Efq
3uk3TfvMpq7E0T0PgbVsdVSV3oxURq6ZnqHEiSRXWyJjEn7Nu8QqyzvfcPPbrH3+c0MMXBdIsgNN
IthzrMK9kFSK0xr2xk5aFm8ym7MnKRQXiRENN2Znd1A0pwo6zOweV8OFUAtLpGVHSauoPJBYTGvK
8W7qgSlVRFp5o6bktQf55emGfl/SsGrj3tllY60FYI8bKlHiuO4UeQmofhONbIeOzzdhvPfsDoGt
4x6EnHsYrVPIHp3i3ZiM93bEjjMKH5rYGO94BqzQvWmfKTzfaViOOzS/h5IPK2BNY2xRh7pXZ67f
5xxu37iEGdWR4eytJn2LlvHEdQlqqjvtIWqHBH36NB7RMWpblpHuETb0jk31Q1aY6krfQDvUaoxp
c9B2rFqmfQXw0reqDU0sVqwFy2IkMfjieyYHil3eRlugqEVH2vfQlhedTB81Mg/XRosmyy12Sdhe
arv3d22FbG4Y8JvxmtAkdsQV9hTkohHrfMm2rFY/KWCmx8ma4n2ocpArVeMCIkLOb4rOvKmUcan0
Obljn1yxFZB24MU2vYiiKjGLQodsOtt4oqA/UOmmxkp0tpqerMRKHiKGrAiE96C7EyFJNj+hSw9d
mREM1bI8k8YunMUNxQWMRolGi6ScvG3Y9OhysNBMRiyeACegk06uuSWw15iUeZVX/XbM1DpprItv
C1UFFOK2qSadHyYeRRfGg9ubHQNT712MZfDMXb0/AjGsNfCATTVBLkPdAVVQNkdBfl+W5ZcBNR8u
2thGI73YJ8H539DEOoM4T+7hEGQB0fSIJLqkO1fILehpOreV18ntzIbrpnHEK4CHMXK6Fz6sZ6k8
qNUSXKZt9qgLnJF9px5DD7fE82CWH5ao1W3oHUTut+yf2QBVoc/6w8kf5xhD8tgcCruv3oSrEekm
v+VCFTsybrr7ucxPVp0EJWE6wdqZI5pUoXdQ3rEzJj49ISMmHGHcCiu5uNNTbyFAn0CAMEBmE+HL
AAdCR73ZHny6xA+3ojSPGjulm8z60JDjHqI+2tKUqJk2e3dLBzMi08CJL12pM3IYafiSx93Oi3GP
FEZHmxjw6E42kmpIhII5gwu9bSfIZmT77vxOXXrogPdPEWKli21BZUxeWDrVQGKahAl5CetzFmaG
SatEc8wT+S9kiaTjxbdGdZnoFI2tbZ57ldbXBsHKwffmD9eMiosuzPyynpV2BVcnNV6iuqn2oVnO
JK9zWM+IO8AZqk3UkrL26oLbdxb+Z2ejE2iMcAqEQDbmyQjldF8+KuxDdJL5mAsivGlIgagp3QK/
QjobT1MTQUWAdgzUCmrFWMQjCfZ+sNrLCtqr3+bkJ0Ksu9oKnbeW/QoswbdqdPtHM5PVxVU15ncF
RNoBhmimi6lAUgxsy/kqIHw9mMkPZIn2NyBeB2sit07qhMvkl7JqAc+VQgRp91lKwtVZ+R9oP1DV
Rb3OpDy7e9a2REInrL9yeZbR+N3Sc4a52Bu3vmeyicyT91UfMUYT5Wkl6+tsqQhsOAQ4XxUUMj2v
Onjx8BT7ibjRYkZKylDvPU8kQau3QU3xaXQ2sQA2X+NGdxa9SncZLOslN8ZH5Hn+Flb6z0TOOUGo
2nYSEA/t2b5aIemqLdj1k2/120RObAy94dLQLrr4YX5T9VG6VRU2XiA77sYEbrmtfLgctvkc4Xs/
s0xyth1dbqqnzA6dCzh4iZkl4OdWVpO5X6O6C82raAdmpGT3ORhafHQ79N3evs2pnkhlagGh8/SS
qyfyjwjv8BglCj3EeE53KkiKqQtSMIWbdqRg3vgGZUXVhdjS02TX5gDt+rS0H6R0MvSp9im5ooEM
n822phnPaB/4DooU6WbURovpHWl4fdTtc6RpzpVSFst+QQZcq4tnL3N/Q2s5KubNQ07nBWxujerd
k7guqenOts08MJVHhFXqqJAgFDGF53o4mkqH+Jh/YHQhN7aUdzEF2Q3OkhYIqbNrHXVI+8T9qY7w
UHZqVv1jKZo7L1bNtrE1wNU99U/AEqC70sHcxqlvsNIWxl09dNfEwracl99zSmob7EQu40sF3aRy
u70K2eW5iCYmH17I0c86fC+OC+EqIr2id/PsOhb9zzExqEvCdDcn97k2aJHULlDE0SJvzupytesq
wGj0LbAIlmLreL5xZYPyQIJJAwuoeYtM/RYmYH7f2WJvShVdW8+4n/p4plCbEc5b5rB6Igz1egEU
D8MKtDlt0TyqW82Cq9bM7ePqJ+gs4wmBZ3nqOtZFlpV8S5pyOM6F89JZbsbW2p1wqWi/bMVMkcdp
Tb6S72O3Udj06DoFTmaYN0XXvUdN3V3kMC0CUvuP8fl/iSj/DREF+oOPvff/TkS5S0mrL/P3v/NQ
/vpPf/FQfOtflmlgXRYYtomR8XHP/ScPRV8Sxx3HtfGtLjwSHvorq8hcYsUdl6AiTD4elzpm1/+M
FTf/5Ri2bdOytcTyf/9HWUVY6v7d3gctgGKpL2CP8DQMkz/37x78hoZlgWAP6b106edQhVMT+nw3
RfAbxi+sgoNqRMdbURPb9tq31DPoZBMAyzczZ9BmEgWlhQgDoEIwTmkHxgMXVGJZJz/UtLNuYVWw
6CwzOZm7XpxiVcgLWLRKt9PAHCgYqqb7GGudamALzD+XBF16eAQn4+jTgt9bju+dZzNHC+ZFwzaJ
acWJ0kH67dj071EbNGygNw0LzvPQji4jP2dfB80KRkHC+aTLre362nF9SEQGZof1tFYlpbg8avel
lr74ANJRlUd/HSKG0HPYABvF4rF46LiJSjVD3IzC+euH1wfWg1x+ZD1bf8t6NhUIRUEo7IwxSujO
f8YtjQzNy+Ev6Czz1oNu9PmlmUPnaCdkBE1CnP0WDOifs67c5iwEA6p2A4BqtzuFJC0m85xdvNwn
tcP3tYe+lu6+DG8YJjHZtQ5Kh2U18nVIjEEGiJW9YErDJKfkOtjbAZsTTHhRXaQjb4jKoLJ3mzuU
eSguJ+x0SSBNmvxeKO+nU8Fnw7Osdo6efUcyBMtdVj88b6CTMLkPoWJ7itGGtlHiFWDKikUEshSG
tLfei7FcDtl+qDU0Iv44H0snvzE9W7LdYkWH3Vpco04Y15Ga5oQJghwN9DD6PmkS3O0TVQTP3Lii
jUY2HkZ8o02fZmGgRfThPPJsrqotjtSYULub/U049bukEx+RYv8oR8phcBPEtcbEGhgNygh0iICy
GpvK0KA8YJHDtwl+Nwq76cYZ2ao0bB6hCNoxK6CGq7OboZlkfntUlnlsqyK/tWIf5k7eDAdTRYOF
6mIgladhQ2mhABgthO6ezv5A5KiE3NBiLd1tSkXB1BtL+0bPpHNwvfllfcyvmAZ1Td9RBB8gcPED
DlvNk2i0g8FLv07eBN5gedZdG78Mmpj2jcRYvDyGl868OjK/Y13jbmN9fnaihDQdq6OtRYD4TaN4
WcqRvB92dvDJWnLnLtrPE+wyZczJAWH/FZsQ3/l2gXMmAAn3rdP+232qeWtiHI8dBfUsjfOLJnz9
iGJxD+eEZZdfdueWP56xQOF0vfPrgGl4pyH72TAA4q9fbFqGxV9Ouumy3hII01DkYNocZ9fbOkDq
N+ifd3XzMNvR8ygh53FtiMtiO6WLSqWLL0ttOvcUGJiAe2xYFMX3aTTcmqk/0g+Yl5ZJY21FLRFl
O/SR6MHcp6QNnRe09m7w8h+rVlzhzziWPkzETiAK/aNoX08rijuNkZZHPVzoAj8zLxvOVj+qs1gO
Knu3bD45zyczY1V9563De4HjpGUXdFzv8hvqXIZhEUFvEpTFkICHQlOsc+A+bxUJthu9jDDa1iyy
Ece0oBxEAjzTSX6m4zDsYlNggVoOa+7werbeN3rDAa+rfUA2g/cnhHo8G84xp09EZ9Ofd1bV1kA0
/XezWXIrIzKQ16c059G7IRtj9+edXEoYpTfiI13e2MICwWmO6jhhAN8KGzs801izY3VFrAYXNshA
tIP4d7PAjEoRuEhQ+WAXf5dZLOnfeu2cHJrFC0q4XRZDXWLmR5ZMe92OKO1iz+xxxecaoelD0j2b
8+ScWeWPe1EWT9gSra1EtkX/VLWBHhqIXCfs0UyVfIwdq3kFqnwjJpMeVjuH4JRu2qGO9zZk0sIc
/BNlAbQoqB+WQJclaACDHFPFerqq/Ndg8PUMJCFkDamVm1LTUQQs3o71Aljl8utZS3Znh9xyv5pH
pGfy+2zJdPXHjtIvk1dG6MwaXUw+1wRIpVNnrUnV2cI9uDEzhG9RZ05nMYifwnX1nd2H1t6c2wd3
YUXXqjWPUDyn9s1uf0cGrWFCDShXzovhzw2EzTe18FGtUA0w6R44nxJix279yay0zC2G4/LPT+Nk
BhoalkDBkh4VeFIdPSXk0Ta7fTOdkK96JAEoqLkMhzsPhO9Wm61XkbHLHIfTP177enOQOjJX+qDX
qY29P29Dmwy0jAmOW9+U9YDvrOBr6dxkYvqgnkvEJlAWbH1msbNho0Ih82kx51S5kjoOMp2rI10u
0EX7OU+0yRrh9zvQDrQvtME/z7eja5ZQPIx9uzgkvaK5UXaZHojdgKPiwDTu/cTAIESFQqJcXKLQ
XVKLzgl+2bMOAXkk03TyWQXoQ/wNPZG270ksJ1JNIdViB8w+aNjW9cwbvhwwjTKAlQXwKNfO4p0f
OJC7T/FAsXYJxM6TGRWVDI+Zw1xAFRP7NW7Sf0Qzr/e1c/+gRw2Ag9WTuhzWHO+vm4sWl4RbDXpr
5DbbuMR6z2V2XL/9kW4wGqyn68GDp0TMibsk0XQ3SUQmXKUbBULUUJ3XQ2eQEyPa8LyOQfSSr07c
xZuiQJ3QiuFOq5x511n6j/XvruPt+lz+cXMOde1QOPke1B8LQtoJYQf/fTWLDPUEJtTLXlsbGscK
/14PrZZZ2zbnHSn1CAiSW9cH0dmfOeuv3dofAOiznYtqPIriSQudVEcEzZUZW3jEBWXlYP1u/rHZ
WA4BWpSy0G0u5hYFA+RUse8cCOwQKnrLEEsl/EdIa2rfro6t2kwvPYDiw2qsWd07+Txh2VlPvyw3
Xw+THd7Cejl9Pbb+6PoDiDOrkzv8MLOVn53YR0XBbb1F2C1ATGjy56+bf86gP5xMxdBeO5GxW+8r
EUYyYi3/pcK9MVySuqRX5NoHk1dc0OE9W0mm3ySDO99QID0NlQZW080nilfFb5kTPWtopnGuq3Le
G75P8hkuumyxx61nq1GOsh4euvV0vfPrZ/5P97ntSP1Pi0gFXX7X1yEv4EsY9bD9uusf/399wFkM
vetZP1LmpjMFnWH56tH+kOpuPa0bJEok+YllwQ7idWRA77Hw1vS0jqhRGBb/awr9urmeDTPW2M36
8Hp7nWa/buZmvc0HjNbd2MhNYegjUh2mnDXuvBmoJ8Id4jb7ZohrBC4OeasyqlGYttcDGAJgLV7X
e8ehVoEyq/5mPYyuW24nZuQgcyQyZAMXcyhcUu18hujzNPXDOSTerz3KIQ0PE5GWuELWjGSnihbu
9BqX/I/45L899LdT2ScK2sASrbz+r2JHfFd1ml1Gnx1NR7iTy6S1nq2HPtfbvx6pUmduLuu97FoI
xVlPqcuQKYFHAe/ccjqtlsCv3yKgfweII4fsgjA73ZY1ewEc+kuG9J9f/vd7vn5luDgD19+43je2
wjv1eBaWu//xU/HqZFwf+XO6/vU/T2T90fW2rF0cjOvtP3/x61fpSVEHwne64uK6EwPE8kasf/sf
z+LP0/56+Ou3/3/cV9Jpd2u9QZSWhqc5nKaW/aiMrABxWU2Lwpxpc05PxBfB0JZK0Nivb60EFWqn
Cga9uXhJFqly6VcvaWUOLGZne19QM6S26N636Vh9Zyv8yRL9HW1GvZthdm3rWYPGIfhxo4Tgk5Me
FMg2fh5tqrhYgsKz48+kqfXEnoWQgaiZTbtM+h0Kke4JXA0zjdf2S/eMnIdheJqp6G/7Wn914ABt
OpoY7uBeIoKxtRilTiIKH38ULxOJxgZrSbvPNCY+x913mKx2iO3YtndJw3eha7dJW8SUEysgK0X3
mwhJuQRxhkGsD2/4nGA4O9+9BIGqWyXpjkijwGqa/TQaP0wNlMCwH0q8J6IGGDw7KFPc3oHnP5fo
pdIzGpuC3C3rUpZA2Uwp32KvK27j+JeaPjIffY9JlXdItAHBWfzaAbgnuy+mq8CGtCjHc2SatHKr
O6OKOj6qWtu0Uf/LCbNtpfv2QWCWItOy2EcNO7e+6V411/lla9sGgAyugYm5lf+6gVHzmI7h3kz3
dkNgG+0o8IMZSIzM/EAz9eBTmngZ8g8iQnY9S647/M7vecNat25IBpL6fT25E+EpNIg4awLA3Ow4
rJ5QLOcHImV9axV+eypTQvX0BVGQoEUJ2GUfxgaGcu5o0NQp8DVA2ekZdO/63MbbsYleiARNLiko
fsRKfbet2D4iGxgOGqLyDX6J3YjMay+ruAiIn6YhrIxzwkwdEBs9E0Yrn+bReA7dhbcugOM4LEAB
v54L2zEOI2JspSO7QrNoHlVkfPNUYx3MrDzFeW09Ssv75lXZraKyzESCSrwzoru+TQ5dPartTHXY
p5xBkybMDtLx4XXWaIZy6EQyCX/hSrjhXw2Gk1oySZqUpyUDXGuBCpxjhknJ2mpTl9sEe8XBtsil
mfU7Xzb6KY265qy7SP2GabrzJw1St5aRKEQfo+V6NYwQaSzRmkONvrzM2p2lwLF7/WzuR4EmvUd7
h2QTXoNVn9uu+xDLSsvT3fGkqlcN9iXgCVLZzKrZUkUObGKKWBN19tWbSwIXhrjeCD9NLpYYzAOU
k0e6+8mE2z6jWV7YKVIR+8Nu7UeojPp3YEGvFUNUMA2pjoODPohCXnQQsxquun6VrUWffWQXacFw
46cQriDpDUm6uKWbbzl9F9AUenDKvr2fik9U+9+Ac8J1p4+ujzFj35N7U+t++thUJTngo0UBS/s1
QxcvZLjP4vjoV+S8OonXBjn9vUOaLW6utJU0h9pfpM8hkEFmYrt1e6xpMLXWwaJDDs6bNDTZj4RC
a9kSqBjydbPPM1UtlnneDnYp+XdDeNOSyURUYv+bRW6ysUZTbUMGpzIfSAjLcP/0cOTz1ke/E5PB
hXCxDo0Oa0b6o0x1zCmU3WnpNwvEjA4obo9NR90Hi0kD/D98zUO60I2TpIGdHWOlf6tQ+5+zLt3H
ru3vutq6pLpbP2g4cTeJoVLAMu0v1QHaCBmjAn3KScbp2ONaI7vorr0tEnUfDaaD2u2gSu9J9egX
fKfosJjqvyQGI3syRSCUfJ9VFlhejJpJRMBouL72hT9cQ9G8mI0Ne16fij2SZba4L8OQfVaSzDnP
b3DDDWAYNC7f6p0yBa8JOsLGMtI3PxyPJP89GTS7N/D5f/UliSDlHGeHxBqh6FkmuZXYf3ziMDzD
6AlVxPKVO4e2zB6p3RckxTnWTkWL36GS5d6fyCVMqm6HpLBCCv7eR+rHCD4C4MRzBzKZ+hWJxy3B
KXJ4JsQu3eSCNLI2vkzaeFcI54MY6I4QMMCHWGgGkiNrkg1KV2GM0z9VjCkR28enZxTHNB50inLu
wn3k8pMgbChlzrcEw7N78OJ0n0X5BskIGN3UCkHe5oRRpBWtMLMAisv6aDv28qNSOw817i7ph4NK
eyRfddNivJVHj6kqO2R+f81M3duBn5SbSlowwQrjFwYqtAUSK1JNInZpaZuyHT76Fpq87ld8L1Jw
xTFagnaA1f9jcGmah1XqHqlDVcitYWBZt1Erl+wEQpGnyduQpuB0SOX8HKPQrMVvln2d8/B2BLC2
jRXAYSvs3ywzRdqC1bFR9qV3HOfWKOIrPqeCTHlr2BNSRL+Hjy3JO1R8EZEMPeVh2MnVAyEPR2bh
mmYyjjBXmjvc4a+E6lSbGv0smQSi2MYsGjeKhAus5ik5t4SftdTYzXh8Rz2wBJylm7bNXjBZjJtM
E79FeR9Byw2scgJLZU0MhS9OKi7texUnz/iF3jtf1ucRR11gzEN6Yrt6S9g2coUovgPlAyrXKA52
dZcXxr03N90WknW9H7RxN/tdGURdZJwwHrUbJJD7fjCfuzou8dszL1NAeLQ089kNGSBTWekPiEv6
Q1NgxjIjRPclEZl5T5T0AAOu7zDRxiVx8+hVNggI9cPctfcLOljAzeOCmG+knt+PpU6xmo8sdxFH
I7/AukbCl+EiyCmi+FSWlb1o7NH7B6ga0jtWfl0Que5zlTaXvojvXVm3F3yjH0u4DHIQvB5SBrDO
UAujYh/jxNs5eA9BgOgFOsvwp4F7rZ95H7WkXghqALeZx5Zkmjbf+jUr2EE8GvTv7Si5nWnZgowE
pBC7ABhb0H9EciONKT6yUpV7RMaKnOUB+X+LBsv23lHvAKcRLAFNv73TpwbuIB76wXQPiUcapF1G
v9lzUMW3ot5/bbTi0a+iYWNYcqIkXAEiOquiPGC/zxDcywWzoqMYFua+6tUju1wmar51AI8Y4WyP
sif6qNGK9EAY0xObvW8klKc3Cr2KIjkl14qR0dy/xss2ZM4foWgTJq0PWwMkFiC3Crc20nqNlJKK
uLg26YBzNVUf6C7sMRLrqwd/aKg1e8ZujkjVmVFsB1CSaPBvSaPCcd+47Pm07xrhEWhOxgbzF0my
ZepBnZqK+0j67h1a97Er/R8MR4hqWczvSYTwd1k/Grd0qumq62dybdHHGtHITFsQSpFJOjDwjSYb
b7CYHitrGu9dU893umY0W2rgMuhlBT6EyuTRcpJkb/RHEVH6KnCeLRRgkt9AMTAnbfW++Fkm1i+J
rHiTucReRiytNirTxzs1ql2qngqWhAdRVs7OyfpTpfQ4KAtjPpoMDQyIvv6guvGGhqu4mz37RBru
1suUv2OZpAX2kKKzCJn77PY2tWABFPzaTTlQoPRdhInAb+RhQIOTSKvBC90kB9Np6Odm6AaJE3LI
NAo6IR3UxCg4LOOjd/JqP2eMyhLz8NZuw5sERhoLrfhTttekMPY58yvLyBCAePVoOt9c3zCeQkR8
KlLtHhZxhfJ+a9f1WztQOO878WIJFvegPR/yyH4l1xPdnv5geA5htHXRoSia4Vu2CG30cqYLj+tp
zEEK67zjU0zSphFGmPAqsAPjZehT4AiY8HbW+Ng7SgcvhbnZHc8wPsjnycV9R6OTpjfk4sKbttif
iMvBQxloISY+vZlfoHizL0DeD9FrcdwiQFVa+6OP6MwZFXRhAHssYeiLEYGV9yTmFBOzjeqypylv
0E/J/JdZuOiKSX9mP+a1W0MiBChrQdnut4jzbl/bQCO7tEfw7R/LBpVwAxVpk0I4PxohSWywdatd
5ic7djmEXvao3838mgET32RodQLYZcwN5p3eM2mNVroj5y3ZphInJ/HtP3rG/gDk73yIU+et6ZKe
Ac8DqYAWwWj6d2fsnghIfLBqqur1TI3BaOIAggRkbdKNpvF9wvbPNO2/DjmQBB2I41zVzqafCetO
4innylY7CmkX1yNMlRYTJX0KQLmH1bnRllcpNpGd3IXVwR30g2rz4Yw0WsoPm0TQzQAae2OLF5Wo
z2ZmVrJHe+9Ew28L2mCeLh+gU534zNi2WUWQ5Q2MOL989qCtb6bcf0VKdKjc4Xefj88ijk6EWh1Y
1r+HaQycxWexXPjOI7iNa6xhD05wPGRad+7s/lCU9rRFWW9D5CCqjC9kOVpyO5jjtYzUuQxDICvu
u5ghRlUq8ndzRd6GRBv9QoxjS6B4adz0ugDU6NTjpbNuaQ1FqPVhXWG3fdZTzLYzHCw+MnM7IRpj
70IlyNbIRd91jMI+5Rq9619mot1v2aUI4lmxhPKWVZCXNwV64ynuftK3/Yz7eXmIwiNQkI3tWM+M
Er9qmmf7KjcPxhDVfDFisel8Ru3Q9rbMz4SlawOTaORtEzrr6ERoLfhoCEnreHEifdjjQYu8R749
yq5SdilhA26Ahl4mcXIh4XNz+62cFl8zgWJp6259+eE2NkU/rsnWxSgw0q7eyMGlPjLLrWZQTGyb
8jOeawwD8URy4vRhFJ0I6oWWAtxyA2ijOMKW7DcNXMxa+95HIzJm171ljfBqdua3hqBbs9AePEPe
+QmfUp5ElFJzYub8+VB3zE9s5OseDy7A0GeodsamKv29GaXeOZ467BlazA45ju59UaLIyWPWfVh4
gp64gN3gEy4iMeXgnncwrgoERh6VUnilhmD13o8Fb0jIFGkB+FB4PnBn0ruJp1ps9Il0CEk6zU1K
hUHaAEYxm7ybdfvmobnMZ3h6uFbjTaaSl8l4x4PyFuXw+roWZ2YxMTt3wM4Go701PAxMoH7E6FwF
gQmXSjIrW6SaI6dAFKpfqD7ByKohHGQtrNOBoFqr75/lZIfXRp3RcTEPC/FR9lazSfuh32ts4zlT
jxPgDQOX3Q6f0aff0J/Wav0cukW0h1ITAenJWGuaikiuCWJh3hlUEnGMZ1pZ7nv7cSy15159+jFV
b8d4VnbdB5nn/VhymlyHWc4ccGCW7jHM2C3SJyKjiRHAjfj7TZaQtqHjpq3cW7vS64WQtIj4IYL1
rFTrxGLlQIzeWFYyMAgCI5oQ2oXX3scaTcE6tRgekns/rqD/6h9GFDYHEFcIRg1GPp4zrIxyV9Mz
N1iONr5+XfaoBMqEGyM0ar6QvKRRH1/7vtE2jm7sEw3BXxTZLL8d9N+Vdy87Xe40lW1hKFc7UCzP
sBk+u7z8XDQldi7vANQaG3YqIZ8xqrSXmBS5rZBekMqM1bn2fRG4bvrWnq4uvP8sv7fhx52IeiLy
jnXnMBN4JmrzqrfaczsZdIkX6f8Q6hvjJV/YU2wFGIznYmt08c8lo2Rfp8eR3T1G7+qJSfNqVvOD
G3F5EhWxfE4GvItADSavMeMNHGrRsI7matHjhfAjxS4CqD/o/qOpjLcyWXJ1kb+YzqlKnITQReg4
FKBhSlxTG4lBFhboG+N76nHIbFV675I0KZBZ1K16cqbkSQ7z4zjKh0hOJ4kmv2vzfdPc2ql4K3kJ
4YDjpf6JfWATKe2+JdG2NQGfS9InC4SUy8Z07hFC+zML2si4w3D3LkLzmUxig/w8LHJJ/ZnEboNg
uj4Peeftbe3Z86djZevEvfjGBkksAV3gciEmOT+seXgQfFqQaXYjy8HY+ubN8xNYH/A0bzQVSBlL
uSBXLne+J0QB54hVYHoGNQHrZnE6/Zhd9wcJb5QQjKtu5J996/8w+/6jKD5Ui0S5oMGR6+EzbaQH
FM9B7hSfgiebzXi8iALM7PKpADgbULEk6raAWsP1fGjT/q1ggY1VkCEpqad0Y3blO3ylUwOXqJC0
iKyMQsF4sibE/qL6ZtvADlv91TXab8rN9zEhZFuovA8ezp8AHcdn6qUPfvSiwCKIVruJu+TU69nP
imifNyDzMNiAmcyDG+gR2uhmqHO47mReC6N+1eR9Ncu3tGt/59Gt2TZImSr4vFHnXUukqmUf34UG
ggX48+5gf9oGUs/IWopVAoLVIMqAHhpVJFbaJHEScXcOu1fTaonj/t6MkXbKu+lBC9kKumTCQyWB
OL+q1P5X0PffCvqocv4/BX3N7+jf482Etf6Xv8WbWTCLiZ70HDR91t/kfML6l+2QwOPqhsPwt8RF
/SXns5x/CYfHEAAK4dqmz3P4S85nGf+i2GO5ruk5lotL2P8fZZz5zkLj/4pQsHXbInwLuaGNwNz2
9DVy52/RMGnbz6nqfXlfhD88vcZavrSznQyfZKum45Th/i37l9iswzOF6o76fUpMlfwV6TF5NgRc
B/4Czvw6eCtrMzFvRgeDRTaa918E4IZ2a1eX1LdcVP9LYCRYelSre9z51yzqBT1KDqUL0QpTikAi
jX5kaOqTYxjlDn+WAkvtOAdnnL1NHsXIjVI4t1Wbp8feHC6haf1MMi28B39AC8T0XwovQQ4B6WWh
VhMS3URquu/rWj6kXn4KWTIao0fESJuDY0qbE0PKh3TiBTOpXSILuU298Ihrw6NYtnaVmgX3uJ71
q0REjC+VosZUl5j1hqI62Jl9mw56SkclKWhQU1wdw596bDrnMSPwvaywkMrcoZ2Jt5tKj4QiHPb7
wqCghP/BvvjDaNIoflc5iCVSePRtQzJ6EPFqtORsL9nG5nKgtFX+ubmeGUXxNKbUQ8PlMygiRzt2
OEcH8uAvKdRMkuMxKhWDsf1qePkUsI6sLYE2LJbn9cXp/LWNxn5nN6hO7igLPCkzuVnx7NMkljw5
T2xEk7pnokDsLSvwO3auW0Oz9umioICYyTItEtkWdi6JqoM+tHQNnZagK8jmi1pIds4pCr2WUnkB
xNvoqBnYvQPVULnNJZxJt3FJT+JD9vYij1w8qYNxMv2/v/X/+CS+Pp1SQiTXmv7TtEhbYCV/pJGL
mMobq93KzF4PaJKanVfav7G7opnpVXuOHARwK8vbWb4MX1Tv9WzFfYsMNr812XuTP39eD+sL+sdN
ej31GXGmFTTCWJJ0UVEgxkcA8Od0HsW9ythvS0O8WUvv4Qs8/nWTvHIecBvr6CEhXT945oy/PvP1
5tfFsJ7BoaPfYVNyWr+R65cRfgU72njRH613rleHSuzvZk4Bcm2vrm/d1+HrPjNGgJ4mZ7XwnKPF
opCt+ghzoZEay2F9JCN4YutVcIfkIjJI/+swLmKB9Xuer3KDFgo/ZYFY7gSezHNjLsHqxiIB+9vt
LN07U/dg/Qd7Z7LkNrJt2V+5VnNcQ9+UVdWAJNgGGb1C0gSmUIO+bx1fX8tdmRn3ptl7r2r+BoKB
iCBFBgG4+zl7r90jeg192TNOaOWzJC6+4dYez8NUo/TSfMJDcwjClm+AEZYb9VBtzEDK8+NG27B8
yhBtULCHcVnlwM0Ga4dSEgGsiUl/ozTIoNLZReNUHaoF0vccvfn45cba1HdeOmqAZ6wXYqEAFSh9
n3pTdjikaXHW5cWmDhjyTqg21l976mHQswQKOv0ANaE6C/kE8onNAwv6KwMEzPbKOOUD6UpuSStN
07UYJAWmn0Q6f3TgIeeAIIn9ai+f0xLCfKolydleX/nL5gazBZQGwKSn85QE41lwwe+jxKHpNMSX
zrNf/Mwq9+ottvKWlZAjw0QYmsoim/7qB1Oale1nmKDtSRAnbdyMOXsRYli5onFw5utjH7RkE88A
Tgg0umXr8g5PBHyDBktUn+7SGJe9HOnwIEU/0sAoTlQIjX0LCsSMuufC11NCSsZPut0eA38mYrwK
vpUN+WHrXD4GewIPinNa6nf4xIp91fIbbTpQrq9XWI8ZbkIBRc73qoO/LF8WCNrGglHRroOTBesH
HRFej6VZmdPJU2FZ7q2Ovqgx6l8iwQSrNkqWmeN4S8063teZnyM2HWkETWl/iPl0TI4bO+yEG+8q
dE95Ut0VRHRwi5jSO5ukFJRmpROXJMk4W4oO64W1J9pfOz2Jwbwa7fLsw8BnIR8hayxJQJhB1oRi
ZHxz/OXYOvNlzWYkLzIDhYDn/hLk4tPS0ZwVmUbJMKl+4K2H5OOP3zUUUWeCHLzQ8jFVLz3Y63Yi
SUWDtxFMrynL+0OTQZLI/OEUi3napwtm6KYQ85bF971FPvjF653yVJEpt8kQoxcrJbKydEOHJAoW
wxn9fntApFJftC6wELC16BKWvj30o7T39NEQOulIAMx8X8foZh0bKp5loyfsyIVkfpxtJyelwWGx
8C4y3+AeXlvbzrasvWWNks6R/wRGpx/iQGBSEvdF584vhW2ZIWlkiBQsL1xq+DI60SYCbMIuMEwq
tVmEz6bhRUVfPAwrwAO++OViVrl2W0TCk+MfCV6+m1/gAWqjhmJSVL4uIFrD3ANBg1zia501MfNy
7VxZa7tJ3CF+EKStWIOv71f6PJrWEdyFqIyFE13RsZyczeTkyzOa9B5P0Sh2MT0rzx+Nq984DQD8
PmYU0dv3AlnOZjV4X6k1FmAjZvDsPlFQ/jaBnBWQlgYOBl4kvmc9/ZHHRDrNKBs2iadd6SNsDSA3
5K/4DNELF9BUJV8ozDVwP+HKTU1rnPAcC1ZS8ElzF5LRKH54kGkoNhhaiKeit9cfRmU9eGX0WDXe
NS/4m7p6/ZV+5xcUbrjBg+tcl2fb47rFE4+SKYuJdUz8o1l4FMW5VPFkDLskSagAApTrS8N5hWGm
7UVNBQQG9cmtmtdcsNxxIKWQoLB3QZHtCj3bm1nW7uYEUdhoJ59qN/hemBnDiY6s2tcd7bYO4Yh3
+eAJl2vSgN1Gz5bw6QRs2yjGh0DqA6YAzo4xzd9j5MObnNgaaIwIa4ZT4hpvM96yXaPZX1i1n2d8
KcgWX4e0WGGo2b/yznMeq+6lE6B1gngJPWJlT13uIqS1KwBA9cTbzaIjXEQi15y8DBv/2Gnmgqkw
eOaNPqQpuQc9soRrJqPWRXzqS/dnJqzPaxNLqJl+Z+mRH9r61G1jq9mliX0bDeaWdOoCgDyjtulK
XbuW0dwDWUkvhOb9amr6+N2kJ/u6cOFWGVq1sajMUFZsQ1ah74sT3Wda0O4Xvb2m0QpBdErc7ZIb
d8O43CxBU36s8kcosU+dXuTbfhpecBpafXJP1767JG656bySeqIDA3rOCQLIDaRerIBxc/ozbP4B
yx+5k0bYNpTRpqUH4rUS+3MP0UHI8kwCShDPjNsXBysftSvmxG+O8xX2UHTporaCGzMzFHHVDy3l
95LIn9ljKqPbqGkMZt5V/06VvyCrQ/u2VoQSjcBm45SZ+EoRt0BwbHjBW+Ij/x5T9KVwjSkBzuNx
bPSLtuSUMu2AxG6t/VHRZjzxhyA7JLuH1LIJGq17WGHRFBqBYJlDwR0fygoOAYc0WSk5cd9zvYid
VcTBeVow3FuNvzEZsS8CLDG3p/HGWBqDb3vo0FvQnAA5aVYmf1ixbmcXchR1ifropRnLHH0Kc5SG
kUwNoZpPmceR8xP1WO3FOT9RD2fCR3qZQuLL5YvaMDdFO/LXQ4bEao+x5NOiMk1KfL9TWTkbXSae
ZHISpTaznBv97WEtc1PiBbk98z1LJqq0RKtYVqcjdIK12c19evFGGjZNSwdQSaebKSaMQCa10NPu
DgnhLbDNXq2aNBdN5rq0VMs2LT3Q/UjoixJ/p1IrrlTiapOpmBhfJsZUfEulzJAhCzDbmb1srUjr
QyVjZgq5MWhoHVKCaDqboBpKit9ymVFjkRyQytQadbgjyCb2SLQpdRfcGTGgrgy6YY2B4UJ3hp0j
s3A0mYrjE48jZE4OQaj0CY2U9JxJP4/GTK7OX5tBJuyYcYkQzQqwrbD8URslmi4b6nMB2bGbmEDE
34LpwXaEDseOx8CExD4vZZommtpSyWvVrpLbKlmuemhkzDUxIMiZ/Qxfhc6p3OXehfBDZ2I4zodi
qdeb6PVLlNrGs2PVn2g/T0dGESqVix5f40k6kUv7xY6jbWb5D1pZc3LXhnZPx//HmFj5QVrI6EKO
9d5vUK1FMi3Kl5uIAKm1IFSscMgG0uZSD42O9dGaIFgiUsP4jS5KK6ZPhvs9jQWcETE1OK89h+AQ
TpEkBW0GjNu9NyZxjCrmC5UMu5KpV+DCz0VCDlYlE7EmmY2Va2Rz4CInL6szvy0suby5r59oZpbN
swZgsNS6N2PI4hfX1yAINamzYzWubWzgp68TmuyzS/8Bn8ovgZvhOhgDWE8Z4pXLOC9dBnvZDh4n
4KYkfslct9l1mH/qNSqBDFK5KGhjJtwy3dSouCoJHd+l4F+hXuJIJ9LsccHsToDBjS+CJl3hZA+2
8ZNSWn6zWxAsmOJRprg7q8pkYFmBmGJFiF72Xr3vA9Fu2iYV99mazHvDxf6cG+Our5flsRwJYwFJ
dp3mkvU/JwwFWFoxDVED29FbQl1fMSzFcPTguu0i2Ba3QKauEX/Vw2SZGM+XFNu0i71Bn7ufDvj/
OIijg7cd2nXAdIUsdBH2Q5/69cUqZgSHMvqt7HnrMgzOlrFwNMnOLvN7HN5ExnFXOPUyRE7IODlH
Bsu5JMy1JlayzMRTpM3RXpsSO6xb0JAinbjKDfEwB95nz7cfEhrnkH0WsC6O85gthGUDKPvWQXoj
edd6GEQLb8JutpVXwaDWLaLmRrrfWNUONSGgaML08dHS6ewIZ6F3Gq0Hpg+3yagAEpK6J0jfq2QM
n5CBfLM1Q/3LuVNlXFzb0TLaeyAkLjF+SPHvsIjZt8zULjoyyqNN5t9gWS50swKzhp9lN9OnC1KR
Kf6Yt3F1nBikZzasmsWdt5hnnRlFOFUyZBDkxqkjdlDGD4LHbDcFZq5dMhJOOMqYwkQFFvKJyOfu
PU4u4gwTGWwI6DK9T5nBV9xmDv0KqYDWIJ8UyxltEJIxKDocR9ISaxmbuObDHehQLY8eUU88tVRp
joMMWmxj/PA+2Yu2DGGsyDPb8L2FhgxoNElqTGRkIymE0NtKUhyN/pE683zXyZRHtccSBeiBluk7
1+2qQ8GKGhpe1rDuIRhwpgXNqg8CelzQrXwiFxZVSUS05BRQA9Jq4iYZjAy4+ehzZRQlKh3ELa43
7zMRRtk8hXpLB9x0g7Ndtu5zno/JE7KJzVubg/YfaulE0w+5XONocXY/BvfLMOsU4KfXZIn0J736
Mg5cXySu7dup1G+TW0chd9d8W3XvBrpTYOqYU6pAx1tqlvCmZZC2OYGsX2ajuO8Rfd37DY6/on+f
9Viqha3ulAxe/NKs8RnZr39qO16iyOofs0Gcge9u0e/SfOoG9HPwEW46nvQMgdsmkTb1Gr868Ebr
LpAW9mDEmpcZDt8qQRshtY7xCP7ix9hgfh+lDV7HD593GOMdHPKjtMob0jQPJ+BF3Wj7tX+KkSac
NGmxN6TZ3hdYQLxoPQ9Vt9WlId9W1nxp0ie748GWtn1IgXtLGvkTHP2MRl96afGv8Pp70vSf4v5P
JAZglEAAR6IBhIQEoJXXNqJYyPbyglduNMXJAAbKEvg7eIDiKiRuYHABD0QSQXAiahoxnAQT1LN5
Nv1k3Bd+3zBb8SH7c4/kjPmcS7ABfkGEo6AOUgk9yCT+gKqxi+IS55Pm5qiWElyGDbyEZZ3HJ1lN
XY6FxCkMcBUG+ApcUzgTJHIBeZs8h+tDXL3bM1CGEToDon/jvBjvTDHmYy4BDlhrwJ5IpIML3KGS
mAcAeVsyBJcDRj8wCt7PjGn7q83sfpSQCPqJLhZUeNbgIwhc+5ZJoAQIbi4eCZmwaewxrACeyK+l
pFBIHMUkwRRMryfc3sAqUomt0HQAWb4Z/OpXSLqVOwxMdVGce64DL02L/E1EgEs4GtVLawHtX4UG
5WdGLrqYPl0opJJLSthGbzKBXV1m88pi086dBX/SvKmpGF3QFb0mVA58QZ8GyelIJLEjAN3Rcp+2
JcvDkVQPSKQzVD5IHwxld3QO4ztnXi65pIHA3twNA3VrR5JC3BUdoWSHmEBEckkTicfi+9KJADrN
9OQhvSlcc7hYmn0JsnE4JyqNc+02HnjNk+9k0cuoj1KD+M2e1+QyFwhAGiETvnP8u9PawIIM7GtQ
Cib1KIInkJA73SBZywsulV53V5rdQGs9Jr7RtHf8STzHCM/yPpuPlKIggCPkDOs+Qp2XFsmtcJh7
e/aa7wOWr22qbzqDtPaxKX91Oi4ypK3zN6drntK8KUOnJWkqdSOUnkv0soqcaBhDy4iAzpJrQLM6
JNvjDhFMFOqelpxWpj/oBgJWreYzK6lf06ovd16PIJkVY7+ta/NXMJiUTUxolWsVEquT7oBb2YwZ
NS6pgULHaJLA0djpApZXIyAVyRa8guoVvdhyP1rRvWt/G7JsfLOB5RCOWXSbwe+/+3mRGBvukjdy
0ahEVY5zqXqxt3R7emw7dMgaeiTuMHZ0AOkD7arpKHL2xlPFQBe3ZXAXT8mbKALmiK10omtsvAjK
UKmjDJ5sCFCMM7JzmjMeLkUdJuhiaPQV2l3sSJ560JMqZ8zHxkCcX8kT1urMXW6TXuI2C9TiXjvk
VfNZJ7Porp6z5OLx7heyBLYov0zcSY1xLNboWxk3zavgQkwn+oOJEyxPWjsf1kaLn7OoOoKr4hyr
6H8YGYKkFTrzwfExPQbDuJvL2d4VLG3DUo+d7cBAEyYIzmlZ2PEmp8V9nINquiRwrOUwr+0iEFdk
MfG/0MbEHA9on7slk3mfNnsORYzqumO8WLSzd+7SA1yjWcPyoUVelT3VLoDTiv9060+9iSyFGWre
1jefJISicy5d3gFvb4viNOTFo6Hh+w1mvgAvICdljhFu0YtmAGCJvQUTN57IsyAYOyGMZTEOsw2q
gWY8YNG5GvZ2P8EdSJaMVhBZOYNbf8eSvFBr8IdDpDnRzQ0oSRStERPETrVqjvmLrOiB09WndGxO
ECFrGOxZ3XUwWgDYebMGX6bSqoP6QxukqVoyiFsDaetakX7xGubBLM+Q4oBIBeGbtf5xgFgQpV73
aOgmwS0Nt9vZodT1VbMll8mvX/SChCgntrRzFiOTFeZwrUlBmAhh4S6L5jlaSJtA4Laae+bKFEj7
/LPdLlgiytW6i6D9HlpRvg8k3yAlCbwjuMeCemRF58Sq7lKXyUVEeRVeQpddpDrV0BqN0jcdy1OO
iO5Eo/AS1Nk9Y3J88YeouLqljUYpr2+DPuwtPtmhWVIWhk78BMDYu1ZIN9L5cwrhloRJ4HTEcrUE
yAzumVxgFmm19uRk8C/Vxu+mjJfroMhZdnnvNA2cjhk6ox8zhSQHqTuks+dd0ThWVz62P6bavU3i
gONgb4zko8HLviycDxcW9RMFfO4Fs+W+lZ5W3bBT1IgdzSccdd0lSwdiKlmzhl6+hI0p5qdKbpYA
DH01PgUTK9VqyTrAVp8aLxgvtoMqjMUDlCgP1cIKZJZaVNZe1tTITnWQz7uqMADMa8szoizOdYHG
L4XGdTBsAzcIX9w26RvvpI2ZD+bK3jcODctJAmRTn7lrwL1r244R6SHleo9FxTjW9fIOLDY9mnyp
typut1op0msQj/4WPbbBq47f58WxHwFj7Mg215+nqCH3QL9p6N5urHlPq+6xqEOtjpuHyXlBJpTT
wzT0i33XoBSs+vGeAmF7mRGPUN+284tbMW10KNwWAmG93+0QHjAYsDTdFE2+q3KH7J2Sm3CJSu8a
QEjNqDg9+MCnwa90OdPMu7Gr2qtH6TB1MLoVjfUyO+al6VrybjISwmIfwZ7ZDjRPWiLXczHdr148
nQvKgX0egMUKyK7CZ0SdBov0bKNdzeiv9gY+YRqYAbzNkSIzHKXNgNQ5NOrKCqUVlvtHwHU9YWTP
up965raHoPLfE+Gd555YgnrAVjZn/Yjgth1Dp1tvnUWkzIrOaptQnN409IcPYlmGg0160yZj2bSf
S0sW3GA7pRrIsBbJaGLGI3Su7k6B3CyPfvMqvOYgSmSZsCSTi1MMT7o/NtupHnivC9P0xh9fFP+O
Au5LbDCWIO6h15uiZ3ZH7+RJk0LbnFypW1bktnRk9SaQQpYOtV1jbTvGNexlQ+s/4p+DqOXgYwBO
b+OvJS+5GhEsQkj8acUL0LrWC2PdqY9pVoWWpIb0Y/8GffwLGrlhG4n520jgx+IvWag+x+i3mIhX
721OKk7gNCaOxRhfE38aQ0IJACsM92v0yV3sGPV/u3ILdCkQQyemDQamtB7slya/GLYOj81h3Jk7
u9xrzvi7x6e6far599H3+zgWR+NL0lbVnmouxd5S1pJUjPHY11DZaY3WpGyvPl5amk/VTgvGgjsB
ZhkFijAqvdzCqkaDoB5nfb+laUVUmsQDCJBvG8uF0WLMCdN3217OCNYLqJ0pZBQ9foxRmW2GJEt3
qm8/yDY+c6j5iOAWDXiKNEEvv5WWD3Rc145Bdw9dqzjE0gM8S56CXgTeJoohoPeuMZ9jswJWaUmV
UYZrTm2SIrtFA0E/GqWacy+Ad9gLJzeESQDFecdK2TEfuVi6zeS2n5x1NlmzpOjFVGhgVhjxlqZ/
udMDnzKGC6zsIrhCvCQXp8IaF4rQK/xZyfnwSDg6B0rgtmKzog76Ssp9s4kzlLEB2JxNJJkgaYJH
lSUIuAv5SdQmkE9VQdEfxzTLzPa5qF//1oeOCNQ75qxGHEkMUJ9c7dUNNvSPh2rPa0S26yw6SSwP
mQVLkoXa8//aUw8T+QeD//eyDu0taUvAgc0CPyGeilA4Ca5DuQmqiiW+pQEcAm5+VhuH0eu04szw
pbt6BYaFUV7uNtiEfm/Uw9VkMppldbCxS4Lf/FxciKPSmQfwx5DvDXctZx9JLsgwiAhGpJBzd6aq
TtOYbgUT3szqWPf5yaFv9M+GsDRcVRRNVXh2ruqlzEH6c+A5n6BJJPuOzvK5NBc4LnIvl3tJVTgw
KLJ7dYhG4nJKvE+D/Dh1mv2xGRTPZcLuN8mKsJLLxK5/LmtRUX2DeLu67fvkUzSrEGZvCjws2N7+
3IDhvBtNoztMSY5qxJlS1lWyIkxz0AgDK8uPGuFhhqxkpov9YPu5sf9vgVhFdUr8VwIxxzX/U+Lb
w8+KtUMxfavSf6e+/X7iHzIxz/6nG5hYbdAsY2T7V+qbr//TIXTF4McUbRzLMD9kYiYyscDFPfon
LO4vmZgV/NPjRuJ6BnQ1RF+w4v7P//q+/M/4Z/3wW/3V/+3xP6qxfKhTymj/+3+QeOf9u0zM9j2b
lq3HFNX2DMPl9f7R/ItMrCgtNPGNLojca+iOIsuIyuzZpnG8JbCj6V1CwzXjHs3mujd1F2Kzaff7
0te3PVfAMWi94qmhkdBLLf4A7DNYhy50U2gcpRuPG29BIuoW03JXe/3jHJh9WGoDYK1kkW1xpvl3
5eT6BDTibihH/llxHML8f1pm2jaB8VZFgNKidGWERTvJa+WUPS3tZhbJcCYRtnCih/o96wiF7XIs
mQ5r3nUOkiP3RzfEzZ1scyLidn2bNzs7H/2DACu+7fP4LbAKJmNykBsDfFPd7GYEzw2vWfLEJIQp
QUCZcciolpjeFzJRuoPBjI9ozV8Eehx6C+0BunXmWwTZ2DUIZG4N2kYrCrQ0Ca5fF4JrOREX0boW
VXiQVRu9itpNnNKtKjJb30SjIXYrBhLS2pb85JndO226X9Cd211taa+uh6VwzVhajgIE6FT4p5IC
MVV08+pFRbQJMj87pXZ/za3rvODHzzGZVwlsN6sKiJ9112VH7cw/LblJAEswtqfV1GmjBXl6E5BT
WbMG59qdrhAPhovhvvdJn99Zk321yHVDxFKU24VpV9gxtT90BVUX3W1ZqS5evrd6gpKoO2xJdhm2
gohwAFt4eSfd9je2NMdaWfpmm9T0kgVmKVIDlqhN0u/qtcRW5vUvtP4uUzevmJj9YzJtcrLQN7o2
fI+M+lsHrQf8l0s5k2Rax8YP4rkI6cm6nLZDP1zXotBORR3fEwzl0fFLzFtgIrOo7S+eUQ73DOp3
kJCaC8lW0phqHLnLgxZd/YNVa+IlGhmh+yXbZvkcXMTqeJsZrWAR+zAtxuiVdUm5JWaXIB4wJKHg
Vr6vBkIAtZwequmCj/PjFhWNS3BC6ZvLcSzIePK92Tm0yY+uqHc0LCnxlf2ERqjcO5X2Ewl+T9wZ
EX8MHswgYusJZXYya94pYzXamRk++j6G1zRTW4QbatzxFLy+A+cJlgCCizRW+a4dP4zEWYfzYo6n
tZnws0/e1wGr4FFfGhxvjRuHfUto5TronxekaFsMDaxB6Itgp/4BSpenLP1z4Nb+Lu6jr/C1kGaD
B04Mzrgqvdo+3s+ZdnSV526IylTfGZP1GUHPc7+iHgLKhoanR4IdaXxU8kIOtXCvNUnHLmDtZak2
wnwWqV4e42p+DDS6KUZ7RA5IhIco40ORRi+I238CuK02+TJjFHTEychMwkvzZ+GCyygBzWNOIJaF
TIO1x+KfrJHF+YLWX/f2vhF3dw78iI3foZ4gFQ00YtUDXtatR/7K72QsYutNDbj48RgWpvdOOtYB
w117bwXBS2d0dz26lh1q2mxH7WC4DPlrkHd3cGQPdoM2aHDX8jH/aizTjxxWBqBmiAwwcKmo6dpm
bgYwIfR3pYdsxT65Zp+j1nC2seNvIR9Ua7MfKSYj8IggPtiXyJ9qTCEoRBey9Xaitd8thLlnA2IZ
6XXtAW44p180FHvHDF4q+Ioo6VKYIjndeZ2SNcoa4BUt11JrQAuRWoeVwGYqNo+dBe+uWZLyaDrc
jAzbO8xreuxpJ8TigBk3qF4Lsw9OdUk2dHDJx/aQYNLVdO4PTnCwfdM8dua6S5k0hQSCfXZ8YpDm
wmoPdQW0Qbfe6gKZ+yDGFMewIGbLWmVwskOjZck/TYQ57WhmUzrBhR9OxMy2FYGIg9N/Wm1udPPw
Mjiu2GZEFxxxLWdYVJPL1BrR1rUks9B+9MjEnutZ4uwxn9eZeG0KFMKpN/hPn9fC8jc5zMtw9U9i
AjNf0iFd9BwPIj4GQZAHrtqzJUFKVQAdyzrPc46xVwyYxpB0XnM3BdLsfG/l7ToYrV1ALMUuKL3v
WuAApCqjg2ZScZ063QxJGII4nWvVlgklGeW71SOznQQCHaDChqklobYsK113FRAt0vd1sGA+pdXb
gIrQ3GiZV+1QpGQ7WH/k+MBwjI4exht9SttwsJIDsDXwQtQN4hpYdxCNJ/Jouo2Trdxhhp0VW79a
t/qUO9ww6Gvh7OgwT9K43Rs+a5TR0XFvB8U1WvMnsxacCoMZbKPOerbMlN4nK3bRtuNRq7iOmYgc
Jt0F0VTFu6YHSI90eO8IfPKWdINS72kAqZJfRCzmcBumiNIpjXMELlsr4CSCvEHI4JcWnEO49FD5
EUARo2BOpwFKzjkxAT841Abnwn/WyeXD523iAyQ/m8bwdFrRBOytxmMoLgiWldpS/Kop2oRNTKBy
yzpl60bxY2esp8pMQjtpaBKvJ1ppxkbQTST5IP060ay4UjcELZDzURwi5TvYBpuWokYcWLcyqI5a
TyQlZTy46gHL82DwZ+jh83d/gk3fAbbPom8x5OdABAD/WgzETrmcdaw0eSu+55of7wZS0/h65oMR
2Lshzr9TUjhRp3WJF31Lhf/dSUpjN3afel+DcDA8GPb8FkOj2mVtj3zvjptCJLUyl8HFpskbHKoM
Qst41WwpxHata0tK9ikF8A+tZwgr7gXbMQIl0Q8iHKK2gQDITbKJToRbO11LTLYERfqif8dnVKZU
EHI07Ti174ymZTrC8n40s/iuHKz7epo+5aKkgL/4wFQ5uejQXusoIQYTmtEWBdApruu3bqRC03F3
23q1d0iN/pV0jgiLav6DFrq/XzTrvqmm15VlM5ondKkBleF58cxLPIgDJzek/VijGd/wvY/MV1pA
PEXxVGEgrNoWHoyLSKOC7x656AWJ/y38FztwQHKU3iHSRegmKIythLPPzjvkjtC8aU5aCE9LB1bQ
6KL1x2Z/1mkDxL4+W0dGdgybkgilNvPglJuxKOn6wooltINkyBGX7ymK5+XcySXtx0YdU4g8dYwT
gCmnO+XcwKlVEJTzx0ZJRzqdS1aL9+IvUU+qPA7qMRdnccLgTSMaYU0kV98rSQ3h2AC4jdJanLKG
iOfR3k4pbjnF2lTUTbXJe9igHxBOp5ndnfoghNWhmoiU/0JqihWUlMjvkyToHNRxX/5Q7amN+o1+
bL9DDO7Dj0NqL5Cv8fs11a76ZaOJGCUbkTenrH1XYMZ6eo5TPTi5YAAOdMlvCTwYlvAIYs7qF7xV
ELjuRyfPsVGeK5GSr0Tov/8L+f9EY4b7jjFrm0thOrnT9bkjdVUK59hVBz82fzumXvFvxyLoa2VP
8sLfjn889KO02mYZLey65kaeJNq6aaSESQmWlMCrcWcPE4Q8aLOuLxoRhEqm9fG1KrhdgdEXdp7S
wy+Sf6t+7i7zpxINY1ipY7oX18feDn6T8dQvq1/72wt2UhLvSkm8QtB9bJSqTBHq1LEUKS/m9EKA
WkKyoF4qV+eYesHfu3HkvqERcUMFJBxljUvt5Uq1XwylHEzGH7+piTTC0F7PXK0uqUdbIcXgbl2c
YqPPnA0JtRBs1NcWx9Ac/thXf/vM5W5O4wcUQLXwl1CQS6XEUnsf6qx5uNIg1E/makvWq7Qz/N5V
uixSiw4ObGc+1vCmLiO18cjNwiUqryg6sYIIBBY1RhM4lHG5dKyKi0gIilnqodqj7dFBDM2IG1OP
gynLWYkOYVR57tFq6i8a2buXOp3izcIRuEfdA4cRfzbdC63ZiviM0BzE176N0Eesy5PR39miy4mR
dw5OF33uIvTpnjanYctUWkabdfvGi2hOD3A57OalkiG8uIoeKwvSiQNT7ZDUguFyRPHF/ZLFnJti
/1nlzMPE0WqTKLlJMCNtWr/Ijv3qfjcJPjxOJP5aMLGoB3vQRjLUBmNhYPy2/C3h5dnJWJhFxLl2
8vsxpRrZ55dZWn+NKSpvplkzQrqIqNBcjCTgotCKPJyvTtzc6yh6XEc3L+MyfZlM2aRqCiq8MRG9
WWFauzYWCLrm6hdX+Atq7+bUBazLNC1NjqOuF/sSosGumGmEwW0ZelqekevGBFgK+s9+tMW/hk87
ntKbaTEjRL1Gi1QRBnNzaAnIYanZSBdCKe/KSJSgDiqeoNr9OPi331E/DaQX5OP36h6iQofoiJLj
Vf2Mvjh8QrW7ThRyCeR6iGoUgKuPw8aQG/Xw94ZlCUT2nHF+ROuJPsygIbgCIU70A31YLKzBGOzI
j2zO2hQ8LPo67dUL9bO05chX63JQn3m3Lid3Qa/KEfWziNLlbtLyGeopx1q5xNcFtC75xFFuPl7i
42HVI0AzRVruUF0ylOVAuY6SGAlSiFp1UcZSIs3ux6ZA6XSY3fmUFchskeSB9JWXAic710hBAZUl
qPH72McP1J7auF0w4xaHpXQgkYx7Bc9VmzgX30zyF7mR/Hmo6Rt7azDPA6XO30v9XbLGI60zsjHO
S9av7dp3BPn5e09+U+p7QCbCD9T3Gpd1IIgC5Hs35bikW86bYYEQAKtvntVGYB84m0kSQxVcCWoL
vGg3kiyy6ZzYPM9ZYyK7FTvldWJe/ocTijysP/Y+jtkmMjVzNoNiVyNpVYXuSg6/waw+Mpig1nPT
jOymx7pM05O2oqlAW36axdVUcFCpAFZ7U1mKQ6HJlElcXfAwxMGZzCML1zjsuDQ2LHKQ2P52YKkb
onJpqTfTzbYpycDJTv3vC72ffd1YN+UXoxfVn/zpq5C2kHkUWIN186AMWih9ur3t+48fTr8uA3t3
UY8XKUPd9hEMiGwhibrfgnnB+o+61oYaTYLxT9XgUBv6IKTgjtLCpaPm7ElKFvUh0IuzMm+pTT+A
PutI/NopV5d6nvrB6GQSsKDGj0xtsUmKXVJybv3Lb8kX//gf1f+lnv4fHvP7hDHl4xXUnnrex7GP
hx8v8/H2Po5lLRdrFFMz673sE7lwf76y+mVPQbx/v/eP5ySFnxxXA3W7HCTV5vevaKZH1UQpgBqL
RoEkuKJ/cvdNh8pPon1r4aXhyNDLEp9LGWsfCkInSOrjh3OvXpfXmVBlRACZe1xnPPpSH17Hdbqz
Abpv6DhxyqgzV50nH5vF829dlJr7bs0aPZwfMyL8yKely5H6DP/zCnJ2rUpE6lWNymaQ43CDqor1
v3w/6k3o3fQ8m8AtfRyncQpHnZAmRN1YRchWAA3g08g88xHqbhjOVtmmp8TuMm+LujQ7qTZGKowH
rA5BumXI3gwGWR3qNRjFMcvNqzMcOqPgvpRMhxRyaYeeZvPfjYX/p8YCGS7U2P/jKJmnpP7x8x+n
vvhW/fi3OJnfT/yzsWD8k2I+QnCLRoHpk6vyV5yMZ/zTD2xbD1hXur7n/GtbgWeQL+P6hmvrrsmP
Ptznhu3ohupDOP8/LQVMjH/vKPjYoXTb4j3wviyPvsa/dhTaLh67MghQM3vkGoAM/EpVwEX07A/m
QY/+L3tntty4kXbbVzkvgA7Mwy3nQaQoikXJdYOg5BLmGchM4OnPQnV3/Ha1f3ec++MIV9uuLlEi
gcQ37L12dYHIQNyr1QpcUiTEyECBvypTyhHDwMfgndPlEBUXvxE3v8KKZzrviEnIC0me/G5mRJKZ
nGWPIsxOXqVvpEbcYnqKC8TV1dlykhfGTeTGBvUS1d5WYAcJAlTqTeX7W5SgV+I//INRv7Ct2KD/
z9AASdDHYbSLCuKydLIaer9Ca2vRlTcZU5h80O/DdPJan8m7gvDZaDZZuTmKshRcvW5hwzGcLyJx
j6UG8jIG2RDrdy11z0HZT4jWCYOYlW1pAnJRMKQqzfQrHRXrlM471zmtp6mMS5bnO/KefheMuNtg
btw73GduZ+8CqzjN4saMkEFMKNumHW49+kqyc1eMxn/IcUQf1oIWjn6MzspDR4cvigC0QcK/1149
9ufQq8WJtEgy83g3PaWtylK84Nw6ke12qkp7R6Auf4TRTIOEVo6XpPXOWqIfE8TrON8uRNDeY83Z
WaSCIsJYsONuC+PeanjqshbD8QgMFtFWn3wZ0M8CLXkLu/GaIJ4wY+d9yFgKHbqwW3uVf/bIZi1U
dnKz9GE403GU/JhZeZKGuMZ6uDejfZAh90qGDfiyE0+Mi52OxxR9a9BmBxkkhzYlzWFKTwnrKMdI
TrUBvRc4KKye3kbDwkrAzOXWIT8cROVZgiCrPPe9GbuNp40XfSLtbHzTc8aXgR1/4VuhMnSro3Li
fegax7Cxd7KM1iNihIUGsIhgCGMHVOGAnpLFvDJWYFsAzFjvmcDC7ORPkVwHyIrr2NnVfXxImZiC
zTzobXaaP2EjlPehw5sxZR/0TV9OFH81vbrOb2OtTffG56K2p5vRbClAP0d9oPYnYkhX23HOz/EB
L5TZvsmGZWTJa1C2OIcq3KduzQDNRKVoBch65YWlCXVBcigs/GPOuZqcsxnzDtbqaMT2LorGYxLn
X36EHlYH9ZIonJp2drIc6Gxck1Pj7HRdX9rEJYSO+vRr8+T7a5WpmxuPV1nb79hdDpM0lladndom
ffx8jXHIMF5blw4PE3P9fDk00VfY+e4iL9U2UvnD0xX5q916TnWPmY1mYolo5FT140XMM149eXeG
9KvNOg6JflOAK9XxB8M9xg9OzuaY7MIKYHmLwRaKS0H0qkqnSzJlp0yCfUu5VrX2NUOklapt24ir
nQ+3VivwgnAc+B8qnu7BNFwRfVaRupp8JK2bPzrxWzBCL5PT3Wum+/wJDvp41PIMiGbxmN+Y+Xo0
Inn1Eolmf7p347ASoIeExL/Ij0RqKsbrdmF59g4lSLlAaHPB6njpTbnFmmyqYh9ZLV+vxSGXHTJM
cuzvFlI6753q1nDDd6CXPwIDSjJnAmLj10GLV/O1PYdNzt9bHnGWSVyDiaEIfTK3aVqe0oSjAEn7
0XUIFQ/nOXcxYJPJv5RNvG3yLiH1Gom6MZ3dzBcToTIbQnDuYQ9CtbhjUNpawntXNfwmyHB33d53
WvAa1d2mddKDlrabyqLrKqeL16pL7KhboTurvlzXhbpow3j3Urn1S/haYZU8/Eh7w9nw8tQp52y3
+mcMpTcJo5UwIzaTunu2PPUZOOG3EsIug8CvvhyPUItIgZfYcpJ1P1JRAWBd4/S/hLJ6siqxcqWx
QUS5a6Zs5nNhtAF73ugXcJCNmv/RIdRkOlofoIRf9Co99K21a8z8VDQ/O0aMkTGXBO+0y1K2/c5Q
6XkYpmNQ9zdc2HAXCSIJ1ZGRBkav7KQlyaYiEM3i8lKA0p3IODbO8NmF6qLm9BR7uDUoMRepXW/D
GI6BB7uUwyrpuK0mEmdQ5uUHKAi3+cBGpLmK0GIGPNn6dLpjUHj0TfPNDO8g9m4IjgDb2urTjH90
SYBZ0MUvkZ3mM0EPvDPams18E3Um95hhwDwVkf8+DHUDJIknTWC/N4Oz45kYL4TeX12be56DapGJ
C1vsR89r5CWnG+rAmFHJrLLkViNMOpDcH/FTG5/n1ypM7/zzjjMUyF/c1KFmf+81DRpuOGM442dm
mWDgUvrLeJxpUyxpI+JcDkoDVUYKD5hIHHJ4Ad/8tHlAbsSxkRqfacQ4ocHK5zGhfcJErmjj3EPK
EfsEUhBF14ivD8ablXkujsD+W55M4y4VzP/ipoMhmb3j/r8E+FyPI9z+3ui+oyKyF1bo9wx+ceOG
eKtLnrO9tiyJPkfuyyIh129KxuJgzM3Yz0CKn//087+NUzJuZdHvB899SeLU3PycdP7PzPPnv2p2
+68RKGoKvm32+HPDOffiP9vowIveiLpVK2H1T3Aww4NO6B3agjxc0k4k1jJoJ7wG8y9yTtkqUrvf
hBNtMqJtOpHwEPro56r8LU4Y4JI6KQ8+lFjW/RlkPUHmpp7cDc+I9yP+Ez+eOEIGfdf0LmsgbT2V
YiWmbF3axPEO3YJnwKLS3v3uy20ZvhOMM5bOMh37FSpDUpxGj//SI4vFt4tpjRk7cdvzOJjA85+/
DKZCDuA3E3nV3dljRbihKKIngcwfQ3bNtfhSVna1pv66+4sgdx6TE+xingLrJvYfbWn4UOSEf0jK
4TsbiGWppfGazJIFNhUAra7iaZzbd4KnwdvXclZEuUBuHQhuND5kOHFhT6n5mWvZQZTO2bdr0Nmg
qbPW31X1+D7Us/Wa2zxtOTy4BcpxuBbBdI3akSU3yVohhQ5qxt9yHS0AIngEqhDt8aNy/CkTdfeY
Ya3T3LNTyJvZjrfMrs65y76P5OPJSR6JjSmvPdpM2v5Q1P9LivMn6c1/lsmBCUTdZZ/KYtkzKOD/
WCYnKREpqcT0x/Llq8mAw+Y33GS30FdnOKGTNh4b6ijlNev/8spApv5IhmKyEJiwFpjB4PkD8jp/
Z3+Q/AS2HEpEFCUrFOMCDJgVfe7u85ULNJVJ1CJBIqyQlmiBe55Lpf/y8r+AqeaXtyBSeXwHOt4T
/ZeXRwyuLCAQ1c7sKeI5a8q432hNzdjimhny6lrJoyMJVb0kDimINqcahW2cjv9kn/1JDPWnT2AO
tPwDIeuf34hvei5FWzD/75/fhwiBTOx3eCnmD99R4upQmeTa0Ye2NtYUBsiAPQDuKGuXg9Guy3y4
sqBblwZPn5yCNbCJLrPXtff292/R3KP953cWMK31EHsZnv1LFGedEVOYjn65CwZaKL08WrH1onUQ
7iBKUIQ66Jqy4ePn5Y2z9Jjk4yeVGCnnF+D7Dz1Qn1bMAfCzPPSd6RJtTVd7I7Du3vPoIs1g6Y6U
IdR2LvMvr1HbuQRxAyJ5yTaKuQHmKl0Hpern6lrE6cEv9MtkObuWz0JG/graKghScU2Hdm3Y75gX
SM91dqEProNpV+t312aUu7x3IENDjkReFQvI+m670Zl7Nhbb4yK6axGr1kl/c5WN/9ZaekgzfWO4
htiRmmDgy6ePFkYxz7AlCjYYl1w1i1wnfSmn/ysqxkODFDecXOU/JxT/6/XxV5eHjS7OMVxDd8xf
AWomWStFZdrlLjY7PJn6BY3Yocg/flbW6m707f7vP3bD+qvPHaHg3LX74Nt+jWANJBwrfrPcRS6q
1jx9TQndSq17Wslrx4Nv49vZY1QcatMMUh7EjXb30NjFwaKuz4WzN6bXuCv3ZQXeXlyDgE2cWT6j
/+Ni0ClIczFeLBnSSJjPRJ0nPWZDt0TSMvDokOXTxHkIRuE4f11y7DdAoB3h7mwK0LkryLkSgphg
IZPkc8jPGJnvgq4KOf0apexyLL67cHI03PT091uyrE4lLuak+8CuR5mSDavAZfevSLc3vXqXjCYL
LQlYG9/nbMgiYhNBlAmJqM0xkfvhKfQxXtLrfxr9MEcK3kySRoohei4zdZdeeEuSYSlowajArXcz
pzpuq3XuWL+1tKNVnjzmorWv5TZ18nMxdqy7x09hUo6VCS17fG3afQK6aoj2jH3h7aenTC9OsW+/
mxVBX+JQ2OOT0tIvzax3ZuSs/GjYoHV7GHl48EDZWRdVW7t4dAi/HI+i999dgaeEdo+K5TiuNW5X
jIw/+6TK3ZnDxLEbH5ryRZk8tPg52OmfA3dmuFTIBYaVZ4ij9PXP0LfPnsGY4O+vtF+ifn+efGj+
kLvhLDWhA/755Js8rWog+5dMLw3YJAq2nPdu3L2wfpt/ZKxqu/K/nLZ/deo7OiWn72OGdcz59//w
0GlZfng5XM6dk9GQdTSm1X9/pP7FLeu5YISxwhomkK9fXiSJ58BMHei/7Qv8607HECefbq2Cy4CP
B0zBAt92c50magO/g3sOBjjOvuYquw2mY0pQQ2IF68Ax5knLLtDMc0bbI0z73eMg9Mr8ACuPLNt2
2aXph+/yMo3ITtBYmM7nxMZynBXqPkRkhaQc1W2bEfg6reuxgCUQsKEcrhaf/xBmD/gHx77HBV3y
bdKXedZ0jwP7nNU2mWiU5IC1He86SbVzaHTmb9KhDmERdh4t91YxtEDfJ/z6W82EATP8lBBmaqWn
QA43w3Peo0IdfTc9la11wvWy1rrxOLdNfZyc9Mkjx7h94vI4TtGzHzL66JgXmC1DBKZ7CyWqN2NA
4RTGpJGBX1roZvLl8LjQRnqSJDsJBWcLVk7OJ+nnFthpyCm8nN5y0AgodKU73IquXWeN907oJ6rQ
/hooSDB8L2EILIoT3KZf+/uL29D/osDhEgtsn65It23nlwlkacKKYj0LCDvn8VkWYlk18COSnr4J
aJrL5kw/VpiglkbMZ6SpZCs7Mh2V9opwKl9BwT23tHlY34+D7Z4H2ydI6O6wl2no0OfWTYhLV6hr
rEVPnW8+NX76WzBLp0oWoWx1WbC/jX72SE2+vmfylspy2NvE9VQM/koHK7nJmdcwAhDc+VSjc1EB
huk6hM55PlWbSXySLYcsrzsmofz0OPkhhz88qzrZNa80+gfNdig+1NZguMD0LtTUNfDF1RiG1eCo
TVF9n5tUD8hfq6mtM/WbmuFIZ82eJKod5i/sQu9NrF9o8BTuTTAW27kaCzOximjmgBCdcVxGxnCw
2+5aQHMaB9zgFEFON48sUIIS9uFa/B1626GSd7KiMVhH3BJW+FIzouv9j8whLKTu+9Xff9B/cYpR
uM1/IYVnsv3LxywjtOe9hHcucdF1gVjYtcdcU0Jy4SK3enWx3UNYR//l+sJs/J/lmU/5zBPaMEx0
C78cn41tkR1kD+Wuj5170ean+TmHtVTkw1rqfBh5cQplDx+MXiUVK9ilu5aCpx4ZvDDhNLlRrM4B
YG/is2dkRZGdMdZs4XbNtRgibJdBil21i7le8hmUeuygmW7Ae3sXQbeRTcqitd/I5DRo2rYT7hYN
kgcCjFQSqrBi/EQvco5Z+9sM99KxRZyVn5xCv8/nbspFl5aMEEsJ5MrBzb/u0uKEbXCFnecaUfRQ
T1TNRDQtD6OSTzO1n1zMAagtTyX5EcSeXlU+HguPc2O+hyMre8w/szXp98nQ7yk26QZDfZd9aF5+
Gm3aPv5slhBh5LVr0+X0RXUxFzpYBI49l31H5zqRC9nk5x5vgBO+Mw+cVUP++zyhiISOySvmcWuf
gfd9zeMQX5BtRGX+e9UEW1GoE7RRbGJfQNJJtStOrk3VMU7TJ7QdK+QkyrSlWy5BGgAx466cy7rJ
KR8TiB+ouM9RHLqcfhjO4sZYTAC+O9pdEpUPI/iU2NdPdc4kNvXOKF0fw+id56k1Ng/M0ulhhM6I
WGI9D+HovT7nHxq71s3MjEujJQfdY5qWDtf5CZ9wb0jhnKNwvMz/jpkVkAqQzfzQDsmpZJwsQNej
xUdjgbs5yRA3hZgK+tzezafvPFkjvelm9+IZLNbPJnYcbv4oP40qfZ0YzgBIfNUO86k7MCTXw/Rk
sjog3vthg7YxyoFmM37Y+DlazeGEZvpaCNRCYYraJTo6jvM+T9oKCGAtd2+pO+88wo9pzuOD6rKO
X9PGxfjO18rHO3rO9zSK1xWxHvAJPkXMo45qQpQFIov0EAfMEQPCwcGlRh4Lz2gzz9r6Pme82MCi
3VHdHup6PP684Fl6zGUkTvCdkryfnF42UwG7LHEc0IBBvw/QtzBDBFYi9/PDp7R7OkjnLDqxKqNP
XWOuP19w8/Q15aFaK3qHDlwe3ldWEIwXOk/c84kNT0z6g2g4/CdBsBxTZ47jeU441eGPvz+1DOs/
LDf+3G06gBEcl0NE/6W7y0eL+CPbIW7WGz/Ljjdyknsr/Maci4HHYIMYoRn1h4LEd2y73KMZN9I8
e54vrA7P5gIzNhpRyGBgO/NrDgFmPrZ/fgHP/GhSCtw2+UKT8Zn6Gisddebh/RpkwQrpVbTAxNE+
MQ+Sazg2SHcXekVeQIJUwxY8c0ron2s9B+ykhnFnNTXAyGG4FB5NemQiundqSmZ/OpVVgn+OKZI7
cZsot2g3htk86jaIVxEb7oXHUKOtmIX2FbNN3arl4lzSoy9dqInKJPKIZKWAKTep7/cAkqMQX3pr
1WSlFV/z+RJPxAClKfZ6nYQE9+za/XFtcjjNZ84rCuCz3rRsuuOHDvXTF/IO3uiqUnvX15BxjYOA
jDI/w/Ok5xzuNrPrtZGUevNzd8hPaJo28/3XecGrYb0K9hp5ql/mrzaXSZE5t8bJIXuGC7Su2AnM
V0Xm4TviiwTM+1vGy/NkQGOdgP3nMHcaIApuRuZCrxk/x4JvgLl9MYLaC4zNrq2pgqrhqj8lDYRY
Y5RbgVLZLQlQbLqvvB9uFpKj+YbuvX+X/v+f+P5fDH2Wa8432v++d3/70fX/5560eK/+7Oj715/8
9+Ld+wclMbiRQPfdADv0/yzeffMfrmPZaMED+987+X+D3/V/uJZu6J7PTh7C+7wU/9fq3fL+wfTJ
1XUPmrxtgrL7f1m/M534j+PFmt2BNJT4+ezA+nWwGI22zEsO4j34knTjm9WPQjA8J+rwufP69igt
K1/n5HIz8R0e/QAsfdSeMmkMZyJwY9vdy0GAAImIdQQmUJZZyNOsIGJVRpva9R4kfD4PCmhWhYSa
4FU6q6ypw22ewk+QUXhKXEbIqBRH/WBaY7BsowDAjDkTBuT0Jh90ifV6GhpvNUw7fPZy5UX1TurA
U1vIWzieAgoNazU1zb4F6Ly3bWJSxUhBapby4UVx8WT7kLFcUmcMniGYYqcniXJy8jjiorh5JhIa
7wsYjpwgmBijvYQdvA/iLoYmW560ymhWNmfA2jBfh7hIUGXi1wcUc8p1tj3KrbR1McIVajq8Ovh8
24UxZsGy7utgTYpEy745LjDLsDCvZiNCnpCKhU72NRscUjaSVSsImBvLBo3N8GhHEqZsbKnPaUDE
FR4kzBcp4jJCyNyxJm+GlB5y6rWV22TER2kqhenbN6uoaQSfU0KlRz5VHNeAG0HfxtDAb5bwrwV0
WzIjq70CS7Uyne6ELnxh7IravNW9kE96rN0M02DW390R2b84drsU0t00rrFw25GzHqNh8jbNQUMB
QEldO8o6eHaBlcFk+aZ79cOes3hrkgszq930GeG5Wu/v598F0cmGKwZWWnbfUVxUS6eMIvJVKMZ1
wz6Dl4Ag7fYQ9XIgeUoZ0IN4nmmxscvgiUiSRBYjUqyocvKjr4uTKfT3hNj2p2k0yYNRRrWJLXdR
NjggE1MLmTvSiQaZDRVLAEeyfB6JoUHoaUoZA2sVQSLR9mscSkSiOARu6Iwlj0OSN+8gbaDDH3vP
a7ngomrV+EQQ1cYklyzxltVo4rQo2E/66hMmxk03iWIzcHSDqGF738bpItSta22YT1novJh58IzU
I1o28rsd5d66NdL3po7b5xYbJF5PudPYS/HwxnXD/mM9FEhxtS7YJK1BhC/yzafOEcDOkngjS2Ob
6UTNRCWhtaKeFrYMttaIIrfB4IEhlsptiEImX8ObiV0ExH4F+oFFMicBt5kiBRXBzaJuw6ew1V6E
SdaM18BltOQp7HCudkKil7QcIGLMxwrPZyEcv2adzRhvCmY7JfAkqqreLkCAMLUTfS+/xTdMl9ek
vfqFqUERnGGn9fR72hPzVFbm7zCHziEMzqDUuRftrtgOOQF3YFMHCu9Wriu/j9+lcwlzt98FFBms
qToLb4uH23PJbfOeptfGYT48yHolPBO1PDWc1xJTCW1o2Y5vpaF+jJrwtjEFc+OqPdN4c+ORRVQ5
PkCejHilWInLSCziaqgc+Je+yexl0FYs/JgCBM32p6cI0V6ghy+deA5NmLqUKXyF/OyRVsYB4ELe
rE20lrbXLMWEnjqqrAKvy4B7NdF3evcIxhm41D2UGki8073VGOkPZCR8QBEEbkZTGy8cSGOLOcrS
Ltppfgl3O2o/B1MnM6Gw7W3eTvuG6dVTLgUBUVZ4VU0QfouL/NDkryw6icNIysc4YPOtSJM6dADR
mGnGP5CQsj+T1nMioVXnlvdsRaE4qFjePQRCh9i+hy4GWxfigpD+Psli/0XQnGc1eVJKTCTkBG20
IjqR4Ls4dtay7p8K3/nhpl+J5lIKz04W9rUrIoh+sCbC+qmTgOuOJFw5+s3Dxopr4hPVoURpVeET
Y9wGk6zaWKaLjt378DFZLovRp6yzOLB6okJTn26u5mRqqmmrKnT6A0nYLy5+2KE99dpYLOuk5tNt
k2Ibkkjm9sTECi2ARAqmOfMk7lPrqOrBOcZoFtvY/oZlffYL1c2qS0Fi5ohUKK/8KjfXFvZyYBjk
AySGvmHuxXvsDaemiL41+q7zm2cp5FbVtY96CxOc4CkZtqH5QgIjuwrWYRS88DAcjbxMZ00XtEIK
YeLeVOtIojaBI15D3i10KB7uyh/L1zZn4ZgHUbqdsuC7C3BtV3zRnbyntDRLL29eiHlVe2OnppB9
UgYsXT/jTHc54The+npYxTbm0La3AKbqUGH1qN1aLoV3iOduleQRuoNQZ54crFPH4tohMatOm2WY
6dnW0yICNWNrL1oea7JoLlbW+ZfKsFmpgoC1vfJdmXZ8dGOagclL9kNfwsJo+wqEVH3qdqXlQmXq
I2IHXXH2ZoNaJfQjIsPXpNOsQ4XiHZWHzi+QTvcI23YxvCsn9daM5V8nr/mGIeiWhVwoUfYWVyVc
e1++MblhWaCajayHcV8x3Jit8Nsi0qaVtIJ9k9TTDoco5yoLbq07wL5/9lnVk+FyrEGuW43XngM5
IrSe/Bo2CP+/dgrIYw5eJksbX8KBfo5Aw9+HEZJWMtvVuNW+1628Dv2o7buI6x/BBRwSLkxqDrlL
QhNK4GjhVVyY1dCvuX6fHemsqgpCwMBWED4jIza7/lGBit80qvrRDKMLNHz0VwY5ci3Ekg2EJGNT
SUaD2VgeRBf/Vijr1g5+thG2fY0oQJKcmNiBLcw6DkeMppW/1LHMhGOP47igq+JxhC2MiEyMIzwU
BDlR74mJwGlS/qogtBTA185RRfGstz4QUjP63nhMERJDw+MtsGMSKv1NVKHD6sX8jjUSs2/AA57s
3KBTb26b1WuzKehGvDdnAERJ/I97qKQe7qzaiNdNX5o7F2bchojXblcZhtio5OFgenxv9egTSmTJ
GibbWqZ1hIjacQPxjukaOmfLDL6JkvlQ4rtPpmubmyCSGGE9mDWRY94LSA3wh/NHCmkMtgnYQTCr
C4c4HQD94lqM/T0fxITrNI5WFVJnbyKjIgr6J3RikJE98a0J4D3iLJlT5LXsVBF3ATpxqk/ESXaL
ARpF/aGHDaL7kk0VKseVSlSKtLvfY458SYzaOWa186iRrKyNdnoBA4VfNII4Hr2DbeBEbL67rUZ6
ZY+yMg4Zu+HBAsymdbvRi0+dneGuzaeXHJfporFSh6AG46soQDLZLvm5BibklvJp2Uov3RNOuMa5
oVZV+IZ5JNhg5mewj3OPaiV/8tFsOQi1YaKFLfqsJiKrUtZrH9r7MsnEyCwQC2vbniLcopvJ+0gz
emYl83rLQCfPzA9Nw6cpzFoyRtc/usj8Tq68i1orec55ih6NAq9qMTHc0J7hQ0J3lSSGa2N5DZvm
2fC6ilVXek2nc1PFL6ENO793E0rK3CZBKCCX1ZjAytdVcfMkbMPOfhlLGIY6EdMj5u9N2+nXSomS
NQLS95gSPfB5jsmauYU5H+6p3WynuWsY2KjPC6aqffEs58kv+lOYITgHlkOSrDYjhsNmhkDBewJc
hsFFCW3HiYSFtJva3wq7eaPkpbbrxLC0RIWFv+4u7CdRDRtaQERivK9tq7llfe8Tf5QOTKLIs+ss
jaxKk/fbYyIMme8CiVVtbTF8U6zWKMvZUCQQLTdTX7Cx00BHoetZZMqK9v2kiLdPzeGQa1+cMTAB
mqH47oi9x5YHid+91bsNtm6KVNs8o8GyljY/M7p5ElFhseNJt8RKBQQ0ddjLGNZEDEIIrkPg6W+6
0bcwR3jZcxrqE4X10HxvauUs8JYNu4nIgIWlMUZzC6zAAm2inXjbyStPo0fQZQV89j2s00+BbDBM
M/XcxQS0Wp21TG3Qv03hXNBu2U8OlLU2SVcs2XE3I2bdR/Nvcf1Vod3tXZl8dMRq6T7XaMYNsIJM
+hHnTxp+29OoVQk8iuZtdMYfZpNdsQvVc8WKE1eZT93J1pg4NeWpNGy+p66zV04KnKHTSN3U4w/C
YFgrp813tj973wUuM13aNDl0Q/2gi3qBDnuXGkoArZxWpnks8gaBmewh1BowDaaAVQP+wRBYZYzk
R0/t1RTlYjld3Tq4Oip6+LizVdCuW9SWuamDnogeIeDIoDWWjm1sItobz5Ynco9NfLSsnQUWjdwH
9eXtkwJfpsnM3LGhWXbujnBlNJff1ARSgO5NqPq3miwAww2+2R4JBCgzVXALx+CT6vM3T3CG2KQ+
a/VvpnFCyLlCPwrmTu58Pac3KC8Ml+9YXi+kRx7LuL4nRMXW2uwZ6y72HCLb594Vgz9ZClNHq1SC
zE5hTgMi8Xv6zUgc5i+V5sVLjZBZuNbBKLJxVYQm+D1NPTsuyRiyvSAAfS/bapdKuXQELP+QE1oL
2X9XR72MzkADERAjdVpwLijeTS5Hl3SKyHypdOOO7X2X2wYZo5nzwdInrBAOaL6+SJrsFtjWKa3b
59HTLmaYr/HkDXW1Bh35BAZw6XXaqm5tRqR18vTeJiU8Aku/xSWA4ZRT2dgD7XU5vO1n1drfm6q+
6Z15wnB6Rmxgatps/V9HKvvuBA71XuN8DCBYqX8BacfKB10xfKqGEFlKHAxzIEAIMcfhvwSZ7KMS
bCjt3LQ8e+aAgi1GTqpe8lAxEUDApJvexQHxa9UChQAJuQVDg/mjKbEKOwEM+XYX4Gqp5qwCs3kF
j5mxOYCRr4j3MX25rLXioCrz0Afs9hlJ+o755k+DXKac7ZIn0vyea9JnwAn1KIpvYY3CuEbfvAXv
My5CAQWhcrzVNAaXwZT3CJh/3REQHKbY+sFJ2M43yoo704ucMoruGe7DJXPFJkqTcmEL23m91m7c
YiowhjXD6xpZb3bJQDLvLUk9xcTlxC6TSaLTbYnu7va94NCoYyqAiT6qIu3Y52PKdSLZRIAbuKtp
lMnctHyx5dk/HCIL0nSkP6uBCQAPrnTR1exNpPYK9XqjxUm700L7giW0XdEB1osqn4N4xvBYRmqW
i3DuBkDdq+ZH5fINhKNYomzZTMoDGd54b9gYxK6ii4jZHy3UwE5+SoMBBct0zomMhl+HIqKmfdXj
R0tZlwgSbvIKpanhP1nYF5lcUcZF1tmJ02HjnV0fuTllQRqbNPPxidrxwyPcT5P7rqWMA5Y+LN0+
SJdcPedxtBg106ItVJ7sprr6gO4PRcmuxZIBn1wahdzEQXepoyZe9lr15kKBUlC6F2Gnf7T4IG56
8tz4YQSbg6jTsHcIgPBPPPouwsKB4OoeUTjazRXa82DJu9kxgqk6plV6HWy0xHz2nJznYjV9h4rb
LCwrtjc9wejkL+64Ljdmq5O+WwAxlKzaEt33zwlK4yw0IV3V8bqdkvigkcciQrjDVSMZN3HdOUY3
bOPa/G5VFUV0/WkLWNqqdSHb5s7e0hGXmxYiy6x6VGGNsatf5ZP3lJHbfNajpL+VSbafjYZx3PbH
nInnytHjQzRtdRn7i0S4hFR3Fhy+LFrlVn0sjTDYqsimbzfk76BEa7CNZAojRt11NccGuDN/XWTy
yZKC1HMAEaZDy1Gp15S8JMqtcFmU/XfDNxGSUtjIvF1JWxv3Dn4ReDn9cYwZsPVD+B6xp29aLVnK
TAdK33WrCXMdSEd5rhJInZrDcDKZqpqO4qsQ3KCIFegkHfHu9hn9gnyFDUVeQUsYdlIRsN7BE+UV
PeuIDNfdmLX2MuRmSUa8mQFypvErHG/LyjzbEXRGd8eun2eqB6wC+IkQHV0CxVmQ8rCV0GT3mYPi
R7mHFhYKqFtvbdshgM+O8UZhgP9Ww++VJRUwHDa5VS+ZVgH8QE2wNyJdsvfo1pWJVrcGZNjXDCrB
J2Fcai+eqrYGo9iFVEKtG42kNsAOIaNAcoZ/n5Cig48CkUwl+umFzo/CM4ilyREcD75HpkCtv7ZB
t9O1ulvZQ3TpgWRaiXYGPMRVjV9oaZOxUNPlUAuyHyb4yiVyPb3Uuf2ZdEG68v8ve2eyGzmyZulX
KdSeF0Yz0kguauOkj5JCs0KhDSHFwHme+fT10fPeykI1Go3e1yIJhZQRLsk5mJ3/nO+k9L5VEcTe
8JDJdrtEwcO0DugUSi4Nf4uol/IlhOC9jg7/MDlV6j5ITyFflmn/mFfqZTAqxIHF+CgNBtGFIy79
6ECQbECyRVQrhYqViQGaFaCYr4F5doI8vV1g8aXjIezfqi5Cj4XiVnuwiCw8gJZUnV8WKKMlqeGB
Yoap9X7BLnoF0cRWN40yzGjjekRQPYVjcQod9h0Gvpyd084UHULwrKO0YkEGMKF0WPzOUHnj0fNX
eW7C29zsduDdfzICk6DwsmnbMj3SEi8vznaIulqC4wD+qM3uQc29CaIVx1uWsraoNLDauPvnR23U
wubC3M59wzAADKCh0+BCnIPx3eV6KOJcX+C643ZfGk7A6yfJZS6+VFzqHffMyxCRgFIIVmc4yM0l
GsxvCDJEjbfIc73Fj5FmyJ9svTnWdgCg9y9ww3KNLKvIS3aoMGw2UvNkLZvhPRmaS72OJ1oLlqPa
QtEg3zhsH4F2wFwDlhScCz1X8XmoHguzIVHdka0Orynr66vHG3e0JoOty4o0Npq86/+Nibh+9D/Q
EdfPsQolskPgG+6tvIxbCBywDtCoLRguY3QfZGhavoCE/XUAoTX7TFa+qy1cPm9kAeJ+JM6vHzrX
HPq1//BaeJj0PH9KCT75mlzvLPtmhMl55MqrLz0mMQoLRiypCVQWc7PxXw8DV81+kuLz70/hnKM1
l97XRgJ7J2Txr/+3XsCF/v3HFHRwsJDkwJXzry9MFQMM1bCYw6l+RgGkncSiH+rvgwepK99d/5ww
pG5a+qBTb0PadhR9FHIwjg79lIDgyCNGMgvconl28rC4qyLWwyOMk3lCwG6KEBtGKc6uBehZjOve
HEwzEHQABW3fkpoo3CDOzhufcCgGbAQlm5XUM4yN9GSA70keYfOQQloG8ZSH7Te8CeBUeJYyosWi
wjonuXXSaN0VKyKvlhmcoVH/XqXRn+ACndkT2LeEzY6YfSh5QZWCpi0jiIAFq1tUSL2LLPdl4jKk
SRZVERDC65J2DEoX4omclDeppX4y6h95R1Eg6KV7McO8Jp2QIdA78Z579GWJ5u0hADbdJv2Pz2B4
sHIP0NtKrKBaYHZAIF5dXP0VDvMThR08VZ3osgLShNY/VP46DhIZhgKcIhOnUixwWsPxR2MUr2Lu
5D5FDyLxPUzFI/tEBVYa8HcOkEtPrQNTTCvmQYCwBw4AqQi3frH3zR9qw0wOOsw9hjbQpq0paMv6
VyOr+058iyx52uzOrYI04KB7FvZbZvaQDlv1m8jDc8umOm/qmzxf8rNaKqRPKyTImN4pJV+zxqO7
iGqOzD0TGYAaFSeUYY3zSwcaO81eYH2gt6jpPhysJ6+tz5OXfhPJEtRN9YYYz36/pIxjDMvXBV8f
lOHVH4fxIy68h+1la9dkVAJZ2NG1COIk/cVYfzei4DOIWyDZiX0BKhgnWvFsW853i/pCvkwqNhbv
ALkWNKj219Sq956f0E4RRnrKvtQgux/xgoZdyee2B4WVYLyLTGdn4cHdfjrfQm6AxabXI9DQT2eM
Hjwoa3Zl813G3Ia2IMj4LY1cdm4WLSk2CO7NGsDlkdd5eQxr8dr0ZPok+do4GX51U8/yin0uCjjP
SnmuhWVQu/Qi0znc24RAuJ+5Z9nAbpcY0CGuU/NTUC2VFL8zy8qZmIxVUALiSbB4wk7haQmcdwnb
dafM5aWW3k8dEVbtajQocyC0koHruTcWyKjeRB1j1dvs7uMWxeFoD8j0rgGcTmXueKLTST+UqJiV
vRY7wSwjr3CzUI4z+OW6RYSZ7G2/OgZF6hMS2n5Uxse3omKXKqH875zBfjf0FES9fjaH9MiU0iIV
TNxpJO4USjTvcGskDJu7lhTFbns/WtCwhzZuAb1U3Z25uN+B2n1CaVFBWakf2CMAdYb8zE0Lf3jE
vtrSJG3k+4jk17GfcpDuYfuirQwBYdEsbNQ9yZz6ME1QctBrgKCn9i08m/GkiZ6BL06/FjrbTNk9
Jrr742QIoStOnKUAzhrZxuQnHnWAGYMIwbsYqBn4eaw+1pou08pz/cbybleveQoH9WsqxpYsAppr
hZUTpni+s/hg+1KSYE7Nsu6X7MQOct6bJq7sh8nI5Vi9tY557y3jRDCZGvHWMo55g2ff83zm/a4f
5ZAIralNz14YwYLdWngK+4WJusVJivjrkVMJVuzvDgEcSMv0H3cjS+ckCZofYlibwCYixnnCW+K2
N7ZTfRcGWcekyANkhDRev3djc5bWdN+b0SHpNa+MY9nPEvh+k22eRh2/pLHdHFzdbstUhneuYR1J
5rI2NhpunOm2dme35cnj0mmEEYkr0D2hZr8bsaIJ2OVhfpM55m3b6o+GJVgHJoZnaRaEtfvUePrL
BQ9kcNqUavgtq/Wxbh4cSb+XhQw4h5yL2xcAWDEIbkI6HttdS4xxSLy9AUdWWcZl7qi0pYnrMaPW
0VjSTwrJTwBDD3xroD81WhxJgIclRIlhsSADe5lf46puQaoaT0Czbuvxy4gAGrpjf15tAQ4ytXzd
RmpnmQwPbXevoPqvGPBx9rhA/BwPq45xou7zGzrVo3b0g8r7x5JKzrLUQZWr++vrLj1VYyLLYnZ7
1CI41VPciYokPQ/3lSW3JYjbJ9oJdyyQQFllW41U/urE5AKLHL6qLJffhtcfKT2PefJse0RKLXi8
UNM0PHUUUBCkpJrFbcs7rwyfNLEFtUztsbA+PXTcnbbtnxBEHoj0Xbq2eU0bahDa+AbK6zflQfWI
uSvO3gPcAsR+hKKoj7mDWeqzyykBXJyP3nX/uPmXqDYMV6mBfXp4MVPoWw7Nn9Acd604cXPFqNmi
sM4Cz377gYzLZtHF5EjnScmN1iibzzQqnjBT3IN18vPaWk/AG3MaZZx1zxrkNhbE0D3rxRbW95ri
BF3wA7C2PCdkASFgOh9LhJthQXmvsVLUjGF2BvIpa/I901f6LPWeceAndW/Ffshr/GrzZUzAYPY/
RcQaR1LuOnXHnOuEB+0xx5i4FReYMSMbaznXFTKxuaJLurUJWMFk2t4abOMXZmI1wNdWrEjMFTnz
JNnjt8R8KLbpVXhThbgPcScMzpKzS2SWImycsvWPdBi/d1lPm2OS3CtCxrs+TR6nvvzluihImTW8
uznm1r77ahbro2jKN7xaNAAmr40ef1hOllHQOz+y1igP7B8dHgDJTF9b9hlTXewxnSCEzaChbL9s
3k/CeZKLgYoouorc3MxO7kLDhtE/ppW4redAiqaBgzyr+zwkt8+TpgzYt62+zaVUqSBxeEfrYaYP
aALHW4F0ZE5ZvyPoBxiTBAOvnrmkmREMxhEQ8qBgLKYOum/u8FwuPDwxotpJSsR3Yn4rox+doQ9i
aW6wnjO8cHlSYiG5QXl9sA2SwE58TmfrcxoBZabLi7uYn4hmOUUM49Hw8DSoovy5Xd9hRVFJ18O2
nAtaJ2W/+rOlXyzhnMd45O6jmcJNarm1AU/D2qWoVkvgclE+nCKnt+9plmYDKo2fUES1bxtvJXdN
0cGJ0AXrFru1vmMNOFl4mvdCm8uZ+qHddbnv9L+kRp/qIwNYh0HWbo7vyzFkodJwywRABKLmp0Gn
ChKz+dWRSV6NKVg90or0Y2iMPL5sKURyItrW+Xsn49KYyWtGDfghqjKbjdWDyNLkZmBSooptbLYy
kakYkFbhi5fod7ERj6Nwvluy8K0X443u3GxvNt0NiOiOV6l/g7HlliHXxzJdj04Cxa0rMkp3CJVO
NB06PUleR6W4mpxP1cH6BtwXOHNqIiSle53Np7Iw9xYTfp+mG+3HyCA7pgcYxg37e7Mm07nZKvdS
k/mkk3ynF/J+YBF5DHGj02mfPbIEwqOwOO8Yb07t2nr0gsatD0CTn0gx4x6WvSkomcuHbwvi6jhQ
pjsL/UHENt+TlE0D3lzrQHPoU9NEzd4MqYOe0oOGoF3F3btcU3M/zWoNDIxJHXUP0nWio6lAGTA9
uXgRSCGmN77DxJVh0E3dsauoOvubGeLPUO78yqmAbb15kPY0nbH9PBpO+gpkBBSMwaM2KXmQNbSP
p/NUBdjDmoDFmsmqmZ+cW9S5xDsUUgrmd13OpcK1Ar02Y5HnAERatDccaBBpTiSj8e2SO99oY41i
PD8xLjV7a0In0A/egjGkspO7HN3qyMxZAILJnuxafdVRlt4KG7gIBTJZ/TiY680cR+rMyKwXMHaj
Hh/rzAOL2iu4xpG7nqFAT7ta2Lu1TvFKoebVQ8E6MqY9zZtfe2ShSZbU8E0UsUpNT1D71ndVESj7
3at/6t7pAvKbZPZk8lQk61OpkOlaZpbgXaenMHt0qWda0UQcA1msQr3XQz4d8tX405JWOi/JBMNs
nT2/koBg7eGP9Aod0H5LyE68WsZHnunfwqL/uJTkRUucM4py+9WED+5F0mb5rqh1Kr9RNvpm2ZzW
FMUywcBPsGLnp/qSXsFYH4Y6OkGdpBN0FoG1SMTBnkBIbCZ79Gh6mLMGxLUCOTwsZRArniG8a6xt
0nM3gLyPEVFpi/XXyjsS6iSoXTpHd35DnkEjhDJ1cPvxq5SMZYo6fAYi+06Y8A054nWA97vDC9Me
jUJ/m0tAlN3yy2xRZMnRBWHL1Cba2qILwK7cJkCei+GYuSBuzCmyA56hnKZ590C0Ot7FVVsGTjYe
+tIGOoBWH7np50r3ihyKd+jEnPzDB25qeO4tc/k6bFhQTXcMxO+WmcmBaCL9yGzWUeVvXY6unxFF
9IeBYtKJ7We0YuBenXs3cfGcraMJdBy8vF7lvR1ZLLSQOm11iLvkCB4k29Wz+QWaAIQPwMciSk88
+6JjZb4OINx8xsSYT/KiPCgjpoi0eEhtCLKlGh+9Uj6Pzi8CGgDs3dhntf5V98O7Tv2wbos7SnNZ
2/DfimWJLt48P4bhSrs5nTKF7LBzS+vCuPuUJXrfeytaeidO7PoMdL/9xEasnfe6Kl6TZNjFhdrQ
qS1IbAHOsY+h4Jd/mhKaijdE9L8n+gvMQb11wun9mJhPsSX68zzBjOsW/T58uZWMT1nDNAmJcSCB
uLOXHLmnZ8tV1oc4ZEubTa+u3ZBJ08nRBQ3TryXkv+Y1CbvmSHnbswaieUm4flnw5SkG/ppcyByT
Q8gHuG4KejPBuTIm4qX6iYxr87xGoeRivbdblHUqwT+1K5PzKMf7jho/v52HMcjnIoXZTrn4Sg8p
DXjOk2FvleniNjXURDKFM7erSn+o2g2JY2FXzE8Mc8J9tUxALIyTrMfhMYv4zmQ64tAbmeFG9R7X
+a+r+/h/jdr/L6O2EhuY7P9u1H6heeV31/0md/G73Kpczr/+49/VX3/rnyZt18SJ7eC/kyaGRtvC
U/1v0++u/49/NzzxD+yDymGTZzrK5fhffDSl/6FdkwCEJeEiCNPG2v0vk7b1D89VmoIIj7yXos7l
/8ukLeT/kV2TnqdxigvS3oLL9n9kQJyl5Tqf7PIcm47hX2GDV8LfZKkekPrb0Nh0cilJ7GEVDCOp
6879bvvk9SvXg0HFKFf+tUd9+8psxN1/+/L1C9fPlQMMkXkA6eA4PYtHNGI2cdVFXIXi65//+tBV
7RlbK1sKHWoGw+Gu3JCeaOXl5frR9TBcZdVhSJeD0aj71IXybHYdSsD1wymsPDbA22eb7VWoCqWO
0VQ1Mxmbob9ukuEST8a5YbjiyznK9hQXvdkb0rShLWq37cP6FZ96BiKgHS6mcFBz1nDa9MjS3Dsa
19SKUQD/zBIkxEZSywPbG0ef5gz3jNvTK00QExs+gP73yhI/UC7ibzzMwCLOTFOsNTzFBkXZxYBr
uK7ze1Z8D5MVZ/t8mSp/4dHAursNEtat+RChBI6RIJOeHgUAoxMm6ksSzQnhJYcmy2GDJcfvdatu
ljlKD5arTKJlAOMiDDmGGraa82NiwUKwjnOz0qQzvWbxGB8Km5HuNFubfeYgC+s7ZR8vqFjrXoce
7XK5ZF42O8woi8elSzK/c5idWEZtH1zv2Y3QSnEAsHk23feSpUtdcy+3w1ThvfdulxFzplm4xonS
OGjGHfO6aiCDMrUbz6zhxoq3phLrK+vBqU9/5HO5L5MV83FO0UMozCBTo3kAloVF37N8VA1sLq5B
6YAz3RKFf2byZJ1E0rJOTO7pZMD/auaE+Enb5KRvA9CFyFOxe2d19XyyLPOPURo6KBPp4XatMSq2
zaPMLvZIvGbZIrmLZlcqHOvgFlNLZQXAu9I0B8bx65PjdS1P1BI7E8D9JPfgz7O7nzGO7qAJ/ZAJ
eOaM8eBhNinQKUP9RRVqu9PLXZbO71TvIFgnGISUu35gA0xA56z+9UJZnztmzsEi5wdRMonBI2Yh
hk54e2LrJ4oblC/lZEHucNowwD/jI0CWKdpjR8Gd3zPCMS36cYrco84YMpugU2Nuwi2rucks0YJH
QR3muPcCnbnZKRrVnjlQexFjcrDb6bxqPAetnm8Twy2C8JEF/5k636B0RybVrf0sk/ErH/AjLWv1
2PeixKlFbwcPRIvbGhBTyZaKpbuZYRMOkeGVgS3NSbqnsiVBt8yJDy4DARlHawqyT/PbKDV7Gqj3
DGsrSB11Y0Lfyl6QpMt9Ypho66fGokJesmkussI+afa5Zo/miG+c1dpW8uiq6ouzo9xFAwhtkWi1
Q0nYqLgoWQZmCjIgO87iIEna9xGZ58bKj1e0qlnUu5ByphsTfwB2zemAm9Tc0Z+5g1qCKopplTMr
23cGaZTVO+WomuiY7RG8vHfgBHoEA8fUZXnvJm+reFMSbYtvrAFN5A+K0QlExI5p/0th6o8MwsHB
xLkpArTaDzY4OMrIgDOgYzBKVzSKu/N7sJ3+pF1iipjpaYSXFvairGPzmhQnR42dD56FOxRKrVGK
m5Aq7n1XJLvauyMvxNuDIjb2LMXs8piKqj7GeDEDQ84p4EJcfM5k/moW5NT2PYsG/OQ10wpuIMfc
4tKI42LXxOW93l6EKdtxHSfjGG/WxlBQ585IW82t/TAI61duc08FRjEQ/J/HpP+G82uBr9xG5857
DmcveuscG6rzkswQcctzyzkm8JxAOkPljSWz+SWhFmZMnd2KJ872yM9Mo/gpM/5EefBnZGAjsyIo
EQkr8NJ3ixybUPy0RKFxlDF3zlFopu5OErDF3KajeyumM7ihb5qY1JuaBddBgpI2R1tlvFvKIMLg
DEOj8I3SiQ5O6VT7dWrOukeYxcVLEqWZwhvcuWM5kZ2YkJ2xs/8myWwdRr1AzgaM5dfnYRmzj1yX
5xrbZum2xbtt/TEK5k6mYRNoyBMsSEnExPqPW5XykoXjyWhN5Iopf5mLMMXS1rbHEnZjkOaxfrBj
XD1lR2jZCM+ryX1z+FU30YofV72hkOHqyxDZs24qg6r0JHUAzoh9gxWgBakuX86O85SyRm+NcPBd
0+x8Wj7Z+bp4U8qFYWBhFqhj6ddaIy1nqrdvwtQvtPwYx+ZDtemmiQ5d0AyKRpYsprYkLb8oofqc
l0NdAAAaMH8VmAYDJTxYFOgTyrsXDiOcpcxyCsTCHy1um/NWLi+nGBNWER9teBy+1dPCk6s1Pxn5
EtLkRXEPKWXfYyfzQGuwi6hmkXCRhEycqjvHi8aW3m9p2ZvO5JJUM+U3pGAelzkd/e6txaRH3plf
Xr0yzkIaOs7YLMFFMgfpYIGptGD82fjZCmevjJnnkJd5aQqeRaucCIwJ8jkZQth+yiBhjsxCJpXT
uLA4fioGee5gqtV0Hi939UCflbssR73m311h2X7dDFRcOxubu/xTetrAQtoSBY8bNyDU9Bh1y/2S
Af/QXY/DMV1uR5g5LBsaFvUKfzY72tRYsQeDTeQ+/S3RjF9s1by1oJuPC4xCIz2MHXlvoxP39MHh
DhqbFVcV10RXsq/Tln4yDErwaEnfwjCHbfkCQ5p5eFTcpKYgWWI/c+W8C+jOF+pRgA9mMcWSAJ+v
h4yFRNal7t6h4dh2AyCXDBbiieXDyGauiauOKhm2yg3lmAWlCBemX+KiYvlR8EgPsArdzUPp7G28
KMFKuXaMYuK7sfcxxgWzWPhic2SrYxgJwlcMfrH1MOcQI8A3POk/hEt980STheHGNsKvKNjZuuVn
vXVYDmSfLmNm4ADqi+IJAY2AIEp2lMLxS2r71DCxAVnNxtn7FS4dVAiT+HDimaSJJxc/ywycwTC+
uOd3B89o7qN+tA9Rw4xVG5aiUIkEDtVpPLNwWOzaxq1wpoCqJiGMH20B2dM9YlIKwsKgOxwpHGuH
L7b7dzpV9a7dOPGyBI7XdO2TouDsMmUbXx/PWU/9iqNIGcDNztSTTu0oMDT2k3brABFxiNTEa3aA
SS4Fwg0uEa68I/yK+0RQiks14OlaUyLK8kWlpva5/99NXjJfHCXH49yl0Ati+zChVc6qmjYfR+sT
hwaMReHCqWpqv48dqPL0yRxk7j6VXb+eVfK8xG8RdtgAgFPlX78dHPjbHTY+O14BWm9E3zCbmVBT
CKyhlTSXbVaIJUb7MEzWhJ7MD8RcXlIv46ddWEkfhtm4W73MPhd4DbnvYbPe1u7RVkQjqLfa0xP/
u7ENOIkFlg4apXw4gJu52QzpqIXK2CdjE4ikcwKqDnEobhaReLOcFOGH1ZFPp6fq0FlFhK/hTSjC
hz2lLFMs3gj/dAdczsSeKtqac6zfC1WOxKT7U4p1cR1JXvWthuPciUsH5o7mYWvctXm0Xioh9N5x
i48iwSSx5uVlNcAqOqyjejw6tG18NONzkbq/mdJ2fkwheJmaZNFkfvEa9TrToZdhV00aQ+J9JE04
dCrbqVR/egkmifXaOOvyzoslbIIE05O1dc2aUf62eoPJN275UeG9sw4kHyZpbSp1cshAS+dy/D1m
4UZXvIRRNvmLiP/0c35jDpW61OKldqU6R8xZL5Rt3PdWZRxi3TF+cZl/DRVeSP4Zxy89BiucRqRJ
on0pWIOJGlp7OWePRmM3m+Vpb7uioZwQQw3mx85n0YdblArSc+E9tQvGono7TNFPipKXMz7x4iAZ
ZyhFxGYnVtM7xll0SgwIUtjHW3INdndE279YU6wOTl7/YEVBG1rBzcaxgr6ngKqpUS/aYqX8by5f
G262B62CuF7GmyRpnscpzo/V4Iw3hjsTEnTN8zKcnDU3Ll3Sf7J6eKObIuGy6m5sb/Y9rP+HIjvg
HlwuUntil3kktIbYti7DYh+TJp/x/AwMPxzEvbrIJbbGivbs6jvxsxnXMr7X60VtYcGQjSx9jNdY
q7ezULbU3GqrovU6Z6oZRpV5cMYPJ2043eutaVgYrR8N+W0+99w6tOFxWyHLAQaJq9tNUVt7fkUh
OIidtyTuqfWigMrR5MjO6g7ITnJZHgo7H/yp559zVPRSLbQD9Gkf3wzFqokGbEu+VFyI2RUHL3be
IkeZfuys3PC2ngS7oYV9TUF7+WWe8NoDaNp+WFLimg6whs57axIoVJGJT+h6mi8xMy5uPNne0z+c
hAxPhhNyXOrbVJo3Wqlhr9r1Jo+YYTA13hGYorMRqe/SCpbUjj23uxrVOcvHc8yEC6ckJpZiDBr3
D1lR43I94K3dfAG2epyKlXN027taFBb8dcjr4W2suvlAYvyfn2q0KDBhjChb2yHUDqJ+Hg23Qsjr
In2/KpN4zWZ3aiJqBrLB3Bt98wl/F+hJkmh/JqjCiUlTGIUSjEIxr2y1qAx4M037OZKELmCgxjmh
sNxoEGq/J9yMLuEqrEtCkOGvj7JJ4zZsuFvzHIIDaAOUikpKZUuDznc1xwbuqGmg4NDa95gBweE1
Dx769xFXoXNaG81Mj4rTcfva34fr5/KUYWdkEOfztv+lqYrwoomjliaw33mBlKOSR2kV9CyU4fLT
Qnbxl8G1L2mV8QCttPet2VTcWAuezJuFrW8w6JctUxKrBZeN4+t9YnbFs8HDYFXFmU8B9e/6VIfq
Rz2gFWDricHytTEns+s+XgvIrlVJ10O4PSXNmNVu2vTr5XoQBJ9P5SAD1emC2wbj+Rms/eV6MNbH
RhkMubbH2t+fZqBUM9W+LIUtLmI7rEP9UvaWt0c/hwabWJ8hjbgHM5TAxB1OKjJXNM9yjkLFp5h7
zaabUm9Jz6Fk5EapN3NOnZP7Hc+RsblPvAP3AMHTBbuXigvr4XooDPElhurZZgTi94QsSHThOtfh
PsGTsmwzuaqlum2UfX1sO3mZWZQeuzQn1disd/B4HN8yI2wimWndihSXRJ7SaqeiH3P5xEgIgJLe
Vl9REDtm8smUSuy6fBtwrOFjXLbOc12zNBCuX8c1l3oZkkXGYXnGe/mrb41j6G2MWuZMfmOtFdOo
dGFYl1XE2MfxZYgV5o4In7rFxgBkSXTTyo9VFBSxeMOPsiPhh6+lqlP1vWOKDXAY6/CskuomEw2/
LAypE1Y3f3DFfLYt+zcOn5dYFN7JHsRymBXB14ntWRhX89NKW81alp+UIZs/y4Z2Iz19X2Shntqc
dI+dlhaVqzKGzTju2DzN3+qk+UWlPHWdK1vLqrfo+WhS6IGVd7Z76dyB/6FGuVjmXeFO3m1Sf5l0
ed7U93NeWE/sQGTQEoI4tIkXWDF3xGpZaYST7HyjbU6/RsNIupn1xKJLeP+TMxzZ3QZtwxQuC9ut
JnUObyMrfbIn4JRx9iGtmUkaLL2UQCT9FZ/u9zwyvW88FSMsibb5EtvEc3tPnuea2G4dl8ttn6/d
YaV/Ey99Rwyk2ubVXW/6LT5GL6IncIxn8EC2GYx1BrRU/WnxhZ61DXh8ZTnCBgQOct6FLxXwgH0E
zIFMjjXfNfQS7FWvxyB2p6/cSLp7u+wIqTJavjpYr7V9gxc5Aaol68DtIYwBp70sDHlPEWkvUl8m
UVzSAt52+wfatl7cFnQXLS0v10+xFlouD83WVX89LAvlMumk6LmXKxWtm0pLxKW99NvBoG/X62wu
PmBealkJUpucgLkpqkNqRa/ZducmDLH1EsWHazHbtWBvke0Du/rpr08x3EF0raVmAAl66loodz2A
yawvW86n6pvcT7YnThOD5KeO8Pr1q9W3Y3tGzwzef56c4AO07Fhc663LJicC+ddBYrlcQk5fIUZG
foRRCsw0w4KRmp837DhcP8rNND9kpfl23elUbGucIjaPEB/K08yJok3zl9m48bFOCpDW2jsZRLlu
ZLRV9o0Ihh6ySmjixocRmTLd5c0b51yzyvWGEz8eoshw5ILBEBISUdDGAwxRhauxp+kOvWBnzfr3
uMzmzWK5N66bmsh/RC63PsocY1AEgArLw4V/fYDxntE7rVI2L6jHiSxwQYR4e+qquU8bXmtsLJOD
/RBJmAtjqGlhWqbwjrOV3PRScYusZBCThUr2rbvG9+DHIViPx0o1N5GbYxlCZEc+wuWP/Zew6MOg
nId0tLI9LRhB3kh5pgvvCdP9H0St7Mj7nc3zoY5Fu8/Je2AiGV+ztABqRUh0cTfku41m0PIW7IgM
Z8DSS7l3O3OBKfaaJ+o3A9mSzVGGmzqChyShtETzMfOIDcVdCK2eRIxEXOT2SMi34RHtdJtV6oio
oWBdkqhHXRz3yg7nnQWa5AJFmns5CfegTvhlE8+FetBlGDXU5km3gVS4txmMHEAuzleZeefey2/J
LVPtzbUKUvO7PW0m1X0j5+y+8XI0Om3aATHZBuhUUCPyBrwyi5tM87eH7R62Ql1cTGLtw/o8m/ii
WLxShpWgXnfEfvJG1bcyK5A2jdS8rxbGqdLgBHWTWyxAhPKtLWUuJ8B5rLQyr7nTaKW5kf6eBZru
5DW3M/MAX7XFRzJthb/F5ijKMe716zezM24Wghq7pjeeEfqf903I/KU238cO2XdbxsKgEeyuMZiK
7qlYk/eIVdFTV/Njd9RP7CxCpXcZy0Fy+8+bEU5RM0LOLIK30a01BbAhT7zVtomzFi9aRncOa+Kx
6+O7eXujsSo1GK4JzkaakLH86TTuenD6t9LL6dEonFdGP2+21Zl7jDvWEXPHHXZFOqd0mLHwq781
BPQYLEDNgbufsp9zzl1sylMZmnd5ytOsNDJm2eLgtvP3IU2cs4G71XXzg6kXL6i5Z/FUazEz2DTM
DdMpI+mAmG/SZG3Gfmyk4Sm39RNuGK6f0Qv3guKT1dR3Gimu6wRjk6JuL0UHu6HIw8cspMDFIPUl
W3MvmJqIcBqp0LbKYCGOpsFP7w2smr6gMdiKGPUUnvLwh2z+vF9Kxt9kSdQnMipSkfJHFD/E0FAI
ixOllO6GeMjMHcIJApbtIB5TL81r35qFkvA6wOMVeEVYSDf8sgQ3lfDiGu0HlqQ/88+SKeEOks2d
sQj7toji72X6k51qjHjXZ1jPObv7HHKaZMtWPywJSeHVQ7WyjMNcdPVLZ3GCOOtzYwuX/RLMRQiK
MGc+gAtwpU0aO4R+T008COaiDn230BiRRW0wkP6oM6wGdbUcCO2TQiZvz6NLmUGIzII5zLWLFMbY
O96dMUgz9Wr18ivBdkFXJbXg8Vq9lQVSuTlsXkczvmmHtjr0W/F6hppYLubLihzeLoco5Jqj3+8l
TLyWXMx4CwoS4D0pCC9dy0DjfNaFRxF9usTcKMrPyKSzvLY1ihRFqIrJCSWBTw7CyMSqp+vVdNBl
XgEtfM1gYvlJfVpLajpcx3gS4j/ZO6/l5pEuyz4ROuATuKU3ImUof4OQhUcCSPinnwVWTX9/V1RE
x9zPjYKkJMoQzDx5zt5rB80FqMWLHP23Ii0Hum6Rv21Y0nG1nM0g/g0TO1mOPTpQryzmA1rCzKhg
N4qooJJQYY7wyEASGbUHQdMHlTFTWJs4j9qevrE/olVyLch1GjI6DOH459jYkkUWa59KU/iHCU8z
FJjBuETGMRj22qvxSIhuS/3xxZt9FdU6L2MxIMbSCSEMI20pzFsrP3YG77Qqeao4n8FJKsmL1xlW
qBBKcoaHiDPzHiDFDfm4YF2B+wiyWVcQO5EITw1e/Q01DYRtbw0bhMxzCw2ZW59ImyIHxUgvVWn9
mjXZCoxMuHb6t140AtSu3+7zKjtFjwgTWQ2PrkOuQ1EBGhDAq2iwlNUpwEistOwd5etsbWpeGCI4
SzRQtwnNwX0iNWAhgFzsCdGKhdcjy5rbIYrwFc8ImDSXYgOR2IklSg8TGy7a2Tpyl40orPWAgFir
KrnpMv+rCUA1RFPpnsIEvdz8hlL0iAINoaVfg3MoOQ7A8sKd4S6US6u3YL9EPxsaCzVwBh1xaNkp
RkTP9VZ9EbRrjuVchSgsMvFOd/OrkgVhiDHu8n4vDF9/JLSJcVAmOENQJIbYQsbmSCr4nDRbrSYS
dFydGRGBG2vvW2xx4UAGLISYg9ZpGUHryomSjnT9NjOTDyZsYISaZlzQvXdWtpZcQIy5oCLSh27k
EtMHBnYFb+lVM40FXLQCZmQBp9xVw6Mt5CHPayhq1YBlKWICGeGRyBUStzSJWFSFJzdEe8JRX07M
jQ7IuDeZQDtGwOwh0CnXEdztqH5fK3Q61IJuAjDaOMUMOMG0fdhfUMmts1l2b1pLnmrtSHvvoKGa
euGukSS4i6hQcu2gSMLcp35ZY8Sy0gVxGkN3JJOcwcrM6CAgFk7F1K693P+UtKjExCg46Wu6Pd6Z
WS4xIXPrUHY2FogtPuFoG8w17p8PYk6vTkwSCf/x2J+7GrHzGKFCuGuIIaF5zTnJBTHpoFfmm/E1
PZkuQgUVC6/GmM/JpuxsuNLmeNP/+HqIO8y/8+ypvH779Wv+4+ZfTzc/p5ybCa7J2+Oa+ehZ7a0x
GRNTvPkHzh+u3/vn7l+/xJ+f9x9P/Y8v/+vnjcAl16FBBOwQJP3y+o3XhMtwfvLeSSiyrz/acOGW
4YGCRx+aT/pkxVsR6sXGDpsvmmLjrgU6uSVnTu4Kqut1mbhf7pjuuu4lriS7oRUvozGSZwhkh6wq
3pKpH9+jjGU6EuLGM1tnp5kE0HNYYuxy9dn98+Y1arTyOOA0bfsezEcV6qe/PySeiyLkeh/VgW+s
rzcj068Y88xfpXSRHHKHfm9n7wnQ+efnr88nCjrWfz1LNnsMr190/eCayf99pr8etCdqS5c0rpI9
+M/X/fm1/nquP/f/7Wv+7TF7RswJta3mBrqjkNf3cwyusEdrdb0bzdep+u/PXm9dH7t+9nr3+uH6
BH/u/tv3/ttT5bCsqdt4Lep5OMKgjb4Sc4OQv5Ye4Hz/Xx+0ypozx5/Py/mb4j/fdL1//bRbcfpp
vT3I/x7kL5c082puBlKMf9+8fur6AZ4gLTJt/+fb//Ejrnctvbf+Sgr4/yq0/1WFZtj/iwpt+FD/
U4F2/Y6/FWi+9V8Ue56Hjt0xgfzOES9/K9BQmAEDNU2he4aJ8stE+/U3JhQFmu27NgGBuvD/pwLN
dP7Lm6Vsns1BhugG3f1/UaDRV/oHJN8wTMdGfSNMpG6uZV8Vav8RyKAT6NVVkm3VTmqsW6q7VB2m
kiakzCEk8eT6VrAwg/Ihn707/jTeFERmx6Q7dSNfYuLOtIIJ4iMVo+MxfXPyj1ohDNF0sSvltIn0
DoSIwSTGj+4Zbl76BqMSpD0cRs4yAA+9KCb7KdVcuQR9qG4cq/4o9JYhKEIwdOED5AQXv6AVGwcj
YYLSlsGuploRrXoBMMTxMypu0nIm4VQOfU91dmpypmTRc7YBNUghY4FMAzVeKBzhgLmcoSFljsy7
cJoY0n8lvh9u3NQUCwyeixzJgSkMc9VjgMwyI19PYl/HVIACkNTaS6dta7TPOc3nySAB3PKLLRnR
j8rnNNkL7PotvoypgoBPR4+wU1LI0YlvvEC9Vx7ZprV90wqB88qM9q7g/7G0etEdDKR+nRg5LlY5
fgKNX8AEo4mxyDzl+agfRUL3cr5nD5V5ut4ycPiRa6afPGEb54nzMj3Q2N/KNEQMb9oKibvB4F6z
4LAOk7FiHgMQypHhXWBN4Z2stG0h+wnQJjtVDdQDlHal34WTM1FDtPKvu60MqrvRXqR67MP4G6N1
7MT2o+jo1ErRYUXJu+gEgOwlDArtVvdDToghBwWhecHt9QN6XO22NOWlsz5h0AjEFKKBS5K50zkP
ZXsscnNb2jmP6XW11gJe5STW8IhZMNsWU6okMnqJ342JSHQsC0EngssbVkfq3fSUfjf16Cwi2vhH
pxvEjd/LmuUywFGTddHdUIv4HPcZVMI288CVtu2y1s1hm/XFne/qGgmkY3sh/CLajmGssG84zaWo
HfueCX7nM1Yx6iddk3zQ30NrCi7XO6ZD4drL7o58NwToifvU5R5GEY1xfyayo4UVm+G2Sl7RqZcI
8vBPgY54HaQaHwOree5IA/9MwPWBJ7Ht+84NjANRRwOwOB1Nc6u3NCKIXtNC7adyNS7goTx3lWET
NODJta6HxcEvWufRdC3SY5Lm7Op9jPjBvAyaHL+9Ckoo4D0gXhBcDeT9b7LnLZ75qBAY4y4IG3qI
+jR5N7CNcoCS3mVMKOeR30Ub1RNXAr2S9LykCXcVr/M99MIOTJnnvHtTuC8ZjX7St5/t3rf+0PRP
SshpF80SS09Z6jWdAI0GLoL4ALytjottO2hOgNesD5/T1LORtEgOZbNOKU8tb905oc65js/6vbk1
WuCJCTk2u7RsxxehjJcx1eSdsukCDbVK914Ayc1RqvvOPzSjDB5S0KJojKpjlnf+WQ2oskIoTtts
iL0bGiDxki5++Ri5LUZlfnSmDG1Ny6Z79IJaHdzOfPJN+8QwN/zItbha1KE93UlDH09AhJulmaPV
xEKVHjnAicPgTTQ6Mn+4SK0fLoVp7lrHz5a9KhBmzo+DMpzAeY7G+voVQtX+ru7gvCPPWHYiH+/T
Wgz3jt30JCXFhz8P8Vqm21CPjzHydE5TRfmilxZyMA808fXuiFiR3vnMv8+ZSvRd9uIY6S3hqOoe
9Vz6NEoAgmn/7tI+OvWIyh5VkZ1jiAK313tD2JP+GeElot/MAHPwHlmBqFHzMbyh962/oABbebXj
PBJV3N7hsHp2EIUKVKoP0jCz+0YW26JXiIsgUqz1hOALux4Ia6WTgyGJg1NoMp3BDxcfAxOUrNVT
z3tiI8GWXErbrfEbBtUPnYGWqcVNV5Gn5GolNI6MoIyCA8otrx/nwK6LGAwQ1qb78jkEGXfRCiMn
nkXnPBbE5UaAodqVLu5kBJXY/4xbL9O1r4GGFeF2IhxfNOC1B0K8OC/Od1eyg7Bat5W5r5UtXrO5
txgZ6YtN4gjHJxRkHF+8196fwElxeS2QDlioj0P52q7Z8utXfUKnlsVIioyy+e003k+ma9yWuJaf
Xc3SNnps5Pu6C5wNEkBId6EW3BeGQzSyYk4fgCJeeV1l39WjAlqr8xauCo+psZ8Xq64Fu4KTpXwW
khclF018HOLiHEj4zP2EfC4KoRvwKydPAIYoxLPx1Qxmnr0dxpdcl+291+UkiurRpeoxNjsBwU6O
pIVmJs1NWnndnZ2WKDS9pH2pHY1GiSxQ5uCOHFTdL+GGKlxRcfxk1hUNZ52/6PpZZjYi1agI8mkf
hjquZObD053jtvf4jdrjX4/Nd2HySSJi9ecAjdjJmz9cb/UFv0/fOZAdhrQDt2RymJ1vpUSHIhgr
aepGwbC2QnbfoWB50mvlYj+JiUg1MUsmKQ3Y3Id1CopoJ1L1a+i6sfW7FiaRbQFRCHEC225G/GTA
XBPd4mLin8D14+0s5B6ARjh4+dWb5Rr9Po3DHTQAui+Q70a4sFs82lQ5tQhuSuyORtEkZ5NmXX2X
I0u511hl55gbA9fUjzFRENlsCttcxzmbmqo6dmmZwbTRL30QQ5JLAmM3geFbCa/2sU6Xe8uq3kI/
3xphZ66HLu13Tl9/sghP6Hk0/xaOOy0j2b5UIk1OnT182ORT2C3yLuGwP7Qpk9FyvMRdRqZGFxCC
iiWmS5EdC9tmIi++BBiNCYyyPzKDhLm9UPVwT9R2yI3qN4g5ZrS1vmLW39DNM+5oizJRN7tvawD+
Ug9qgbw73jSaA8LJTqqdxzxtSd/5FeflQk/QrtZ6Zm6EOxNeYxKooyiB8lR+hSpFlhQUz1rj4Cey
SNTCQjiG+dqPfahz5peRa6dG6GdNh9jW2m9wrrbE3923skLvkfU/osV7zCwGH07sPoWtesZOuVUY
EwC5pDp/+k9aKjo5GWz5ZnhxgvKrk2639KfwSKkhLFik+qivGobZfRTdh5MEPrrR4cyvgy54l76G
N+p7xlKIFAQD6Ay1DduAHnRtbBtQzmNPI9Rhlrzs4nCWxGJnzZ37kvlHlX2hCHzFRrSaso5EJCBT
yJNuMP0eqr6cu/vGi2z0C7KPBzT3/iaHNyD0X2x8fT8+B6O1LmG6lCFpPaZ2CLvmNpiY+ZH8ztW0
nqj/pu5uUB7m8xwcUKQ9QIP4SHt1r4f6XtGhSjQXRKncpazEgFCHR8RIiF2BPi3SVqLva2H/oWIm
5HqBxPVhThc14ylfIeSJVlYCAZ++7IJwgi9s9qDGTN6SEBEqMPILCz8ashne2ZaLusRahXb1JLGP
ND57vcXAvLqt5ildHakb6ie4TRzPZ8ztYAw063sfdWavVnW3jAJkynC3K4TQ4lb5JY14a1mIIjia
FbfmsjvWWWDy8NVpg+Kc+d2byKujnIqvotHLrdJgsPF+XDU1ZFtbWLvcBPiPx27hVLwRfYKTOIjN
QivSdEaEphAbimVDqtmi5OWpo/Yypvkx13H3F56OzXyOPQ1qY8OlHtFYcyMIk/qzLq0z7Up6ar4V
rysneZsqSzAw4+9WXrj0YSBNPiBoiKTPKrfe1Pw8huG8oWk+Wy2TImK/YmKmf6BYoKDRqq+ujOnX
tugm3SeR++/CMz4T75sd4I7pOb9qCc+FAWahIAHk4ycDnxuzUc2SiGEYJHF7lyoHCHfmrmJt/Ogs
73k07J/O7X/GuLqBUqzQ4mNkJhShiPaO4iV3sugrcuL7pqePLJ3yw4BrcyOike0L4bfOXtTF5bub
cC2zD2w9Z9jJKDpRML8yJZ07yg/Kdc9e6d9n5ngnJXPxMR/edK89yUod7Eo7UhohP6+j78hgzD1f
gAQloiWUatO1SY1X1r2tU/fYTuhnnIVLSkIIaUDCwAwKNHB9XXCRTGB1LQZ1vdbfaUZyl5T2u6PH
5DDietAKjM3DRDdatTchkUBVZ0VrRfQ1Ovukzu+6Lii3DB+RKYAGgal8G7qkJSA3JHkPfkELWbjq
I/pT73aKkgzzzU/r9WpRp9VRIfHNMbgmAWHVXezhoHTTnTUHZWRms3WN7s7Dri+z+j2gMS9xMm/s
ziBUQhHYNsSntgLP1jSGsYWguzJs+OJj5eBWALhH+N3eZuiwKGYuCOd92oRlTb0B3tImXoEtif+B
Pw0R8WEEEfsquhN1QP+7/oUpYy3aDiumlW0C2/a+wofk4rXWxfWL+DGV1ksA3GyB3F5baSRFd47K
N1RZau/4XFKF36L3J/jTrpoXI7Kzm742sVXHY7pJ+/VQryqOcox8+xMDS/1Byx5jLDEL08FnmYEn
XLbdLSc/exWOrCZhh2Oy8mM429hlDRcbbNUlzlYbkLq3iPyjJqZF7RW3AnLTpvNRsOuBOKa8akeN
v5TJ5p6Yh3Bd6tmtpvXmqnK82773FOqKOeLUhx1q1wwedYYyHkv/0tIGuMyi3XNO3GOFDdaT5+W7
2knf4gQqZ51zii+U/m00NQq4TGO+4Eu4xRZDJTMfN5nRVK8KJzfu3vXIwf/CyHi2kbkfpmXhBpas
fe+OhjLei2ZYhse52eXFX1QWqkgZi/toDJiawbKpau/BnSeIYW0966bLdlljYNZqwFaNdwt15X4M
WOBFpp9UC+u1SAKP5uqxZ3ulId8gFrE5oJej9qSCkSmFT0CIH786WcbwxelPfaH/kqUOPQr2/65M
8xD2gM3BOiSCbOaW1S6SDkwKCNb+3L8+CN3qJTUnsb4+3kP1OLhqpnj84+uudxM9PnAaq7bXb8VN
yx9KM+IfX3r9pB5QEdqDfnN9yutDfYUDohJoamk0LwMrLI46ap0FOn+W5X6rLGff1/KcjDSSiv4n
yilmm1F/peFxAuJJmCEUgGYvQSbZ5Od6tH2YnSBlat1XB3tTWk4/Ihl/KguLCET3FQgCUKf9zwQA
Fl9QNEdkH/NoWfnNgECLWgFrg74AxPwzjkvOlNGqLo2THGNElN/TxKgry9gFOse4qUp3ZcdoJBjR
Qhhs0J4rUCSsnMj10vlDNyLVu96aMpI7ur4SpLeIdtf2OvkzfPL6AUd8vpl65wkugbbuzPjjyvHT
m2zX9TaqqFIgfUfPM5gNOAcJIEK3Q6KeZoBcZc4sOc9D4ny9f0XGQX4mufReOoaO9m0mEyoJBZVu
0uhH0SF1s2KWZUjm5/lLZk8RaPDZX4mnh9lB8j55cJI7KzSPemfh2po/mP99y6X/RykV8iYeIFZ4
Hc4yhh4Yw5NLNtP3lHWGUvVtuvTg9Etjhs9ZHx5Vmq+a2Djhq/hCQPIkUKlhwXfM4Qx6oE/zm97S
16aGxNhAE5ZMJ8voJcAW8ybUqrXN+M5s9VUsuy1cfs4z0I459HBtcEjBdmIeA8kgabYMkYtBTkJ8
f5Vvjy1EcrFufO0dSAw7gyjO8eB/lyORFgpdAyWC41DO1hDj/QyAg3MUxaysuh/CFo1OddYAmvvg
Fgxde28Q4dD7o8RHTI5Ur2qjd2PST1bFKEtNYUePDv2CXjc0G/Q7r/CrVfRQpCaI/LY/+3hOgV9Q
SMFjV/ax23iujBapVt5g9trmA4qotsL9T6KyGSS3aThUyyFp3UVd9NuOAzUz2pQ/U3AFF1X2KFsa
lzI7OHNgRfY4joysEQ2+GFq3DbSE88Vw8M1bW9T9hhC2z8Bj/lQngUNmYHZnJoBdG/whVvmbluPS
R4ztkWV7NJv24Lh0BLyCw8/gy3PJwr8YqFrQiO7NYhihpnXlXjn5evBAwjftDezAJ1m6+kq3U5RP
oI5keTvahbet7bcxCC5aFqHBVtFBJnetg1K1UaWAixc51I0GKtJmmwNnXGBi2fQyfwlaj1RdCwV8
HNFhjeLH0t62uZglVZwCKDi49BVcj5qEQoinnt+QlOKiAVD2+IRQnHWkgwymVW8RbQdvWgecmBZ5
rb5sKQ4glEAzxclXIoEa0rilMzn2K7M/2Wn2PgRtfbAUF2cR1mu7L3fE5EUkP2BkJjvxe0YBn2Ob
6tFi3pyyjWWe/5IQgwtQrH1MyLwRbjvRI+oZ18bLpMl+ele9GDZychING1TCSKRSRr6mYGUIejw5
l8yEju/rLbKeYVw6uvbkzSlUdiQP0diaxNA4Rz3eZln8AAL1FrnxomjG+y4stb3RvNq22mnNSyti
bD3lum+rvZ7ZD0kxyqUujDO5XPEyq+LZEuD81pp10gxwBFVyKwGeUKGfskCRVWmNFj2UM9quH1Ay
b8BcLaN6QTtRIlrJc6pJF4Ojy4rmOA1ik+jG74JwJnp/GW66t5R2M9jtbRA+e7wRrY4qxLMAKHrB
vYEIfxVSioA8vVRKf7Gd5OgMxSU085XKMJtl6XFCaahqgVGj3tuN/EgrUsX1OMDOaaFJb9L2LbJ9
BICT/RkkwIOwMUzL3JGPUZReCCz4jVgozKn6LREEoR65J+X9iZCzm0EFghbmJ/HGnwGLgmHkv55v
nJq2PIwCbFVSvrfTnNpcr5QNobmU9P47Q+YbtNdLAHQoY+A1vNX2kOz8aXpUnnFBv2wH9pp31xN+
ufvM897LIAU7M/uDe4an/ILTyRuGnT8+tXnjbcKRWfdcqgZl8dtoDV5whAhWYD3VbAHQMW5tn4Eh
aueFMRYbOYnNGHMUTKbwxNa3odt2nyGp0Zwvky2sxCLIFfxmGeeW6s0di7MkCLIZwnsU3g+uTVE2
0SluaXs4UHL69A7fSs+fot0OTU5ADQJG3z7FBg7L2BKXKgEJUgPisgh6KgKP7rTx1uv+AxkKcIZi
cy2oDfUQbVdfYVoUGX+uzCb+22lCP2Skgs7WbkjBM8nhfv4Xt3n56GeAYlxWBHKoNmYTfWmcy1Zj
KSlz+BMiptgGPWUFSHk0MFQl/pM5GKfe5U5hkLI01aye+eTsHbAmXvzVKWc82XGEGcXRXrM4e7Ni
bz5a+StvSp/rEEtT/9QXkoSyPL69vpGajEu//KX4eMpj/KIEhKyIFeGM5t1VbgX0bvTptmumuRS6
wfmjBq2jDy+wAjKmWNTs2sRh0W3ZJtPpZBqci9z0hvEYzwX40OKKYUevluhX6m3U6p9BVOKkju7i
3vjEcsMi71d3odHwvkdPNsqSd6XJP7BO6GDPx23cPkgaQ+PGLcF5G6l/5tXfY7QjUCykHaIN+JJD
m7bR7NkKvZkdDfgPul29CpwnpwLT5FR0d4ynIKLB0fW/1LgQPC8OPrFNTPZM0LvE286vUwD/Hbkf
CRwq9rQVbJSQOhJFbm2zKKTYKXtXRyLmbdJhfAhLfj5RK+0G/Rcbqml+5siDSfQ7JKMTnJy2feoz
cDFKr84TMs1dgyUGb9yR+PRpkbkctH2kmTkuHlqu1KWK5pNOsl5nMHSblihwCWrLTEaHRQgq0TTe
JuMDIc7zyAgGdimKUn9eIStQdUP34VpAcwDMkXLRGTdeRh2aebmJB5lfb5BOwzpKlEvA3toNMHNM
E3IpppeR/Qf5izCWjL02bgsHvEYUPycvG2sa3ESQJZjnywbtcYzoVmgRie5jM7deU49ETw/VDWC9
JI6e6tYaWLFqsm39l0kft1bffLXwxhaDPY2858Jbkfn3yqRL2liXphpeSssn74NZRlZpr3RsHb2A
LU/a0Q5bHiD4KGafZUOL4/EzjsYdaUbQ7tL6dyIgldQgzqzM+ZbjAGu/EWwEoFrRpDn+Pog/adsL
3kLT7NRdFpb5puZuCtvG9+DpYMMEL1yUpuQtLDswqg8LV6EuxHH3HNntWjb8Al2kiwUkBXpIZA4Z
uQxvNFylSNu7hSHn6WYXVqsqt7YV/tJNY/hflDdP4cQpV03aKmwn8MPZ+DtEzVdeQ6mPBbWrH88Z
GmjQgmBDSrA849J/NnzOT626JUqXl/coQvpJo+xvNRlZq7abCQEgS7M6fRITIqVoRbHU2mfhVsOx
0026tBi4bpDRcnxAmvisl8Q5VH3or5mw4aBXH/YEFjyEOiaC7lQMNupIb+IfF0HbwivA8gw0iNAQ
pjYcsBS8DG141NMS7AZrnk8YCxF7WLJ9IgxNxklRuG/ygSZW9+OVhDS4nJuMxFxgk3waeuCQcYVO
uIuSjePCd0h1uInGeB6l+imw6W1mDp9Nn98on42GubQbC5p5cfxZHgeVk9jR6WAN0BYmt24OgT4d
vZ9WkQ7UMdcraFdrM48vzG1G0P2aX40Qihk+23U59PUCzWMZYmsy/Rd34D9eh91HAVV5ASzNN2b3
sdUCBJX6Wilxz4H2MQr6DzP1xGJsYGgWoCAb3XqrczFug6YNl91Qv8OZZDpJeCRmUsTnOM3YnAzi
ruIVgWLlMvJY+SyilbQy3hBZCWeXazJlmrI2A7Z0SvaSoGKfIU7tUoJm3q6c1GFsicfLu5ki4X73
tn4oWwFrhCAaKAWkoiUI/lcIpoEg5wNMsuRRkP+3MOkELGviLBboymt+sslEYAVbJV4Nmnp3gijG
O0NhrBMi7QP2XpLZ9Iy/KGDtMfVl7yGXdAtvXAFx/moFDzm5eee1EcEpA2bXPl/RGOPR4aFx2mkt
ImQGkTwSmr6b9eiLwPXAAxg1lAbU9KWpoWmV0wOWk2A1GhOxnFXRrE3PzVd9rM+iAopJ5yUQ1r09
ADAIYrqEnoF9QxRvkrBIv31uE/KZI3jkO5y7xtEibLEQ1cY2W2rbR1GiG+5YYA75lJ1ZHjYxY333
HGS8k5k8WbtEaPDZQlvHZ9JZOHnZZEq3BmOVGj8xh79lBHIv8p1NLVEIAdXoc9IHRpievep3eTYR
6GqT2+qzxSVFvaeWvpctw56kJyAEyN0+zgbiAH1mdJm+DzMD5alHGeLaNoJXQI++CrYakDUnseJN
oSgR7HogXh1oNlZPJOwuB/JJaa+yJrq7ClKoOStVyaMeIu3VQxoqVu1BNxwTiO5Zh/s6nViLJP6W
sRk/gXhMoPw7nPESKXX+AD5nWlaaOAVtOjCk5Y0BYUfKJL0pgvgStD2FB3AW2rN07WbyHKPaXRyl
m4Tp5KKp2wfOsZtW132czUxqu0Jkh66Q24mcIbO4cwoGCyXn7IXmZQ99F/ovQXOghyNLR/umO7ee
GnebkTlrjGwztq8IhQS3ggMi3vLzPvA9smp2LSt1zjjeRutqdcWnTmK1VEkIWESwxmpWsx7piNhh
cnZgTLCFPpTC3XeiQHzftDBSbCnJbaDeDAAGLPkumm3iC/1PsXPIc2FVBwBgsEe5Ega5NIm6cej4
9MwjQ2F8Flqojm2p3VbA99EJPnmjzsw9yMikTpZOnW1K/qRdKIn85Vhy1AhiZ35AOwRpxD6tzCWS
owmgQn43tnDhBBR2hjsLvVF3eZ0y6iAhz8AXxO5AWq3oGnLyUk5MNeDYKY0ulldYyyosQLrGpX5P
EAqjRM16qnz50EUNthw4BaxiFvy2ajPZMN9tho77bs70qH18AfT8N7rKIZgU012mnVH3FVuuu5OV
amdEBSg/hhoyYUdfgjMc4p0Y1d+kfVRR8uS90tA/Ztpzb497Cw4bcawOvE+frUf/sfoOs5nKnhHt
XntBTBxa7BkQBkoUQsgb7rsOVICf8kpO1kDl6uXu2nY1xoNW/9KZHuO3wtrgeqsQt0y7ZCzvuzGE
8xr6xSrNIblY0vXoI3nn2bW+gTEM0qOITnmdibMGbDVM5sxfC4xR0L7FqIe2Y+kNXOYBjYqTrkVv
dAc5iTSAS13SjczWW3CiKJZ2Ha2ZfNjnjMiavl2yXbg7Ujax+DNc1rCxdGrVmHSy2W6PCFmNZam6
T1fapN3ZFa7I7pW1vWQ+ib9KedUyESSd5JZODIvfnvKtF3Srvo52gQboZ0ipfwk63vqZrKgO12Mb
c6SiKV9ZcFmYWWL6M5mNErAbrI2UFdtBClp3NL4dF319RdQrUXuos4ENH4dyZvW3SEKRmuxsoX5D
I6HNlf4ihPdWs5TaI7pq7VbxAb03uohiIyL7E5jlre9oB9NI1sGIL9qLu6dGJpfEpm0Z9QnO3/5p
5K8xu+Z9jD8apyGwFB3KGpn+KnIFmlvAgED5dC71DhoLOMKHxsrdbY7+B1wUFk9/VfCqcdzPL6k9
NNAzcbN3UpBPLNNvM2LKo7vyMQiGHbKJt5bx+0KlLER+pT6mJIKtvdDFJFBvd8y7pfxlUPWMSpil
nJ9P1xYPevssjOFEpluwCUbadX2HHL2QcFri7MMdcZ8krnn0Tf07cAsqWmp/6lvvkfCxqLPcjUx6
Ymurs+83LsSFaIewpiV3pCiXvTTV1oNvnhJLxeGTCjjTRXXfVvYxFo6/zpt0UwktOGSGeWmaHYT/
lEGhnrBpBy8MpuoNzQpemyai4WQmq1RhRsrZPG06GuANISB5olnLeVvyooF1H6QM+zji/GRb5p1a
a+yYzsB5snQRrstc/TCKIx3RQngVElrW0acrRj8jb9U6uAOT7Z5hF6olAN8dFxxPzcqQKHtbH11R
0emw/YsWZWRtduobaReHKOwUC9Mdm+1oke3C+GrOEQTvEFNsGsbzpGvfdTjYB1XKfa376YN34z0a
Q1QcVYjpUyYu/c7w4lo/bpaoO5lM92ELAwgwQTBEw3mYFrxFOHGptEZv50CidyfoOhgpprw7yQac
lGcB2ou9kEx0twGMoeQLPAb9FZbDQ205n9JJX8PcCICtjvqGVa0TD4QdWlsLAMcRaRQ80omCUxaN
cyKzk7aU7S1pM9UrXQD5CB0Pq+tLqqYBVgH4E92pPiVeikNeWss2aO+a0gINalJiypaGT1lrJEY0
5SoMnW3UIJEcVRmuq8peFFp2BpCb7o1uHG8NkdxkIZSeIK71vTvptzQO6GGDKK7lKqnmeLmorXaN
DYwojnt9NsmzqeMdAWOlKLB7dUM6SvAd5YzYhqrEouFvNdIsgMaocqWb2rqt5kjENN4OTnDWAITN
sB/JmzshXossAhlYDzYh5H5f2+RDGZeYWdSOiPiQ0jQ4SMc1tgUoio7B/sHw/JMGp2gFkebJoEPo
2N20SQNdm1lABlnW3keCJXg51na2wbHO8BDHhjRILLMh4xEL1/B+x0OCvis9kqf+bEwqWgVeA1Xd
hoPBSlO4eN/Gmg5ZEDXb/0PYee02Dmzb9osIMBTTq7IsOWe/EE7NTFaRxfj1d9CNe7zR2AfnxbBl
JctkcdVac46Je61dW4QOH9kI9+RhhO0RHQhpF95bgaRiXQ6VsWP23pBEzBiI7yBtp+ZNq0rgM4OF
uaN4711lXVu4oYfyIzLd/KmIitu0cD7cArCqLCEQFdhPmmhLZseuS4a7gkMBRa0mMf1n92tsIt/D
dK6fDUWSb+pVu8iH91XUtrtXXJdN2XzBDqIwDbHLCy2vB21zpewvhlrO2x4MAusUu6kqeR4yg9XX
QdpXhtF+XHacX2mgqyuRpq+y5rpc0q6GvAVeoM0vSg7qgxOICxNl0tFR1NZDPXYbDCIO5dMUz28O
m2GAVmtP4tg0a6YYqX6J7Cbdhrl+be0mWke08LB+6O+hkcU+b6tkHWrdbiCtYPmoKJC7AW+q7+9K
g+N1HroW0S2efbPhzdpVuI6hwPH+M8YQ/kmy2Pi1IAZTmc8m1f3Gx3NP+LFeqaVNLGr8tl2tH8o0
1BjnvImek4sFIOkmHFE8Lsuji8mtAAK1ySOhP+XarsGVSdvp181sVDsTeT+SzkSRoT69N7r8o/NR
IpTyb+rGFHsvnN1dIbk7wpWnPKUEHObqiWgPIvicjohGv77qTUWP1yaFKJDDg9lDYFCbJfSncLgF
epSbrxlRHfHPj/yhRC2H5VhylpNU9PMd/RTEmv/3bTa793z1e8dpeYbfp5GUQmtPJeQGW1Cw1z93
/LmPVB5Cu5+f6eMH0/r3FaNc8qufn9Mp4Vc/D/iPb3+f/+9vgFzgXDv+r+/i75v8+4pc70hS/89b
YhFlG1/hITl5jcPxsfzVP6/+9438vJqNJaI8/L6wNHJKiJ+7qtybm7+f398n/7n191l+vjP9kXCt
noP0GPZv8cIWCcq2PlblaB+1BRbKCqBB/XyHia3++93vbcE8p6i6/uc+GSIrumr/c8+f7+Jlpf69
rYXziENIHH5u//sMP7/9++Df1/p93D9P4wILgdUZW2vLo4++TQlqom6Ir3/fiLINJhA/z/Uf39Yk
yJnb32cjvxa//+g+5iVpH7Q0IUkEHZQyQ2GyWr5kC44mWb78c9vvjz/fVdo/+3kV7v65/efxP7f9
PMnvjzNVKHufStNu+f+v83u/f277+bGgkUUHfrn3P8/1c9t/e0ioCdOyWjdZ0wHZ/7743z/392+r
OpnN63+e5u+d/tvT/rx8PocXIUm0e6/2NDAqyjJLGD27L370I+C07vLlnx/NUYNB++fXgwl+Ndhl
4dJxMYGl/Tzo98s/t5k1sWPOCLzu9xX+eZnfx/7zUv/tflYY8Z5+nwt9obpoLuafm38eIOTADPCf
J/2P3//zIj8//vtrIyzlYcq67X/9CP7b+/qvT/Nzx9/3+nOfn9sSFGTbwYdfsASyofNFRmgxQltV
g2b0gYW70TexHtLd3+VicJ4MF8YYcBhbPv6sBvVCOkuyuj4KJ/dhli3dhxKrcE6U3MCWzXOM5SIG
fMGy3jWugz3T3+Y0IUM6uct3dOsawRbbk1tyAmCDl/LKzmmdmUH5YEZksBCVsc/H/kF1KS3HJQrZ
JytvNbao/zov3skI0rhVX7rwW5Z8omHTltPNJPsvgQ85T9ATOJlm78Eclh6gWuS6EwA/ArAr24z2
pWV+hcX4YMkw3yUKUUQ51oiLGncFjjjd2iVVUpxfliQIrho8jrhnZHL2UEFdxsscpnZapiDlVWmh
BWCI7W5CgC0nk1KYKbrEh6sjsPTdcTQnHwjpbN6KwLPJk+GdeWxXR/+Z0oStjc4tJOwUOnaAezqF
ydtAdzX6kq0+nylR7eherOxa2FDxmPkY2wi7HuUgUlC8L+YwPzqiOJISdYlKF8NzK17VoC7qegIw
0PXp1uXaToVyJnCItmdC240de71pq+OUdGe6EuwxMtqAhgkAMc4s/P1MASIt0t2g+Oxc7RyiIEke
YmaIs7Tx30dBu5FszNtgus778U/r88EEffjKTJ3xaB+eY2hD67TgeRaGiyWhMTI7O9s9EYqFk7Fv
aZJn1f/JiF4HJ0FFMM5usI8IQTWkPmib8bfRBICcPT5pQTtdtoPYUhs/UUuOu1aZ9brQ7Zef3pTx
YhpFa0uqGq3kvWNM051tYIaFykBlXsxrP8rf2j5Mtozvy4M0aBDILml2wWwRjEegUYBGY2sL/vAY
XSMwwttxce6D/DDPIyEUzJBq48Ks+EfLnZPgfmYGiZk+DkzGBpxL2mZnnxh/dFTOm2a8XI4gO/P0
JanT34ywKZNbxgNKEL7tR1e13X2q0h7XNqffkg/Tr8YJqVyS+HItlhDuCHcNYwri7fCGiLYdSRYu
d44gRXDOTfTOmlhjGrLMcGz9HKU5Yn6SsdGskbleWrxhXstDSbap9NyTyddPWB9ddHTGrozb6Hay
AEqq4INcMAEFOn6femOnA/hSg0VdZjmX9BOSU1Jh5QqTLwzN8EJADm2tcX4J1YRXXxws49sPgb3Z
qUNOsmWW8A3M21lHuOGJIoiS/mGywBxAyO4Cqu/aoPOa9zByjPwzV1a3mxWFMY1HuTOCJ8hpgHGz
MsIlVXUb0Vf0Qoz6PHNKrwdN4HBqWdcxCQfbkulrZ767SlD2YDiHGH7f5uoRMX2xDulUeqF8tXR/
xQytXAeO3hGS9FSbEZTpNqMzHkFdQwXPfoP4jVUYk86iJ8YdmZ8cXGGQpqosUJbiCfCVEtjWioI9
Ulsqc1NlpHcGVrw1AdxaDoJL8gSf4eq8R7FqmBrXX9n8MttQDH3UoWaaMLu3HwOVPGKEr05VqgGD
n6CDm14fvuuxCza0q6B/AGOtKci9yP5TFeipTe81G9wrdJnPQALOUC/jdWnBTjbR3+lZZNuFwqBl
e47Qh9CamvZ5knjkulfJYfrw+j25VA951b1ZXcVcSE83IjM2Q4dn0KOTiEmCtVswCFM9ZPmqo8Ha
kHrHMbFuiEyWefbe8yGtGokQBpvFUY5YsLBpqbVmj5iY1Ow+fp+2Pjly15RudIsaRW8Hso7XywjZ
G0lmqToWAoOOQ1G8DGADN1ZIrkvb0I5o2/JZugRAunoiNAL0MfDHeeM1Jg2ZkYkYKvstCIYnL7Nv
+3FpTj/3HlNfleZYKRFEpPZXbeRfZWp/tgrbNw3XdWe6pED7JY6ZjnKtjHJQEAhpAng/q2SKXyxU
CmOJrnOY6nszU1eqBWMCG0t2NDpbGlb2wBtO7F3YYr0z9ZJhaHj0NU15zdyKdFlPbBw/Zt8aj8ca
MiH/kSr3JGGxGe1RDXA/s44NU3W/9TEPFfVVmdPYcvyjUh6xgHJbj+IGSF+5EWZxSCxfreJI6003
ROg/guECZNoq9hawAVfdbedkS45en288cikXcR95c241LgFun4FiwBf1495JHSYDAxolH7Lu2DwI
iwQlXYp9Ley9Ow+XeVI9VqO5I4seIXqCPGRSxWvqcpgZ9Uto1tlFv46TYOVKdYcG+AFO49O0YFlE
0z6AJ/msR+/ZrtHV0BougT548XgJ2NLPabhaLVJWy/Mua4mMpm6ZpNYMZTzRHvMIhUrq7YcUEEaK
Uu2Vqf1bGBcPnuzOo+euMnNA4FocWlG85iPHRKbbnd1RGzj9OZkREcFj35oNTa1c2jcpsQFOw/lJ
tpVbHNh1oz4smPWlg4fEvp7WnJtvkx7f4paZoF8gCSX8B/oqE98y/xz89NFR4yuo4e+MIW0fOyDA
02Mnygfmq0zkzPpO4irtUoPpeG7xxUnuxYwgpZ7TfgvMqQNRMe9FGL+3QXuMO2w5dDe3VVAi/dD+
dyvaeaO5wgJdR8JQiSUeCLmFIQbI6SaRZYtHSFcEncCYsRBGbDFF7UcQTa9lmy0NsuBYj4zpManF
a2MSNfmbXJsN+6SKjv1ytBC5fPuw6KiVjAh48/OTdj/NEuORObx0vKmjKZ9TmQOCmoqnsDFOrHz3
aRMRidD5fPTxlSUpE1x7r7PhMNbRrj1A3t6B3CMAlQ7KOsVytRoYE74lE4PBzpdXabCoF3S7NYmj
2YzhOa/r+6IDCMtQCJMKZ+8QRN9FAag5HyAwjc0zqpCzHeqbLijWfjfcSh2/uSVigi6kDZUNxasf
EoU1Y/ZctzNNLUfQG545Nhb2FeFwlA2NRWwTWY2BY545Jfeim+YjzMeoLq/wBqC2wQyEZ4bTpXv2
NG25uQhGgDL1dZHRIMHlw6cp0HM6JdxRr/iWi3Gl1MWA9Lp7TGnEH5qEqQqCHh/XAh4DdOdV3J+Q
biWAfaI3bDAbllx755Vq57f9pdOEl7omQ5cwIs8oUjxfjNYdA10BFuoyR50axL5BJqxLk9/hQ/b5
GH0fB0GJymrT2X64avGw02dhslreo6eWHHOImdBQr9y2Se90v9WRpx+4wFFJ3oZf5th1ZzDIa6gf
7iGI9IOxpI1bYfeG5nc1ke2FXbZ7a9pwF/cBU42U4K4QyVxBk6ZhKlLUNeENpsHJQxGm0ASqmPEZ
sz4EqWUOgqMPjgEgcJ+iXnIFJ7sZHTi1MQQufJ0Qc7L0LPBj9fFwPYYZh4tK74hV8zdtx7kWRTlj
QnWO0/qP36a0xy3G5bnzGLXBFYKTD2tElTI3LaU3JqEoDXaMey+7GLwrxWJMk60P4ytKkFXWuJd2
mj9Raz8FniPXLiQRZLrjJ10phi1BP14FIZcab9qA2nyPJaGhvndrxBntcU8h3VacHQMJD/Ru3b5k
2uQVOUF+1GBeIXZZnP7pd6HQJ7e2mhVzd2NljcOjWw9bywYSPpUG11affbDX3WBDZdhr5DcOvXFm
rh+0xKo9Y7ZrpWammHPS79HlOqBDN1ZQPaIg+mCnrNZurpC9Wkz8fQ4a448d2e9pnR8jj+lgmuiT
FFelNGFFJYiJi5JCdCbVGlR+sA4x5WSze9l04UNpdN+MdpxQnFMyd5G8k6mBwBKr0VaTlAkCTyAi
Ua9jk1101Xw3OzRnevmmhIFaNUQ0BkPmUQoko6OMHgOCGlbKjKk7MeWjlcUAHqDlIAASvjeMDm8m
SRUCT+W+Zx3Jfv0wARDz7J1wpgfbxLyUcQYmfMK5SONFcvZNgCFZUABl2CMmlocSZHyDV8fc57Hw
OUvLclAE3fI5iUFcxWNJKCDCPjZJNuVYe9nm7rMBY0BgI0Ou2r/Y7cmwdp45MgZwjXtRk1Mg2I6x
SNUYAwN8oNNTsHh3hwgme87CZjgnmFCvfeJ82J4x7SK7v4dPvZ20BRQrLsA2NlSEbsjRXxtTuKUw
gRuY5BRUDhcLJH117vxxGFesvLH7Zqj9s26SneDa68k2b1PU9atE+Zs8ZHZvhBwlvmu/u0HwnTJf
wipYHx17OPSTHTJ5sO6UGyKdsohVD+GPmXntLg/YpikIXwRYhzHIGYzb09pCFOlbfUAdkMm1FSLh
QdwB4Ewdm0ifDASK4G6Adi0hoUV1mZjeRd8Ab6qpnwdNGD3mYbXyisXyl21WdTtf0Qp4keJrQpIk
yzkDpYWYzGm7W78aXv12+ExLfZgZanu29Ya+E4agM+TkJqtVNDbY+maymFsOHinu+9y/7RiGrqas
vOxxLBnMKFd1Fr5mLvoT9E8Pkb7rhMkglK07vF6gxCb0XoZKxKmJs7CYfOax3nrziFHD9K8lu44e
sASRMOZNKIZHuzcezbCrdnEy3eFw6zegDW5LUnv6PotAXM4vQXgX0GtHZFL6UPAWw4LOKLApMD0f
X1Jm15tpcC+Qja36pttrP0E/hOu5eFQ4QC9MIHsck2tyX53tmFnsxHoEb/gNCMCxPTrPF22M6dJq
8fnFKTl/Hd5TwgAGZb4YRXEBodTeR+O0r8doV/cFphfld0iq9Gei4Hq6zpH6Ak84BcYStEFVye5r
uDbzI5W0ezQW5Umfhihkeo+XIYajCEH9OuFLpRw0eEH2NfnJS6KTLbxT8jz6zllnoY3oanquRVps
I5tUEztYVT2EtxZXi5cx2hPdS14xYY+Ydm6ijP9a6DVoYcIBt6OFhdM/cLdsEV95+eM4cvV2awSt
EiDfuvf0OgwIbGYIUCESCi9E/SUjP17libzScbJzcjfF9DqeZG7De41g62Ydmzb0yEp/psP0mKNi
g6EahivFGQ8mCZ6WE3IqDUN7VU27ENL0RDIKWk8N7yyPGYXWpFeqaCuKXgKm9RgMRPRC0vSrjoqz
6aNpYgvmsq135WpO20My1noVUGevmtr+GhxMHcUjYOlqj/DtzUfN4s+A56awPOaO/CIm3d35dfGV
FVh9B5KrFdTDOUaoqviyJE4Q5TlfN0l48IHAdm+cikRUVO+pHe1st/8DkuUqCvF5paxRlt9sy95/
Cq3xNDUGSg7FLr4miKNvBLoypn8+06ucbGljaYUncjoXiC63RUpmaoqA0WPYTKDU8MQ5ihrEkohc
BuFtG/JieByZh128gYJ2tArzEQ+qsUmZ/j0JG+3IoKJbnXyF47MKnGf0Mw9+2VFtQl1x0Vms24js
bEQdKJLQUvrsFih4OTfR7NZqrxpv57yapKIoy3kay44A8bS5q/nwaAo6t0aRTxstnJce7ocVA5Ik
CRSJZBHGZywED/HsHaxF9ybihGzLlhAVBCMBe1hMivi7OqekD4frsbdvwiS+Jdo12kawNgflnMek
vy0EOzWvgd+eDeDjhPmSgKZeTXZ95RbDw4hOYUcYw00GRNEJ0ZEFzGQFY9gNm0B4yBSek3NvvSOl
fvdxLrcmB2buPvmJd297MG7j9DIJ532usaCQDNI2nC0x1ukAPr5jvnTa/TB8JCH8XUdMVTvcuDRj
Mq7/oOYJMiADVHVXufIuWxaAUBAM02jrNVo2r4ERn+cGrYZVn3Pbm2nctZ9SjYtW4InwY7QMCXKt
AaCOaZJjWEYcLVQxXVWHh9nETeUyQSZy+aMS/a1Muhk+gMueprv3C3FCZNGuGVJQUyG1D5hY8sYM
YyPK7JsCwGIoY+uVyOrPpEwOmZtfNHiLzdz9SoKGPlXTyI0oiEQf0709yavcy8d1o4qjJE567kzA
lrX7nlvtRWMziQ1dYlpy/LeZdj6SqLptUnfLWzh1ybUPDaGdh3NFXjJQeaQbKfiLwbmLtIE7I/oz
V8aDvXjWcOw8GPlbj8bBnW0CEkxJzWWj7SzlxtHWp9/pox2m9xBx4mNd5V86Wj7spHibrP4ZsDFL
mIPTuK35m9PhasqHyzpL77FQvFNCvJuLzNmv+50rp7dOxsMqMLmQG2WYA1Aki2q2feTN3U+nctyP
LJkbsm8p+VP7AtU63YTkjcCodJmpngknP6GCvoPYLVa+abzO8XA2VXiRhNWlzRIOFGWv6xqJwWCj
qtEku6YvadGI9R/lyk/XKT4iKYnhsOvb0iDX1i9ZXDzcMRHmD9BjczVsI2yvHh29IrfkySnKe8SQ
q8pHQ1KhfpkGLEyJFT1nGapYt4P8ApOQ4D3hMKZGTG/U8d5TFWjotZ7HbOUTibybY/9U1NW7J9Qb
0vHrvoyCbcpxyhnyjNvB3xrdJqzqy7QL4r3dZGt/IBODpPW1k81XRkTQYNHPe+U6W7eD9MMlz9i6
xTqwObtQURLC2aMwX/TUY4DFbvmjpBPejT7NGzBN7Mqp6DiKq0uneIIgs0mK+qZJ9EvSo31dDsF5
UvaqojzaxR4HCr38K+x+ezriL5Gvr+jcXkdtZLJLICiiUNbWzeSpEOW9TuzXcvRIVtEJZe0g9wFJ
h4mAdN5X6T3qBa7DJk0ZmsfywG7sHuzvi9TZJ7vfhyHQ+ujjB3GqeQkKKF5ceW5k9Ep50B2ThBIl
olF/NgKxbdBRrRHb56CY7ENjCNp6Gei7zFbxuZyMc+1L44q95vNY0tudO3/XyJRQKtdbgtQQ4mCo
oTMuivxQNZdVbTAg4AlgWBHPDbpq6voHkUbBYZyNK8munDiynCZmEF/06cCmkaBGZ2qNtcwQ3Uuo
x1NbWhdGgZZZzcDG49xnoxYk5r6MrP00heroGgFy/CkM1jjAyjtjatHUQObY//z497aoPGScl0tE
jF+QZ9hU0uZapV228WW9LxKiSKrxJRDpJYOfbuf5eKpUOB1rv8xxHPhvHn1kCwP1ync648Dfs5st
CtVORHT64NWztXmai6bd91TozcA1rG9oQKb6Xo71e6dBQKUeV5+ZSC5h9eHej/74PkktU8FoSNE3
nlvVI5dERdDiTTG6SWNhorT3BusbNzAnDRV2GUUfTibA5ni00KEqiRCLPGEe/E0ey1IA9m9YSrbE
QLQZHPzI/0xCG/PLEsPOIhx10dGZ0zOYetCrof1MHnWHFAGP8KVaXi5dJjCOR87lkLwNYfAUCIgY
QXUgWRKZ+pSdZ9O7K+W1zMAwoKy5r2Ic7hiZjo0UtDT9azyMq8YPvpoRKLKIIXm5xS2BkQvdsaRt
ODYnAbgZF4TDGRFW07Yz9UXXo3skHXxc1ROSNYRunNbOserFd0hE2M6En4JOXOUJnVAv6laWL1uO
LMdf2RPGOxBS103Wv8BGphwaM2yNTvlnSOf2Uud6H9PeNl12yk4ccoGFhRziqtqGifmSTv5lGP9B
BZWdzGbxIrDhlGlQsTxm9+XwFDnYUvqAPVoSI4+tsX6PukYlXKPMCDP2zj6yPBgy+yw1rec8ZLXO
NZC6nBYLNCh3bxFw0tF98XpxxR77wTPL55b4660BGnjTWyAoYgNWWGDv00UKl6HI5J9IzrxvHgSd
Q5pU6DRpe2L8nQtmJViaJck0s0FmtZvne5RBPMo+OczCdmbgvc8YEsuBVmXUM1zpYx7VLow3TYxy
bTgQlqqCdGnPs7bR3D9YRU2h6iicxZB+Vg4NK1d+5Zm6acJqOBTT4i4q8IzY4qhLTVBpzGCqnWk+
+X7+3tHk42pTG5hN6ZgVdXKMf3LMa/vV9fC/0q2M99y7uTFLNEuDjbxtGT1Fb4oOC8Ylg9pVnzEO
YBrEUBmTiUwGUHcbgXkBMkezszONcN9f9eRprWXZEZ9SuQ01P2MPrx+CY6fo+KVzNzAv44AJnZhk
zITcGsq71djk3a0qGQK1bsu/ZqiJUMwuYxeuAijy81ggRx5oa1JLEUTRY6FhN7VPlAA7QPbspWbs
jqOURcy3fTw26WUlzOtQCmcvzE7t+om8EpVh0MirbWITITnHXBziWLSngX57HmBpyPLxyavwgZr6
kakZ//9qBjZHRzZKSfYqatrq7FtLjK/eqXH6XWU6zXpQVXrWPvNT1dC0l85onBqOYhhgwAI1ck82
EC9hSIyqu9SftXZPM3ntOStpkYLqJnXggOcsYwmrpwvRLjOhxjRWnVXi2/Lzhrq2cFcLOJwcRQ4L
YxD2iXljqTnR2GZ57lNZYBvzrSpaE2BR2VAi3EHim+UUbSUpfl50XYy8RD5xCjtFQ+qsEA4qOnXG
X/usPT7byNIelL0cDQ2n/aYcnxqPv1i5vKSdYzAbY4jNLSMZL+if3dC1kIKX54Cm5Cmub01aKGzJ
GHTzX9kmeQvlESQCOUHRtSWnnaNYQq2lyvKZ9Ww90hDWWdwfBBv3lWmUxtbuRLVnWAzludqFyDCT
pOf11LvpCX1XEkLYZ9MzOIaz7P0eakJWo6fEWkEKGjZ4AAJjOnMn448oCfly3fhDOgQW+gHpMsxQ
aRyGdtgAsKBt7skvWxd8RFN20y9O3SAKnoqkDw74lEg3IZlvpdGgbmylDl11aiqOZDfCNcWJBJlF
XoqJeLN6rEhtsHF2Ula4HHNCWl/E672b9p9+nL+6St2GRBW4rrqZW4+ksxRjeRu9o93j0cL2MHQ/
RJClNqNkySyoeDxj6K8GZswe/qks6bdtYryGjQiQKjTmmvUOSYEwfEIhgs8kF8x0GHuByafSYZ9D
KgsVK/vavV2zVpbjlG+4bB8zJ5ouPKw4q5Stj6g6itm4HnfkPO4Lmd5rozB3TXBjC4PC0Jye+hFA
VWvSFR6bR90zEfEGfHdx1YIBIibVG4uZdx9fJq1+hY3etgDM+/QmYLfPJpirYt+Pz8JmO9DhV1sl
oUHNfmhqN7mOQXobtcPYgFplaNHz1v0r8Ag03dFl3uU9aRNfQ0BDX2a04PvYeNA0BQh4C1exXXk0
P5xHkj7otha63KIFeTfYujeJP0EOS8WxzLJb4pwXWj50G3+WxE6G9K+tnj0f1Dia/7L6Np3hQ/cm
FYs3HCzWnn1e1bA+iw8c5RGPxVxiBOyMbb+54y/KOKrwFTXSLfaJA8YT/nhuZIfShC3URM6NasPs
okaXvHYUfCS8gJMk0wQnL5x8vDaJHoYriTVLNAhZRtBZSfc+TfU1V9iMKpiwT1mnMFErdCByN2V1
S7Yu+w4sWPLGnOVX1qIF0Ul2b5thtE4UrdekJs0+UTROMNB115W3Tkvjk1778GbEB6avyNgNcdW3
jNnmsfr0ffigvmBr1LRXanHmEEw572Oodtfp8sWl+1YaIezy5Sd8Kp+9S+dhySXgUhA8AC4YDyUC
8VWOBIIGUb4LjBCyYNNPG6lYhyNpPWRdmnEcmM+tTIaNZdv+OnYOgYdnTMzhM9EXQGUaetp1Ww7b
JmIjUw4ztdCqGWt1VGP70Pty3tsYkLY9MKUxFzGzY6ZzsEDUnpMHF3GARUkHeH8tJnGUcKyxHip7
dl55vXWatrvqZXBXVHyg1YxfVVrNlQ41AYEpSEoejwDe0Iw31JBdN9FEk582I47Cj6GzYJL6jOWz
znpyPOWj7niTqor2yYjBugZd1vjXJRMx4k4FcmKU85E0dj0jVqsw2k0NtCzDtBV5PdZwcs+bbgRw
roCHRVdAyS5jj70K2zJ0sBJerEEUQG2hhw4lSX/p+M2SC4zND24sp7lVXU4bxoPEMTH/FFyX4kKz
E8CbGfU3WYRrPHWdfqOrkhDWAvybsoI/vtvjPdRPo0ZpJkjSW/sTCtt2Yn125i8xEnrnQGfN/vge
B+hcFp8KfDzNT03tZ6D6r6aY5HX52OSIKTQHl90+jHl7ChsUPvg0t+jMH60crgGRz5+ib/DJOxZo
udB2CAHzSQWXq4L5y7aPvWOI5OdCZuOjNWPhi4k+cYuaD8AXX3AD9h15CzhFCsDrQbYZsuIBQgRz
Ux8nPzJy5HTTde8wPXBF9JrcoEBhVVlHw7ztbL0x+uYS8FixR5ZxnProWrYMiH16EblF/AU9vYzl
f3ouK/e7mcdLAd6AKpU0lOSEIblacXQaCILaXS7waeVLdcYc5drLEizdeYths3cOytVHC2JSV473
xjRblx1aIFu6XAbSA1wKl+Ld+bZzB5wxrAij1jN9rpyLAZ+bTWq2QvTUBMlJM0uj5/ZuC63P6D9Z
7YNpZ2gdblo4yqFYcPjpbUF8+Tpmra+JFhfW0esLLuUAkreFJUk7TrHWjdiVbOM7drv3XOQfGqIy
R7+9HxT/F5EOa5g4+c6bW3C1NCGzrNwaRsYEzcHPZ9cgQQQuNjoMTGxdPuYezTLCJ1bYi0xnj/z/
7/yPBr/kJqZfQJuWpn8bmvgO2Va58ffYjnet7X/LQj8HU3vPFAIKaWYQKu9r5s64y1TEdkBYi3qH
OaqB59oT4I3MJAxWZCkqtvyk/iA7ck5SWR9WNIBZqtCJLdOsSpMiwU4NWFglj/3onXrCuMgX9jmD
KtR7JQt35BkvTpf+aWyc2LCsRyI6kLVFuOeb78pvnwmJphtd1ddKkGvHlZM1nSTb8FCK/nIEKIF3
dmB4su2CFEmdSfplTKGqpF9s3cXmwuLz5dvfDDSDbTKHlyOStE1lic+ijG8xCycXMIQuRnf+MZRf
SgBhFO7l2QMUmFdEd+vJNbfI5shWpfHTVd7eGsb43GqpdnGr7vCBbU2XXBuZi4uGTWmsFZHPHeiB
MlSaFR4jWfadQFzDtKCPTmXwd4NTFB5dHMpbNmFevDWmAQtEEp7obKzHtlqugymJ7n71kMjmxiGR
ZgTqwNtINwM+2k1At3zd0PPzAOauFOPydTrB0POd/Jx56jaGdbuyR8nEamSIMRJBg3JqTyISgBJ5
rWfTgtrc73BNgFfLKcpke6grUB8dPeG0gryjx2obJPNlCr96TfJMtTWlvoiD7EgUMUJ1FEcWAMYt
/JrnlM1iMeJ36VtKAB3DgaPoBwDxFTPQUxlghTA20o0x2e+eVtfC1IeSwOCttqh3C407hLraIHKz
hrU93OjY+ZDiFDusmmM6+IzD/oRoHGrhQqzsw29/0u80v4QKnpig7McqZlaSnxw2pUlMGTHG9rWf
jddEVl+nA0HanXWUcVHuLNoDXundjDZmONpTzV4q8wKuDGizxn5uR3g3ioapW4JZ0X22Divvqpqd
+8jJ7gRryi4gPi9v5n0oSbrkSi6CbN3VDMjIRdlmGd1ILHAZFglbjc4GGSU/BTHFjkQXs6TMm7o8
pjWo6p7ESK2pSmg2htWIBMAozmJsvqKs/8pbZhVEUVnqrlBdx0kzYYWpX9Ddf6Wj+9319Za4tY1j
FnJvGiPzMqLVLMWu3Us+aMkysMdARvPMuHbqmcA+/ynzx4NJ3i2mTLUxtH1OCZgCL4tGp+OC6LZ4
bc9/0FJvlSm5YLTNug/FzlVcYc3hA8n6TZF/CGcBHORHmrq3WMJs/n/18xyFm+b/sXdmy61qWbp+
lYx9fchD31RU1oVAvWRLtuXuhrDXsun7nqc/H3ifrbVdOzOj7mutCAIQAoxgMucY//h+0AeUOkkX
KytRI1kvfoO0nUznQQCTsEBo1yCc7Q9aYt5Ta0WAOzEvYtkeGje7/e1v//e//vN/XQ/+nesBbEl9
vlQ/+v/wPjLnrX7720daB/Vw85Z8/OO3S/3m/8n04OsLv5seSKL1d1ETr7YH6tX0QFL/LuqizEBR
xN9AVI0/TA9U+e+iJOu6qZPlkyxJxamgYoDr/+M3xfi7yD9F1CRDg4spa/8T0wNZM5Xf/pZn8eBl
6fbnP37j1IjCKaKCKmdyPNAV/tj8x9tdkHrVP36T/k+GW7GfDeZw1CU0M3FEMTo5bjPf/TKrGw3j
3zZoit3X7PcN1HhNqM9oVl2FytzOjPEU+JMG0MrqNc7GNuML67HNiJs1mYrsuAgYtQon34BUXDbm
oSyFbgd8yFwK0vjZZ0JwSodx8g4fMCjto3CVlYJuC3DeeD15wBBLmSoIw7tJKKjaUS/+4gvjM+Bn
BKDYFm9yFbVx1PVrOSH+kdAzozshVeu40CMngZa7qIIOTMv8l8Aj5J04zwog38f7eVYFTtDuzTHr
HEZaxC2FnG7y/FGAf/nvl+KX3cwf/XKV5q3mlSKwoKAapTVuCK24NCZHSYlcVfs8z1LaH69U1X/Q
pg/mVfMk8jCdxGw9/8t1aldToDNvGFNg9PusKrSQbeZvzh/NX78uzuuuh0nnL87L/232Xx/9eoLz
nBfk2nYIyn5bd2W+E+cyommunSbzuusHVST+vu66naflNOzzNtevXD+evzIvwnv0yRHBLP+rjSVN
J6M6f/LLHr/Wzl/X6HAibZjOL4DGMBb+18l+O6fr8eZ9fTvUvOhPNwWwTII0f/w9OUQREHrTMlpo
XOpzRh35MI2303kaTPVHHeJeyn+mWUro0x3iNLxFy2w9r/rakAAohUp/bPK1j3nrr42mj6+Lv3wc
zbVFpHkYb82z81bfdjcv/vOP50P8cpZe7XrELwIiP+gAikU4VS5F08nNWxaeALzI6oTcIecKT3Be
zqYCv3mjefN5cRT8cNfdzWvnFdc9jXrNTuZljH0o1/pjMm+YzmVd1++YAsm4JpEZLfu8kKd4c41V
HsU/11mwiFhMIazZzZ/3KaWruUavvZuqzihxV5y2MVSnE4TWidRzomnadkZQuhOMMg2qA2kQgU4F
Tlaw1ux8THkBm4Gb7L5mkQRicc7VJD6dIc3+mp3X+rWxV0NMt+eleTJ/cd7uuvjLLueV88fzhtfv
zetceXIQCFN/VXgj6hyMp9/boYDS7Jb7sckUWoqYgIBmkEmJ61dzasTniVL1NOrYoDAlNZPvJDSL
YHNKfCWbvtt1VtDvVMPVNym+vMRIb0a1eMi0mOhf+0fxpa4dyqQatrCBkx01SJSuTXPXybwOpF7u
ZHArSIZyPcaS1B4DPnAeQqk8qWGB36kh6Ru/LJS153f9zvWYxCR1VsEoPQRfzvRehaN86zL41c6E
DOkDTwbidVAqWA4UgTMvJphBop8kJtc2KMT6CDtwuavpgJkSBjptCE0umExnZYofjbKwCPE0AJyK
bis1j4QK3hSzkVZJhYgRiQcdtKqMbLgDvCFExV310njvEv1F9ixuEAvi+yUCetYE4/e5CoYtsevG
VqY22gxAV2h6hSaP2NOXWTDRZ5Qks3nwdWXQirdK54/4qfMEzRN/8lW7Ls5z5YCCTkmmwBUP0jyJ
EF2sjVTaAqgYyK3porgTvNtCrIW1Xuq5I+Qdj8CQVIQnvaqyBfgyadmcZKvtvm5EZfrlrrffPDev
K+KSAuJWBYViiAQns3gNKqbazTRWDWjJ74jWeXn+5IvbOljlsDGV2EGe0e8AvU6/sJLT4IFhXQbz
so/mc9cXLr9KJ7eoq41aXVbuZLNOVGoBflogAzaq/e5rti42EJPlrT+OK7crVUwETVT3OdJixqML
/OEtCvol82tCAZfaDbyQmxCgWVkhAlNG1SFJVpKXnpz4+hFoEQaZArlvHBR4kHuCbPRoNtJwhtM5
3FNBrgD9ve9fcWTGvcHEwzO1x8d4I3wytPAUGGE26kFuxehnwGD2hDI+956JjeY4f0O5bp6XPxR8
ZgndVhuZIg5/2fayvTQo7pKrpeZhYGxsGHQG440nnqRhWag/G/etTaZdh4AYUJVht9g79SN47lJY
iv5bohwaAFgI1/p9Y25iDxNNByqgnj3D8UrGD3QSIfm93Ce3utK8LZnTiRoABSKyW5PxqHqh/kfV
MFfYt96T8aFPhr0XWBlZQ059U4bHDFo1+LP4QCgLOWcy7FWIQ/4ReEIubkwErQAxWht3RMB3I6SB
XFlXXE5ZQM6oLlROi9Q0oRRrK6AZG23hsweRbQCJ7ZrnsncgHrJHN79Fl5ykVBnZQnMYzDtUdl3z
lCAnbrxTXv+kDKbcmXsDcTZMVFS5ATW7pEudNN76goa4bkNRM5xHL7ozKBtTbVe88dqdbm6qxCZz
r7x13kg+bi02+FJs5eiQVNu2sDMRTI2NlM/n+iqwhkiHL2D/EEtAv2IRmlzUaMVs8bl8NIVdTzr3
M0TeR3/tVjomlSPEG1db6lg9IfvCO2e028dw31vL7tYLHOlSHwMHsx4PXgWyQoWw8HbQt72yzn0i
8Qut/IBfNcbkiY5mZEvBBuW+PmJv+B6O9CNpJifa3EG0zpngZPraBLg47krjFDX7EAuckedCWfSE
vcLoM/Me1erocR/tcYXhejOoFb11yN+mL4RPxPiG5tCGCdymvb/LPcLOS+DUarse8YP6hLWsIj1C
ptE71PCb9U76zMpzGm3RRyjI6Qub6yRQhQkdiruTjGJhbkNhCTIV/CnQO3ZWv2JTpREd7FdZCs/K
RlKjYRsaImNZwjTooGiZe6ISUu+Ih/xOE6BUwK/ajeSMfafaol11CWkCrcv28bjs4MDXBwQnlBuB
VoHPsFAPYzQslv1rf/FLEieStYy1cy1vOx+uX3tAtgNanYrFENUtMuYYfcm2G/c6o/aP8JVApg4I
ificLOIedtclB4Ns0wOqPFV4QQwTGLfBM2pxZYSXt5N0euB28mIpuOoeXI/q01M+2VsEdzisgtOm
Cks84QUhBpgu+xRIr9SGTIpNXVBHHY/nUIJBaL6MdsxLIAWgmEDKEg5h+V4n68gjsi89NOYtae+S
lIm1ALmi/0T9Yl0AsGlL5QbOC0TkSZRo4cRAD3KZ44n6gjhFNyj5pqxiNQWgSjt7psoD1kODIBiv
5MJhLxXyUGrsYodrfsPNjG7gRtlTWrXJkGrWK8qHiUbA3oBHioms3Rs2ZxKgfM+WbX1h4IR8IN83
z5ryXDQbIn71prmTf7rKMio3nBpIr5ygOsynMl9zTi4snuQgKwsdvYLtXfInIr9qAABmH+9FkD1g
YeR7crI1Vps0xVJ3aLuDLq789ya4GS2HehfhLebnKmpxMQjrKrghrIWkDKPv4JI+Jcdi59+qD8Ky
Hu/8AMA3IaBXRbn1kXFlzUJHhIV1dui0xVqJj1J/ENRj6e69gjQHVk+rwiSmuoeHjRKtJ2d+DkhM
qBuKBqnZGCiKOVlPBMSsH9kjGi3k3Bt0RvcYLOTq1juP+0hdjAQNnyxKpIY1RUBdtETjTSQLMmT4
LAL4GZcBrK7W2lQx7zoE+FQDONGkMFwQNPMPufCg4cYyPqgjQbFzx6C0erPEQw1kBB+QcKFo/MgE
a6mnXHm4cCApze4fGv9hGHemSZi0tgPKAmJsKqiqvvfCz254aUHnM56kCuEpqfBAro+yR7kb2DkW
RKBstkgOwLyD2h8DX3cPer9paVmCXQ59vHjr8oMkQDNfc4VgzZXmArhAAIWZ2KG/wIvLouiUeWnR
/gT7Fi5u/edA3bP3aM+Axlco9EJeuPAfdLtYd3cZCEUZr3go/0BV8e1Yxw7qXpLt9TtYyGztl2vs
WR5EJEO2vkNuuAhXBiIb54cW2vkTJRH6KVqCST4rKOZWoZPuh5NeLpVXd1Mj90c1s+ROM5bUaoo/
yaiGjx50alu8N266cMmZSzYPg/8EltlFI06hwUU9mT/zDUmm40f5hGBWuwmpFPCg0dikIwXuWBaE
pWCD9LqrnN52N4nNNV34trTwV9rdj8VHvmx+AHR0tr64kE/KTbqRTwONAh2AC5VhPDHpU/gkKgsE
BOWTdkf1A0H+RCWbvXSpl6NgY+nHRzbtslXVbnU4PWuFiPXJNVDLXGKScOGaYLPmUiWMB/PC623f
wSfFyBxYpljIb5FnIRv1wTe9Vuv8Nlj2OMeJa6+6Y7g0heRH2ytXwzLYqU5rU5wmE9Kl3CK9GXeK
QdmS846o2wbjJpMkWklPW5Wag1e028oBG5IN7ovVjfBDfJQAU1Hp+ebxGKDyOGub5CxevF10pEgU
QQ12Dm54Q7o0u2TrkLNaB2fzhRQHn0nUTiFTtcd3g7NeItGmlM7PtoCePIiadNuwIuDakhE9I40g
hYJxjvYk8oQRJmL0dJEeZPic9/IjcnMnXbUnDeHxoj1Fe91WyActVg1mT1w0Wzsoh+qmPZVbd/0K
tG48jIfiRllBR/M2iNUOVJAfebwp7YsoKjv0WPI81C7vjAWyLcyk0nu2yBaQEG7Gg7byX+qthnv7
27A0d+7utXrrD8lN72DfY67pfRzkXXqgtn1ckRmwI1tYxg5i70WzCI+uTUDdQWZ4jFfWCrbZqd7q
pp0/RDf5g/Ac3PVO8xY+4HnwQCbks3jslvlWW+SQ2hf1i/eEGJli9Qe41Si5tdBhmtSL0pFWvDWe
aMm4dbjCVA/HVD8jICESP7Xh3Wm8Kw+YjeTb6EbYaI5x0B5yB924na6tU2oHK+MFV3ShdvwjlQTj
S2PLNqRtmxYKGChi7hdB2SAG4+XyggW6vfbWdEq28Z7b4TF8qA/dZ3RjrttD8RbT6yHy9Sx+Pic3
wd2wdD/9l/QntBquBG2MtoeBfKQOYkL63qf3zTGV7VXzKl6CM5wusMrcVjxUweJB/EjJWNpibw+X
yRF98WC9N68AgtUlDoLnZGO+qZfyhTIHOAH0Wd7Kl/CHanc34CX7+2gf7eWLbren4oxP6pJE7kJc
y0em9ugIHOA9py5gTQG4nYJkWWgHY6PbYOefp5tuIzyR46R5a4hWwFN6hZvQHFFosrJfJGdpk97y
StwVH9yr2YWKh+24D1fVZdx7tDH1UxYtsyNvp+hjvu/rp/DWp8yatwtPkdPvE36v0KmxRtLRFds4
buRIWLELYEz6gY9L/cRnPExB4+jS3mSMwqWBL8sLi8skLBCg9+/je3gvuHYYkdZdgBOUxIU6rDVy
zyiZLsK7eKRd1m1t1W/JIPO0nPSdt+m3PT/IcNP/LF8o88GuasX9nqKxtZUfCPkHO3sUbnGeWXmb
jDdSKG2Q7omPnfKMQG/rbYNtv+Rd3MKrXCo74aggeQ2Wxl3yQamiVjm+9TNCeOotEplXZn+KnsDs
6tbKPw934tq4HQ8N1o3HEr4WgLyIZ0V8IYe7bDfu6SM4d1xqcNogIBC80FXehbfBeXzq5wZwbiVQ
l9CogHOrLtmHR8Ycr4qF9t7wReTa0MRpP3gNvndHnYbgsd6mTr+VGKq91bfFznpPUKwh3rtDX26+
MVe++M/agex/P531ePBCu7prazQXpLkW7b3xJF7KWyQHmNgm56l/8Cq9F6+cIjknqqmKj3Y4jE+8
ENv3kZ8REUk6NcY0bHQR8AmiWRqWQBWo4NwNy3e0XKhxFv2dcoNkd0E2xvZtb1ne0pbymnwdk2M3
rCmou6XJi2+7I9c12og2Bq/7BmHHrbzzeULpAtnSq7ilQFY/WEtzy4OvQuu0KQNw0k1Pc6OvrVtx
Ld5klPU62oP3VK5wUyVeRTkUD6+3efedfKmhqeed1p/1Q7vIeOGFt5x3XywlGkmszFaMxp4QdXjv
xs/xpaZO9Kf0ot2avLvDlXWTPuV7fVvv/cq27uQQHs2yCZe80uQT3UHiMNy0l36j0DyX284G6LaX
7s11saaHyp7XJ9PR7uhTdB/m9Nejot5Dot00Hy3txCbZkI6zpU24Cu+Dc3TW9pQi361KKtOfZG6B
aNELjnxpeTLPPLPuI7FFfkD1QyHfHCzFx+FteMtP5UN0l9zUh5RWEIDsrf9g3Eu3ZWyPW3cH+vLG
PItLGOMv76Ej3IHZ5nFWNtN/vQeruQhKW3+U3+KToC3DfNFN1emLurUFDGs3SrCI6ELZVOc+m/6R
N434WLkHs17RL97pO/wf1/CF8y3jhTN2TTd0M7lr5QtOCQg40Ld12/7B26lba6T+diWby9H4EIeJ
fn+O9IFfEdSz8VA/QOb0djr3UckTm91ZT5zEO5LURROG7aqZIqHY1dHjlQ2FsRHjoznsJkyByJn0
M0++1mEHo5iyTqyA5IE5JRTmOWkKUc1zX9EoE6hH1oVnRiEEodQpnDxP5kjUdXGe84bOXMgdaco5
CjWfjynGu8a3cqczpHtQEP3WJ+tauB0+jlSWSlDpt9Q0U+YW7CvhtSWYI02k0LhdFtTrbdC9kmLm
qUbXCpAL+ZkRZRscfG9lYvLrMvYYAE8Thi44EutbrwA9hn4n281zqO2ot4UpJPckGKpwiupTdkVe
oawwtpxnI+wQeAt0NJfxREKDuCEHJhFM8+KZJfJUDxUrVLu7bETmSTkLA94xJJ80KEiLVWKDgU7E
QZpW9fjW7nxfAj47RO9oRYm+yBOphx513nskqPp+6pQndh/FxyHX6QZNZ0xUi4yAGIqkv6MAn0Q3
Bxo5ZjeyotDgFsItMdpNSUE8DSfnpHgK4p7sqW/xU2kiFMeaNWHbjCk9Ms82vU5II1BhNM4h3TnG
O8d15zljTtZ1RbFPXC9Zhwrh73kyTPk7uSRQfl2XC01ADT3FC+nQElKRusk0SCt37TSZF+eJSIkx
9guMwOY46DzJBaGQ4W8SF9Vditsa5A9zXPYrVitPonq5CJh2vg6oOseQVZw8mvopMjz8Mac1HrHP
ad08+bY4bzd/DX8h0ijAP14lMyPQXX1EYoUUxQQSYNAARFDiBJH3TC1le6mW5Z1V3sR1zt/VE6Tc
DZZY7iifQwmfoe9zt5TZhI7cgFgtVKLi+ZS16Ssye/NcZKIeSf3ICcf+hBwhRYuOBzvUSKTfe4gS
tw2IgxWKb5Tucl7sANfnxEj1R0M2m+3X0vyBRZGGE3jE7H9ZOX/va3mebXsk4wZVRyMxV2DXvFYI
ItdeSfy4QnVJbmyen1fPE2q8eLanyXXx+mlRuURc23g9b3Zd/7UXpSnL0b5+pHfp2WyMGioKFUYt
Jr2UU4jaMUBnhwkeajmiDLgd9KrO5eUZnMF7gopRK+WUL1mslevMQn3/x2fz3HcsICJCGH/zR/Ok
mNF+KpJ8GOStDGSDJ2b+EtHrerSvEECKmfh5vzMKv5avcMF5p3/JHvzacv78utP5cPO6r91fD/+1
ea95Ka6J7f23r8wH7IwS9XtJTPu6m+t238/sl+X5gN8PdV0uNPR7sgUN9Apk/Jr9/tf9Qmh0523n
nfxypK/Zee3XH2g1jDN1CEm/cB3/6TWZ/xhYENyA8y5+ua7Xv/PbH/PXZ3A9xPg61uqFNN1LNSU1
gNsmu3ECes6Tb+u+Lf7VJuQAZizen3YjzUmr6+bz3PVQ826zGQ563eb68V+t+36YeRffdvu1jaGM
dzX5tlUz/X3mnID1wiFbF5RQ1NOLHAoKk+nTb4vUb5BcpH3+/RNzzqLOm3/NzttnxJpkU4M79xe7
mLeYJ9fdfB3lejb/9HvfTuyf7mbe7nqkeX/Xdf2UBftf7dGsIPp32iNNlOV/pT16/CgT+Nl/kh99
fed3+ZEh/R3rX+wulUlPZGkKQqLuo6r/8ZtgKH9HV2aIhg66QUQAwZFSUr5ojFQN+RGrTVUzRGWS
GP1/9RHCJEO2JItPNFMSNTRL//WfX8Ko05eoqPq2/Dfq5k9ZkNaoiSZp0S/SI5RPmmRZBieINbyq
imijfpUemThJjEGG65OnWz94+ywURoTIQSHpF8rilwvz+7F/PZYy7eyXg8FtlBT+UpRWioXWSTT/
fDC3aQtZyTx3M5RSRFd8kmu3sKukYrI1xphP/FlV4rYhiiUORys1nwuh38YJtKegTV6prtplMfyP
sgP219Wdg4uU56gRQkQzDS7Uzj7kFMnbuq7sA2rRnFwuOqcpgVWoAGH63mDkqAWHzDM3XYV2WaAo
i2Kd8vSv/1AD2dh/+0M1XTRFinkkwETfrqpP8w4dwrQ2g0dEu0bjr4Rm5DQBFtaYXkQSIBUNCBsw
s884UDb5VPYWpNT/u5SfBHmNwWuy8cXkM1GTQxy3nWNGcH71UltGqZzYg45tpIyWQM6qDoNhigob
n04IEd5Y3cqmQhIS8ePoqVh31AreQ9ExDnNq9BXMdtApCLKYQQ8KH+fedTzCViOEiKMIVA/RVmPY
kyXEIMGwOFOV065bamA6QyQCFglQRr36eSioAPO9YuOb0iVFqkvtvQ9A0Ao3IYjOBaI3ja8En1I4
bNK8O8Hlx5yrUiJHxu5n/Cji4hSJ3icV2MQIo+A+b5A7dH2LGrwynUGNXrJiAiOBC6QzHCJhgzv1
b36r6ab7flMayO4kRCcaT+i3m1Is1VxJ6tHaUBNrojV1H0IlerVqArGg3+DUgTIv0wZAiQpvACL4
Isrg/sHZ2lQCcVu3qdfg4TZepJi4+vnipjT0pYubmSMH3Q5kvL7UCvO5r+CWyBSMLMR2YMwSki7V
vTV6doL/cU112HCWnloRYJsMXEkLyXjkAdUm9AZ9gszc90UrLMuus5ajar3HPql6pSye8cI8YOZi
YuhJ8NIMKMjTon0i5xMt/JRk3HgGw6JoaA+BBNxTS09uNQBA32Vttx1k3ZGl+CZ0hVvKFw6aYceQ
sRWxIsHY5rAvZIbp+EB+qqmIc4lpnUWpIxQzTGXEYXhrWYNj4ArYV9EncuVp1HKXWNwx/+Z3+ouf
yaT8Q0LHqRq6LP657cCQqGkGo7M2AUNbkv1kj01PGzBoJnEs32PB+fyvDyj91UNsmqKiqYzZNHBi
fz6ihokclTocUempBtD102gCtFCnh0FPmycK229wqILuYMKNGbiD4RyS8stkeL4p1c6B91lJVPF5
m7Z5+dfn9lf3rCUaJneLShOj8N74tdWWJfjQiRCDXJEPVoU2wvA5Nd5kVGRqhoZ0m/RwSgjof3xY
VZRUBdEr4Qv0qn8+LGlB2Yw7wdyAOfzsNfNBzGkPzCz8rArMar0+ghNhPvzrg0ritNtvT6gms9rQ
p9fUf3tHhZ4kWx0P7kZE2GYH3i1qJWD9HSGfXGxtI5fIpreA6lRIacZDBAdlUfRoXDJD/JQkCyeM
kbpLXks8dslRD7N9EdLIuGIEM4bdxJK1HixQPWk4ECcQQdDmMRpVjBJOKp1vWIrBU1oK51TVdwRT
aH8NL3YiPSOOEgGn6YlqYHW1CvOu5t486QqCVUOnbiCKk62l8wLwlH0qZhhGvHoDw3Ej9cjk+5jy
It1cFBnEbN0sf9Qwa/IIV4sGLxoXf0NcsXG4KozXuiPfpXFmXYQ4I6IrS7MYEYQ11c++0fYS2jQn
DIib5Qm8v4hIFeQtnYHDMDU8cT8eVI+XgagCEB742Sj2EHTTI+Woa7YSDw9Km10aadqWV+vCggxs
1LxzCqEVF01gPWAUz4lZXFytUJ51kgNRMb0dBgPucIHrj2xRWO5Hm5LYDyUXIh5THkXIlAX/mztC
nsTXf74lTJFaUm5E2TB1y9KmZ/cXxbQru3Hjj2W/8SwZX1RlFabtLR3gcS24VG+31hn08QAoJD8q
CnBBhIDHsRsFUrHeduhVy2mXcYueAzRCSSWRuJFMAmVxApEpAaCCC2pLDTg8moZYtCA2kN5k6dKE
iLrkJKImfNXQoDt1E+KxprYWZe2kN/FQDQyYgAPF7pApSJOZneckMbn1zNAobSDfqhB5jnDFWvnJ
8Fmn+s6QA9FRNes9E7cl9hxWNtF9Woky/Kpey5FaHint/UnVI3A5d3iAPwcCztSwJaPgFdZTPt4r
og8nKb0zC8J5el+C98rwmcol+dlq4m4lq8YKdiTCbKoXljVcW42wJP4hdLE8KdnWo0Q5vUThVwpn
yW+FJx2OZF/6A/oC5UIl2IuLQzQwLO2pHAhvJnFwHyIPRWeKHZRLKt41cMwkkq9Xwk0xwvNOXMgF
tXHmuJXtGtbGa0rQAOawKPzuXgnzDZW6S1NMAhJx3bEE5u6YXCEj5lKRW+hiinyL9i4ttE/E6pRX
QUlJ8xKyQ06hqm5w3niRn3061kjCa8JRkbSKLOBv8SjzXX/AGIE6YIBWDtfKoWYRWIegcfWgACwB
hm0FqkFzZEp9n3An812bOtk3umbmYiRhFNZDPPVOpZUqYcRHCQtiBGAgpl/sGk8HrV5N/oQjMrUo
LJ0iVLJtb1g+dwO3BLpHgtEAHFZdqNAFVICORxEhbi+SKebW0HZNL2cFRYQZ+/XSVHN0C1LyTH3W
IuwL/xFCwH2ooYwMQQ7ovmwXES5z2IRuUNRv4kIBl5qvOgMzHpWbYYB/KxqoMkKSP9x2m0KkIMg1
M/KOg3W2PJ14pdDeU+RFKkMqLwmPK5bEytnvDGHbVtFewmQPDtdOj9gNrxJ9jd7kUSu0Gx1HsGUl
+QLNkLJORd4uRV/QCsqevBZ9GGkaxpcZopGo34dSW8FyEpVFBm2vl4FpjVZMXVWPMitppLUBjnuj
RrxL/YicNqizfkUuABMfUFEpqbNuwCO7HY1bvFb2o6/cDm2zJNz5lmACTKeVJH2EE4wiTypCkneS
2760cnrnifz+SSmKe63sd5UhbuWWHqpGbyXT8mSVNsK94tIywxq6tVQv3UDatOMwOIdmyvNkdncV
wDi7aSjFUAUZaBUcO13iqYaBuBmigDLdRU+hOHKDPkrQ4yBgE7rwGIUhTXSyLorspVSQY1QBymgd
Lg423/Cw+lh5s+qd6zc/KYrttmXHc2z11brCviguivvU1LbnVWf5R/SdlP0K6REDupUeIvcz/Mco
aT8KA0ZLK7obWrabCj2iXrzURfNgVfIrxXpRMe6KQQ4WgZVhlzkYFCiVaWiPRvcUa5rT1C6d7noN
VvNm7AnujSn+rSGYINA7GQrG5FLGLRKf2HqLTDJ2EEruY6qEFwkhSR3I1kSTalcxTX0qYC1fl/Ho
DK0vL70IeXrUS2vU+BGwbsSJcXxoU/eBciy76wn3thWIpFyOX6h+5HdXH3MRQVhSBsgAcCcGi9M9
WTJvEyEUo3MuWCkZ3UkII5Fp9nRhlTE6AO22EfoaCuxgu4wbIaAMpGJkkmKxilsh+7yYHYIcS2nv
ChQD4QT6yzMZ/YVaX0CwnwUMjCKlRuCCqw55BRICprmE6goBbjQuBuOb7Zgm6iLvA9rIscphb8Jm
pZJsa9Z+vJQsjAdwXnhzg4eysmq7G2g0feWceqBKsEpDjrWue9Sako/moKAlDUtyVZObWpC79SbH
lXNZR4Rh2yJzNENFiNIo5PNMlMNdd8ktEHKV3JC1HhtSAFvc+3jdos8Ken6ryBreheCVp7xaumEX
OpplPTaVde4BKi88K7pUeblWe4mfn2zO4iyWibfVKxRwRWAsFX/IHD8vsJXCe1lMxINoMvKjH0mJ
fkNN56g855b6YqoLGY4KHTzem0GL1lBPd7ni/VAw5Yu9H4mqkLEv4NLQm7rUeRKgZsvhxWndTnar
J1GwfrhJsNFzCFSDKzxiodOhPM8cxvptscz6aNOI6jMkpIeE5gU5mHlLOV8KGCzeWK3lRB3DyIgk
l2V8hiGpHs0sOdE2e+osRQBeLC271L/JFP/Z9Z6h28QpJaJipML1UKy1lPcoBnx5M3+3g5xIFWiz
qnBlH3p4JopF16CTtMH2NRuCAHXpXvfk6x2EN8HERy6Ea14aqGvLZrwITQwtu/U3qRXHTs/nqUib
W0efWquDr4sjEmiD9JSNUDQLUVvKhYo0Tq12I20csQgR3r1p7vvSwjGcg41mxqPmxY9+DoG4yLEl
K7yLLzNcU0Iso7uXWsgoUzWeZU/SnoXyDD7oDj5BuaSgmaS3ME4iT5r4tEySlygT1lhyON0Qhqgp
zX5JOQ8Jc0v68EPSLs3wltb6qesEjJCIImyFvH+uDe9Q+y4WpdB8U8FH5iVchkFS8ePAQrTLAfzR
4UE4ipqb10DsUKxxinKg6elWnRJZAiPXSl25ukY6XPCrr7QVo8ASr0w0RmqWwAOghoDu6ogwF+W3
OaXUmlEgrkMRL9xAMF3XBN88d514U/ovCZGuiU3bLXrDHXctlDb8xs31nHJTppSjXtD/rsnpzTUI
OJVQiJAElLrGI75GU/bQrGVj3QBhKjTUVWSWPDNBBBDXN75Eaioq0sfSTPCZncocAlfmzdFBlvAN
H41AiA5ZkY+5Jh7xmnbSTkbpVsvHUAbCFCUXbnFeu2qkkCJCp9mgNNU1ZFqFQL2LKNf7ESF4UUEE
BOT20ZTBqRsTBbFF+qFJ8dHwz3nA2GMcvBPWj0e6ST28Uf/UZdUlraL7Igr2SZN9lF2/D2Sw8ab8
Zjb6q4pAkeFni5SmSbIPOfZOMlpPSe6mEkDMN0LYrPQyjm2j815vLn0Dw7ts9m0xdVOQAYfiyKuP
YBjQRDhpyJmEIaIxrTnKGOBzl1vJK+O+YaeJzYD/K3jTlpQEmGgJ4aam8bjKqbptobDtcsqW59j6
FEHXZVDLWpM9zhUgYJaphuKHjiptj9UMaogAM8TJpHI3T9IuxjckiG7od+NbKXDLjg3NWNxpa4I0
eAiJkYWtUlLqi6LMHsKoBjBCX2X+dee5+V4JRk1ygsGln614jb92/6iTmedMtUEqWOhAlidBemk9
6DK2oFoyvstZIkG88rdBKb54IdGfrk0fXdNdp1NAQ0T4HVIQw4Bpg68g1YypdpBr72JR8L8edGsC
RWqboOftlgKvW4Dv3pkD8R2v7hi4tjXAbYsa48kqmGLpGt4Hg3UVi0UBv5SlJsPCGLrtHMOsw4lv
jnjHqwADZchw8kBbIVJ/ZtRG90gURDjAR90FVsYHCu3mstMZnrhcnrIOP1uVgNzEle7bkELtkj+g
plxAy3scT0Yq2FW6mDuD4WVpuFN6diCRrH9G02t9Cv3Ng0QXglOuA65R0YqT8ZWgqjDkHklMYt8N
4Dpp6y0kYdPpp8MFrnKRqKqwTDwjphDeHOYCN/lQiPFrMf4/9s5st3FlXdJPxA2OSfLWombJtjyX
bwh7VVVynpJkknz6/ujdvYGDxsFB3/eNsGq5yrYkipkZf8QXWHgyOhLvzCL7R8X5X3eiC7svjmLi
+WXdfWIazkZLUFu2SXYj7c2nzCYGEsMpA+T1YIw0GYY1q6tIrAoDFXxVgiKUhNNAO8llN9BQOvbY
myyBB1jYjzHQIJZntnBZ2nwFffzsdRVluq6/6Zwch/XwVQrcpCnmiAKJ/GKnl2IogqiMsRQHeOgS
AY3aR0+lx7HmBLVeMQDLRdSuOqZY7G2Z7EYL9aDrSxw/NJC7Hf4SaQYeMgJyNOF/2CaVWRwnj8/4
sMqKuk7wl+vp1vtE4wWKQKXnc2NJ9usjQoXI1HscNHtAKRxEzfrNAg+HZypGw8j1uXNpqoQ6xAG1
c7e1w6YJzb2Kys6nyNfglxJG/ziNxxokqcWH++ftSbjTpAnNSSLOPnveiO24VG+2yVKWoQxqr37I
QqxVdMzryIj10+JOeMyXho9H7twbDk4eD+EkbdlNB2HwZKxky4kg1KbnVfEzVAxQIL/SIb0ZMVrv
z1WXTwnYcnOdXLM70ZOJHdb8uyzsH7BK/QghecfFs8Be4vKC5bPqi0Q3X4rMVVwWfI1TW8sFdQw8
wiL8KCdZj9SrEgNC9NZ1wC+aldBMSwNC0p/UMO8r9zkZ4Y3NSbj7eUnTjGphSk9WoZJs9squSLE/
8t3q/Iu9bc3GZ0wufrnquMaS424wMVGNNLT0+XM5TfcZ3I/tuDZalakLMMQs7AicaA8AwLoWDVBL
xIY7j4UCrvG6uPW8rz/idoUYh7KtSeZimM5ReAxRVtsaYg0W2ZL9Ag5qm+IhZvAuiaiePqhixjkr
S+849JqWqjn7lC4qjGVcRgtRostwHpTuUxyAPkK+ZzlO/HOrrWQLj4Nu9JF6gDJVkaKr6RDGzwkT
030SL3xoYXJy/KqGmjLwrM53heaksIRY+dL52Bneh2T0wKkAu1sVY4DIv7XMxyOlynhgg+VvaVKM
zAXsJQhrRph/ppryhi7meFzxQ3J0MzBhN934+9JBnTMpGt8sHikRTpVqvfDQL2i5yM8/M5nCyP4i
r/A26+AlLez7YiFyGHPZsoFSRdlvfSo38CnkxBK4xhYX5Dn0LfgpVKmmY2dvIezdlMIZkdT5X3Ph
Tjt0V4dbJeGRElPD7KGGWfbZtl0jQrA3S9hkNhDxaSxIGip0NYNUVj5ig05468Ja/QOJ9rqquHF+
6dv5KSG7ZZZ8qCdBfqUIm004qlVHYxcsqX4QsZdEM59nnqH60zb0+s5pcvYgVnAqcfDZuQikIaUh
BveUTZIsFvoDo7ZSjuquC5t4q9OnXExfXTueWGKjmGpxDvyXUMO0o7a2xLvDLnHimKPcOd7bvfEg
AcfU6bFuD51pt9BzwAbpvWyoJWZS8J66/c1U+lCjSFl2hgczSPF9c+zYW2QD71icezJFAzX3kRa/
Oqtg0FHMr4KGaav0v8bA+AcTTLrpLMOFwbfsWucoLLaFaZYiRXnOpuN809jZe0MNAMCW6RPYJbE0
WtNHp7jkpcW5piKRTA0tNk6hVhr4wevtl7arcJOk92Zb3DtzegM4km6LMr0sIcmvuOgOYWfKc1uL
b2soPnrJYTGFiRmurTFZwfXor6UwJkFXK/U+rHiRwA/aeyN02z2SbXYG2R9Ghsla1w+kYcO8Pk8z
2xTR31IXPZMK5sO8lPPW9pw/8WK3+JjidsEdw68aQxg5/TxIsx2AE/7nzz9sRYqGToaqg3PXWt3e
MeRTx29ArrcgL+dyDxknYz6rBZzQkrcRjV8Iogth0TpxZoqEACyefv4cJtAJHajeOZBM1EWnusQM
ZBcNYNQa/K2JWECPjS23lTb3QhcOQR3HOvV5DvCBFdM6NZ60Tz//9fNAwSATU9bubdHP9unnIR6K
hDMucJ4+yZ1//7+fLyxJekHzn7YyQyfsaoojpfMsBwfGYSRb3ZZ88vIadziyyKGKmU8imXI0VitQ
M/DOZsgPqlm1cVlnRIb/8+CFtIo47jBtQQVVZ8PtTj9C8P8HovyPpgRnHSnDjvlvgChvaSfhGX39
V1fCzz/6P64E71+2KzxH2Iy3AhuIyX9cCYHzLwF+z3dDH4eBFzpMn/63K8EJ/4XrwOVSNR0huCOH
/7ElOOJffDcnWKc0gW1DTvl/sSUww/q/Zlz8fAdjgnD4NUwYKf9V4g9GUYNpk9ahX9obc0Fs/XmV
bclY9ClbWUnfE0UXe7/ls774Z7zTuTtae1HCib8rVxvpvJ76tDU7R9u/r0cSgfbEEX3Cq1o3XX4Y
c5xzFKHTdk7bFX3ScAZeFwsopTeAA+d8VDjFWpBG25oYo9ianny0KjkEp9ZUz8J+XQICrQrWHbIY
iQAxbP3kPmdv07038QS3uyEIFrIAznL61OoxfWMbTj5Rn6nEQr+wm89Mye9pdYWWnEYwtT2ltrgE
SlkRvT14E47z35SMFiPReCdVhY/V98f54AfhJgVcftKmxLlvkziNK/HABtU+qdqFcegPUe7F9By6
yUQ3jxscF5f1UfhQxWSzzFE4E9eoqr9+SWtNyT9uO6o6eKV1NEM8zSYiJ2OePXXmWxH+djx2Xel4
zdLwFWg22Rt76k+Fop2Wt+8pjcduJ1efK5IsT8a7K40Mu4E3lduupHO7pluL2zDp5DphDmObFQQu
O6dkxDBjslrhSQCSjrqucj8yQ8vdkqX7fondTZ7y++PUpeOByx6OWvtRI2W6Bfk0X/1l+9lcmlSc
i5anXaLbnmxkJo+ij0d7gPbkxVV9Hj2DuQFL+K4K5cGZZfpQmv3vRo8DJMVsoUElDt9md7bob7OO
zWxBXWXh4BxtAZ2PUVMXSfscPP9DkJGQ80lph7RhBIn7MM5dTLke8wqnG3pGEI/z6lQeDHaKyxqD
b6rXZuaVCiWN7xxd+FVceR7TybbAiGPgmAL67yaDf4dbtA4jN4EuxsX/OcTosnGX61Op7DcvBT2B
UqZOKSrScRKHFH7qJihMpkyrJpIVfzwdvujE2mtZ/14C45suuHqn7VxvzXhmS+6ydAJkUA0JvFXI
D6pLt1qObauqd2kSnAJ0tnRRXlTytDBB5E81o7hdLmlbMSghgs7FMqldRh0zyMKOPTpkTGtTi/K5
WTK1q635e5psvc3srDuFw3hhVJLv8UGNJ29ydVTZpACd1e7+89CV9FouBqdaezXIGwxIWXjWJJyV
A5xYH1yGa6XOvAP8VDzKdPB14S/XLC9xxzinp/az7P/Jg2Ave5rbso72ZOXi+C27ibM4bgFW+OIv
etDw70s2VQz0auQHN6l/F3753pUmmkOxlUOrthNeExwXzA507N2JlTXx8xAbxRHYit57ChOySvz2
xHBwoU2cYVcd+QaT1CwxmJCgvh3CxqeeghfGKNtrVnavedYfsm4i487cY5uNgu3Fz2JJ8y86JtJv
nUp1rk116wZBF1gm7gORIWvl3n3bevAliBYbTfbotx3wWI9YiKZao5cSgAgj55PtsoHqi+XY1+Gu
l+YagR8ekixsNw3Wk7uxIc4365LMmAZsp4z64A8G+QvlAgR1qYrm1ODsOuAYLSeSO0if4PeG5PDv
3zP1nlN4IcBF8QFXJs4Lpwaj3k7GNtHJV5AoxFX+kuWPzakr8/mgU0KPv9FtppO9PsQLTbCwZzSR
Wj0wHrL6TbW61x0/uG+kz0tLojivs/LIuGSjJn+mM4ULpTUs9un4Vmjha06h7uTeN7CPGdWXLqHg
DrP1KHXKJp9bAfx+9Q2GO901tT/Db7Y9rqX25sFbBJHBu0Qjpn+CKwh30s7mJ+j0FzEsCSqQsez7
Yy1F98jcgBQRR8Ci8BeK7beCi3cXTB2sgEa+dMlU7YsQdHmstc8dAbVDz/QQuC7qhOLN8PLf9qwp
FxKyijzaM8+9KtKoXePXc378WYimzr0yFiE6JCt9Ib7wXNH9uI9VfsNm1N0jjNRPHS2H0uq6t7mr
uW+16tfPn2QCNsN30iVy+ndd2dbVtpR7zzmr27SFIfe1lVsH2IdyU0F4ecpjQUtcaBLqyS33YrX2
n35MTmUHeSAPLtp1U3gV/fJlJ/V90uXr2MPB76U7jiJt6GB5EeTX5/48m810oTtqM9l5fx2S1NlV
iz2sh5gG6dAhciRojYD6qeF7SqI1wWzTS0HNGtDQnqtuimVUuYYG3kwTkmKytFlqKAxc+GoXKsK9
zJzlo0y+3XjxznW7dtt0jQUwYXjsliXglt+mXHYABBn0Fdd6ArUdZ8GGQ5Y+5FZw9LzaP9mhIdYq
q0uH/WNPYWsdVVP+rnrXvHgxqFED3Pql7pnsIrDkEeYjiI50727jImYcKOlstFX2JmZY7Uxxp0h7
8XBiTW+jEhI69WzJu2DEfZGD0aPRxf02b7Q4THNgn/q6D+4mxNlnZqNuXKgH/H0PCfzZIxR/QdMO
LpWcg+AmtgiYlMXvymEVoYtsAWAZnHXqDkcL+SzVlnnQ7Mi4Tww1YrLlHQoDMcyqZHE1+V7Rzxd4
Cav1sLznpsTQJc0fOTg8ZsswPlcOoM9ayafBiHtOb8D1RFhVV5Ii1PCa2VMxmOkuNsMXKZ2jYThv
cZ/H2MVghKZj3lw78ghjlj+PDqcc3x3hoSxDRCdhfwr8tP/q5n1hauOULIoIDV0a+wy2ZLopiwFR
GOq/2WXnfnSJco2NmJ60o46+bzxmug5vrsaMwTSsOwP1dUiZDUwLEfsddUD5CHAqdGzjrPBAX8lL
DQ4bgCkjgWAuvowhfOKkXz7kZGwHb6RAMfDnS9Vc6P3h7OnF9mnwp6vfjyJKOtiPtXQfFl/pHcU8
w+TIY+COhARH/tIi2Jc1sf41LIF8tPpqX9ltuPX6AI4Yl2w8Os+8RYx0xIXdaU+fSAON3jI+EKNA
e4dV+VpKF7Nltpd4Ai6xzmlQntRCdcQzlhWDolxNLVNMH/BckpKxlfvsmcAzELaNh8ScSbkJbq3B
51xJ+cgmwsQ1AOx6YJ7IiJneEyJHYDX94XV0UcCGVQmyVDq8DkHucc+kfGdZWiAGfNrmoG5fS+tj
GazuIJn9nIjtlEnnX63a42garL2Xtu/SmU15BMVIy3OfptaFAtZ835u1/Z7a+8AZxDns6few/Mm7
NH16NkKbxXfoy0uWLde4Go1To2zEVwqkdoCGWfdJJd05RtLsUbScC4Mz7xBP4cWcTNqAvd55bbm+
QD158zYR8qvjMPKQZpryNNjmh0yCCFaOrva6Tmu02TK4TWP3EGbzbVxCKOKJPW3xRg7X3DfkKdll
nVGcmwweid1k/ivlIZ/c+u6cJu1f06nfOUD3eepccezCCJ5NJLvLJC0uflv+k2UEch2jwfeRDd4H
Rd65/KRyYIS2ivGA0pgEV4HbRxYr5MM8OE/hDKqaGz7dQbVah56J2HlYd/fsm7u9oXzmmfhvT3Ki
Hc5w++6AuJtHS04dA2Ee6xmlDxJBRb84lWzvvaJAwJR+82raYE7L0U1+eyMt9aDDX7vFF3c0zRiT
371WmdWB1J+4q7dL80tl6EuVZcgzrjxod3gnqfSov/2yG09yBhIh6srbVarFmbEJGiv5znT34KH9
pZQW3Ls1DtB4bqCXpwx/h4D2jLagVm3qOehkYnhLytw8xk5VRJ7X1Id8QYXgbsdtCk5IbCpwusMf
xQR3MxNQxbfCcg5Kld5iwdXB62oYaLBVySY57t5nKqywokmOcoMxrtkt5+iVM0gQWq3tLKHXIlzy
SJYV3a2DH3wkZYybmwHiPI945oKO8lyFDB6WxT732+m+DrMvvkt8rlpi/75PURc9qPaDk4xqm4Za
7jn3bZd4sj6osbgDUv8kJwmofawAs5QJVaqmqY6WxeueSXfb9P78CK0dO0qlJCP4pIzMhphiAStz
7xX938mpk+c8h53v4KyoOvzZpcPmkMr0yOXjf1wW5xpYSb8rMR2wUwM0o9P4cSzi25B4Hp8cIEGN
kx2FcRyQ6mQ2hFvQeN0BbNmy40JDZe8NCn2kdg/B3ByaWBlX25gvGcun4mYPChi1OwvofKJIqTjj
AG0jrCu71BTGld3XA7xkTkYYyO46+pZZJBjWDmiFled9J3qxdioTpPbDhpmEVP4+HRGnDcaI16kQ
t3ToX3SIqM32N9hOY0MTrpCXpmUaQLCv5jtDlevQH9XCd/Zb568XgxFumXNHGCQybJowtGRjqacu
o1QGQ8+4KbM+xD9BB20fZ/GpcnyACbJERWaHEYlY3k9lMNzHv5AgqMyBBncoETFgA+APwJPhHPvZ
v6XK6A/TxDRGjilmdAHCHQco7dDFdfGwyLAy2Vs10DITJ/7H7CSYx/zitYrNBwJzXItJSUl2i9mv
zffukgFW5F3LKHqIeiYcUa2rduvlZB19ZNVT1dZnQ4581DVLvi7zS7i4yXnIF17k2MewQnmM4XNh
ZhbyGMK10/R/lsFtz6Od89tX4quTOT4Yd2wjv+pBxuG/udOBDo8WQGaZUU3TKTHc8qn5ZSWQzenD
kOz6MAJZNWxXI4NDMmK1OZQ4F7I8cw5z7DlR0IzTAcQsBYJzCfF1DLYNpY07SwCVamjn6OewPnsz
VVtDZZ9jbzWFtLm++LF+YDJApnzBGlZkw3Ws8xejfPKcIXnGGZpe8S88mgb532asn4wOIlLAOJLx
IowfGuEvOCVJcLv+pU4EuW+PWtnVRlBClp171z0b/m+z7uezTWkpyn3Le0my06yf9aAc0tR8KUbW
HEQhj9iZ02NgkyVubXlW0hC7WTnxiwswKfHDejstzWdfKq4g67Hq/AS31x0qTrubEvtejTH1PHVX
3du1mUHQ6spd6NFbE6wrrh9bgjtmOR16Is+bQg63yVdcvTozDzKAbuvSHpgIH0dMRwamotxmrIMe
7pcTWbXFBjFQL3M4U8rSw3sQRagic3U92VQVbisGGrveKQ4Kln7We9knSzVjQaui7GTQUOgkTWrK
jTJOgUfLFa9UI8HbnvHVCLsqcQwb9km8FgYRlZqdS1sQXQ8dFGHl443LkzfRFWxrCj5PNq/3jiXg
rvmm5Hy6TYsHMWccf1vT+JLUg7vPcu/g6Nbbzqn7BwfgH6+Y7D0lZP/QNdrB8+t3KLbiymEY7JOo
eOiE/ea4pMPD8NUOq69cQ3JbQibok9Xg7xiQVER77Skb5KQNJH2wKhq31dBQM6ieeSU+XFXqY52e
2Qomt2oBeMXyg5RQfCT9fWtX83ssF48GJLDvc+uWT4zZKGKQ89Hws8s4Dm8W2gc+k5DlIKnp/zDo
7DVWK04Hkm/BonWrseTR6HCUnur/4SFaII3kkPGfk8zBbzbuDA02zfc7rvhR492BATixXXpIU2VH
7jinO4nsJAy1z11e0RmnMymM7pfwsTIkdHts1x5pSW31U2Wkz4zOgw09pfF++JhVNnJ8h6/cWTBW
DSQhhDbwjlWzM40dc09N/Ry8Gtk33N16mm+RzQ+JDe6iRFyJ4hLYWIWsH/E2EVEXCH6j9dUuZb19
tP3pfdTgNfypZikcGM8Ni8koRs/3gw7cR2793mNRCmYdyPaRGJobTueA5m/QzrYRsCNj8tx2TfrL
TsYjB6riE5/B1vWpgB3SNrmWoZOyU1fAWSZcu0sLQqrrUGLUNKgHy0R/CXhakUji36AwGdh1grxD
N6OkGmV2HLP+VgWL86gMx9m0gVFGk4PsYYZqOCwZT1owd42YcSu2NVZy6LjkaFxmaOVi0W7+lJJT
vyXbyHLVGLUIrI+uHPReF13P6u9o1qLUu4Ljbrb+zOSjx+RSLJgXWnktKpw7Mws68VkoakCuhF2S
4AesBYe4PuOk2StnKOE3j3z+RbobBvc51bgH2h67LUi8MfRe6paWw/IEaWQSbfI0rg+JqD5bvy9x
KnOBcuoTsmEkOvWbYAxZG5X1EBqRP0A4AP8KQnO+k4y6xlle7dUKTesmsBnGl2ptEyISgi0gpPq0
a+iVMbjC6ib9NkbgHmH7bg3ufYsVa0rtz04O+y7GmDF11UOHs4YOF+5YIbygYnReeZVH4s3Dg2c3
v6bYPcC/3zMfuy2sg+xzcAJWgXP1mOgiZXwDrmLtfO288LEJoILZ2rkjI4D6LIX666Z41Oo6webD
3KtgxwMN2X5glknLtrcf9HBGtu7oovUheZkwMdLkVeqZ3uf2NSlcCbnMeKUFE8BgOyRIt/A7lyTh
Izf8cmb64kbvSvWpRsTSKRqAoMQ5TGGIZOU7binwU0397qGNGOw3PI1PlkDSUMGlohYFema9/LLT
xyRhp9AUH1yTn25pgmKpHLlrhPrVJ3DtbCt+C+Psn3zK3X1umOdmHjRFyv5GswCQI7gzFPXHiz3j
XcysJ29GOEWjuBNiIi5Y+ChGvKxugrxiPPkWkEtPO/4Z8e1NztQ3EqZqUAigc3WlvXdpTrqjHeLV
xXtgFwAREbQ5ZNbGErm8kJFl0NOhDFgQaJZ1x9tnVtmvAX3wLndFzBbTAYTNk+3L5W9hBJdcLtAy
WCctQhrNRQRbi1poOiCa4eAreDPol99DMH37wFaaCvkgb7jVzjOxstIg5sFA3JIi8nsVbqgn4mjZ
/hFp/LkItUTdlPM+FfdDFvjEcSib0Fvqxk5+2B4s1zvb1OFu3CW/DNKGxTRXqxfDf6yp8eNSo41t
7PUh0Myxl1p9xnlw8y16sMyF07sVqvPMOARGyMENT60eATEhs3CYBmeVMSBU6blrmn+kz0ZuSdMd
Y+zqavnnUC/fZlEa9FH2REQyjKQ6/ZauVkeqTjbod4+ZOVtHq4Vm1FLY5A7cowLfuQi+5AhLRnFS
O5u8UX/i1tMPC0zI0pL/aNsdP9ipYCH0q6uX+nsd6zefPTfDSpkgeLOzqx1e2q6Z6PJshvYzZ158
R/NL/tDPSA6tsQS7gOcGjAqol4fiTRKIK3ukxchuuiOYEBsoGLQiLQMHzIV9T8kocFbmHYYzvAWt
RVPN0WdC/Gk6WCtL46+R2bh2F644YqDy6OHsxXSZRmZfztyoqD1fKnhXs89U3BuH1ySccCU26pGg
LqKNXVx6xwhOdjECDQKhfC16LgTGG+2Lx5Z2sgxWjorTbM2/ccca05rCsp7iI91XbvvOkQxkl2g4
t06jATZ1cSLPAEU8xRg4qLLBkDBOw8HIqboKy/4aON4lrBoSAhjIhkdjLb6wDd3uLR8VBhsMfSch
wQ2RtEeVcPCcINtVzfwkpp7JgE3ihbNnVCn3JjTMnbp8MZeO0zZGMNYwSBqJDmjXM1DY29p4dOp7
S3HjtXGWDUP9sOjiaTH7ZptpOsWz+7LD0e+RQIsSQUeRymhrayluUuPyiTHze7DB23TUSW04x3xz
u7H6uN7jJwUHqL6ltordmFyxLK+L+jjvfOnVG6U01W6qlVtagLpdKBIfS7feZIUsLrizqmPF/gDc
crhzcQHPMW+fkhizl+zoYB7e9FXH5V6NYEHiv3G6/J1z1715JuMcSj5vJHDJAOYsCqtq5Qqqenw6
Xfn0EMvwOgMj+OeEmZKucfmReBLVHTZhO92sOWi3yqZFppPeuUyNxypXx36qKXw0rT5yqXfB6eLc
h3bzzRVR4r4aaey6ugYhDBqd82sVsqNgsIQVeOlf9bjGvoalvzhFc9RUOek+oDQ3bZeorLu3LOyf
BLaKTdAylCuhdTMJYocuiq+qINGIMv8212DxpqW1SC3P9m7sZnHxmx7ApP+qWtO6y+O63wqzVocu
pVbUzPasdRVGiPA7rEv9UZifdUJWwEEPOMwtvusWmPZhwWPFrUnFh/Y4CM0xB9dB7r87bfniozlv
41BN71pnmwl3cxqnkKzsT13HmOmW5NUaW6x8lkHKzPcVjfC2/LS6YCumsnzwS3lgLHnHG0F6uMOp
nX6MbCuvuNo2s4EGu4jijAa/koq7y1KSwLHY4YUNnqjYGbatw5RQBzE/wX4yuEdyPrResjhmPWqq
k4zFaU5aiOAhuYwG62Tr8pNILQvsh/WfynMBOonfusHjWDaYa+ucaiRrYuvflrBqeMX6GVeqzfwO
Xm/JLOkwUBqz8aZhY44LXiDK25jeDE+9bVLynQV41+Asu77+XYqkOxmlOd8EqapRcd8igLNzO6xN
nliz9IYGtkOCKpjPZmIPN5rhkapod8PpuevyI33jy8Elm4qkvkRC23vJ7A3DZTkfPdXsmmwsTwCj
3sMuC+5c+00pHGn95L+MS/1q98OzyHzi6YqwszjIUpdHOZr5YzMa+WPGthCLcPgsm9GEq4cul4jx
3uO2WjvCeGD2JZpriZnoMvYssqafHv2EBNlsc5TGj1B9VATLG4ubNynSR0I9j2y120gnzpH2eOve
yM18nzasVWX6RgjJvpSoJp0Xm498htkAryB+FpqNcht2F6TjHTGtB/oZU17XczsvgW6aaOVecx8Q
/9ELp24W1rmZjjQM3kbHZF/oth/DP2lpjqD4xSclo/SkmOVM62zxPNser1sKDY5zOviAMYgGZMig
RqIAfBDhZ801XoF2Djn9LCXATiqzY2+2b52VklIkghCOsAjcctwHBm+POog4fMndCXgjI4ayG8yd
jmN0h6I5BblhbQfi32lGpZfyGftTclQ0jEfaxH2VId7WhvBnmTvnzGfrZULLWwNuLaWNyLpTxBCy
2PcWt7rEWw8dYU473a7ktn7r+/XenibL3pza6xLaEC9nIosLUwDGB+zhuTCT/jtrLCvykwq6Fr7M
xeIOXVtK3+vwe2wkg8xlfhE1F4p0tL4bOVS6uf2nmNnG5gvjycQQb172d8icP0QXLg24hO1U4C0M
ZEVdZIOoB7afQ2w23WFf9G++9I8zdqJyQaEN2zf0tfLUO/2b31jjafK8h5RTKbOW0nkIS0iJOv6d
+zZRg8ozji3YjWjSVA6XtC8SRrcs7qOKBrZgCZ6mGML+TB36pQmmoy20y8kYC6DV1f8sQ8bRYckJ
bNP6Q4dtv2+IluqY7S49c/iRh+lrtERkjQ15Dv9r8olEquIrtObDFLQhkC2ad/zanOi0IE00pAu9
n4PlbBwHmGFtQG4t4UPbamHa8BCY8Y1XcAe569FL7HZPlvgwDnHUaTylscThzPVLDHnuHzEKMrny
qOYbMR4S4rQZh9GhsDj3VHf6ez8Y/hj5OyESFGBaOzvh3C/5lG6HpSYqiR17dG5ovx9A4lXsc7hU
zjaYUiMKC8FP9R4rok0f09JpOOW4LfsCgh/hlXIfVKbclN5Ea0Nzn1Eoa9CAcWfO+jdPiN5cCs9h
Cz/VZvUU3hZ6v14ZeO08ETRX0Xv3HiPEOfdGaoE50Hpx/JSXfoDYWW/X0R4MARgddt7C94cq2XZQ
CLw2ovTvyUrlNWhB01vORC+355962prZwmKVTcPiOKSrRzrYMufQ1GLzBi3sSZi0hnvIBQs8C+bz
CcD8OoYuKegeCApsiGS3OfhP4i4rubvWpBItAYN5NY9mPobRvu2waEJBxxHfPox18sHIT2zT9LPO
QwObjf9QxN6tteyLYTpPQ5uzyXSLqyexMVg2WtBQypdw+qcsZbppZhtfBjlqC4rHRphjH8GKqaLG
4vNWsRwZ82boneYjT2bvvHqb2LvC4hqUHkH+r8TLudsNXBH7zjQHkM5DEyW+tvZTUHCuSQSd9b4e
sfXhmcTxvEM0CSJOe+D+k/lDBf21JlpxbksAerLHoQ0YVabYUS2OXe40YUEpgLWJXu2GtAN3arn3
QxkyN2D+tJky2sqTSn0OCYenJISxXDBciUHrx/iSaCrZdQGQdT2FdxDqvtavpppaS2pJWyM8c/Da
Iu3dSest4zcXmGUbgSKhV9Y75pxE36ZevZmMNpfEeKl7+ORFY7+YB3zCrOTd1XIYVag8rI7Er+kw
F08hDSUvcQHOPskp07ThOrZtsiPPMwI5rkGxyxF9YJQos71lwH3kF/Tn5rpQtbJdt8C2/zPLSyOO
5vPDKBKGYvKLYpR048y0boo0KgYv2PXT+DxZbJJk6JpbcC0ETU0B11t5FGPlWbhtXCxNKpeAI0u1
vm2mu7V0amwRVZbHXA5XXyOKxvjuI9t+9rB9bNHE26iOq2ucqIR5kU3Aj21XaUF4xKpRjRikdF4/
mH4esqRQwS2L5WLH0znnPVlD5btAomA7lf7SM2Nnqph5iYKpPo4BLeN0KQIj2QIlanYugMCNYxFz
JZ+2ur6pCYKEFy7NVv6K8+l9iIt862SuwZ6oD0HMnIpkEKxyZ1kF12QOJ05XSbxfP7UbSkOwBE1m
RSlg/PC/2DuPJbmVLcv+SlvP8cwBuEMMehJap6LMCSzJJKGlQ399LyRfVVF0XZrVuCc0Xl4yMzLC
4e7nnL3XbgtCpjUfg4pBPi9Fw1TTzG7UruzhE2BdcI4NHOqmuznmJWoEGYFe8zKaRH9Rr2fbVKbN
2YI32SV0dsnB/CanOdlJMb5GaMR7SjU76Ql7CKmRbdyKD0AMK0RSh9Kagm1iZoeEIUxfNt26LQEu
u6TCp4Y9QGoXqI6wiBa9+yik2sfcuDYRccD87arfCM+MUaS3d4gZ46MVxFy+vWnTNneFTV+MJ//J
spfWTVQc7LY9d7a31xlDhX6MeE6sShICmiFDJvcYHZ+RnmjvPSWBrvdO/b6bSS8XkwunL0po9Oqr
0NN7P1fvE4t24ZS0ewQFm96laZQRILTS7otfWtGh/9JOzqeJ6QNMYuQ7Q2w+AiWAIDPRF/Fj50vk
Zbib4pq4+7ImR2I9GsvwtiCWMSN3a1VTjbhl/l6PHLLJFd5p7ZnM6kItDp0/H7PY2RaMl7lpFbN6
SZMRfi6HxClh4kU29IhxLSQFGZIPlQbiFjsrPqX4+qsieS2gxDVD6J5th6mTzyVw5LjS9EG31MSY
Tfrpw1RfdTP1zypScOJTgczyyF3M5/f9vB5Vea1FeiHqiFrAfyr88sHuLI2PCqBhww8AM4IAoNCm
+MQcTZHseoeyYzlx7WpW9lSVL40B+LZE9a/YvY5G7OPN+554iTyLrwX16UZ0hjqqCuGmk1sRlrGs
YxNAy5Va8y6MVHOJ6pSrjPk9HnFMMvh8Z4qA9oHjfupkt49zx7w3jc68pzsHgD+kMWwzFma0N68D
RnJk2qpmOw7YNMZefRIx5j7GtyKk5I4IqJSD+pyb8XCXWQ+jf4vbwvrIOcHPnTgjrnWsnmru6Kl4
OKdd1FQpuV5b2dYgxqd9WvK5Vim9WFN3VEs+Gxm6M4IEEvtD2z8HjAzPs2iy/TR2D6yifN+38cYF
jJsZDZdT7EpJy6BJV0TkzM7Wa1qyEKjvVmkTfyTcwjRarN5jftfSJ94V+O0KjpltxDhvHTrtNp6S
Kx9B/YQy6n4KphofJUbHPHucHO/a18Xn1oUH5fjNOlWwFtp0LLZOzZXYIuZATShi2yqbGODbJMMi
uMoDqCVu81UnGdPpac01/KRgarIxYPOfZuOhH0kaCSufYXeU4mOwd2rxN0kni8FBLZUBjMp9AfKE
5T2SXFS7nKmbjKBXar0BoEEwX+ccuaYAX8WTV7OwBfvepA6Tm8/HPAq4rFqK5nLHntojOFy3LgFe
HPinGbddZvgxtF/au9IqPsLbwrnpB3eoUUr8dtF0oGugm/yQkRt7cBaqb+rQz3B8JPNFcjRLtC9+
eyc0z4Q9L7nrtWK0FuQ7lFdf8oiIjNQimqDJe/Zl3m67od1kUahj0Cequ4pIt3GjxL2Rf7XzZqzv
KXqqzeRVNFgiHsHJl9cCFkTp+moT9g47gTKuus6/BQmQYirpUXwmdpnpHMyLpnlU3dSfG7dpj0ZG
0FDZc7/PZ2fN3raNbTJ0Qt+ThwxhDCC1PunLTQn3aKMIDOudRN2itkfESB+NI5UCrkCWx7JbZSPL
Mm+zLSMgqjEChUk/c1fTmDxWBfQXWwfvLf1iLv7gNz1wlk3Vao61u9ExE9BIclmZKgW42a3RTiya
vyKOj7HMOsJEzG/zhOc4tBep8hJwNtGnqidnOBpVq455ExEZz4AQATew70Y07zLfynZwWC0YcqyX
t4Faj4AwHIP0JOpxk/ZBzQnSxrssq6OjwrRfywpqbIfHkpydeDNGH2T85JrmzEQ+eLSJl9y9STyL
GqBIoPGseOB6RmnRk1/ElpwEd3JGQuZ76cmxrX5Pv5v0rSa+0nqmudJW7/Rieu2n1gTmppFPDHd4
1vU+CGiAr3Q7iFOjJtroQXh8ezkBCCRKO8RxafI0NPiameHITU408OqH+nte5OtYSR9pdkPwqYC1
GlaDpbIPxKbvgdysiYJhmsokg/wh1T10QQW6nkvAlKDsqL1yLUgpXumcT9WZonjtmD4t8YVwHBaW
2nlGfScRBOyw43ytvPIwDDwcjkEscBZhHvInXW99/7XXcOqhcgDHcA4DUJLjqEFNpCxEneePHecw
wNxFVFouulvDLV5KkVvbwIsAPfcwePBEJ9swmD4vSgzGNO67WXQeqkPUnGuzCeXeVeWhi/J8q2fj
2aQDwXileGjNQG2GrnC3PLZXdOgghCPruZh9cWJexC/1UB7jmgFxVOqNDLnD+NaMeVXixCmVt3Gs
x1RU3jbBk+IxOPzxS51GJx64cU+2H07nNP7kFEheTXFz2vQ8TPS1u3A8JbG5G1XBrA7NScgf4Soc
7whTfz+7L7YXEjGySIYzX+5thZOpkuqYmtb30Oh9jtkJyZ8fmED2yFNAs5zQA6vltkbitLAbuEgG
MKWQD+K6Vci2W3P4YFsm8WBscr7bF8eEvvspSAPvhIljYxWugfvTNNf0pBYtbTQ5XzKMbkgYC/j3
E0sCU/q4ttrqhRL3ozeaRD/kEJFMzOFSdBNYRab8gLzkrm7rR6TTwzbO3UefckBRkeRDu89DL1hn
BV3NaSKgotI1cieePvAP5hO01Q8zDBqYL8YnR5O51uGgX/XZy5ty2OX28UPrPNFE3cvEf6Bw4PIE
ayddzAHtnO5L2d0Zvh8STwWlJbyh1i4QZbY1MQzlXRjOMcK8YlwzaJanosBKzeeG7HQnFE9CxxHN
eMvcGD6tzEqpZtfY2dPbU2UGdEPw8uttJSJ8SMG9zdfevi3LN9Xz2y9zUzLZD+7CERtEazyAWmEq
sLzysqpzcJXTB0Bh/Y5Lx8fBBczH0RPuJgU9wQDzbgad2A86N09dgO5uEhe2bYTJy6ttStQr9bJS
RCCSs5wIrxIJvfHRGZbTYfocmbY+GXXIl1BYXt4iC99CXYegvlMz5UpdBp8K27gGThIfbPYkp88f
M/wJOzOcNXtyRG551Yff/GLgnGvw+k0InFGN5jtgkGuZWMahrZfVnUCK+c9Y2zaCUWnBORIOw5+B
7MFWhcG+niXKSxt6GfcpGnMjzjgixP2g3cDgW6ISm258pUHOuQ8CIFxiEN8eQHju3cqwBiaZBs3q
OJTrsF82OSt96sxuC7cj0+mtM1W31tOIMCwOH/uUgaoPVAT5x85F7LPyK83jJku0Vy5Ymb8ixH4D
iPnCJocZ/SddORPfy29wv9AfOgrzsUGhnnyblQw2iSJAtHAYJk2RIkWiZ/0C+ZWY9CqLFgpTs8l5
8Wnj7X+yZt3/ANn9jEXlH/3xYqRtesrCX04pYqnfcH5Z1E/QM/SC3kc+7SrZ7IiWRHKUiqtV1U9U
JJsoaMBxor6iFUQUm9naxUab3oxumTC6snxKebQubpwWl0UJTav5sYrS9ObQKSt6vUnkFNF9gsgw
RF6xcS0SWyXXSYjStMXj2D61GG03GAv0JZAuIsqWSacZt8269ZLp5BVcnAbwRrEp08e2tcAfzLcq
COLvTO6/iF54B9OqCFzMkRpx5HQ88MxjRb6kjxmdfD+pHZaAEPpHLB6w7LO7D706ZilTA1Vyt5eK
+08ILf5dKBtvNSQm0YmZ8ZkYSGXXx3Lpogy1cbNGhoV5NMaIn0T8cfa5WjpZsUU6gkMlCo+J4/XH
TrbHQFTOnYyrT1YDaSiMjPIc2xQ2U1A8GlXjnWhDYCtoevNWeKzzqiFg1lqwOr29nJizZ9+JZb5Y
jMHFT4zwA02ULGRmTtVN2JFKboPr0oXRTCWQ3Nr7LAsQtJWJdxQKZA9QO39vsZVuafxgO8bWsisN
8SlTc/5oKO9R1tl8LWlGb9oKVmsdVz0o34SEUYTDXDaaL2lQhOcRtS8eiYLsNCszLnQOXzkqTKJ9
eZkgxTC+mrl3loG9j91hvLgFm2A5teMVpaCxzqW6g8pffhmjNFx5D5wSxQtCgxgHd3RgaqkgU+GU
8KzqQxyM6cVgSomqTbLucT9Hcuagp7VY5pb1zgKKw9Ux+Yzt5EAkgrdF1daiEJTzx9zHeU7KwHe7
sqCC5Swm/CgT+um0+eC77bOZmQO9T1phw5SJq3Sa/CiD/L5b/itx+oFmx/LbggV1ta0223lVCW3U
gxXLenFnOoJM+8XYYcgLXYtop+Wvv/0bCMh0jKYi+vEXhWu4G6efpkPg0JVAfpaeZIsltcPLtpoJ
L2duEndMdZR9jJQ/PuqxAUpmInMbNS0f74NM0A8UDKIjz5XrMnRnNLPZUzmV9bX0HbERaSJ4Kuml
ztykUIHgr+WZLJ70cEY7lN+L3A0PlUMOYeJNF98f/FUGG0tErYONum52ltF8qw3Qbr6rOQFKuhi4
vUgwKRv5yH0TVXVwl9Us/a4L0P1GltyFZYAdijf2rh1Ad/hD6l3FwvnKW0mCFc3CR/Tn5SoHxXsM
JLldXYBrr4dmYVYJ8Cv1vQ57OFkoaZTZhluN63yLMlNBmhO7LMD4knrtEtmBwtd1EnqBk/vFC8vm
4Fm9JJqxe9JGWF3H3mGOaY67uLKHXVs12BY78vrmssk2vGfNLpAzo1waOaCl0NAQeRmMDl5w7sVR
Yd8SRwwnuyy3GcC5c2I3bz2mlhoxB35QRnLdjsNwdsmN2DCcbnYIRuO968xfaPESwiiSbC+m8uBl
XrxRIW2Zf96c/6DAYgBVjpRQZ5UU2GJ/OyjSxrQCR4vygKJgzdWX4CKzSE7CypOLGqyAAiX91rCO
ccxkSAa8GO78DH7PVyK+WL1xZ9YUSkWBiYRZy3e6iX95idbihP2Zj/r2En1H4uKVnv0HwdhrHJp8
aKAOAL/srQ4xagweAzy0XtZZZKB6ujxPvgVs5TLN4dhlFrdTZRv3fTJsTPGQFbTeI9qHAPe8dt83
o3t1EKstYHCobLZJo5t5FT3DaqW50NPqLK2/nIIm1uHffgpYu54PDFUK3/bVQir/CelZGUjpxTSW
yMaK+ipDdY8Bb+VQfGyUqYqrJu+77C8heyA9rHohoUkmmgjy2H0G9O3Ve9nE8cYfXxgnoZora4IF
hxxP2D8vCWn/P16phIriW6Zr+3+839gQjaAMGpTwMBnXVh1iNqyEQyTAsCnCGoeMHr6OYfNQt17z
qXW+gkQiV9XRzb4tMHZ4QX52iKvejEFv7Mvc/1jU7plQlfHiIeLeNilHvWpqnwu2Za3GALyOU1Tq
BNIHYSMD0FUFj2/fD41FTGG+t6gpPgbO+K2f74zJGx+qKkQDTZpmGPsOblmk/oK0yyh1EUbQ2Y/p
JsGLYJL39tb8f0P+3wz5Dqv2p1W0eWlf/te3t3yB20v+7f/874+x/lqCPil+ceT/+Ff/duR7zr88
gR3f5ALouZ4veAD+nRPgW//yPNOxfF/aHk7v5dn4j5wA91+CZ156Jv/Hct2Fua/L7i1CwPoXNx5X
8Ci9rVZe4X8AA/59K/2noADz11UPDw3KLrM6Lql8OdOxf3s+LVNEaYfJ5ewvx4AbtOOdbB+VWTQH
VY/Tziv76KbQZVYMJY9FWI3rQpCI6dpi38nh+tPb9++X9/Ol2fwVCv3j5biWI3xpom53zGVT/Gm7
SHlTKgb66sxFDbFHFVW7xPraT251J4oXYCoVc5K8JQS2uhv8IfuBnvglR+Hn7//rbvXvby8d3l0f
dAE65l+/vZ84s/bxTZ2bMfhcen33pMbgwAytOA8CldPggKjsq/aiVf+3gsFc3ur/2vDfvjlLhbWi
FPJeIX/72RusfWGHhfOc5oN6KYMpZZwAV3Xq8KCixnmHWeCMNCgtXbK7kuTVyTNi2pP8nGjZ7m0d
NyhYF0fToOfDXz6YX4uZHy/OhLsHMF2Yvvv24n/6YIYawZUwGnmmZ9ZsE11/VlldMaALzF2uGRR1
dOhXdNRpThUeCdn5PusWmnZvPWWlMR0LEj6H0dv98+t6O6h/e9N4GkzfUo7pOfg4f/3ERga9uTuS
oBv1gdyHdTASqk5wWBH439kJyapFwmRzuyZsCo+6znpFHymHkt+0II0OOpHWwdb9DqXIdJ6m1t1B
LugIOAiTO2GefL/foOJonuySxtPkSg4vxqznwRlfUe444G0+E73kHvxUHuJ5ogsah+Wz0/rv0QvK
RyOt7nnICHpFKy7axHxwRLIjKK46df700IXBd13I5iEoCcGLNREPdIo/G471UViFf/nnd8v8FbC9
fIoU7J7jMAdzHeIRfrv2JGYEMCYM5DkuS0EaBe4Fh6viBl04YNssiFfzWBOiWWJc9IrmawmWYf0/
fSGmyc4DVNXkgfrtQQsTW2TRNMmz8trhxJD/ilPffmSSu6+s9mmicaSqSVP6kHzVQrL2jPHdP78Z
y8/668ohnAWOuiKKRXni9/I85lprODgriF2OvhvWAakSg6xuOkrfv5cxmdFW9bft7c/dlu+Jn3f5
HEyOhN9Wq+gTRq1WJhHWqcPYALwwtPVEcMl9GeTGLvHFjN8vuVkt+u50dq8MPdDJm/YHmGt/eXSs
P/cbR9iWSziGLfkgfk9C8ALbZCRt2ucybS9lOtgX20c0yviA67f/KLzpq3KNeANgnB5xPBAxuCh/
Yf4e9VzEGzuqzCtnFinDk1KnAdfu1neyRxvqIWV90uFASSFoIA3LGz3t0pLN21zMfsha/3J7s/7c
uR0hOcfEsnlK6/eVHVhc6AMnledhuU0VcxXcNQ1uQDVG+X6knKsDH3e5AXYR3Kk8MuqHFT45zzZt
wEfNFG6osKZVXVowowGLbA9Nio4A00U32IBGLOO26EYDEdHAwnazFV3KKGoK3V3mMvmjSMSzXul4
T8RH85ft99fQih/PrZS2L/1lubpvWQo/7b5p5qOETCvWTarqw2hUxEIsTro3d3jdf6J/Xf6Ihvpv
j8IFFfTH80GkjqdMZFH2H+2rsfKassH/d46XIjoPw+m+ipt7s2LG6qvG3/lwxvdRZnvnt188WFLO
K7zV/C+Hsvnr2cNBTzoE1ZAvuaG4fz6pVdSWgLQr49QGqbGjcf8kMz+jXAzTNf2icW/h+NpVnoeb
NjRs7Buak1A34HIs3e2pSjdh2IRP4Mqav9Q36tcddXltrsdtDG4SjzQZGstD9tMnU6G1thzTRTmP
BNgxMndrKmLV0x5WjhMSotIjgljz2rDzW5rwRNwgeeCRr9JvwiHDa1ZTD4W9bZwHFWNCG+OD6kMg
eH59TgPl75uSZVwUyj2MpPv63MpWcaj97WjxD5OJpiaiifNoduoy1ll49ZPavHnUUoep9RCayOBB
hLCyQw8vqlantqGvpGHDEmKLXeSt/E+jPN7n6biDwJpvuR6lm2mOLaxt5dZkvnGAqibuh0NsluX5
n7dhPsJfV5ri6utyhvPg0r7F9en8dhgU3pjIMbcxVYdmttbKeS/mCKhwDBzcKfI7ewwGDu1ObBKj
hb3DawdL4xBe7/W0/d44OknCOVIL5tWxp6KVKOvplNvwOBKDEI+FlxaTtbHj2vVM+NJxBrfJ2kEx
EVWjDVPKsU++6zyghYz3WQquXhplj8a3xaVvuafC0wk6guFWhwmyuZCJ69s0KJLhtG7wruDNX9JI
3+gfCUXf/GP09oMGkmTErPsu8rrG5pCpXA+J2tzQiawiRrh9vx0qmyZmBPicKtc/DeOBrJDpVgwz
+JouP1tDWKxby2l3XA9YQkN6bmsytubJO7BvEAaOt2Bf2zBh4+Ij0Mr+OEekr3rqkX0N0gvXIhoZ
z1M8bqcs0k8IE7H6RXha/doYocE6AQ0k/Ogil/cte+jdYLTlpq/nCDl4Bb7WnPd1EulLrj3w+Cp0
tyn5IgiwtH8h+pJcCx+jMWCJ8SSLLljXcybXLgLrjcgNmEB4EJLa+uQKOLBx2GVrux9fIJobT1n2
zKT9kw38Yjbjrdm12cYFo3TRciD3fhAfwXyFR2YLL13bZdtKJ0TGG8ysSmZAe+1mFN2ugBiU9/Zp
Vxa1vZJ0oomev8Wd7Vy1n+xnIlAxBOl11vru0xBiQCuBb9UeDVwfexjT6Ok9Sl5wLZhwLSWio8id
b8UI4VlHfr3NXIRgdokDRpodrO2oDe970oRWgqBX4BHRc1pMd9IrDkRk9I+uxWc+2Fzk2+7RgUB5
YW7nrEK4VWjVsCylZfSOwaVL0gUdQA/LpMzzZo+EsUVPRQRDXGTftQPaw+gxJgiLHr9KIWRENJ/H
lpw0regyF+GHtMIMBHt+E2O8urVBPq0sRqifhqqBblJc62Rwz0G0yKc1tkKszcMW3aK9CaepedcB
QoDNsAcggg1fT49eHtG5j8abQQKHncdqO1cCjR/L+mgyyURegX7Zq25WPRdbkq3mA2vNxijVcZ8x
+WxsZueryCoIvE6J9sKOwJBhWeFNARw/D1ipPr8jleu7Hzewkeby1Q85g31/Lu8x993YySyUEzOE
HJu4dqXFBHIKZYTWXwwejfeB/TkpSFVJY7IcBm4WNpX0vopkckaYd12o7gOZsk/axm4th+C+ddpN
MmkUbUlubnznW4w0dqvyBvWHEZn4cfvymIczRgIk1zJJQHLNSfgwJfWLtEf8ENqvDjpk9rmI4BLH
v/VS1vf8gOgDk8Y9El/zIv1gOrd5+R0/+nANgfSSvAo1UvCpruixxe9CxQor4pMGyvpBBk+NBX4n
7Dr3lZQuXBSPpaXBj5JFgizPbu6Aw+FvyHNMIwVhDfV3fzCNa6b0i85aRvpuT/LG/CUUBT3tbtL4
2+1yn8bNp5ik86x2P+qyeY4JOtGliu6cEiFHGKA+mDw/vaJ6Wg+Di8Rf8w3H0iWsrmYLnGsaAKTO
3Tqconth8GmJ3Ee3LSKBFNlILvThPjSUw3s1uPW6gW/DRlB+zblSYHAmTdg0q3tMuhrxYnoBZhpc
rchJWZnFkxijYOf4NnTx+TlSk71NamR1puFmx7qXYIn65wZDSJfrvV9od01t1GA2T4Y1b6lziT3z
QFwNBpBRP9jMGgPP2jktZimpmoTHrtRgsFrK0NIy3xXuIQSI/w7FNsasDIUUjOyLYabBh1rKb+ES
KeTNU0oZzSvpi85+yCqcjbkz+B/QZJc3sIMktyMo2BSRADplGwWINonBM5sXD89Hgqn9FfC3hkiB
brzkvf8uItyG563f26Mp72DDbkdgJ5t61OPKLtT0LryMoud2LYUmd0/c4hLibh/W68FMQgLQqKnz
UR21rslwac37Oqj557K7BFp7V2O+Nj2K0bfirKAy3llty1vWNBGwZNrV+wYlxXqw5oz74tOs0R2M
mCCOPrvTQxqsEFaOW6ZL6jyl833RNrxlFpLWPI8bxDr6HW0uF6K7h9o+9Z+D3Ckf89kv1kmbICYf
MAUU1mh/7KVJOHWCLtFgc0JnzwlhaaQ+mgHzYPfHIghIoKAaWg2q7rZFuR+oGTZRJKdt6aQji8R6
CA09rR1FLeFbQcSjmyrEni3UjiJ75xpjdrH1Zeob4+CXdbdZ6Sqczt0MhcaqxnuNt6eRTLIiHQCy
sYz3DHRJ4jV6giLCUO3HDnEoqlTO/MY1tlnHnoIyFJWlgWtYuPadNaTdKsV7ZKHH+FTr6VOfxc1h
zNENot79bNRcs8NpEQqaubMVYB82RU1kSzoj5q6W4sLD+vg6JdgrWjcW55To81U3Lt44WXzPNd4L
z1D2hUHXQ+tgHPK0SVJMW427vPPwyrfNA/fwmW/nh1s/ULusaqJzpmW9AQyGIEjtKmI0Tga+3aPN
9E3M9g7zD1RY1K1659mCKXDqHIdppLq0sZj5Rr+PZ1PsRqSexiiTFfPf8dI3iO3bJGn4HPE6RCNC
Ci3p35g1Bio84CfUENUZenq2buZ+OLEPi4KS2Hcnl3ocMIpTtht0E85dU9a4TMuEyBYZLWQ6U5yt
Prv5XfNaW/b0HIfLBczaN9FkXEcttzJNupsOEGMHZorTp/dvSW3T6Jurcj8uI04PRs3GopfK4W8l
yLXRXiK3Xe7JqXcIFqFgn6Os9DRqe7jAxMHYebDL0X9cp4yGA1nqhtq+fcekjrp95WCVSNXnLDSH
SxL4Yk0njyAEK1EAQ/oYcVJjXWR2spm14Qic1DGKCm8bdE56hePT7W1H+zzvnkAob+w4GWF2zf43
t/W+R0vgovbkc184r1WVUO6iKi8CAn5MX3xB8Il0TOfRZjD6+z5vkZY1I+uftJ2qsZstEoCLsPtb
gZJkE8r2s2X4x3bEQsD6zs3qm1TmMxMLni6L+K5gTPbmGHN2yK8lARUIqvNPXZlGSHIB5wuSNbXp
PMLFGHeBpyDaF9Gz45yXZtgYwUxxS8TBpvo+FjMwRiv/4rndR6XToyucnROPBKyWecgljmCCIQaA
P+unkUd2q/Gm40x61l6V7vPRnLfTIs2vx/aY+WGwa2SxaSb8SEFkXmXdBOs+0VfDgpooCsQ/JvLH
dz0o81Uz2h8A6awmk49taKdnkq0cMJUjKHjyiTKFny7syxcMWi8d+Uwox76qLbC/gmi37KmHv7ep
UAavZSUPefPB6GKgOqmPtVBp2NXq1SI3DQF/kyEnh1jVZVjW+TBAO3DF9q0ak62F+HRUN+ArCJxq
bKpTBmjLrvBvFonBx0KeDXg/uY7C4qEXNTr0qduaaCwD22AiSuyXmGLeHjgzTZxuAUde6tFDlZg4
gO6GECcIPDlukZsSaM0mw3ezGeLyhiALx2C/cy2sAfhdn7oKLn1WW/0RPm0cbIT0zbU2MXLJIbsP
2575zjweTIdMqrmvqD1CtY1URbHT4sK08JX2eN6MXqXbymBiDV8Il3ql5cpMmA/WI5rj2DSgBOzL
Nh64y2bROvGR/TnzXZ2SAZB+7lLxDEDH20lndNYt+gJbFXeG2+y7QLTr3mdDp1LbcEcEQQ+YbOMh
BOnq+BsVL/5Dos4aGRSbvpEfOBjuuYu+ypkwxYHwngQE1oZ757CRhvvgGTGmf+Jl7EbVMAbrx6yA
BsLwrN6mXrTjhg6nKj3mJSjsbmSXc8WhMupvExbztV3CW2+rj00w4HOmlaRs0JdtCBGjDK0nsSi1
ERsiBnDLs1wsCLmdPlFVnOZBl3D0inbNC90XoT2xjzkHH7rkJtE23m0dMsnv3HwfpK8IGr8NI3L3
yBbuTk8Jumz3XQycfpvWEQdBEmzzHBGPE4YXYdr1zm4tseq9nvl+HjzkVXqLwWJWXILZP0iyk0Qn
9VjGV31Dm56xT7hDw+gAYx9rZ2P36ske5LwSuNqGxn61K9RCdkfjPHezTVPHOBCtHWY/IgcdE7Ji
yc2x5PjRrYOEpPtiF/dzFo2rwTfUJoUVYDjrYYaaiq2y3OS9wktYfskM4iraItSH1HpNe2Rl4C7V
KpuJOTXqrTkVGjJOuBpaExoPjhinzeAgSkThGe5JqD1oeiqXnXaMPsLVrPXNC3CCBYMfrjOpHyyL
r2kEZD7wQo4q4KfQAnd63xPqwZebe2j2VXNDpE617j4UfaSxECmw52Z2Us5n1eCgULIciYc7BIll
4hdROdkHEQ4al/eYpevx/qc3qw8hEZuU45Jm1VbmEr3jTPqz+QVj1wgAACvUS0YW3GgwIc09/IRe
B+eYmIKWjGWpQCeIRhKHRZhdXISP0oEUXaV2RxYuuB8dQjtrOF1zU+0hTXy0wbQB7OiZxx8sptau
0wO5+5RZ7avhp1xPWvBX7Qo1U4e0QZ61HUM8ixt7X87mJSZyah2Jtt0Qe3CSQ3TA3fyhENV3MHLv
xw47SDL4lMPKW7dedgs55QILd2HqO/dGO1U7O0vXM+3pA2qJcG0J/xE+Kpb2or/QAh2eQr80t9QW
sHF9ukT2XDdb5RUlp0+abE2RHdCUEnVpTz5aS/lMxxO5cgAHjXFBsIn6LjuYoBZpYY1i1xkFoQhI
V9d17eK4H+AGjmX9jWBd8+o4mH7Zhk9mzEV747s70RNTY4kSb4IckxtfJ7m9/S4bi+QWhfm9PUXz
8b/+XLcSHts8EcXolDEVlQAcYvFcvP3n2y8UJZXgbebErWykyJ1EHT7qHkUDmu9bZdv4jlqcqqc6
GI7t8mfN259NbfRK+HV0KMcmvA3oJEOB7NOto/D29ov6z9+BmRPrMZya1Rh67+3B+SQzuz90zkjT
KdPgvKLQuDDz4T/dob6kFVojla4r32ROUMfWtoqz6jnblVWHmMLI8kMRE2s1JbCZC7f31p0BFdHK
xTNV8bhxzXnY+RX6eET7wgyR5Vavukjw/YMTxsrZP3jDAeokirGS4L0K+nDpI+sliNo8T5rzWzhg
UI1DX+BbUum0prV9bdRAyie66YzhIRtnLjeuY7yimr3MEowBZKmCPCIiFlRHzmd4R3qA2KPG3PFl
72jKhOt4pprzTQA5K6a06S5OiNhr+umdru2XKSYclfLkezcvESiy5gFaeoyRze0fmzZ2UnCGtERp
pGNPOGo5R4+E0V+0ZUf3HTmKZhxdB1nsRyLTrrZ2+suyU4J7tTm5YbXZ/5e98+qNG1vX9F85mHsK
zFy8mANM5aScbN8QsmQz58xfPw+ryt2SOuw+uw5wCoOpvSHYlpoqstb61hfekAQammwt9jpAdNdG
SDWYojw6pekhtl1WV6io5/CV6+S6HHygim6ERIRVdEsfOunECXwJeoSy0nH5mlFEq+tS7oxtFA9v
/Sjvx/Ti0lIrbyfgoCIgIpEX9I59bdaoJZTFrRxa9qogtZgMaKjcA1EpQKQpzUzC7W1bGvE19BYO
ayScVkHcx6sw7KFItlW3tBK05fuMLerl7kb2lWCN2AMyiUInQg+4ZJSevyzUJr2RaZUhg5ric2MD
zAyGuaW2z7EnuTPGG8YOI+h7Mwci7EMuSkdVaGg+l23mewsBK22SuKpYcm620NJuErm05hjrKLeG
dxdGqE60ju8+N2V8tdeFTJExEx1NN9O3ZlmOupykVg1yGe1XFAYj1NsqOEhdjqJajztHaj0GVkV4
b7vhkt8VhUq6KDrOARci6X0UrCNVB7Dipa9FXpTXeGb5q6ERQFx7Tldwlt/sxnoaVCQb8kKJt9y6
t8xitZmjbrlJW21DohouC6GbVCi6ue2SZGFR3IaY3oH5u1EHzWI3orHMSNIGM2yiglJiZctEsEV2
sejvMtL7ClXvbeqmz2oay1O/i4yVhcvjTuTJvd2HC1tK84UwOf8rQLC7NKZ/AoN0XnW2+1xkzgue
WP7GTMVd3+rFDsDFoxIZylbp1GFi0qNDaE96RLk1vVM0bU25LWZpjpDBvvhUUzyH0Z69pFPk3tSl
C9MzcQjUmpsvY/qHl1hqyZeRHiiXpQz1l3msvShLGZLS/h/3P9MmRnMp7pOB7E03y1tPl737tg3R
wGAGTMOKFGCK+hkmsHF129igXzkKkRTvIgixdaobu9TptHlsaj38EB0Zk6ZjEqDVLd2RBDlt8aBk
UrHRA9oYQ9pP0yTt5znlDwQQ88HGLneVFzF2ukh6ofIyQI6H8i5UZuC8deZaaoueRkD5HDnY2xjY
s7KO77xB+SJ3XwJo9DMtGunNWrgrZeQVELuBTJB1CIS6jjcD0Kz4BCyZOnSOEhWU+W3EuyXIqfEM
HhCZnfBhmpjhNE69Nx9eMCtppurJJeN8GEK+kSxiGBE1MrEUZHCS+wiX2tB71dBGmQ+S1EPeMKc1
coUrUSK6p6u1uZbdp6yBBLH/wj66G/TgFVovkXRk/MBPRcRcQI+pW7g3+z+l3djDzwK1nCf0DSZB
5aZbmaJ/ZmsIUXWWCYOlNHgqkaCl6Q0jXwh9P7KxzYBW77ZpxqEcdX8Lexc9qVkjFKSoGjCXLuj3
tAHNqWX0TwQqSAl7QyY0y67ULWwP8LMGGbvChnJdFhQham/e9635WrrYyQXmPr4qD23eGctGyW5b
6JioqVj5vDO6az/A89ZvMNjCnb7QIEqnNX5Qrk78KrWW6r8ONp6GI5KlIX7t1T/QU+rWll5upaFl
VkWqPjNRSkOUmILBTX8aRShtif4runDZRKv1fhUKhDoo+XpTa5dJXUQbAbMvGyz/1reciTDcH7We
m5u05x13hhTMG3QqJ5RkeMMV7qViQp/LYqQOAikgy0pGNGvqaCuqWDeyELskco5q2/3Gy6Gsgr28
pNEUzpFYIjmkFTFBdP5JayR1i63gfVfIYwcEiRTXnNsWzX3hVi5zMvtaDmlQ2VHxraGWXAc+jXUl
IkQ1LO6gx9Kq1ud1h/3YUMrhoo6QdlGDUeoW6UlaPYu4V/sNZedE74PhRoOP2nYlBHFviRvhHWoX
FpIadQ7JFmAJZg5Q/O15HchQDHQTXVKJOYYBbjUgJ5H7kU1j4RjhSNpXX1HlpRQVl5Co4nXUKTOG
t87Sy6IlIwUx9eLMnKvoDAgDGCGlEzKOBEKbJiH1jhjyN5kmURxZtHDzseXT4aTlZS9WqHpXXnc7
eL2+GkL5RnERjgI5A0kmEVf+qLIKGdmZ1ajhSGlbT9O0YIyNBH6mFu6cZkgzSfx45g0I7zW4nki1
8MjqoEQlmfkj1+N6Ydkhmvi2TeEDwUlKn00OhoWLQAgoViSpnK+xLUPGV+wWLlIDtzREDCIlLk0H
zIXmnTXreupqLsYwBYkpRFvS2wZx/IWSfS9phq9MG18rz0aBz7xzdUQ8KtV5K0zph+FqUBMdAcss
yr/54HnwfiK51iNGablFHeR71kbOM31BgHj0lPheVoU7d03naxubwyxoRLLoCroEbQmuISTsL4uE
OU0VW6tI1uZ2gjy66361C62dZpCSpwk6ZLO+95VZavtEBapVz0dPLnQYpmrOrJLyBqQMpPeBur0s
NfXK6oOnytNGWkVxFxT169BVLMWfrU+2kDN2Uv0226IYbxEpFiKgKYKK4SB/GQqfFr6fwxYO0UnJ
UAUZbLzUJUzOEdPFxVtCEKl9tQGmTwsm0rNWR1aryOOllLqk6XD+AnnJRJgTL+oAZyn9TqFFsQBG
9mh0KD23ZfRkmEUGwRQBuNggabYzhHVhRuezEHngQdK/jQR/4gFC96mfzHvYOnNb1YopfWc8ZByd
YKGNy1v6aQS9DB81j+ZmDxmf5jQtD2Wbj4QFhq/E+D5/AyLG9hDlmwzbctYB/J5UgZfN1Bpbd4Um
UEs9blsk4ENDI0MWi7zFljdOb1EqXdqSXKGeDKUyzzAXzvS+u0GICP9T/LRbKDO57zMjpavNIA7b
BbR1g/uOEn6LsooGdg7XG2j8mh2Qk5p2OAVZE8wIq8ZUMnN9g6sCKygfvlpuVT1CdzSuTa+5rpGa
vkUGcmUbbfgQTQWD1QIi+66NiAmOlAVLlNSCRYs4BjwM6LgtuR36E8DEYxTtzWxX5kv8RR8TIV7M
KM2Qe7ZWeVhZ1xlueTZ9+sXgF8HolLBrIWDMbKWMrv2hwRBW6+5jRoaTKKkeBldyth7yTju99siv
9FmLwfFyqHV7mVkkSlmMTjnCwdTBKtVRnGFT6GPDXJqM83vUJJkbsP5q5THCmRJBlHCWhPixNLp7
jyrQD6ToaeWkA+oAaXdl1KJd9qqWz+Usfk0GhOZo4pWwScQLkC0VLrcmP6nuAP3H17B2CctV5vvT
OhT4A2ndTULCBQeAzotuP6fjsMNBzEvr0ucY3acJwzWYE4r3qqbcTdrUKMjgRwHYaSiXVYDPQVpV
+MvD1EfRUl4mVjzKHZGu+Jm0UJo5dnQ+bj9YdQs4aHGSwZ6k1TR1/FRmFMyUqOEXPRhu8pZa9auO
LMGycpRLIzXFTvObFUYV0boQWTZNtQjua6qhPxm1c83ghGaGJGalh8Rn7WXuCtk9BDVDOPFQF/Ew
RU2VnlWtLMHFfGceXU0ZD94KYvFSExFqZCYMPrkswB8m2PkFZn8Vwz9HB8Dh46F76RsZE65Ov3Vh
95salShS1Rs68TMD4va8xlYZGhPWyowW0RCw84qkF5Ni376rCwO2pYtslNsJpCM6ZwpF/DIxUELv
+3ADVgdZO8lC4CGpGUsyD1e8WIXryKGLZoy10Hz1q9PwyXmAIyK1y8AZhGuZyIlUE0NRGrqhgSXr
0LDanYmnQxUrIWGSqAMfCMqVA6Vlo82R4JKRF5oEiMI/ob44qWRSkZTJzVQGl4r9KBD03Gp6jppR
Bj5xlYUqI+bRDMCj7MHMttisb0OrWqO3+KWw4mTZjLNBXW4FWkLBz95HPQOVpu+dgdRELYaNHvVU
6LnrzqqyX+ZuHu0KhH3h9MCNQdTUxdsilO6dfIlbwqzwLSaGOtgRPNGKafIDRxlY45mOJ0iH0pOl
6hOUgLG0NFRs2xew26VrXLNmilZweIOeQUwUUZXa8pmetTRbW8zFmaxVZQn31sxYoV5FWlhifimj
Wo4KPViznPK6NJ2VhpXFOggpqCTKIldlJC6BU5rSG6dAsDx/4ccUn66lz9UitDeChvENIKoHGVQa
5EqsMltdWoiKDC5Qc2ep5Mrc/KJ2sYJwIbUMDhxcMfhKlS04XW154RSwf0SizAMBZFDxV7EfY37h
+eOxUYKkttsNB+hVE1VYyKcBSsyonEkKEh1FUUzRgAdCW2e7xiwQgnDwVUj7LSKU0VU+YG9dDjgi
gIFjbgiWHENp1NTNBmV9OMAINKHzCbcnf7R6toqQosdMrrOF57T0y+VyO5TYn8OB4rRvjOGq5smB
p6k2usWvzsqmmAy2GLArwIsr8es1uJiVq1Yrzc5VKlwJ2jipHKMHategQPfVwiGDhQ3sakTNIzbF
BKUvXGyx0Z+CEN/ftAY2RJw4Yi7qfAdqoUIfZbhBJLOca1RhOARlABusCr+5Uo+vikzplxA2MctW
rW5WBRUlqIaJddg8BVOoQuq1hTAW5A65XFgdCBKvsVC5zLWFCp8bSU4mOVnDzAS5ojsXqOB9bKv4
aPHccgVNfCxYUBOs52j5P2On2Uxl14BJOBSzwLW36Cw9GkOAI6a3+p1cv6cy77/s/23PZ/70b1Ik
o6WnaR2KkaE0R/zgucNsYOOPTODAMjwsI8c/7v9x/yW34KaXpdlO6wLWdgpE08nLYrO39ZIGBS2p
/d9//0dLwrQ75+zCpW784/4nS4d15lUM2WMLr7lpS7SYOFj+Mr3nanEybJ2UYzKUU97D/jd7+7ez
/yP80XgN9+DgDbY3CNt/yZs+it79o4XT1dw3g1cp8PLNnvY9GPJd0SJQpRupsZTUEhF9vvf7D8i5
Y1K2Zgg4MZI5vNsDmXr/xvdfPBUPMwsPswZlWtJ6s0JQGOe7vZdYy/aPRp+rPVWbsSo+7ZhRGaM2
iB2C3TNNWqHj3/b/1AotXZSufo+GWUwEdXGDD0OUCuiwVjThh3iZYoS6aka+eo4glTkYb/v/fE/X
znRRLJXkoUSoF+YjybFkA3nYo+z+P4Xnoc8g4ry8jebGflkV/mv1noyjIEgNJPOvPTVXL+2L7//J
f3Lk7yiGPhJ4wGpr8LhBph7JO4opj1absMwVIOSWrAEMPZJ3VPVC1ThCoAJacNBVAVb5SN5RxIUN
c0fIKiMjhe8o/zXyzogXf4dhtwXwXJ3GlAqiH5SsGJGz79CnMs5xQ4BL7L2cBdIq6iPUf6O0B/Sl
XNJjk56jsbOUtckIPNWRShx3nF30G7wNbLoIA1qgjDIjJ0GmyJeVmTzo3aaS4xmC1dJWlqlsTcAH
aKCUzrSrgD1nFfpVNXO5JDfcu1ZIyU4Lywc/Ewu58leWXkmbPkQ9Ab7M6IetTCtbQpxHxUKrVlx0
ixu5nLstc0ulM78J28OQU7GsKdbLBDHRaisM4tHGTlprpSWg5fBjHm4QSAE+OaIOQKaFi1DUt5Bd
gV3KlYqOHuPdCkzrZYUYw1Caj8y8ARCU93naodmLu+0gVcYWIX8E3Fxk7bVhxfGBiaDFDBhgmsJQ
YcFaKqay74DyLiCfOxbG5p7e6tdl076WIBxxhaJiDDDiirO2XraS+R0Z0mcBgeMK/axbVS+y66aC
5R7RCgXEEt/2Y0IlSosiOLD1CdPXEZGJGDbS9M/gVn7mWQ0PN7TjRaeZ0gTAP1a8tTnNSchCGoEr
1a7pnillsuoCtEabtr4ydPcSzn+zDixk9yNT36Rp9zNN2/C6raUvki/flKk63NGPR4Yw5CxK/GJR
WaiFeMTQy6ZwlYmKi/0a//qfLfcI9lR+hSpsXmGo4s3AGOASLFcVBevwkHeWO80qL1livJffxC72
X+/23M1hxb7nXZkfIcCYtGmwUgR8X1uWGR2JEWb9biHHg64HklOa9wn0kxACzspAmWvudbDMmS06
a0PJsGDz6Y5EwTfZwHmPzuhE0EndGJ5aXjd2mgH3UuCGt+myDRvl1ko6Y1Yi+X2TU0/Y7oOSUnOD
mHU3Vtbc+qHcLAcv6OfoHi2wcvCXba2gtBtma7RdpjZiWpuu76Zum1tLUQCWUHIL2oOUDbsGFB67
bC6jv32VMqYB3NLNzaimBq+iVysLXyyy3ecSkpE9WE8NuoN3HkZ3SPl8U2MUUtFYAuXj0rYstfQ6
UPpRn6WaanVKL9Zt1YeCDi/AHiRGQNnZ93//wNWRd/gxdOjAmghC8LmgmhmfGdCZoLOBkEJyb+U4
rnkQn9Dh7Odt42mXmhtPASA9J67nXkc7wEPNNuilmy5rvlWyJM1CP8OVAnsACBPFq1FjHQ06Dk09
JS52vY9qcahe+gqIoUCoo7k8X9wc3UzFZTBZZq2yCTqGPAVdZhqT2o0SpOtR3xkF5e9uoocbBGSf
y1ASqyDyb3KPEZ/sYyQ7iPipIAtt3c5/RGdc2fKUkp2kaktRu9YmAuJFA767MYTz5Oo4pFB10eTP
FIyEk7aZWrShAQZkX1sZEYMoS5agJ6WlLnZlNlSzHlrYPLc79ARF9tWXS3GDmOwGenO8Am71BkZn
Bz9XWVkEtx7K3TIGlTLN6WQ+9W67o/MxM2LZmle6hCQoZi+1oBPjBVSUWsDQHx08G5oZ/m6tHM58
qs9JFHs6WYqy5hy6imQEcZTesGdaZSw9tV3HPopoTWouioz5eRnYXyyjfk0Hfxd6mrPL9EcUKv17
Q2esV5HYRiUIdVcLl17q3cGbwmVvnI/TrbDhrLjyKrZrPPzQGUG0B4V05D6DSLpiBs94McCVESHP
RzMZrqF35gu5DLtZ3+Uq8i5YodieCFfYroAE9SywyAOa1GguTFWfujnL8lUeheiMujOr6Nut5AlO
koYtPTRZv81RWEZBIt3g7DQTLfY5gOwZQqPW3kQy3QrKJYbngO9dBa1a9FuMeyHq1b6D3/fuZdMY
8ZKN/gbZBgcZaPiTWkUt2RHha+LRpYhRNtj4jGyrSr5kXU2FEaLPichLbhQzL5CzbU0wUTO6HW3b
J4teURYOVeUiL4fwuutv0RHRbxxa55hrghv0jWFe90a2NG0L4dvxi4VxQ5Zj7dxzZxOXXsoqidHK
sY3qkhkJsiut+KapvruQ6yKkrYn/nlDDVY0lkN0bpKsoqEySVu1Wgawh+R+49KdKY9qqrrbUB0BC
/QCf0A3dHZRQDmyRgV4uX2sYov+CVwR+8EMYMGRZqDaQPE1TNFtTMez+GHhVt3Ect7GkuyAqQGh6
CvP7hB65bQU23h/DerBhJ4a52PQdnP3Cqu3pUE89CZ1vNks5pyHfbzufLu9Ak5dSvnlymV5MFY73
deN2b4Mro7YVb0CBZiM4tkQfLjJypGckcykVVGFxllUbCRUwwDS4ConsS2fTpcqHrl63BisZ72CA
Z5A4drYb+XMT2etrubKsuepSurIdd6nPdDkty2qOKQ9lkJb8MJF+38KoFRNPVZBNyZxmy1ASG1ls
i6ZuAhAT/XQULbqJ7jlcv/MDMJUq1FG0nJ3vMFLQnZf1eFtAk6yZuFGPio0cWeoleqjJHDifPzU0
o99l/HomAJJK7amTD2UKmb8MmzKAysDZE+nLisbMrO6qeFFpKAtrCa4feS8/oRz9rcFIxpRcewma
ZQrq0d3GCtORxkUl3ECEr7TAIFXmQNsLRWNLRxzGxpJlU2B2hbkZEnxs4K1poyoAkQirOIeGs69U
OjIxWjYRPfCo2O7Jy7A/3PouH2/VoRFhIiVKAAiXJb0Zj7b0Coh7eEmHRJ0VaZQgjdKGO+GGdNIU
c5n3d75kewvdMqSprEnlHROTehfl5gMGOQ6tq50C5D/Ns3hXo211s/+y6pr6598fXua4KH9Pe8dF
q5E8WzI5A2xpYY10uXfZQpsryJQMhXNXYj2J8joFtGNm9nao1BKdSPUpQ89RwovtrjFeg8HuL3Vj
oSDnNcVWN3+BabqUsERASBIqRaN25cxXMVfzQhXsdkt/QRruJJyhNl1lSsuwELeSEfVfRVJiHgQE
/g6hBmRpbYDyOhKcfl7GYGwwfc3gxU1tUdC/S+LuMk+JZZpVDLR6gTCrLqA0UOXOkrfxHWcpZVsZ
4TDHRnReldpl090mjiV2HdIkU0Zlo86xLt8ZDr2PyuZDMwv5yWaCM1iDsmq1oZqSCZoIlswZOFQ3
AWZoCBBH6IbjopX7tbT4+wevf2LijQ9eH2sbOKyyxij/U7RIQHcXiudad5E5oA0UKN0V2uTu4ote
D85N0tmozoMjnsE7AtaJqKDkbVOggrvMYG7e61Jwh7tT4hnSHPmUftH7oTmrw+wJATVj2+SuNC10
8MBShfThUNBlwxL3CqdvidlOtFXIDNZO6tJjImRM1RTedapG1ARGk20jhNEQfDWuo1B8LRIv3UCn
8BB8d5KdGSKcwnF+X0F6nmEn4C7IkteSXjr/iq1of9Qw2K9OHWMDRVFVy6b58+khtXHhF0BgjDty
RE7MIFRRtr8tEUHcFF4D3qZ0vpjqiEBnVL+RkZWhXEGjPm8UfR3jZkYDwEiWYVmDNDU6BmlOTFqr
52BerSzHmM5WaFApW/iFw6Vs097VnLgYuybmWmR+swkr/xIFzue0lpF7K3cern6yRZ+zzBgzt6oY
m+f1ojJje0mv4XvvxQZgtn54sEDMFZ1mr+ny40dc+uDS8b9lFoUgZzAsIAIlM1XQk1eQD7uKdIJc
6DOQkfwS4nxPhWOn+iavmFfEcupPSnqA6z7pW5BNV4Hre18kxTBARz03Ul3s/JphXR16l5aJ11Td
e/qDrDB308LB3DJ31iYkEgQSqIF+Mw2ASV1jvciYu2nbpdotdMZD0xwg/RTzu1Hk3fhijhS+llpn
3oGumCDgCPAyLd0VM0BlFiSmsk2Z0MjQYGx0pyWSphtFb5mzMZSZSUBFLhmtT1UPae8yxQ+4juo7
f5AXUoUnZF7l5tWQOtYs8GUP0Ij/pdZKwkbZjcDU72rXVS8iVPH5FMg2Gzju4UFCh062bpxGQ15z
2ncYSFTIns1wvjTAbTK12p9AupfcCALUDl3BK8Yd11GriOsil4qF8CKE9dXZkETllW6061zGARtI
2DS1UgXxsmlqjJa/gYVjrwf4ISncJy0cSaj00m/93NsUpseEtJef40oojzQc12GEBXjSST1VJz3W
XmXC2YyAskoSCY5G1k2VPcZIImEbT5UDamqhwgWeJiWRx0UzTm20bdnhhpE39bbVfQYdUfvDUmpr
BgYQgy+/wCVAjcMHPOo8X/LgFjAhy0qU4/d/BeS1tOLgFcxHuu47sji2FGUv2sONgG4kQh67Hqk7
siWaiG11r2l9jM868GarAqvbdy4yYRqowb+PdASzz2eMrdE3txHwM/YNm08VKa30uC7DJr8zTJKD
LrZHM+Da2pR0VK44lO4GCEcTo0j0a0BH9wzWjYmal3gRtcBDeyf3pgpt/TnI2+tOM4qtFui0Mp0b
KU5udTVIHpAYN9VquJWxx1354DFpNnjqoy1KfeoLaFSikZNlqmYPVSCMpVxybu/jrFagiOYDS1x7
Dn4zrlu31yJ03kAe38mRZj+4LrYefMxXDNahfCgBgl00UKacmWLOwD2bqo3olmS48ozuzAgHwFup
bHFKtyTmF46SAZj1kO22R1fxqLUWBQpEIEWEuHLy1AUTkkMCNfOEX+wm10YNaq/3HUonG5GjxK2/
WtmwDoJweDCVnKmdi49D3qnAbrPbJqlovUup9wg6NV+FPr83YpzxEDv3pj3+tDxAFWHSv7ZRh8YR
wobR4RDdZMu9bZRYvoTCgemRrEHmwACvFQWdD0N7Lk0IxB6A+J2Zk+c3ng7EqJeDuV1br3HqJndu
DasEHJ67tbD2Rclvldhau1XGdMZFTZHOjQ1KbhxtGKRMd5WCzCo9hGVpdziqG5xcfsKEIqSggwFB
Nu9LOerDzRI7gmoSW7EDLxJPVUlmxOzJaMILD8+sqpKSq7IL6Wu00pPfpA0MEeabRc/gyDJrygyS
DixejW2CTYLs5VtjRGU7yHNOnTQw5rXpzZA5BLESt+akqW134SQ+XNzWLFg6eV7ByazDFVQMWBJu
8OwFLjCpTkZCHvcrMIOwDRAupIZFUbxhNnnLc5hB/HhtjUi5T80K0Y1Uczd+lpTXJn14K4XKXrV5
/AqFjRMXyFxa0uBHamznKm20DtNxBmw7W0ePR7C7j+RsHT1GivGdho1ymY9/q3IbdaHhLs8jDYEy
U31gro0OtKLr0E2eYhBb16VcajeON46zixB1wFJOsG+OBR+hHd7t3QvDlPJbD386RfvdzIV5Gzyp
2mgRXgKjwAM20NJbX3rzYapMq6IYVQkMFGmsRMNg0hAooqXiUR8i5q5pBXAnADgattRdHANPUglL
A52BEis/DePsREbegvO3K/dk2th/iHp80GEiBfiUJo+Zm9bLWk7kTSY/NFpBypNq/lfRAPEA2TO4
6W5wR6eJtHpTtEBs+1gtFlaF4PPA/NpVPP9KRmnqtnWrtSE15sLVpYTwmvVPocOyIznymDB+QYOJ
xRM2CeBanGN6ovgujhLM+pKvWRdbU9SMrNXIY2r0LL2xwLfCA+mim0wv7utKuIvIzqVFath4KNeA
VWyH9mTjd+RkcO42bh08J75qzAU51LQWdryMk5aht9t4E0PFWgYYLJzEtrFuAiOj51C80adQAXNj
Hd35WEEmuLHADIvMJZYtQE/QUfbdSjwwPTe0O7KVtZQAfRe69xg4lTRnrh7BSlnlfRvQBjOQTct6
0kDqJyz8dGcVo+G+QCi6mGmB0twp2SJGdhMQWOlhieD5wwTT8ZvOoHGqN0kEaxf7lVrXnA1CeHA/
DEhLFm4dE6S7EN/s2mZW5SDj0yjCOaHvlhq4lxjT4sk+be6Nlwqq3Zri/X4AOD3te/jiKOerVwjP
RXa/zOrgNQraCLCGkHcqmIBBYnraWuA907REW793dhjrDVdtgxInkBptAjmYZFZWxGpQtK8WJFSl
LL8C/FZXsJq6ta2QJIRVYAIOsNorJci/DTSL5zJkFtBU7R0zBJuHZsPNDJm5yXV7FWVYQ+aJ9jPK
XWb1ndI/631y7RbgMpj8EdPgON6Fhbmw7SfcD5Mvgt75rIoMedJ5dbkyyd0PJ+X/M5Ol442M2m2A
Nv0KTaUfAIR/lHVU/aaUNn4XAVbgNOm/90O/JNj+/EJH0bh/MauisFKoZD/MqvZvav+O/+4a0Qs3
Vr8xCNPlCxo5jJg0BQEYXqQ1UZq4x29Lln5hWmgSy0gQ7V9MlPiF7x7SXz2Gv7/Dw/P8+5/5uzv4
sf9o1m//+39Zlo1S02kPQblA1E7BgJNibHyRu314COqFpQl0NVXq2/+Ru39NaxjVrELXTz+IB6qj
6ts/uflPV/h9BWj2BdAGJpLj3PP9Xdv2BdFGU5k+Hj566tL/kZv/62GtLB/e00Gk6Le99F9Y/xof
rWnqzEMZJI0vLvj+IQjzQuh0O1UZFvX+dXYPAYmnf7YEPj3Hd0tAv6CRiwaWglTZ+CKqvH8IiqJc
8JAMm9n4/iGxP85rJVDts3r/yT7464fAqN2meKPdt7/Hz0GARtCFMYo3jd3F87p7xR5lpk67e1AL
3D6wBOOwBIip75cA2qPIAtFpIRrsX/9TkfDT5/f7OUDZDW7itIdgXaiGjjIXNPv969M5oCj2hQlQ
g7HzcaOc20rAyYDu4mkPYYSc6JZlGceI9ykYWEjN0s4VwjqulLNbCYJu/6kPgbNPFpapogF/eH3c
DpZxgVmEqaOCePj22T0ESCHyP0wNPm2pd+eCejHC9vmo/3wpCO1C10E5QbI97Jfzi4xMKsloT9oQ
qrigo2fAIia+vI+JgpiI/Tw0Z+1Mb19FFPnU2x8zJJW9IH7thM9PgZhID4Zj83huHg7iM6oQFGYr
p+aJun6BKr0MzvtYCH06HxWFQslAlZDncG6HAlLH6sn3L5MfcDIeN/ofSyTrAkiWsNEa/S1/YNed
1SoQ8smFItUyK0AnS/ztLj9EBPsChWCUJ37bLOe2Fnhr+qmHo25d6IqiYYRxqAb+kCmr8gXinJhl
HE+g81oF4uSIaF+QIdoj+PD4+nQumBeUUjQ1AfTuX2fXMwFNrJ1cNNoXqNdCyiLl3L/+kCybREQD
Cw/j0Fo6LLuzWgu2OLl/pl4A2jYNgNuHp0CgfR8RbI3uigweXD5+/+xORwR0T46LmiBRVA10n/8i
UZSpmzRcUuRjl/H8EkVTUU+NizwF5OHJlUfB7fH1aUfYghyClhp77xA3DovvjHaEBvvg5D4KcQH7
WhKF3+/y/Y7YN5Ow0wY5d3Z7ARdAcXL9bF0YqoUXy2gm+P7GhcGxwNKA4nH4+M/uWIDbL05NFDX5
Ajw+xfMIY3p/+7ZCBqnwuf9qJ5/d7av0d05d/dQJAiyXTSg8fMh/XASg6MkdxgxifJ3fHsDq+dQ9
oBsXhBI6xu8i3fu1YNoXUNoVGAXHPtr5rQWZ0v7ExgHngT2GAuNTxWyZF5bMSTnaM+xfZ3ca4oox
2p2d1DbR1QtapRqFAJnm+w/fYpggkxQxbTvc/qEqO6NjUAWzevIWkCmSSH91+5gMfAqHNI8olSnH
RnOX/evcSkUVquKppZJuEghshdHBsXHwOSXSLxS4XDTpzq5rooF/PzUCsAf4aMmp/mKqosgkCyCZ
dbbDuS4CGp8nRgLioGZaDI70P8cYjLMltEvHtsnhIZzdmYg2zmgUdlo8pEGo4Z6nMWr+9Vm/D4vC
BmQAB5gm4qF6OL9TATOdU0ds9I7GwI8j3J/Xy4pMOxl96tFj6uwCoirMk+8fqIlKO9qyjr0zNtf7
VQDogux5nLccA+bZDZY4HEfS10l7QWOUDjOEvslhqf+hUiYsQh2Rcdr9ba+cVzeZBGFESZz0FHTt
wkRPXSEL+G3Hv18LJEoG6wTd+uM4+uzOSBBo5qldk/GMRIyeSSrP88PtGxe0psjDiRb71+F5n1Oe
CAny5MNRv8ClDEdK/RgQPuWJ6PJeKOwFGwvGcwuIGhniqXmypgE3oBKi+P7TTSDGwRMDZtpGh1Vw
dsmBqpnKqZtgDIjwaS2cdX9b6x/2AoMllDsg0h2PhTMMBeboTnlaQGSwpJuQb4CkHl4fIwIrBNjF
iFQ725ppBBOe+hSoj1VY1r+y4RHe+mEtcCyMKgwjIG//Or9EUedUO/UpEBfQ+GCYeuyWfmqigG+h
dCIsHLE+Z3QsjGHx0NP493Gp9BF14gpKQccM6NPhOG4FchBq6+N6O6f75wGcPF1U2Ok4sPEBH44F
1tP7TUCerIHKZdRynDidXRNJ0+QjXPzfXwUcC9i54/duHivjT6EAdDIqU2AWzzZDJLU9tnb+/afA
XpBBI/K/T7mRBT6N5gpiKsfz4uyKJY1y/9TzQKMYolssj2nQ/vX5KTB8xWqUuuz3rfJPi6V/EDV+
47xMPT9627Nd/B/ln5Fi/uoHfrE8/vj9I8NjpHGMRIYPPziSXw6/+4DxHf/+nx+gint00btv/kIb
7X/P8T8/3uAff/WH3/Xrrn7948r/UbwUr8gX7Wkmx7d59RLDmPk/0cv3l/jlgwLcnjbw+zv5g77c
b1nRv7hwGX667jiJOfm6hT+kyccL7zkDp184fEmwjfz1FseP8QBFP/XKUxx2fqZF4n941weE98nX
TqO0eHlL37/rA33g9CsnyY/Xyn+tqw8X3xOUTr347EeE8mDx4/2VD0Dnk698lEH8j/Tnf0yh28bf
Pz72A6b81N+y4Kn7bx8+T472sXw+9crLH2nhfnzLR/DzqVf+a63HfVj4U3reP9rq67cX78MCPEJU
T33D+LP6Sep/3JFAGkgbTr508ua/fIoiIPz+Gz6/ddp+XBao+5HtnvqGt3+MTQeMz8kX5gL1a9j/
eov7sHcAjpx6abRB/PIPj/mAyjj12pcvfvIhejB4++84Xi5fij56Sd7ePw7Q4P8dH+HlS1m+vMIz
/lFVH9b0cT598iPxXxFuePlIqDyAQE6/NGdBmVYfVvZxonr6tcvS5/9Z5n946P+XtXPJaRgGwvBV
cgYOwAYWgESLeBSxNGGUWE3jyg593J5xPUYaJ2LB722VfrESO+P55+GU7F+D7r59iY5RQBjtxqn4
hlylmBJKXtGnN8XuiTONYrgGRx+MtluSPYuDj82d2e1Db7VZl9hCDf4D+UDqSyVF4zXgj3SyrTJj
DK9h0Vd0bD74lLL88i7+QQo1wOPmfpx9c2O4HZ3V1kxk3Do3uDXbcu1zni17gih+zafFZEpym3i2
5B/+vyFZbwfekWivRgJ98Ig9dWXN+kUeRMFPNI7hPBxM4SZIuQuKf+7dFzX3YWbbksSL4l/4nIHl
iShRlTo3mE9EUSdR/Cs/fQqB1JZCNC+cfdJeJXcbjYoiyn2bTJ8pcfFIujOK3ZDfsWVT5CR7wWTL
nk0xvUVSQtHvhu3O2E16aUp5EAynMDWbpcGnYgOYb0PruBmP2rlJkg7MPjs+G6BTbzOlgv1NXlKa
fgvg5vpTboCy9DctrsUr2oGMv/4BAAD//w==</cx:binary>
              </cx:geoCache>
            </cx:geography>
          </cx:layoutPr>
        </cx:series>
      </cx:plotAreaRegion>
    </cx:plotArea>
    <cx:legend pos="r" align="min" overlay="0"/>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1.png"/><Relationship Id="rId7" Type="http://schemas.openxmlformats.org/officeDocument/2006/relationships/chart" Target="../charts/chart1.xml"/><Relationship Id="rId2" Type="http://schemas.openxmlformats.org/officeDocument/2006/relationships/hyperlink" Target="#'Pivot Tables'!A1"/><Relationship Id="rId1" Type="http://schemas.openxmlformats.org/officeDocument/2006/relationships/hyperlink" Target="#Orders!A1"/><Relationship Id="rId6" Type="http://schemas.microsoft.com/office/2014/relationships/chartEx" Target="../charts/chartEx1.xml"/><Relationship Id="rId11" Type="http://schemas.openxmlformats.org/officeDocument/2006/relationships/chart" Target="../charts/chart5.xml"/><Relationship Id="rId5" Type="http://schemas.openxmlformats.org/officeDocument/2006/relationships/image" Target="../media/image3.png"/><Relationship Id="rId10" Type="http://schemas.openxmlformats.org/officeDocument/2006/relationships/chart" Target="../charts/chart4.xml"/><Relationship Id="rId4" Type="http://schemas.openxmlformats.org/officeDocument/2006/relationships/image" Target="../media/image2.png"/><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image" Target="../media/image4.png"/><Relationship Id="rId7" Type="http://schemas.openxmlformats.org/officeDocument/2006/relationships/chart" Target="../charts/chart7.xml"/><Relationship Id="rId2" Type="http://schemas.openxmlformats.org/officeDocument/2006/relationships/hyperlink" Target="#Orders!A1"/><Relationship Id="rId1" Type="http://schemas.openxmlformats.org/officeDocument/2006/relationships/hyperlink" Target="#Dashboard!A1"/><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image" Target="../media/image3.png"/><Relationship Id="rId10" Type="http://schemas.openxmlformats.org/officeDocument/2006/relationships/chart" Target="../charts/chart9.xml"/><Relationship Id="rId4" Type="http://schemas.openxmlformats.org/officeDocument/2006/relationships/image" Target="../media/image2.png"/><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Pivot Tables'!A1"/><Relationship Id="rId1" Type="http://schemas.openxmlformats.org/officeDocument/2006/relationships/hyperlink" Target="#Dashboard!A1"/><Relationship Id="rId5"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2</xdr:col>
      <xdr:colOff>241299</xdr:colOff>
      <xdr:row>1</xdr:row>
      <xdr:rowOff>63499</xdr:rowOff>
    </xdr:from>
    <xdr:to>
      <xdr:col>31</xdr:col>
      <xdr:colOff>192911</xdr:colOff>
      <xdr:row>62</xdr:row>
      <xdr:rowOff>97444</xdr:rowOff>
    </xdr:to>
    <xdr:sp macro="" textlink="">
      <xdr:nvSpPr>
        <xdr:cNvPr id="4" name="Rounded Rectangle 3">
          <a:extLst>
            <a:ext uri="{FF2B5EF4-FFF2-40B4-BE49-F238E27FC236}">
              <a16:creationId xmlns:a16="http://schemas.microsoft.com/office/drawing/2014/main" id="{189ACE20-5DA6-1F41-9A51-AD7227F7F912}"/>
            </a:ext>
          </a:extLst>
        </xdr:cNvPr>
        <xdr:cNvSpPr/>
      </xdr:nvSpPr>
      <xdr:spPr>
        <a:xfrm>
          <a:off x="241299" y="224258"/>
          <a:ext cx="19998321" cy="9840275"/>
        </a:xfrm>
        <a:prstGeom prst="roundRect">
          <a:avLst>
            <a:gd name="adj" fmla="val 3413"/>
          </a:avLst>
        </a:prstGeom>
        <a:solidFill>
          <a:schemeClr val="bg1">
            <a:alpha val="1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533400</xdr:colOff>
      <xdr:row>3</xdr:row>
      <xdr:rowOff>88900</xdr:rowOff>
    </xdr:from>
    <xdr:to>
      <xdr:col>5</xdr:col>
      <xdr:colOff>419100</xdr:colOff>
      <xdr:row>6</xdr:row>
      <xdr:rowOff>88900</xdr:rowOff>
    </xdr:to>
    <xdr:sp macro="" textlink="">
      <xdr:nvSpPr>
        <xdr:cNvPr id="11" name="Rounded Rectangle 10">
          <a:extLst>
            <a:ext uri="{FF2B5EF4-FFF2-40B4-BE49-F238E27FC236}">
              <a16:creationId xmlns:a16="http://schemas.microsoft.com/office/drawing/2014/main" id="{FEF68A8F-E941-884C-9108-C2B391551D74}"/>
            </a:ext>
          </a:extLst>
        </xdr:cNvPr>
        <xdr:cNvSpPr/>
      </xdr:nvSpPr>
      <xdr:spPr>
        <a:xfrm>
          <a:off x="533400" y="584200"/>
          <a:ext cx="1981200" cy="495300"/>
        </a:xfrm>
        <a:prstGeom prst="roundRect">
          <a:avLst>
            <a:gd name="adj" fmla="val 13726"/>
          </a:avLst>
        </a:prstGeom>
        <a:gradFill flip="none" rotWithShape="1">
          <a:gsLst>
            <a:gs pos="6000">
              <a:srgbClr val="0B1A2E">
                <a:lumMod val="99000"/>
                <a:lumOff val="1000"/>
                <a:alpha val="92000"/>
              </a:srgbClr>
            </a:gs>
            <a:gs pos="100000">
              <a:srgbClr val="0B1A2E">
                <a:alpha val="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266700</xdr:colOff>
      <xdr:row>3</xdr:row>
      <xdr:rowOff>139700</xdr:rowOff>
    </xdr:from>
    <xdr:ext cx="1562100" cy="364780"/>
    <xdr:sp macro="" textlink="">
      <xdr:nvSpPr>
        <xdr:cNvPr id="3" name="TextBox 2">
          <a:extLst>
            <a:ext uri="{FF2B5EF4-FFF2-40B4-BE49-F238E27FC236}">
              <a16:creationId xmlns:a16="http://schemas.microsoft.com/office/drawing/2014/main" id="{2E5D98F7-B3C8-324D-84CF-A47914A50111}"/>
            </a:ext>
          </a:extLst>
        </xdr:cNvPr>
        <xdr:cNvSpPr txBox="1"/>
      </xdr:nvSpPr>
      <xdr:spPr>
        <a:xfrm>
          <a:off x="965200" y="6350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Dashboard</a:t>
          </a:r>
        </a:p>
      </xdr:txBody>
    </xdr:sp>
    <xdr:clientData/>
  </xdr:oneCellAnchor>
  <xdr:twoCellAnchor>
    <xdr:from>
      <xdr:col>6</xdr:col>
      <xdr:colOff>177800</xdr:colOff>
      <xdr:row>2</xdr:row>
      <xdr:rowOff>139700</xdr:rowOff>
    </xdr:from>
    <xdr:to>
      <xdr:col>30</xdr:col>
      <xdr:colOff>578734</xdr:colOff>
      <xdr:row>61</xdr:row>
      <xdr:rowOff>64304</xdr:rowOff>
    </xdr:to>
    <xdr:sp macro="" textlink="">
      <xdr:nvSpPr>
        <xdr:cNvPr id="6" name="Rounded Rectangle 5">
          <a:extLst>
            <a:ext uri="{FF2B5EF4-FFF2-40B4-BE49-F238E27FC236}">
              <a16:creationId xmlns:a16="http://schemas.microsoft.com/office/drawing/2014/main" id="{B044C41F-437A-9147-882B-056CC0DFC3AC}"/>
            </a:ext>
          </a:extLst>
        </xdr:cNvPr>
        <xdr:cNvSpPr/>
      </xdr:nvSpPr>
      <xdr:spPr>
        <a:xfrm>
          <a:off x="2942863" y="461219"/>
          <a:ext cx="16991314" cy="9409414"/>
        </a:xfrm>
        <a:prstGeom prst="roundRect">
          <a:avLst>
            <a:gd name="adj" fmla="val 3618"/>
          </a:avLst>
        </a:prstGeom>
        <a:solidFill>
          <a:srgbClr val="0B1A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393700</xdr:colOff>
      <xdr:row>12</xdr:row>
      <xdr:rowOff>114299</xdr:rowOff>
    </xdr:from>
    <xdr:to>
      <xdr:col>6</xdr:col>
      <xdr:colOff>12700</xdr:colOff>
      <xdr:row>53</xdr:row>
      <xdr:rowOff>43294</xdr:rowOff>
    </xdr:to>
    <xdr:sp macro="" textlink="">
      <xdr:nvSpPr>
        <xdr:cNvPr id="7" name="Rounded Rectangle 6">
          <a:extLst>
            <a:ext uri="{FF2B5EF4-FFF2-40B4-BE49-F238E27FC236}">
              <a16:creationId xmlns:a16="http://schemas.microsoft.com/office/drawing/2014/main" id="{0CDF2EFD-D07E-B94C-9A67-025F357C6C0B}"/>
            </a:ext>
          </a:extLst>
        </xdr:cNvPr>
        <xdr:cNvSpPr/>
      </xdr:nvSpPr>
      <xdr:spPr>
        <a:xfrm>
          <a:off x="393700" y="2019299"/>
          <a:ext cx="2389909" cy="6437745"/>
        </a:xfrm>
        <a:prstGeom prst="roundRect">
          <a:avLst>
            <a:gd name="adj" fmla="val 4534"/>
          </a:avLst>
        </a:prstGeom>
        <a:solidFill>
          <a:srgbClr val="0B1A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292100</xdr:colOff>
      <xdr:row>6</xdr:row>
      <xdr:rowOff>127000</xdr:rowOff>
    </xdr:from>
    <xdr:ext cx="1562100" cy="364780"/>
    <xdr:sp macro="" textlink="">
      <xdr:nvSpPr>
        <xdr:cNvPr id="9" name="TextBox 8">
          <a:hlinkClick xmlns:r="http://schemas.openxmlformats.org/officeDocument/2006/relationships" r:id="rId1"/>
          <a:extLst>
            <a:ext uri="{FF2B5EF4-FFF2-40B4-BE49-F238E27FC236}">
              <a16:creationId xmlns:a16="http://schemas.microsoft.com/office/drawing/2014/main" id="{98606C31-CA37-6347-B70F-4145CCE027AC}"/>
            </a:ext>
          </a:extLst>
        </xdr:cNvPr>
        <xdr:cNvSpPr txBox="1"/>
      </xdr:nvSpPr>
      <xdr:spPr>
        <a:xfrm>
          <a:off x="990600" y="11176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Raw Data</a:t>
          </a:r>
        </a:p>
      </xdr:txBody>
    </xdr:sp>
    <xdr:clientData/>
  </xdr:oneCellAnchor>
  <xdr:oneCellAnchor>
    <xdr:from>
      <xdr:col>3</xdr:col>
      <xdr:colOff>279400</xdr:colOff>
      <xdr:row>9</xdr:row>
      <xdr:rowOff>0</xdr:rowOff>
    </xdr:from>
    <xdr:ext cx="1562100" cy="364780"/>
    <xdr:sp macro="" textlink="">
      <xdr:nvSpPr>
        <xdr:cNvPr id="10" name="TextBox 9">
          <a:hlinkClick xmlns:r="http://schemas.openxmlformats.org/officeDocument/2006/relationships" r:id="rId2"/>
          <a:extLst>
            <a:ext uri="{FF2B5EF4-FFF2-40B4-BE49-F238E27FC236}">
              <a16:creationId xmlns:a16="http://schemas.microsoft.com/office/drawing/2014/main" id="{4D9C80BC-C940-1F47-A085-29568B802A1E}"/>
            </a:ext>
          </a:extLst>
        </xdr:cNvPr>
        <xdr:cNvSpPr txBox="1"/>
      </xdr:nvSpPr>
      <xdr:spPr>
        <a:xfrm>
          <a:off x="977900" y="14859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Pivot</a:t>
          </a:r>
          <a:r>
            <a:rPr lang="en-US" sz="1600" b="0" baseline="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 Tables</a:t>
          </a:r>
          <a:endPar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endParaRPr>
        </a:p>
      </xdr:txBody>
    </xdr:sp>
    <xdr:clientData/>
  </xdr:oneCellAnchor>
  <xdr:twoCellAnchor editAs="oneCell">
    <xdr:from>
      <xdr:col>3</xdr:col>
      <xdr:colOff>12700</xdr:colOff>
      <xdr:row>4</xdr:row>
      <xdr:rowOff>38100</xdr:rowOff>
    </xdr:from>
    <xdr:to>
      <xdr:col>3</xdr:col>
      <xdr:colOff>241300</xdr:colOff>
      <xdr:row>5</xdr:row>
      <xdr:rowOff>101600</xdr:rowOff>
    </xdr:to>
    <xdr:pic>
      <xdr:nvPicPr>
        <xdr:cNvPr id="13" name="Picture 12">
          <a:extLst>
            <a:ext uri="{FF2B5EF4-FFF2-40B4-BE49-F238E27FC236}">
              <a16:creationId xmlns:a16="http://schemas.microsoft.com/office/drawing/2014/main" id="{B6B0CFBD-4F05-EC4B-9618-63AA7DDBE26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11200" y="698500"/>
          <a:ext cx="228600" cy="228600"/>
        </a:xfrm>
        <a:prstGeom prst="rect">
          <a:avLst/>
        </a:prstGeom>
      </xdr:spPr>
    </xdr:pic>
    <xdr:clientData/>
  </xdr:twoCellAnchor>
  <xdr:twoCellAnchor editAs="oneCell">
    <xdr:from>
      <xdr:col>2</xdr:col>
      <xdr:colOff>685800</xdr:colOff>
      <xdr:row>7</xdr:row>
      <xdr:rowOff>0</xdr:rowOff>
    </xdr:from>
    <xdr:to>
      <xdr:col>3</xdr:col>
      <xdr:colOff>241300</xdr:colOff>
      <xdr:row>8</xdr:row>
      <xdr:rowOff>88900</xdr:rowOff>
    </xdr:to>
    <xdr:pic>
      <xdr:nvPicPr>
        <xdr:cNvPr id="15" name="Picture 14">
          <a:extLst>
            <a:ext uri="{FF2B5EF4-FFF2-40B4-BE49-F238E27FC236}">
              <a16:creationId xmlns:a16="http://schemas.microsoft.com/office/drawing/2014/main" id="{76324A04-9452-0B49-9E23-BDA44525A4D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85800" y="1155700"/>
          <a:ext cx="254000" cy="254000"/>
        </a:xfrm>
        <a:prstGeom prst="rect">
          <a:avLst/>
        </a:prstGeom>
      </xdr:spPr>
    </xdr:pic>
    <xdr:clientData/>
  </xdr:twoCellAnchor>
  <xdr:twoCellAnchor editAs="oneCell">
    <xdr:from>
      <xdr:col>2</xdr:col>
      <xdr:colOff>685800</xdr:colOff>
      <xdr:row>9</xdr:row>
      <xdr:rowOff>50800</xdr:rowOff>
    </xdr:from>
    <xdr:to>
      <xdr:col>3</xdr:col>
      <xdr:colOff>266700</xdr:colOff>
      <xdr:row>11</xdr:row>
      <xdr:rowOff>0</xdr:rowOff>
    </xdr:to>
    <xdr:pic>
      <xdr:nvPicPr>
        <xdr:cNvPr id="17" name="Picture 16">
          <a:extLst>
            <a:ext uri="{FF2B5EF4-FFF2-40B4-BE49-F238E27FC236}">
              <a16:creationId xmlns:a16="http://schemas.microsoft.com/office/drawing/2014/main" id="{DE7C8D06-1879-814D-BFBD-1EEF0A9E9B5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85800" y="1536700"/>
          <a:ext cx="279400" cy="279400"/>
        </a:xfrm>
        <a:prstGeom prst="rect">
          <a:avLst/>
        </a:prstGeom>
      </xdr:spPr>
    </xdr:pic>
    <xdr:clientData/>
  </xdr:twoCellAnchor>
  <xdr:twoCellAnchor>
    <xdr:from>
      <xdr:col>6</xdr:col>
      <xdr:colOff>482600</xdr:colOff>
      <xdr:row>4</xdr:row>
      <xdr:rowOff>25400</xdr:rowOff>
    </xdr:from>
    <xdr:to>
      <xdr:col>13</xdr:col>
      <xdr:colOff>76200</xdr:colOff>
      <xdr:row>7</xdr:row>
      <xdr:rowOff>0</xdr:rowOff>
    </xdr:to>
    <xdr:sp macro="" textlink="">
      <xdr:nvSpPr>
        <xdr:cNvPr id="18" name="TextBox 17">
          <a:extLst>
            <a:ext uri="{FF2B5EF4-FFF2-40B4-BE49-F238E27FC236}">
              <a16:creationId xmlns:a16="http://schemas.microsoft.com/office/drawing/2014/main" id="{5A09BD27-D7B0-EF4B-94F3-F82B56F70732}"/>
            </a:ext>
          </a:extLst>
        </xdr:cNvPr>
        <xdr:cNvSpPr txBox="1"/>
      </xdr:nvSpPr>
      <xdr:spPr>
        <a:xfrm>
          <a:off x="3276600" y="685800"/>
          <a:ext cx="44831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Futura Medium" panose="020B0602020204020303" pitchFamily="34" charset="-79"/>
              <a:cs typeface="Futura Medium" panose="020B0602020204020303" pitchFamily="34" charset="-79"/>
            </a:rPr>
            <a:t>Super</a:t>
          </a:r>
          <a:r>
            <a:rPr lang="en-US" sz="2000" b="1" baseline="0">
              <a:solidFill>
                <a:schemeClr val="bg1"/>
              </a:solidFill>
              <a:latin typeface="Futura Medium" panose="020B0602020204020303" pitchFamily="34" charset="-79"/>
              <a:cs typeface="Futura Medium" panose="020B0602020204020303" pitchFamily="34" charset="-79"/>
            </a:rPr>
            <a:t> Store Sales KPI Dashboard</a:t>
          </a:r>
          <a:endParaRPr lang="en-US" sz="2000" b="1">
            <a:solidFill>
              <a:schemeClr val="bg1"/>
            </a:solidFill>
            <a:latin typeface="Futura Medium" panose="020B0602020204020303" pitchFamily="34" charset="-79"/>
            <a:cs typeface="Futura Medium" panose="020B0602020204020303" pitchFamily="34" charset="-79"/>
          </a:endParaRPr>
        </a:p>
      </xdr:txBody>
    </xdr:sp>
    <xdr:clientData/>
  </xdr:twoCellAnchor>
  <xdr:twoCellAnchor>
    <xdr:from>
      <xdr:col>6</xdr:col>
      <xdr:colOff>607024</xdr:colOff>
      <xdr:row>8</xdr:row>
      <xdr:rowOff>12700</xdr:rowOff>
    </xdr:from>
    <xdr:to>
      <xdr:col>12</xdr:col>
      <xdr:colOff>318139</xdr:colOff>
      <xdr:row>14</xdr:row>
      <xdr:rowOff>63500</xdr:rowOff>
    </xdr:to>
    <xdr:sp macro="" textlink="">
      <xdr:nvSpPr>
        <xdr:cNvPr id="19" name="Rounded Rectangle 18">
          <a:extLst>
            <a:ext uri="{FF2B5EF4-FFF2-40B4-BE49-F238E27FC236}">
              <a16:creationId xmlns:a16="http://schemas.microsoft.com/office/drawing/2014/main" id="{83953C19-5455-5342-8562-A6FED4AC005A}"/>
            </a:ext>
          </a:extLst>
        </xdr:cNvPr>
        <xdr:cNvSpPr/>
      </xdr:nvSpPr>
      <xdr:spPr>
        <a:xfrm>
          <a:off x="3404705" y="1337917"/>
          <a:ext cx="3907637" cy="1044713"/>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607023</xdr:colOff>
      <xdr:row>8</xdr:row>
      <xdr:rowOff>0</xdr:rowOff>
    </xdr:from>
    <xdr:to>
      <xdr:col>18</xdr:col>
      <xdr:colOff>318139</xdr:colOff>
      <xdr:row>14</xdr:row>
      <xdr:rowOff>50800</xdr:rowOff>
    </xdr:to>
    <xdr:sp macro="" textlink="">
      <xdr:nvSpPr>
        <xdr:cNvPr id="20" name="Rounded Rectangle 19">
          <a:extLst>
            <a:ext uri="{FF2B5EF4-FFF2-40B4-BE49-F238E27FC236}">
              <a16:creationId xmlns:a16="http://schemas.microsoft.com/office/drawing/2014/main" id="{EE2E1F37-3617-0346-996D-CADAB73E6E3E}"/>
            </a:ext>
          </a:extLst>
        </xdr:cNvPr>
        <xdr:cNvSpPr/>
      </xdr:nvSpPr>
      <xdr:spPr>
        <a:xfrm>
          <a:off x="7601226" y="1325217"/>
          <a:ext cx="3907638" cy="1044713"/>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594328</xdr:colOff>
      <xdr:row>7</xdr:row>
      <xdr:rowOff>157385</xdr:rowOff>
    </xdr:from>
    <xdr:to>
      <xdr:col>24</xdr:col>
      <xdr:colOff>305443</xdr:colOff>
      <xdr:row>14</xdr:row>
      <xdr:rowOff>47425</xdr:rowOff>
    </xdr:to>
    <xdr:sp macro="" textlink="">
      <xdr:nvSpPr>
        <xdr:cNvPr id="22" name="Rounded Rectangle 21">
          <a:extLst>
            <a:ext uri="{FF2B5EF4-FFF2-40B4-BE49-F238E27FC236}">
              <a16:creationId xmlns:a16="http://schemas.microsoft.com/office/drawing/2014/main" id="{E2006DB6-2CDA-C043-B329-BEBBF2812E0C}"/>
            </a:ext>
          </a:extLst>
        </xdr:cNvPr>
        <xdr:cNvSpPr/>
      </xdr:nvSpPr>
      <xdr:spPr>
        <a:xfrm>
          <a:off x="11785053" y="1316950"/>
          <a:ext cx="3907636" cy="1049605"/>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594328</xdr:colOff>
      <xdr:row>7</xdr:row>
      <xdr:rowOff>144684</xdr:rowOff>
    </xdr:from>
    <xdr:to>
      <xdr:col>30</xdr:col>
      <xdr:colOff>305443</xdr:colOff>
      <xdr:row>14</xdr:row>
      <xdr:rowOff>34724</xdr:rowOff>
    </xdr:to>
    <xdr:sp macro="" textlink="">
      <xdr:nvSpPr>
        <xdr:cNvPr id="23" name="Rounded Rectangle 22">
          <a:extLst>
            <a:ext uri="{FF2B5EF4-FFF2-40B4-BE49-F238E27FC236}">
              <a16:creationId xmlns:a16="http://schemas.microsoft.com/office/drawing/2014/main" id="{B05FDD3D-F65B-1344-AE65-B31C8690997B}"/>
            </a:ext>
          </a:extLst>
        </xdr:cNvPr>
        <xdr:cNvSpPr/>
      </xdr:nvSpPr>
      <xdr:spPr>
        <a:xfrm>
          <a:off x="15981574" y="1304249"/>
          <a:ext cx="3907637" cy="1049605"/>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558799</xdr:colOff>
      <xdr:row>15</xdr:row>
      <xdr:rowOff>126998</xdr:rowOff>
    </xdr:from>
    <xdr:to>
      <xdr:col>18</xdr:col>
      <xdr:colOff>305442</xdr:colOff>
      <xdr:row>59</xdr:row>
      <xdr:rowOff>144683</xdr:rowOff>
    </xdr:to>
    <xdr:sp macro="" textlink="">
      <xdr:nvSpPr>
        <xdr:cNvPr id="24" name="Rounded Rectangle 23">
          <a:extLst>
            <a:ext uri="{FF2B5EF4-FFF2-40B4-BE49-F238E27FC236}">
              <a16:creationId xmlns:a16="http://schemas.microsoft.com/office/drawing/2014/main" id="{ACA571AD-B5CC-F046-8383-006D0452A60B}"/>
            </a:ext>
          </a:extLst>
        </xdr:cNvPr>
        <xdr:cNvSpPr/>
      </xdr:nvSpPr>
      <xdr:spPr>
        <a:xfrm>
          <a:off x="3356480" y="2611781"/>
          <a:ext cx="8139687" cy="7306380"/>
        </a:xfrm>
        <a:prstGeom prst="roundRect">
          <a:avLst>
            <a:gd name="adj" fmla="val 2564"/>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607391</xdr:colOff>
      <xdr:row>15</xdr:row>
      <xdr:rowOff>110924</xdr:rowOff>
    </xdr:from>
    <xdr:to>
      <xdr:col>30</xdr:col>
      <xdr:colOff>312899</xdr:colOff>
      <xdr:row>34</xdr:row>
      <xdr:rowOff>72824</xdr:rowOff>
    </xdr:to>
    <xdr:sp macro="" textlink="">
      <xdr:nvSpPr>
        <xdr:cNvPr id="25" name="Rounded Rectangle 24">
          <a:extLst>
            <a:ext uri="{FF2B5EF4-FFF2-40B4-BE49-F238E27FC236}">
              <a16:creationId xmlns:a16="http://schemas.microsoft.com/office/drawing/2014/main" id="{AC237249-5C0E-3248-94ED-820769F3B5C0}"/>
            </a:ext>
          </a:extLst>
        </xdr:cNvPr>
        <xdr:cNvSpPr/>
      </xdr:nvSpPr>
      <xdr:spPr>
        <a:xfrm>
          <a:off x="11798116" y="2595707"/>
          <a:ext cx="8098551" cy="3109291"/>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607024</xdr:colOff>
      <xdr:row>8</xdr:row>
      <xdr:rowOff>12700</xdr:rowOff>
    </xdr:from>
    <xdr:to>
      <xdr:col>12</xdr:col>
      <xdr:colOff>302775</xdr:colOff>
      <xdr:row>10</xdr:row>
      <xdr:rowOff>63500</xdr:rowOff>
    </xdr:to>
    <xdr:sp macro="" textlink="">
      <xdr:nvSpPr>
        <xdr:cNvPr id="34" name="Round Same Side Corner Rectangle 33">
          <a:extLst>
            <a:ext uri="{FF2B5EF4-FFF2-40B4-BE49-F238E27FC236}">
              <a16:creationId xmlns:a16="http://schemas.microsoft.com/office/drawing/2014/main" id="{2D5CE5DD-7CDE-8943-BE6A-62E41A76312E}"/>
            </a:ext>
          </a:extLst>
        </xdr:cNvPr>
        <xdr:cNvSpPr/>
      </xdr:nvSpPr>
      <xdr:spPr>
        <a:xfrm>
          <a:off x="3404705" y="1337917"/>
          <a:ext cx="3892273" cy="382105"/>
        </a:xfrm>
        <a:prstGeom prst="round2SameRect">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47304</xdr:colOff>
      <xdr:row>8</xdr:row>
      <xdr:rowOff>38100</xdr:rowOff>
    </xdr:from>
    <xdr:ext cx="877228" cy="330732"/>
    <xdr:sp macro="" textlink="">
      <xdr:nvSpPr>
        <xdr:cNvPr id="29" name="TextBox 28">
          <a:extLst>
            <a:ext uri="{FF2B5EF4-FFF2-40B4-BE49-F238E27FC236}">
              <a16:creationId xmlns:a16="http://schemas.microsoft.com/office/drawing/2014/main" id="{1033AFDE-46DC-4A4E-A079-132A701D2447}"/>
            </a:ext>
          </a:extLst>
        </xdr:cNvPr>
        <xdr:cNvSpPr txBox="1"/>
      </xdr:nvSpPr>
      <xdr:spPr>
        <a:xfrm>
          <a:off x="3544405" y="1363317"/>
          <a:ext cx="877228"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Revenue</a:t>
          </a:r>
        </a:p>
      </xdr:txBody>
    </xdr:sp>
    <xdr:clientData/>
  </xdr:oneCellAnchor>
  <xdr:twoCellAnchor>
    <xdr:from>
      <xdr:col>12</xdr:col>
      <xdr:colOff>607023</xdr:colOff>
      <xdr:row>8</xdr:row>
      <xdr:rowOff>0</xdr:rowOff>
    </xdr:from>
    <xdr:to>
      <xdr:col>18</xdr:col>
      <xdr:colOff>302775</xdr:colOff>
      <xdr:row>10</xdr:row>
      <xdr:rowOff>50800</xdr:rowOff>
    </xdr:to>
    <xdr:sp macro="" textlink="">
      <xdr:nvSpPr>
        <xdr:cNvPr id="35" name="Round Same Side Corner Rectangle 34">
          <a:extLst>
            <a:ext uri="{FF2B5EF4-FFF2-40B4-BE49-F238E27FC236}">
              <a16:creationId xmlns:a16="http://schemas.microsoft.com/office/drawing/2014/main" id="{31EE716B-2364-C844-87D6-5FAD8C465FE6}"/>
            </a:ext>
          </a:extLst>
        </xdr:cNvPr>
        <xdr:cNvSpPr/>
      </xdr:nvSpPr>
      <xdr:spPr>
        <a:xfrm>
          <a:off x="7601226" y="1325217"/>
          <a:ext cx="3892274" cy="382105"/>
        </a:xfrm>
        <a:prstGeom prst="round2SameRect">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oneCellAnchor>
    <xdr:from>
      <xdr:col>13</xdr:col>
      <xdr:colOff>47304</xdr:colOff>
      <xdr:row>8</xdr:row>
      <xdr:rowOff>38100</xdr:rowOff>
    </xdr:from>
    <xdr:ext cx="603755" cy="330732"/>
    <xdr:sp macro="" textlink="">
      <xdr:nvSpPr>
        <xdr:cNvPr id="30" name="TextBox 29">
          <a:extLst>
            <a:ext uri="{FF2B5EF4-FFF2-40B4-BE49-F238E27FC236}">
              <a16:creationId xmlns:a16="http://schemas.microsoft.com/office/drawing/2014/main" id="{86D27C3B-08DF-E54B-ABA9-19DE0B442C81}"/>
            </a:ext>
          </a:extLst>
        </xdr:cNvPr>
        <xdr:cNvSpPr txBox="1"/>
      </xdr:nvSpPr>
      <xdr:spPr>
        <a:xfrm>
          <a:off x="7740927" y="1363317"/>
          <a:ext cx="603755"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Profit</a:t>
          </a:r>
        </a:p>
      </xdr:txBody>
    </xdr:sp>
    <xdr:clientData/>
  </xdr:oneCellAnchor>
  <xdr:twoCellAnchor>
    <xdr:from>
      <xdr:col>18</xdr:col>
      <xdr:colOff>594328</xdr:colOff>
      <xdr:row>7</xdr:row>
      <xdr:rowOff>157385</xdr:rowOff>
    </xdr:from>
    <xdr:to>
      <xdr:col>24</xdr:col>
      <xdr:colOff>290079</xdr:colOff>
      <xdr:row>10</xdr:row>
      <xdr:rowOff>47425</xdr:rowOff>
    </xdr:to>
    <xdr:sp macro="" textlink="">
      <xdr:nvSpPr>
        <xdr:cNvPr id="36" name="Round Same Side Corner Rectangle 35">
          <a:extLst>
            <a:ext uri="{FF2B5EF4-FFF2-40B4-BE49-F238E27FC236}">
              <a16:creationId xmlns:a16="http://schemas.microsoft.com/office/drawing/2014/main" id="{12FF6610-EDD2-6848-ADF1-70EA5B103FCA}"/>
            </a:ext>
          </a:extLst>
        </xdr:cNvPr>
        <xdr:cNvSpPr/>
      </xdr:nvSpPr>
      <xdr:spPr>
        <a:xfrm>
          <a:off x="11654581" y="1282701"/>
          <a:ext cx="3843346" cy="372319"/>
        </a:xfrm>
        <a:prstGeom prst="round2SameRect">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oneCellAnchor>
    <xdr:from>
      <xdr:col>19</xdr:col>
      <xdr:colOff>17362</xdr:colOff>
      <xdr:row>8</xdr:row>
      <xdr:rowOff>34725</xdr:rowOff>
    </xdr:from>
    <xdr:ext cx="1346459" cy="330732"/>
    <xdr:sp macro="" textlink="">
      <xdr:nvSpPr>
        <xdr:cNvPr id="31" name="TextBox 30">
          <a:extLst>
            <a:ext uri="{FF2B5EF4-FFF2-40B4-BE49-F238E27FC236}">
              <a16:creationId xmlns:a16="http://schemas.microsoft.com/office/drawing/2014/main" id="{252716EE-98C2-954B-B4B6-86FBA304DCB3}"/>
            </a:ext>
          </a:extLst>
        </xdr:cNvPr>
        <xdr:cNvSpPr txBox="1"/>
      </xdr:nvSpPr>
      <xdr:spPr>
        <a:xfrm>
          <a:off x="12479237" y="1304725"/>
          <a:ext cx="1346459"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Units Ordered</a:t>
          </a:r>
        </a:p>
      </xdr:txBody>
    </xdr:sp>
    <xdr:clientData/>
  </xdr:oneCellAnchor>
  <xdr:twoCellAnchor>
    <xdr:from>
      <xdr:col>24</xdr:col>
      <xdr:colOff>594328</xdr:colOff>
      <xdr:row>7</xdr:row>
      <xdr:rowOff>144684</xdr:rowOff>
    </xdr:from>
    <xdr:to>
      <xdr:col>30</xdr:col>
      <xdr:colOff>290079</xdr:colOff>
      <xdr:row>10</xdr:row>
      <xdr:rowOff>34724</xdr:rowOff>
    </xdr:to>
    <xdr:sp macro="" textlink="">
      <xdr:nvSpPr>
        <xdr:cNvPr id="37" name="Round Same Side Corner Rectangle 36">
          <a:extLst>
            <a:ext uri="{FF2B5EF4-FFF2-40B4-BE49-F238E27FC236}">
              <a16:creationId xmlns:a16="http://schemas.microsoft.com/office/drawing/2014/main" id="{462B7D8C-8F17-1C43-8212-C4A68D84C78F}"/>
            </a:ext>
          </a:extLst>
        </xdr:cNvPr>
        <xdr:cNvSpPr/>
      </xdr:nvSpPr>
      <xdr:spPr>
        <a:xfrm>
          <a:off x="15802176" y="1270000"/>
          <a:ext cx="3843346" cy="372319"/>
        </a:xfrm>
        <a:prstGeom prst="round2SameRect">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oneCellAnchor>
    <xdr:from>
      <xdr:col>25</xdr:col>
      <xdr:colOff>17362</xdr:colOff>
      <xdr:row>8</xdr:row>
      <xdr:rowOff>34724</xdr:rowOff>
    </xdr:from>
    <xdr:ext cx="1124219" cy="330732"/>
    <xdr:sp macro="" textlink="">
      <xdr:nvSpPr>
        <xdr:cNvPr id="32" name="TextBox 31">
          <a:extLst>
            <a:ext uri="{FF2B5EF4-FFF2-40B4-BE49-F238E27FC236}">
              <a16:creationId xmlns:a16="http://schemas.microsoft.com/office/drawing/2014/main" id="{F3D107C7-F740-4B46-9FC6-597ACEE96FBD}"/>
            </a:ext>
          </a:extLst>
        </xdr:cNvPr>
        <xdr:cNvSpPr txBox="1"/>
      </xdr:nvSpPr>
      <xdr:spPr>
        <a:xfrm>
          <a:off x="15916476" y="1320800"/>
          <a:ext cx="1124219"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Return</a:t>
          </a:r>
          <a:r>
            <a:rPr lang="en-US" sz="1400" baseline="0">
              <a:solidFill>
                <a:schemeClr val="bg1"/>
              </a:solidFill>
              <a:latin typeface="Futura Medium" panose="020B0602020204020303" pitchFamily="34" charset="-79"/>
              <a:cs typeface="Futura Medium" panose="020B0602020204020303" pitchFamily="34" charset="-79"/>
            </a:rPr>
            <a:t> Rate</a:t>
          </a:r>
          <a:endParaRPr lang="en-US" sz="1400">
            <a:solidFill>
              <a:schemeClr val="bg1"/>
            </a:solidFill>
            <a:latin typeface="Futura Medium" panose="020B0602020204020303" pitchFamily="34" charset="-79"/>
            <a:cs typeface="Futura Medium" panose="020B0602020204020303" pitchFamily="34" charset="-79"/>
          </a:endParaRPr>
        </a:p>
      </xdr:txBody>
    </xdr:sp>
    <xdr:clientData/>
  </xdr:oneCellAnchor>
  <xdr:twoCellAnchor>
    <xdr:from>
      <xdr:col>6</xdr:col>
      <xdr:colOff>558800</xdr:colOff>
      <xdr:row>15</xdr:row>
      <xdr:rowOff>127000</xdr:rowOff>
    </xdr:from>
    <xdr:to>
      <xdr:col>16</xdr:col>
      <xdr:colOff>626962</xdr:colOff>
      <xdr:row>18</xdr:row>
      <xdr:rowOff>144683</xdr:rowOff>
    </xdr:to>
    <xdr:sp macro="" textlink="">
      <xdr:nvSpPr>
        <xdr:cNvPr id="39" name="Round Same Side Corner Rectangle 38">
          <a:extLst>
            <a:ext uri="{FF2B5EF4-FFF2-40B4-BE49-F238E27FC236}">
              <a16:creationId xmlns:a16="http://schemas.microsoft.com/office/drawing/2014/main" id="{BCC40B8B-882E-A643-A69C-61F52C05EBEE}"/>
            </a:ext>
          </a:extLst>
        </xdr:cNvPr>
        <xdr:cNvSpPr/>
      </xdr:nvSpPr>
      <xdr:spPr>
        <a:xfrm>
          <a:off x="3323863" y="2538392"/>
          <a:ext cx="6980821" cy="499962"/>
        </a:xfrm>
        <a:prstGeom prst="round2SameRect">
          <a:avLst>
            <a:gd name="adj1" fmla="val 50000"/>
            <a:gd name="adj2" fmla="val 0"/>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606509</xdr:colOff>
      <xdr:row>15</xdr:row>
      <xdr:rowOff>110924</xdr:rowOff>
    </xdr:from>
    <xdr:to>
      <xdr:col>30</xdr:col>
      <xdr:colOff>266249</xdr:colOff>
      <xdr:row>18</xdr:row>
      <xdr:rowOff>144683</xdr:rowOff>
    </xdr:to>
    <xdr:sp macro="" textlink="">
      <xdr:nvSpPr>
        <xdr:cNvPr id="41" name="Round Same Side Corner Rectangle 40">
          <a:extLst>
            <a:ext uri="{FF2B5EF4-FFF2-40B4-BE49-F238E27FC236}">
              <a16:creationId xmlns:a16="http://schemas.microsoft.com/office/drawing/2014/main" id="{5FD974F9-77DE-4445-9509-BB5876D6D10F}"/>
            </a:ext>
          </a:extLst>
        </xdr:cNvPr>
        <xdr:cNvSpPr/>
      </xdr:nvSpPr>
      <xdr:spPr>
        <a:xfrm>
          <a:off x="11797234" y="2595707"/>
          <a:ext cx="8052783" cy="530715"/>
        </a:xfrm>
        <a:prstGeom prst="round2SameRect">
          <a:avLst>
            <a:gd name="adj1" fmla="val 50000"/>
            <a:gd name="adj2" fmla="val 0"/>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0</xdr:colOff>
      <xdr:row>16</xdr:row>
      <xdr:rowOff>48228</xdr:rowOff>
    </xdr:from>
    <xdr:ext cx="2636106" cy="330732"/>
    <xdr:sp macro="" textlink="">
      <xdr:nvSpPr>
        <xdr:cNvPr id="42" name="TextBox 41">
          <a:extLst>
            <a:ext uri="{FF2B5EF4-FFF2-40B4-BE49-F238E27FC236}">
              <a16:creationId xmlns:a16="http://schemas.microsoft.com/office/drawing/2014/main" id="{79010638-0CA2-CD40-8FEA-E798411EA4E0}"/>
            </a:ext>
          </a:extLst>
        </xdr:cNvPr>
        <xdr:cNvSpPr txBox="1"/>
      </xdr:nvSpPr>
      <xdr:spPr>
        <a:xfrm>
          <a:off x="4079875" y="2588228"/>
          <a:ext cx="2636106"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Sales</a:t>
          </a:r>
          <a:r>
            <a:rPr lang="en-US" sz="1400" baseline="0">
              <a:solidFill>
                <a:schemeClr val="bg1"/>
              </a:solidFill>
              <a:latin typeface="Futura Medium" panose="020B0602020204020303" pitchFamily="34" charset="-79"/>
              <a:cs typeface="Futura Medium" panose="020B0602020204020303" pitchFamily="34" charset="-79"/>
            </a:rPr>
            <a:t> Across the United States</a:t>
          </a:r>
          <a:endParaRPr lang="en-US" sz="1400">
            <a:solidFill>
              <a:schemeClr val="bg1"/>
            </a:solidFill>
            <a:latin typeface="Futura Medium" panose="020B0602020204020303" pitchFamily="34" charset="-79"/>
            <a:cs typeface="Futura Medium" panose="020B0602020204020303" pitchFamily="34" charset="-79"/>
          </a:endParaRPr>
        </a:p>
      </xdr:txBody>
    </xdr:sp>
    <xdr:clientData/>
  </xdr:oneCellAnchor>
  <xdr:twoCellAnchor editAs="oneCell">
    <xdr:from>
      <xdr:col>2</xdr:col>
      <xdr:colOff>627495</xdr:colOff>
      <xdr:row>23</xdr:row>
      <xdr:rowOff>83128</xdr:rowOff>
    </xdr:from>
    <xdr:to>
      <xdr:col>5</xdr:col>
      <xdr:colOff>575445</xdr:colOff>
      <xdr:row>33</xdr:row>
      <xdr:rowOff>2885</xdr:rowOff>
    </xdr:to>
    <mc:AlternateContent xmlns:mc="http://schemas.openxmlformats.org/markup-compatibility/2006" xmlns:a14="http://schemas.microsoft.com/office/drawing/2010/main">
      <mc:Choice Requires="a14">
        <xdr:graphicFrame macro="">
          <xdr:nvGraphicFramePr>
            <xdr:cNvPr id="38" name="Customer Segment 1">
              <a:extLst>
                <a:ext uri="{FF2B5EF4-FFF2-40B4-BE49-F238E27FC236}">
                  <a16:creationId xmlns:a16="http://schemas.microsoft.com/office/drawing/2014/main" id="{0DE18F31-AF5C-7145-B5CB-6915C031786D}"/>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1214870" y="3734378"/>
              <a:ext cx="2043450" cy="15043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596900</xdr:colOff>
      <xdr:row>33</xdr:row>
      <xdr:rowOff>144897</xdr:rowOff>
    </xdr:from>
    <xdr:to>
      <xdr:col>5</xdr:col>
      <xdr:colOff>533400</xdr:colOff>
      <xdr:row>41</xdr:row>
      <xdr:rowOff>101023</xdr:rowOff>
    </xdr:to>
    <mc:AlternateContent xmlns:mc="http://schemas.openxmlformats.org/markup-compatibility/2006" xmlns:a14="http://schemas.microsoft.com/office/drawing/2010/main">
      <mc:Choice Requires="a14">
        <xdr:graphicFrame macro="">
          <xdr:nvGraphicFramePr>
            <xdr:cNvPr id="40" name="Product Category 1">
              <a:extLst>
                <a:ext uri="{FF2B5EF4-FFF2-40B4-BE49-F238E27FC236}">
                  <a16:creationId xmlns:a16="http://schemas.microsoft.com/office/drawing/2014/main" id="{83449167-B3CD-874A-9ADC-B866A97D525E}"/>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184275" y="5383647"/>
              <a:ext cx="2032000" cy="12261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596901</xdr:colOff>
      <xdr:row>16</xdr:row>
      <xdr:rowOff>12701</xdr:rowOff>
    </xdr:from>
    <xdr:to>
      <xdr:col>5</xdr:col>
      <xdr:colOff>558800</xdr:colOff>
      <xdr:row>22</xdr:row>
      <xdr:rowOff>0</xdr:rowOff>
    </xdr:to>
    <mc:AlternateContent xmlns:mc="http://schemas.openxmlformats.org/markup-compatibility/2006" xmlns:a14="http://schemas.microsoft.com/office/drawing/2010/main">
      <mc:Choice Requires="a14">
        <xdr:graphicFrame macro="">
          <xdr:nvGraphicFramePr>
            <xdr:cNvPr id="43" name="Region 1">
              <a:extLst>
                <a:ext uri="{FF2B5EF4-FFF2-40B4-BE49-F238E27FC236}">
                  <a16:creationId xmlns:a16="http://schemas.microsoft.com/office/drawing/2014/main" id="{A765DF4E-FE4C-F544-B13D-3E3D156BEA2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84276" y="2552701"/>
              <a:ext cx="2057399" cy="939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596900</xdr:colOff>
      <xdr:row>43</xdr:row>
      <xdr:rowOff>49071</xdr:rowOff>
    </xdr:from>
    <xdr:to>
      <xdr:col>5</xdr:col>
      <xdr:colOff>520700</xdr:colOff>
      <xdr:row>51</xdr:row>
      <xdr:rowOff>0</xdr:rowOff>
    </xdr:to>
    <mc:AlternateContent xmlns:mc="http://schemas.openxmlformats.org/markup-compatibility/2006" xmlns:a14="http://schemas.microsoft.com/office/drawing/2010/main">
      <mc:Choice Requires="a14">
        <xdr:graphicFrame macro="">
          <xdr:nvGraphicFramePr>
            <xdr:cNvPr id="44" name="Order Month 1">
              <a:extLst>
                <a:ext uri="{FF2B5EF4-FFF2-40B4-BE49-F238E27FC236}">
                  <a16:creationId xmlns:a16="http://schemas.microsoft.com/office/drawing/2014/main" id="{D11D67EB-37AD-C343-A80D-6C1686D6D39C}"/>
                </a:ext>
              </a:extLst>
            </xdr:cNvPr>
            <xdr:cNvGraphicFramePr/>
          </xdr:nvGraphicFramePr>
          <xdr:xfrm>
            <a:off x="0" y="0"/>
            <a:ext cx="0" cy="0"/>
          </xdr:xfrm>
          <a:graphic>
            <a:graphicData uri="http://schemas.microsoft.com/office/drawing/2010/slicer">
              <sle:slicer xmlns:sle="http://schemas.microsoft.com/office/drawing/2010/slicer" name="Order Month 1"/>
            </a:graphicData>
          </a:graphic>
        </xdr:graphicFrame>
      </mc:Choice>
      <mc:Fallback xmlns="">
        <xdr:sp macro="" textlink="">
          <xdr:nvSpPr>
            <xdr:cNvPr id="0" name=""/>
            <xdr:cNvSpPr>
              <a:spLocks noTextEdit="1"/>
            </xdr:cNvSpPr>
          </xdr:nvSpPr>
          <xdr:spPr>
            <a:xfrm>
              <a:off x="1184275" y="6875321"/>
              <a:ext cx="2019300" cy="12209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587240</xdr:colOff>
      <xdr:row>10</xdr:row>
      <xdr:rowOff>159006</xdr:rowOff>
    </xdr:from>
    <xdr:ext cx="2578100" cy="446212"/>
    <xdr:sp macro="" textlink="'Pivot Tables'!J4">
      <xdr:nvSpPr>
        <xdr:cNvPr id="12" name="TextBox 11">
          <a:extLst>
            <a:ext uri="{FF2B5EF4-FFF2-40B4-BE49-F238E27FC236}">
              <a16:creationId xmlns:a16="http://schemas.microsoft.com/office/drawing/2014/main" id="{090BFBA1-7017-8E4D-A0A9-DF53254C70B7}"/>
            </a:ext>
          </a:extLst>
        </xdr:cNvPr>
        <xdr:cNvSpPr txBox="1"/>
      </xdr:nvSpPr>
      <xdr:spPr>
        <a:xfrm>
          <a:off x="4973889" y="1806574"/>
          <a:ext cx="2578100"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A984308E-AE69-6C4B-8F53-3847E479FBF5}" type="TxLink">
            <a:rPr lang="en-US" sz="2400" b="0" i="0" u="none" strike="noStrike">
              <a:solidFill>
                <a:schemeClr val="bg1"/>
              </a:solidFill>
              <a:latin typeface="Futura Medium" panose="020B0602020204020303" pitchFamily="34" charset="-79"/>
              <a:cs typeface="Futura Medium" panose="020B0602020204020303" pitchFamily="34" charset="-79"/>
            </a:rPr>
            <a:pPr algn="ctr"/>
            <a:t>$1,924,338</a:t>
          </a:fld>
          <a:endParaRPr lang="en-US" sz="2400">
            <a:solidFill>
              <a:schemeClr val="bg1"/>
            </a:solidFill>
            <a:latin typeface="Futura Medium" panose="020B0602020204020303" pitchFamily="34" charset="-79"/>
            <a:cs typeface="Futura Medium" panose="020B0602020204020303" pitchFamily="34" charset="-79"/>
          </a:endParaRPr>
        </a:p>
      </xdr:txBody>
    </xdr:sp>
    <xdr:clientData/>
  </xdr:oneCellAnchor>
  <xdr:oneCellAnchor>
    <xdr:from>
      <xdr:col>13</xdr:col>
      <xdr:colOff>663440</xdr:colOff>
      <xdr:row>10</xdr:row>
      <xdr:rowOff>159006</xdr:rowOff>
    </xdr:from>
    <xdr:ext cx="2324100" cy="446212"/>
    <xdr:sp macro="" textlink="'Pivot Tables'!K4">
      <xdr:nvSpPr>
        <xdr:cNvPr id="45" name="TextBox 44">
          <a:extLst>
            <a:ext uri="{FF2B5EF4-FFF2-40B4-BE49-F238E27FC236}">
              <a16:creationId xmlns:a16="http://schemas.microsoft.com/office/drawing/2014/main" id="{CE1734E6-FC27-9942-9571-3765F1F081D0}"/>
            </a:ext>
          </a:extLst>
        </xdr:cNvPr>
        <xdr:cNvSpPr txBox="1"/>
      </xdr:nvSpPr>
      <xdr:spPr>
        <a:xfrm>
          <a:off x="9560305" y="1806574"/>
          <a:ext cx="2324100"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D7A85A3F-A2BB-7348-B48C-CBC068F8BC85}" type="TxLink">
            <a:rPr lang="en-US" sz="2400" b="0" i="0" u="none" strike="noStrike">
              <a:solidFill>
                <a:schemeClr val="bg1"/>
              </a:solidFill>
              <a:latin typeface="Futura Medium" panose="020B0602020204020303" pitchFamily="34" charset="-79"/>
              <a:ea typeface="+mn-ea"/>
              <a:cs typeface="Futura Medium" panose="020B0602020204020303" pitchFamily="34" charset="-79"/>
            </a:rPr>
            <a:pPr marL="0" indent="0" algn="ctr"/>
            <a:t>$224,078</a:t>
          </a:fld>
          <a:endParaRPr lang="en-US" sz="2400" b="0" i="0" u="none" strike="noStrike">
            <a:solidFill>
              <a:schemeClr val="bg1"/>
            </a:solidFill>
            <a:latin typeface="Futura Medium" panose="020B0602020204020303" pitchFamily="34" charset="-79"/>
            <a:ea typeface="+mn-ea"/>
            <a:cs typeface="Futura Medium" panose="020B0602020204020303" pitchFamily="34" charset="-79"/>
          </a:endParaRPr>
        </a:p>
      </xdr:txBody>
    </xdr:sp>
    <xdr:clientData/>
  </xdr:oneCellAnchor>
  <xdr:oneCellAnchor>
    <xdr:from>
      <xdr:col>20</xdr:col>
      <xdr:colOff>113203</xdr:colOff>
      <xdr:row>10</xdr:row>
      <xdr:rowOff>142931</xdr:rowOff>
    </xdr:from>
    <xdr:ext cx="1841500" cy="446212"/>
    <xdr:sp macro="" textlink="'Pivot Tables'!L4">
      <xdr:nvSpPr>
        <xdr:cNvPr id="46" name="TextBox 45">
          <a:extLst>
            <a:ext uri="{FF2B5EF4-FFF2-40B4-BE49-F238E27FC236}">
              <a16:creationId xmlns:a16="http://schemas.microsoft.com/office/drawing/2014/main" id="{B5F786C3-37D3-394B-8573-4B0CF5FA4EC2}"/>
            </a:ext>
          </a:extLst>
        </xdr:cNvPr>
        <xdr:cNvSpPr txBox="1"/>
      </xdr:nvSpPr>
      <xdr:spPr>
        <a:xfrm>
          <a:off x="14271987" y="1790499"/>
          <a:ext cx="1841500"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A09100CC-B532-7E43-BF51-0662F405C2BE}" type="TxLink">
            <a:rPr lang="en-US" sz="2400" b="0" i="0" u="none" strike="noStrike">
              <a:solidFill>
                <a:schemeClr val="bg1"/>
              </a:solidFill>
              <a:latin typeface="Futura Medium" panose="020B0602020204020303" pitchFamily="34" charset="-79"/>
              <a:ea typeface="+mn-ea"/>
              <a:cs typeface="Futura Medium" panose="020B0602020204020303" pitchFamily="34" charset="-79"/>
            </a:rPr>
            <a:pPr marL="0" indent="0" algn="ctr"/>
            <a:t> 25,268 </a:t>
          </a:fld>
          <a:endParaRPr lang="en-US" sz="2400" b="0" i="0" u="none" strike="noStrike">
            <a:solidFill>
              <a:schemeClr val="bg1"/>
            </a:solidFill>
            <a:latin typeface="Futura Medium" panose="020B0602020204020303" pitchFamily="34" charset="-79"/>
            <a:ea typeface="+mn-ea"/>
            <a:cs typeface="Futura Medium" panose="020B0602020204020303" pitchFamily="34" charset="-79"/>
          </a:endParaRPr>
        </a:p>
      </xdr:txBody>
    </xdr:sp>
    <xdr:clientData/>
  </xdr:oneCellAnchor>
  <xdr:oneCellAnchor>
    <xdr:from>
      <xdr:col>26</xdr:col>
      <xdr:colOff>335498</xdr:colOff>
      <xdr:row>10</xdr:row>
      <xdr:rowOff>142930</xdr:rowOff>
    </xdr:from>
    <xdr:ext cx="1651000" cy="446212"/>
    <xdr:sp macro="" textlink="'Pivot Tables'!M4">
      <xdr:nvSpPr>
        <xdr:cNvPr id="47" name="TextBox 46">
          <a:extLst>
            <a:ext uri="{FF2B5EF4-FFF2-40B4-BE49-F238E27FC236}">
              <a16:creationId xmlns:a16="http://schemas.microsoft.com/office/drawing/2014/main" id="{A77561D4-4163-C043-ABE5-83A480236FDD}"/>
            </a:ext>
          </a:extLst>
        </xdr:cNvPr>
        <xdr:cNvSpPr txBox="1"/>
      </xdr:nvSpPr>
      <xdr:spPr>
        <a:xfrm>
          <a:off x="19004498" y="1790498"/>
          <a:ext cx="1651000"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341979AE-BA8C-5047-94E7-83B1DF404325}" type="TxLink">
            <a:rPr lang="en-US" sz="2400" b="0" i="0" u="none" strike="noStrike">
              <a:solidFill>
                <a:schemeClr val="bg1"/>
              </a:solidFill>
              <a:latin typeface="Futura Medium" panose="020B0602020204020303" pitchFamily="34" charset="-79"/>
              <a:ea typeface="+mn-ea"/>
              <a:cs typeface="Futura Medium" panose="020B0602020204020303" pitchFamily="34" charset="-79"/>
            </a:rPr>
            <a:pPr marL="0" indent="0" algn="ctr"/>
            <a:t>0.77%</a:t>
          </a:fld>
          <a:endParaRPr lang="en-US" sz="2400" b="0" i="0" u="none" strike="noStrike">
            <a:solidFill>
              <a:schemeClr val="bg1"/>
            </a:solidFill>
            <a:latin typeface="Futura Medium" panose="020B0602020204020303" pitchFamily="34" charset="-79"/>
            <a:ea typeface="+mn-ea"/>
            <a:cs typeface="Futura Medium" panose="020B0602020204020303" pitchFamily="34" charset="-79"/>
          </a:endParaRPr>
        </a:p>
      </xdr:txBody>
    </xdr:sp>
    <xdr:clientData/>
  </xdr:oneCellAnchor>
  <xdr:oneCellAnchor>
    <xdr:from>
      <xdr:col>2</xdr:col>
      <xdr:colOff>558800</xdr:colOff>
      <xdr:row>13</xdr:row>
      <xdr:rowOff>50800</xdr:rowOff>
    </xdr:from>
    <xdr:ext cx="653705" cy="330732"/>
    <xdr:sp macro="" textlink="">
      <xdr:nvSpPr>
        <xdr:cNvPr id="48" name="TextBox 47">
          <a:extLst>
            <a:ext uri="{FF2B5EF4-FFF2-40B4-BE49-F238E27FC236}">
              <a16:creationId xmlns:a16="http://schemas.microsoft.com/office/drawing/2014/main" id="{3E10F8CA-4D7B-C344-8667-ABEF192CEEEF}"/>
            </a:ext>
          </a:extLst>
        </xdr:cNvPr>
        <xdr:cNvSpPr txBox="1"/>
      </xdr:nvSpPr>
      <xdr:spPr>
        <a:xfrm>
          <a:off x="558800" y="2197100"/>
          <a:ext cx="653705"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Filters</a:t>
          </a:r>
        </a:p>
      </xdr:txBody>
    </xdr:sp>
    <xdr:clientData/>
  </xdr:oneCellAnchor>
  <xdr:oneCellAnchor>
    <xdr:from>
      <xdr:col>19</xdr:col>
      <xdr:colOff>58087</xdr:colOff>
      <xdr:row>16</xdr:row>
      <xdr:rowOff>41512</xdr:rowOff>
    </xdr:from>
    <xdr:ext cx="2210979" cy="330732"/>
    <xdr:sp macro="" textlink="">
      <xdr:nvSpPr>
        <xdr:cNvPr id="49" name="TextBox 48">
          <a:extLst>
            <a:ext uri="{FF2B5EF4-FFF2-40B4-BE49-F238E27FC236}">
              <a16:creationId xmlns:a16="http://schemas.microsoft.com/office/drawing/2014/main" id="{BB063390-AEA7-0F47-84DA-2D4FA893204E}"/>
            </a:ext>
          </a:extLst>
        </xdr:cNvPr>
        <xdr:cNvSpPr txBox="1"/>
      </xdr:nvSpPr>
      <xdr:spPr>
        <a:xfrm>
          <a:off x="12453287" y="2750845"/>
          <a:ext cx="2210979"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bg1"/>
              </a:solidFill>
              <a:latin typeface="Futura Medium" panose="020B0602020204020303" pitchFamily="34" charset="-79"/>
              <a:cs typeface="Futura Medium" panose="020B0602020204020303" pitchFamily="34" charset="-79"/>
            </a:rPr>
            <a:t>Sales Trend Over Time</a:t>
          </a:r>
        </a:p>
      </xdr:txBody>
    </xdr:sp>
    <xdr:clientData/>
  </xdr:oneCellAnchor>
  <xdr:twoCellAnchor>
    <xdr:from>
      <xdr:col>7</xdr:col>
      <xdr:colOff>91786</xdr:colOff>
      <xdr:row>19</xdr:row>
      <xdr:rowOff>23930</xdr:rowOff>
    </xdr:from>
    <xdr:to>
      <xdr:col>17</xdr:col>
      <xdr:colOff>498355</xdr:colOff>
      <xdr:row>46</xdr:row>
      <xdr:rowOff>112531</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5BA84192-558D-0D42-B90D-FD52C9EDB6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496146" y="3064310"/>
              <a:ext cx="7950369" cy="440914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287867</xdr:colOff>
      <xdr:row>49</xdr:row>
      <xdr:rowOff>85353</xdr:rowOff>
    </xdr:from>
    <xdr:to>
      <xdr:col>12</xdr:col>
      <xdr:colOff>339789</xdr:colOff>
      <xdr:row>58</xdr:row>
      <xdr:rowOff>128647</xdr:rowOff>
    </xdr:to>
    <xdr:graphicFrame macro="">
      <xdr:nvGraphicFramePr>
        <xdr:cNvPr id="5" name="Chart 4">
          <a:extLst>
            <a:ext uri="{FF2B5EF4-FFF2-40B4-BE49-F238E27FC236}">
              <a16:creationId xmlns:a16="http://schemas.microsoft.com/office/drawing/2014/main" id="{0C20342E-E37C-074D-930A-1373D0C64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60646</xdr:colOff>
      <xdr:row>49</xdr:row>
      <xdr:rowOff>76727</xdr:rowOff>
    </xdr:from>
    <xdr:to>
      <xdr:col>17</xdr:col>
      <xdr:colOff>423332</xdr:colOff>
      <xdr:row>58</xdr:row>
      <xdr:rowOff>141082</xdr:rowOff>
    </xdr:to>
    <xdr:graphicFrame macro="">
      <xdr:nvGraphicFramePr>
        <xdr:cNvPr id="8" name="Chart 7">
          <a:extLst>
            <a:ext uri="{FF2B5EF4-FFF2-40B4-BE49-F238E27FC236}">
              <a16:creationId xmlns:a16="http://schemas.microsoft.com/office/drawing/2014/main" id="{7663B155-E5DE-884F-AA20-F48CA2C1B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8</xdr:col>
      <xdr:colOff>556265</xdr:colOff>
      <xdr:row>47</xdr:row>
      <xdr:rowOff>50580</xdr:rowOff>
    </xdr:from>
    <xdr:ext cx="1191160" cy="330732"/>
    <xdr:sp macro="" textlink="">
      <xdr:nvSpPr>
        <xdr:cNvPr id="14" name="TextBox 13">
          <a:extLst>
            <a:ext uri="{FF2B5EF4-FFF2-40B4-BE49-F238E27FC236}">
              <a16:creationId xmlns:a16="http://schemas.microsoft.com/office/drawing/2014/main" id="{823BB11D-9D32-1B43-B1DA-283212A051E3}"/>
            </a:ext>
          </a:extLst>
        </xdr:cNvPr>
        <xdr:cNvSpPr txBox="1"/>
      </xdr:nvSpPr>
      <xdr:spPr>
        <a:xfrm>
          <a:off x="4747265" y="7511830"/>
          <a:ext cx="1191160"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To</a:t>
          </a:r>
          <a:r>
            <a:rPr lang="en-US" sz="1400" baseline="0">
              <a:solidFill>
                <a:schemeClr val="bg1"/>
              </a:solidFill>
              <a:latin typeface="Futura Medium" panose="020B0602020204020303" pitchFamily="34" charset="-79"/>
              <a:cs typeface="Futura Medium" panose="020B0602020204020303" pitchFamily="34" charset="-79"/>
            </a:rPr>
            <a:t>p 3 States</a:t>
          </a:r>
          <a:endParaRPr lang="en-US" sz="1400">
            <a:solidFill>
              <a:schemeClr val="bg1"/>
            </a:solidFill>
            <a:latin typeface="Futura Medium" panose="020B0602020204020303" pitchFamily="34" charset="-79"/>
            <a:cs typeface="Futura Medium" panose="020B0602020204020303" pitchFamily="34" charset="-79"/>
          </a:endParaRPr>
        </a:p>
      </xdr:txBody>
    </xdr:sp>
    <xdr:clientData/>
  </xdr:oneCellAnchor>
  <xdr:oneCellAnchor>
    <xdr:from>
      <xdr:col>13</xdr:col>
      <xdr:colOff>513191</xdr:colOff>
      <xdr:row>44</xdr:row>
      <xdr:rowOff>127000</xdr:rowOff>
    </xdr:from>
    <xdr:ext cx="2042885" cy="745081"/>
    <xdr:sp macro="" textlink="">
      <xdr:nvSpPr>
        <xdr:cNvPr id="16" name="TextBox 15">
          <a:extLst>
            <a:ext uri="{FF2B5EF4-FFF2-40B4-BE49-F238E27FC236}">
              <a16:creationId xmlns:a16="http://schemas.microsoft.com/office/drawing/2014/main" id="{E41A7A8F-14ED-5348-8E46-0DACBEC65C13}"/>
            </a:ext>
          </a:extLst>
        </xdr:cNvPr>
        <xdr:cNvSpPr txBox="1"/>
      </xdr:nvSpPr>
      <xdr:spPr>
        <a:xfrm>
          <a:off x="8196691" y="7112000"/>
          <a:ext cx="2042885" cy="745081"/>
        </a:xfrm>
        <a:prstGeom prst="rect">
          <a:avLst/>
        </a:prstGeom>
        <a:solidFill>
          <a:srgbClr val="2E4057"/>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r>
            <a:rPr lang="en-US" sz="1400">
              <a:solidFill>
                <a:schemeClr val="bg1"/>
              </a:solidFill>
              <a:latin typeface="Futura Medium" panose="020B0602020204020303" pitchFamily="34" charset="-79"/>
              <a:cs typeface="Futura Medium" panose="020B0602020204020303" pitchFamily="34" charset="-79"/>
            </a:rPr>
            <a:t>Bottom</a:t>
          </a:r>
          <a:r>
            <a:rPr lang="en-US" sz="1400" baseline="0">
              <a:solidFill>
                <a:schemeClr val="bg1"/>
              </a:solidFill>
              <a:latin typeface="Futura Medium" panose="020B0602020204020303" pitchFamily="34" charset="-79"/>
              <a:cs typeface="Futura Medium" panose="020B0602020204020303" pitchFamily="34" charset="-79"/>
            </a:rPr>
            <a:t> 3 States</a:t>
          </a:r>
          <a:endParaRPr lang="en-US" sz="1400">
            <a:solidFill>
              <a:schemeClr val="bg1"/>
            </a:solidFill>
            <a:latin typeface="Futura Medium" panose="020B0602020204020303" pitchFamily="34" charset="-79"/>
            <a:cs typeface="Futura Medium" panose="020B0602020204020303" pitchFamily="34" charset="-79"/>
          </a:endParaRPr>
        </a:p>
      </xdr:txBody>
    </xdr:sp>
    <xdr:clientData/>
  </xdr:oneCellAnchor>
  <xdr:twoCellAnchor>
    <xdr:from>
      <xdr:col>18</xdr:col>
      <xdr:colOff>625797</xdr:colOff>
      <xdr:row>35</xdr:row>
      <xdr:rowOff>129563</xdr:rowOff>
    </xdr:from>
    <xdr:to>
      <xdr:col>24</xdr:col>
      <xdr:colOff>331305</xdr:colOff>
      <xdr:row>60</xdr:row>
      <xdr:rowOff>0</xdr:rowOff>
    </xdr:to>
    <xdr:sp macro="" textlink="">
      <xdr:nvSpPr>
        <xdr:cNvPr id="26" name="Rounded Rectangle 25">
          <a:extLst>
            <a:ext uri="{FF2B5EF4-FFF2-40B4-BE49-F238E27FC236}">
              <a16:creationId xmlns:a16="http://schemas.microsoft.com/office/drawing/2014/main" id="{BFD29384-4906-5A48-B29F-9F2187D6D048}"/>
            </a:ext>
          </a:extLst>
        </xdr:cNvPr>
        <xdr:cNvSpPr/>
      </xdr:nvSpPr>
      <xdr:spPr>
        <a:xfrm>
          <a:off x="11816522" y="5927389"/>
          <a:ext cx="3902029" cy="4011741"/>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621843</xdr:colOff>
      <xdr:row>35</xdr:row>
      <xdr:rowOff>129563</xdr:rowOff>
    </xdr:from>
    <xdr:to>
      <xdr:col>24</xdr:col>
      <xdr:colOff>404928</xdr:colOff>
      <xdr:row>38</xdr:row>
      <xdr:rowOff>163321</xdr:rowOff>
    </xdr:to>
    <xdr:sp macro="" textlink="">
      <xdr:nvSpPr>
        <xdr:cNvPr id="27" name="Round Same Side Corner Rectangle 40">
          <a:extLst>
            <a:ext uri="{FF2B5EF4-FFF2-40B4-BE49-F238E27FC236}">
              <a16:creationId xmlns:a16="http://schemas.microsoft.com/office/drawing/2014/main" id="{DD086B16-91D2-A44D-B324-53599CAA2042}"/>
            </a:ext>
          </a:extLst>
        </xdr:cNvPr>
        <xdr:cNvSpPr/>
      </xdr:nvSpPr>
      <xdr:spPr>
        <a:xfrm>
          <a:off x="11812568" y="5927389"/>
          <a:ext cx="3979606" cy="530715"/>
        </a:xfrm>
        <a:prstGeom prst="round2SameRect">
          <a:avLst>
            <a:gd name="adj1" fmla="val 50000"/>
            <a:gd name="adj2" fmla="val 0"/>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19</xdr:col>
      <xdr:colOff>141959</xdr:colOff>
      <xdr:row>36</xdr:row>
      <xdr:rowOff>60151</xdr:rowOff>
    </xdr:from>
    <xdr:ext cx="2048331" cy="330732"/>
    <xdr:sp macro="" textlink="">
      <xdr:nvSpPr>
        <xdr:cNvPr id="28" name="TextBox 27">
          <a:extLst>
            <a:ext uri="{FF2B5EF4-FFF2-40B4-BE49-F238E27FC236}">
              <a16:creationId xmlns:a16="http://schemas.microsoft.com/office/drawing/2014/main" id="{D06434A7-C65C-D142-A414-9DA5DDE55FF1}"/>
            </a:ext>
          </a:extLst>
        </xdr:cNvPr>
        <xdr:cNvSpPr txBox="1"/>
      </xdr:nvSpPr>
      <xdr:spPr>
        <a:xfrm>
          <a:off x="12032104" y="6023629"/>
          <a:ext cx="2048331"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bg1"/>
              </a:solidFill>
              <a:latin typeface="Futura Medium" panose="020B0602020204020303" pitchFamily="34" charset="-79"/>
              <a:cs typeface="Futura Medium" panose="020B0602020204020303" pitchFamily="34" charset="-79"/>
            </a:rPr>
            <a:t>Customer Distribution</a:t>
          </a:r>
        </a:p>
      </xdr:txBody>
    </xdr:sp>
    <xdr:clientData/>
  </xdr:oneCellAnchor>
  <xdr:twoCellAnchor>
    <xdr:from>
      <xdr:col>19</xdr:col>
      <xdr:colOff>139558</xdr:colOff>
      <xdr:row>39</xdr:row>
      <xdr:rowOff>54982</xdr:rowOff>
    </xdr:from>
    <xdr:to>
      <xdr:col>24</xdr:col>
      <xdr:colOff>110436</xdr:colOff>
      <xdr:row>59</xdr:row>
      <xdr:rowOff>0</xdr:rowOff>
    </xdr:to>
    <xdr:graphicFrame macro="">
      <xdr:nvGraphicFramePr>
        <xdr:cNvPr id="21" name="Chart 20">
          <a:extLst>
            <a:ext uri="{FF2B5EF4-FFF2-40B4-BE49-F238E27FC236}">
              <a16:creationId xmlns:a16="http://schemas.microsoft.com/office/drawing/2014/main" id="{895B29DB-94E8-324B-B8BF-196717968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588986</xdr:colOff>
      <xdr:row>35</xdr:row>
      <xdr:rowOff>134716</xdr:rowOff>
    </xdr:from>
    <xdr:to>
      <xdr:col>30</xdr:col>
      <xdr:colOff>294493</xdr:colOff>
      <xdr:row>60</xdr:row>
      <xdr:rowOff>5153</xdr:rowOff>
    </xdr:to>
    <xdr:sp macro="" textlink="">
      <xdr:nvSpPr>
        <xdr:cNvPr id="33" name="Rounded Rectangle 32">
          <a:extLst>
            <a:ext uri="{FF2B5EF4-FFF2-40B4-BE49-F238E27FC236}">
              <a16:creationId xmlns:a16="http://schemas.microsoft.com/office/drawing/2014/main" id="{F93D6083-2469-4A48-8A1F-30712E09D544}"/>
            </a:ext>
          </a:extLst>
        </xdr:cNvPr>
        <xdr:cNvSpPr/>
      </xdr:nvSpPr>
      <xdr:spPr>
        <a:xfrm>
          <a:off x="15976232" y="5932542"/>
          <a:ext cx="3902029" cy="4011741"/>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585212</xdr:colOff>
      <xdr:row>35</xdr:row>
      <xdr:rowOff>134716</xdr:rowOff>
    </xdr:from>
    <xdr:to>
      <xdr:col>30</xdr:col>
      <xdr:colOff>312899</xdr:colOff>
      <xdr:row>39</xdr:row>
      <xdr:rowOff>2822</xdr:rowOff>
    </xdr:to>
    <xdr:sp macro="" textlink="">
      <xdr:nvSpPr>
        <xdr:cNvPr id="50" name="Round Same Side Corner Rectangle 40">
          <a:extLst>
            <a:ext uri="{FF2B5EF4-FFF2-40B4-BE49-F238E27FC236}">
              <a16:creationId xmlns:a16="http://schemas.microsoft.com/office/drawing/2014/main" id="{E961C615-E307-2246-BB1B-CC0D87A4B93B}"/>
            </a:ext>
          </a:extLst>
        </xdr:cNvPr>
        <xdr:cNvSpPr/>
      </xdr:nvSpPr>
      <xdr:spPr>
        <a:xfrm>
          <a:off x="15972458" y="5932542"/>
          <a:ext cx="3924209" cy="530715"/>
        </a:xfrm>
        <a:prstGeom prst="round2SameRect">
          <a:avLst>
            <a:gd name="adj1" fmla="val 50000"/>
            <a:gd name="adj2" fmla="val 0"/>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25</xdr:col>
      <xdr:colOff>73489</xdr:colOff>
      <xdr:row>36</xdr:row>
      <xdr:rowOff>65304</xdr:rowOff>
    </xdr:from>
    <xdr:ext cx="3257960" cy="330732"/>
    <xdr:sp macro="" textlink="">
      <xdr:nvSpPr>
        <xdr:cNvPr id="51" name="TextBox 50">
          <a:extLst>
            <a:ext uri="{FF2B5EF4-FFF2-40B4-BE49-F238E27FC236}">
              <a16:creationId xmlns:a16="http://schemas.microsoft.com/office/drawing/2014/main" id="{FFC9D495-ACFD-8846-AD96-421D782C12B2}"/>
            </a:ext>
          </a:extLst>
        </xdr:cNvPr>
        <xdr:cNvSpPr txBox="1"/>
      </xdr:nvSpPr>
      <xdr:spPr>
        <a:xfrm>
          <a:off x="16160156" y="6028782"/>
          <a:ext cx="3257960"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bg1"/>
              </a:solidFill>
              <a:latin typeface="Futura Medium" panose="020B0602020204020303" pitchFamily="34" charset="-79"/>
              <a:cs typeface="Futura Medium" panose="020B0602020204020303" pitchFamily="34" charset="-79"/>
            </a:rPr>
            <a:t>Top Selling Products (by Units Sold)</a:t>
          </a:r>
        </a:p>
      </xdr:txBody>
    </xdr:sp>
    <xdr:clientData/>
  </xdr:oneCellAnchor>
  <xdr:twoCellAnchor>
    <xdr:from>
      <xdr:col>19</xdr:col>
      <xdr:colOff>239276</xdr:colOff>
      <xdr:row>19</xdr:row>
      <xdr:rowOff>82380</xdr:rowOff>
    </xdr:from>
    <xdr:to>
      <xdr:col>29</xdr:col>
      <xdr:colOff>607392</xdr:colOff>
      <xdr:row>33</xdr:row>
      <xdr:rowOff>92677</xdr:rowOff>
    </xdr:to>
    <xdr:graphicFrame macro="">
      <xdr:nvGraphicFramePr>
        <xdr:cNvPr id="53" name="Chart 52">
          <a:extLst>
            <a:ext uri="{FF2B5EF4-FFF2-40B4-BE49-F238E27FC236}">
              <a16:creationId xmlns:a16="http://schemas.microsoft.com/office/drawing/2014/main" id="{D46198DE-2080-CC41-847F-E46F74E7B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612775</xdr:colOff>
      <xdr:row>39</xdr:row>
      <xdr:rowOff>106102</xdr:rowOff>
    </xdr:from>
    <xdr:to>
      <xdr:col>30</xdr:col>
      <xdr:colOff>263525</xdr:colOff>
      <xdr:row>59</xdr:row>
      <xdr:rowOff>48229</xdr:rowOff>
    </xdr:to>
    <xdr:graphicFrame macro="">
      <xdr:nvGraphicFramePr>
        <xdr:cNvPr id="54" name="Chart 53">
          <a:extLst>
            <a:ext uri="{FF2B5EF4-FFF2-40B4-BE49-F238E27FC236}">
              <a16:creationId xmlns:a16="http://schemas.microsoft.com/office/drawing/2014/main" id="{2EE9855E-E104-0E45-AB94-DA8CD0D5A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8</xdr:row>
      <xdr:rowOff>127000</xdr:rowOff>
    </xdr:from>
    <xdr:to>
      <xdr:col>3</xdr:col>
      <xdr:colOff>228600</xdr:colOff>
      <xdr:row>11</xdr:row>
      <xdr:rowOff>127000</xdr:rowOff>
    </xdr:to>
    <xdr:sp macro="" textlink="">
      <xdr:nvSpPr>
        <xdr:cNvPr id="3" name="Rounded Rectangle 2">
          <a:extLst>
            <a:ext uri="{FF2B5EF4-FFF2-40B4-BE49-F238E27FC236}">
              <a16:creationId xmlns:a16="http://schemas.microsoft.com/office/drawing/2014/main" id="{BB605AA6-2F0B-4046-BBEE-066D02EDDD6F}"/>
            </a:ext>
          </a:extLst>
        </xdr:cNvPr>
        <xdr:cNvSpPr/>
      </xdr:nvSpPr>
      <xdr:spPr>
        <a:xfrm>
          <a:off x="190500" y="1447800"/>
          <a:ext cx="1816100" cy="495300"/>
        </a:xfrm>
        <a:prstGeom prst="roundRect">
          <a:avLst>
            <a:gd name="adj" fmla="val 13726"/>
          </a:avLst>
        </a:prstGeom>
        <a:gradFill flip="none" rotWithShape="1">
          <a:gsLst>
            <a:gs pos="3000">
              <a:schemeClr val="tx1"/>
            </a:gs>
            <a:gs pos="100000">
              <a:srgbClr val="0B1A2E">
                <a:alpha val="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266700</xdr:colOff>
      <xdr:row>3</xdr:row>
      <xdr:rowOff>101600</xdr:rowOff>
    </xdr:from>
    <xdr:ext cx="1562100" cy="364780"/>
    <xdr:sp macro="" textlink="">
      <xdr:nvSpPr>
        <xdr:cNvPr id="4" name="TextBox 3">
          <a:hlinkClick xmlns:r="http://schemas.openxmlformats.org/officeDocument/2006/relationships" r:id="rId1"/>
          <a:extLst>
            <a:ext uri="{FF2B5EF4-FFF2-40B4-BE49-F238E27FC236}">
              <a16:creationId xmlns:a16="http://schemas.microsoft.com/office/drawing/2014/main" id="{0B5151B0-664C-3C46-AC6D-869EAF26F19D}"/>
            </a:ext>
          </a:extLst>
        </xdr:cNvPr>
        <xdr:cNvSpPr txBox="1"/>
      </xdr:nvSpPr>
      <xdr:spPr>
        <a:xfrm>
          <a:off x="736600" y="5969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Dashboard</a:t>
          </a:r>
        </a:p>
      </xdr:txBody>
    </xdr:sp>
    <xdr:clientData/>
  </xdr:oneCellAnchor>
  <xdr:oneCellAnchor>
    <xdr:from>
      <xdr:col>1</xdr:col>
      <xdr:colOff>292100</xdr:colOff>
      <xdr:row>6</xdr:row>
      <xdr:rowOff>38100</xdr:rowOff>
    </xdr:from>
    <xdr:ext cx="1562100" cy="364780"/>
    <xdr:sp macro="" textlink="">
      <xdr:nvSpPr>
        <xdr:cNvPr id="7" name="TextBox 6">
          <a:hlinkClick xmlns:r="http://schemas.openxmlformats.org/officeDocument/2006/relationships" r:id="rId2"/>
          <a:extLst>
            <a:ext uri="{FF2B5EF4-FFF2-40B4-BE49-F238E27FC236}">
              <a16:creationId xmlns:a16="http://schemas.microsoft.com/office/drawing/2014/main" id="{04CCE7A3-6845-4A4A-A2FC-EDA01B75D739}"/>
            </a:ext>
          </a:extLst>
        </xdr:cNvPr>
        <xdr:cNvSpPr txBox="1"/>
      </xdr:nvSpPr>
      <xdr:spPr>
        <a:xfrm>
          <a:off x="673100" y="10287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Raw Data</a:t>
          </a:r>
        </a:p>
      </xdr:txBody>
    </xdr:sp>
    <xdr:clientData/>
  </xdr:oneCellAnchor>
  <xdr:oneCellAnchor>
    <xdr:from>
      <xdr:col>1</xdr:col>
      <xdr:colOff>279400</xdr:colOff>
      <xdr:row>9</xdr:row>
      <xdr:rowOff>0</xdr:rowOff>
    </xdr:from>
    <xdr:ext cx="1562100" cy="364780"/>
    <xdr:sp macro="" textlink="">
      <xdr:nvSpPr>
        <xdr:cNvPr id="8" name="TextBox 7">
          <a:extLst>
            <a:ext uri="{FF2B5EF4-FFF2-40B4-BE49-F238E27FC236}">
              <a16:creationId xmlns:a16="http://schemas.microsoft.com/office/drawing/2014/main" id="{34F5B8EC-ADF3-B349-B441-F0091CA44E75}"/>
            </a:ext>
          </a:extLst>
        </xdr:cNvPr>
        <xdr:cNvSpPr txBox="1"/>
      </xdr:nvSpPr>
      <xdr:spPr>
        <a:xfrm>
          <a:off x="977900" y="14859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Pivot</a:t>
          </a:r>
          <a:r>
            <a:rPr lang="en-US" sz="1600" b="0" baseline="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 Tables</a:t>
          </a:r>
          <a:endPar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endParaRPr>
        </a:p>
      </xdr:txBody>
    </xdr:sp>
    <xdr:clientData/>
  </xdr:oneCellAnchor>
  <xdr:twoCellAnchor editAs="oneCell">
    <xdr:from>
      <xdr:col>1</xdr:col>
      <xdr:colOff>12700</xdr:colOff>
      <xdr:row>4</xdr:row>
      <xdr:rowOff>0</xdr:rowOff>
    </xdr:from>
    <xdr:to>
      <xdr:col>1</xdr:col>
      <xdr:colOff>241300</xdr:colOff>
      <xdr:row>5</xdr:row>
      <xdr:rowOff>63500</xdr:rowOff>
    </xdr:to>
    <xdr:pic>
      <xdr:nvPicPr>
        <xdr:cNvPr id="9" name="Picture 8">
          <a:extLst>
            <a:ext uri="{FF2B5EF4-FFF2-40B4-BE49-F238E27FC236}">
              <a16:creationId xmlns:a16="http://schemas.microsoft.com/office/drawing/2014/main" id="{1A714B2B-1D2B-3345-BBE3-37DE10FFFC8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82600" y="660400"/>
          <a:ext cx="228600" cy="228600"/>
        </a:xfrm>
        <a:prstGeom prst="rect">
          <a:avLst/>
        </a:prstGeom>
      </xdr:spPr>
    </xdr:pic>
    <xdr:clientData/>
  </xdr:twoCellAnchor>
  <xdr:twoCellAnchor editAs="oneCell">
    <xdr:from>
      <xdr:col>1</xdr:col>
      <xdr:colOff>0</xdr:colOff>
      <xdr:row>6</xdr:row>
      <xdr:rowOff>76200</xdr:rowOff>
    </xdr:from>
    <xdr:to>
      <xdr:col>1</xdr:col>
      <xdr:colOff>254000</xdr:colOff>
      <xdr:row>8</xdr:row>
      <xdr:rowOff>0</xdr:rowOff>
    </xdr:to>
    <xdr:pic>
      <xdr:nvPicPr>
        <xdr:cNvPr id="10" name="Picture 9">
          <a:extLst>
            <a:ext uri="{FF2B5EF4-FFF2-40B4-BE49-F238E27FC236}">
              <a16:creationId xmlns:a16="http://schemas.microsoft.com/office/drawing/2014/main" id="{9BB448C9-5FEC-E349-9142-CC24134829D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1000" y="1066800"/>
          <a:ext cx="254000" cy="254000"/>
        </a:xfrm>
        <a:prstGeom prst="rect">
          <a:avLst/>
        </a:prstGeom>
      </xdr:spPr>
    </xdr:pic>
    <xdr:clientData/>
  </xdr:twoCellAnchor>
  <xdr:twoCellAnchor editAs="oneCell">
    <xdr:from>
      <xdr:col>0</xdr:col>
      <xdr:colOff>685800</xdr:colOff>
      <xdr:row>9</xdr:row>
      <xdr:rowOff>50800</xdr:rowOff>
    </xdr:from>
    <xdr:to>
      <xdr:col>1</xdr:col>
      <xdr:colOff>279400</xdr:colOff>
      <xdr:row>11</xdr:row>
      <xdr:rowOff>0</xdr:rowOff>
    </xdr:to>
    <xdr:pic>
      <xdr:nvPicPr>
        <xdr:cNvPr id="11" name="Picture 10">
          <a:extLst>
            <a:ext uri="{FF2B5EF4-FFF2-40B4-BE49-F238E27FC236}">
              <a16:creationId xmlns:a16="http://schemas.microsoft.com/office/drawing/2014/main" id="{F79BA25D-2E82-BD4A-B3D7-A4977C99A14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85800" y="1536700"/>
          <a:ext cx="279400" cy="279400"/>
        </a:xfrm>
        <a:prstGeom prst="rect">
          <a:avLst/>
        </a:prstGeom>
      </xdr:spPr>
    </xdr:pic>
    <xdr:clientData/>
  </xdr:twoCellAnchor>
  <xdr:twoCellAnchor editAs="oneCell">
    <xdr:from>
      <xdr:col>11</xdr:col>
      <xdr:colOff>495300</xdr:colOff>
      <xdr:row>21</xdr:row>
      <xdr:rowOff>25400</xdr:rowOff>
    </xdr:from>
    <xdr:to>
      <xdr:col>13</xdr:col>
      <xdr:colOff>406400</xdr:colOff>
      <xdr:row>34</xdr:row>
      <xdr:rowOff>117475</xdr:rowOff>
    </xdr:to>
    <mc:AlternateContent xmlns:mc="http://schemas.openxmlformats.org/markup-compatibility/2006" xmlns:a14="http://schemas.microsoft.com/office/drawing/2010/main">
      <mc:Choice Requires="a14">
        <xdr:graphicFrame macro="">
          <xdr:nvGraphicFramePr>
            <xdr:cNvPr id="5" name="Customer Segment">
              <a:extLst>
                <a:ext uri="{FF2B5EF4-FFF2-40B4-BE49-F238E27FC236}">
                  <a16:creationId xmlns:a16="http://schemas.microsoft.com/office/drawing/2014/main" id="{F67E7583-F387-AD4C-8B87-11C8100CAECB}"/>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9283700" y="34925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520700</xdr:colOff>
      <xdr:row>6</xdr:row>
      <xdr:rowOff>0</xdr:rowOff>
    </xdr:from>
    <xdr:to>
      <xdr:col>13</xdr:col>
      <xdr:colOff>431800</xdr:colOff>
      <xdr:row>19</xdr:row>
      <xdr:rowOff>92075</xdr:rowOff>
    </xdr:to>
    <mc:AlternateContent xmlns:mc="http://schemas.openxmlformats.org/markup-compatibility/2006" xmlns:a14="http://schemas.microsoft.com/office/drawing/2010/main">
      <mc:Choice Requires="a14">
        <xdr:graphicFrame macro="">
          <xdr:nvGraphicFramePr>
            <xdr:cNvPr id="6" name="Product Category">
              <a:extLst>
                <a:ext uri="{FF2B5EF4-FFF2-40B4-BE49-F238E27FC236}">
                  <a16:creationId xmlns:a16="http://schemas.microsoft.com/office/drawing/2014/main" id="{8224457E-F6CE-114A-977F-918C13FCC88A}"/>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9309100" y="9906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482600</xdr:colOff>
      <xdr:row>15</xdr:row>
      <xdr:rowOff>127000</xdr:rowOff>
    </xdr:from>
    <xdr:to>
      <xdr:col>9</xdr:col>
      <xdr:colOff>342900</xdr:colOff>
      <xdr:row>29</xdr:row>
      <xdr:rowOff>53975</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C590D1DE-DBD5-F040-B388-4A8B783F75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43700" y="26035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457200</xdr:colOff>
      <xdr:row>6</xdr:row>
      <xdr:rowOff>25401</xdr:rowOff>
    </xdr:from>
    <xdr:to>
      <xdr:col>9</xdr:col>
      <xdr:colOff>317500</xdr:colOff>
      <xdr:row>14</xdr:row>
      <xdr:rowOff>12701</xdr:rowOff>
    </xdr:to>
    <mc:AlternateContent xmlns:mc="http://schemas.openxmlformats.org/markup-compatibility/2006" xmlns:a14="http://schemas.microsoft.com/office/drawing/2010/main">
      <mc:Choice Requires="a14">
        <xdr:graphicFrame macro="">
          <xdr:nvGraphicFramePr>
            <xdr:cNvPr id="13" name="Order Month">
              <a:extLst>
                <a:ext uri="{FF2B5EF4-FFF2-40B4-BE49-F238E27FC236}">
                  <a16:creationId xmlns:a16="http://schemas.microsoft.com/office/drawing/2014/main" id="{8FFB5851-A0FB-9045-B27F-5686DBE57C5D}"/>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6718300" y="1016001"/>
              <a:ext cx="1828800" cy="1308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184150</xdr:colOff>
      <xdr:row>52</xdr:row>
      <xdr:rowOff>114300</xdr:rowOff>
    </xdr:from>
    <xdr:to>
      <xdr:col>11</xdr:col>
      <xdr:colOff>457200</xdr:colOff>
      <xdr:row>69</xdr:row>
      <xdr:rowOff>139700</xdr:rowOff>
    </xdr:to>
    <xdr:graphicFrame macro="">
      <xdr:nvGraphicFramePr>
        <xdr:cNvPr id="2" name="Chart 1">
          <a:extLst>
            <a:ext uri="{FF2B5EF4-FFF2-40B4-BE49-F238E27FC236}">
              <a16:creationId xmlns:a16="http://schemas.microsoft.com/office/drawing/2014/main" id="{89E72888-7653-B743-AA5F-A0B846159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298450</xdr:colOff>
      <xdr:row>73</xdr:row>
      <xdr:rowOff>152400</xdr:rowOff>
    </xdr:from>
    <xdr:to>
      <xdr:col>11</xdr:col>
      <xdr:colOff>927100</xdr:colOff>
      <xdr:row>91</xdr:row>
      <xdr:rowOff>127000</xdr:rowOff>
    </xdr:to>
    <xdr:graphicFrame macro="">
      <xdr:nvGraphicFramePr>
        <xdr:cNvPr id="14" name="Chart 13">
          <a:extLst>
            <a:ext uri="{FF2B5EF4-FFF2-40B4-BE49-F238E27FC236}">
              <a16:creationId xmlns:a16="http://schemas.microsoft.com/office/drawing/2014/main" id="{CB9B96B9-3FB6-0543-B972-EA2AE7604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508000</xdr:colOff>
      <xdr:row>3</xdr:row>
      <xdr:rowOff>88900</xdr:rowOff>
    </xdr:from>
    <xdr:to>
      <xdr:col>22</xdr:col>
      <xdr:colOff>190500</xdr:colOff>
      <xdr:row>20</xdr:row>
      <xdr:rowOff>25400</xdr:rowOff>
    </xdr:to>
    <mc:AlternateContent xmlns:mc="http://schemas.openxmlformats.org/markup-compatibility/2006">
      <mc:Choice xmlns:cx4="http://schemas.microsoft.com/office/drawing/2016/5/10/chartex" Requires="cx4">
        <xdr:graphicFrame macro="">
          <xdr:nvGraphicFramePr>
            <xdr:cNvPr id="16" name="Chart 15">
              <a:extLst>
                <a:ext uri="{FF2B5EF4-FFF2-40B4-BE49-F238E27FC236}">
                  <a16:creationId xmlns:a16="http://schemas.microsoft.com/office/drawing/2014/main" id="{DC7C5DC0-81A0-C699-1A8F-134C20F38E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4864080" y="568960"/>
              <a:ext cx="5229860" cy="26568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323850</xdr:colOff>
      <xdr:row>95</xdr:row>
      <xdr:rowOff>50800</xdr:rowOff>
    </xdr:from>
    <xdr:to>
      <xdr:col>12</xdr:col>
      <xdr:colOff>412750</xdr:colOff>
      <xdr:row>111</xdr:row>
      <xdr:rowOff>152400</xdr:rowOff>
    </xdr:to>
    <xdr:graphicFrame macro="">
      <xdr:nvGraphicFramePr>
        <xdr:cNvPr id="17" name="Chart 16">
          <a:extLst>
            <a:ext uri="{FF2B5EF4-FFF2-40B4-BE49-F238E27FC236}">
              <a16:creationId xmlns:a16="http://schemas.microsoft.com/office/drawing/2014/main" id="{DB30BA9A-28B0-8F73-D093-EF825CBB9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755650</xdr:colOff>
      <xdr:row>95</xdr:row>
      <xdr:rowOff>38100</xdr:rowOff>
    </xdr:from>
    <xdr:to>
      <xdr:col>19</xdr:col>
      <xdr:colOff>222250</xdr:colOff>
      <xdr:row>111</xdr:row>
      <xdr:rowOff>139700</xdr:rowOff>
    </xdr:to>
    <xdr:graphicFrame macro="">
      <xdr:nvGraphicFramePr>
        <xdr:cNvPr id="18" name="Chart 17">
          <a:extLst>
            <a:ext uri="{FF2B5EF4-FFF2-40B4-BE49-F238E27FC236}">
              <a16:creationId xmlns:a16="http://schemas.microsoft.com/office/drawing/2014/main" id="{B9DA5465-20FC-64E9-E3B4-04D3BFC52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273050</xdr:colOff>
      <xdr:row>115</xdr:row>
      <xdr:rowOff>38100</xdr:rowOff>
    </xdr:from>
    <xdr:to>
      <xdr:col>12</xdr:col>
      <xdr:colOff>361950</xdr:colOff>
      <xdr:row>131</xdr:row>
      <xdr:rowOff>139700</xdr:rowOff>
    </xdr:to>
    <xdr:graphicFrame macro="">
      <xdr:nvGraphicFramePr>
        <xdr:cNvPr id="19" name="Chart 18">
          <a:extLst>
            <a:ext uri="{FF2B5EF4-FFF2-40B4-BE49-F238E27FC236}">
              <a16:creationId xmlns:a16="http://schemas.microsoft.com/office/drawing/2014/main" id="{0EFD7789-2CF6-BBBC-5452-17678B6E2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220980</xdr:colOff>
      <xdr:row>6</xdr:row>
      <xdr:rowOff>55880</xdr:rowOff>
    </xdr:from>
    <xdr:to>
      <xdr:col>3</xdr:col>
      <xdr:colOff>297180</xdr:colOff>
      <xdr:row>9</xdr:row>
      <xdr:rowOff>101600</xdr:rowOff>
    </xdr:to>
    <xdr:sp macro="" textlink="">
      <xdr:nvSpPr>
        <xdr:cNvPr id="2" name="Rounded Rectangle 1">
          <a:extLst>
            <a:ext uri="{FF2B5EF4-FFF2-40B4-BE49-F238E27FC236}">
              <a16:creationId xmlns:a16="http://schemas.microsoft.com/office/drawing/2014/main" id="{ED0D59DF-26E3-A54D-8BE6-6263ABCAA3FB}"/>
            </a:ext>
          </a:extLst>
        </xdr:cNvPr>
        <xdr:cNvSpPr/>
      </xdr:nvSpPr>
      <xdr:spPr>
        <a:xfrm>
          <a:off x="220980" y="995680"/>
          <a:ext cx="2159000" cy="502920"/>
        </a:xfrm>
        <a:prstGeom prst="roundRect">
          <a:avLst>
            <a:gd name="adj" fmla="val 13726"/>
          </a:avLst>
        </a:prstGeom>
        <a:gradFill flip="none" rotWithShape="1">
          <a:gsLst>
            <a:gs pos="4000">
              <a:schemeClr val="tx1"/>
            </a:gs>
            <a:gs pos="100000">
              <a:srgbClr val="0B1A2E">
                <a:alpha val="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266700</xdr:colOff>
      <xdr:row>3</xdr:row>
      <xdr:rowOff>139700</xdr:rowOff>
    </xdr:from>
    <xdr:ext cx="1562100" cy="364780"/>
    <xdr:sp macro="" textlink="">
      <xdr:nvSpPr>
        <xdr:cNvPr id="3" name="TextBox 2">
          <a:hlinkClick xmlns:r="http://schemas.openxmlformats.org/officeDocument/2006/relationships" r:id="rId1"/>
          <a:extLst>
            <a:ext uri="{FF2B5EF4-FFF2-40B4-BE49-F238E27FC236}">
              <a16:creationId xmlns:a16="http://schemas.microsoft.com/office/drawing/2014/main" id="{37859B13-4C53-1745-8EED-FADCE6D61864}"/>
            </a:ext>
          </a:extLst>
        </xdr:cNvPr>
        <xdr:cNvSpPr txBox="1"/>
      </xdr:nvSpPr>
      <xdr:spPr>
        <a:xfrm>
          <a:off x="612140" y="62738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Dashboard</a:t>
          </a:r>
        </a:p>
      </xdr:txBody>
    </xdr:sp>
    <xdr:clientData/>
  </xdr:oneCellAnchor>
  <xdr:oneCellAnchor>
    <xdr:from>
      <xdr:col>1</xdr:col>
      <xdr:colOff>292100</xdr:colOff>
      <xdr:row>6</xdr:row>
      <xdr:rowOff>127000</xdr:rowOff>
    </xdr:from>
    <xdr:ext cx="1562100" cy="364780"/>
    <xdr:sp macro="" textlink="">
      <xdr:nvSpPr>
        <xdr:cNvPr id="4" name="TextBox 3">
          <a:extLst>
            <a:ext uri="{FF2B5EF4-FFF2-40B4-BE49-F238E27FC236}">
              <a16:creationId xmlns:a16="http://schemas.microsoft.com/office/drawing/2014/main" id="{120EA48D-253D-7D49-BC32-E478587B5D6A}"/>
            </a:ext>
          </a:extLst>
        </xdr:cNvPr>
        <xdr:cNvSpPr txBox="1"/>
      </xdr:nvSpPr>
      <xdr:spPr>
        <a:xfrm>
          <a:off x="637540" y="107188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Raw Data</a:t>
          </a:r>
        </a:p>
      </xdr:txBody>
    </xdr:sp>
    <xdr:clientData/>
  </xdr:oneCellAnchor>
  <xdr:oneCellAnchor>
    <xdr:from>
      <xdr:col>1</xdr:col>
      <xdr:colOff>279400</xdr:colOff>
      <xdr:row>9</xdr:row>
      <xdr:rowOff>121920</xdr:rowOff>
    </xdr:from>
    <xdr:ext cx="1562100" cy="364780"/>
    <xdr:sp macro="" textlink="">
      <xdr:nvSpPr>
        <xdr:cNvPr id="5" name="TextBox 4">
          <a:hlinkClick xmlns:r="http://schemas.openxmlformats.org/officeDocument/2006/relationships" r:id="rId2"/>
          <a:extLst>
            <a:ext uri="{FF2B5EF4-FFF2-40B4-BE49-F238E27FC236}">
              <a16:creationId xmlns:a16="http://schemas.microsoft.com/office/drawing/2014/main" id="{893CCFE2-5AFE-A14F-A88A-39A0CE5DEF66}"/>
            </a:ext>
          </a:extLst>
        </xdr:cNvPr>
        <xdr:cNvSpPr txBox="1"/>
      </xdr:nvSpPr>
      <xdr:spPr>
        <a:xfrm>
          <a:off x="624840" y="15240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Pivot</a:t>
          </a:r>
          <a:r>
            <a:rPr lang="en-US" sz="1600" b="0" baseline="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 Tables</a:t>
          </a:r>
          <a:endPar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endParaRPr>
        </a:p>
      </xdr:txBody>
    </xdr:sp>
    <xdr:clientData/>
  </xdr:oneCellAnchor>
  <xdr:twoCellAnchor editAs="oneCell">
    <xdr:from>
      <xdr:col>1</xdr:col>
      <xdr:colOff>12700</xdr:colOff>
      <xdr:row>4</xdr:row>
      <xdr:rowOff>38100</xdr:rowOff>
    </xdr:from>
    <xdr:to>
      <xdr:col>1</xdr:col>
      <xdr:colOff>241300</xdr:colOff>
      <xdr:row>5</xdr:row>
      <xdr:rowOff>114300</xdr:rowOff>
    </xdr:to>
    <xdr:pic>
      <xdr:nvPicPr>
        <xdr:cNvPr id="6" name="Picture 5">
          <a:extLst>
            <a:ext uri="{FF2B5EF4-FFF2-40B4-BE49-F238E27FC236}">
              <a16:creationId xmlns:a16="http://schemas.microsoft.com/office/drawing/2014/main" id="{07E0D267-BD17-9245-8A74-F1DDFAD4B4B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58140" y="678180"/>
          <a:ext cx="228600" cy="228600"/>
        </a:xfrm>
        <a:prstGeom prst="rect">
          <a:avLst/>
        </a:prstGeom>
      </xdr:spPr>
    </xdr:pic>
    <xdr:clientData/>
  </xdr:twoCellAnchor>
  <xdr:twoCellAnchor editAs="oneCell">
    <xdr:from>
      <xdr:col>0</xdr:col>
      <xdr:colOff>342900</xdr:colOff>
      <xdr:row>7</xdr:row>
      <xdr:rowOff>0</xdr:rowOff>
    </xdr:from>
    <xdr:to>
      <xdr:col>1</xdr:col>
      <xdr:colOff>266700</xdr:colOff>
      <xdr:row>8</xdr:row>
      <xdr:rowOff>101600</xdr:rowOff>
    </xdr:to>
    <xdr:pic>
      <xdr:nvPicPr>
        <xdr:cNvPr id="7" name="Picture 6">
          <a:extLst>
            <a:ext uri="{FF2B5EF4-FFF2-40B4-BE49-F238E27FC236}">
              <a16:creationId xmlns:a16="http://schemas.microsoft.com/office/drawing/2014/main" id="{69E78DD6-D17B-8841-AC2F-E066EBC3858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42900" y="1097280"/>
          <a:ext cx="269240" cy="254000"/>
        </a:xfrm>
        <a:prstGeom prst="rect">
          <a:avLst/>
        </a:prstGeom>
      </xdr:spPr>
    </xdr:pic>
    <xdr:clientData/>
  </xdr:twoCellAnchor>
  <xdr:twoCellAnchor editAs="oneCell">
    <xdr:from>
      <xdr:col>0</xdr:col>
      <xdr:colOff>342900</xdr:colOff>
      <xdr:row>10</xdr:row>
      <xdr:rowOff>20320</xdr:rowOff>
    </xdr:from>
    <xdr:to>
      <xdr:col>1</xdr:col>
      <xdr:colOff>292100</xdr:colOff>
      <xdr:row>11</xdr:row>
      <xdr:rowOff>147320</xdr:rowOff>
    </xdr:to>
    <xdr:pic>
      <xdr:nvPicPr>
        <xdr:cNvPr id="8" name="Picture 7">
          <a:extLst>
            <a:ext uri="{FF2B5EF4-FFF2-40B4-BE49-F238E27FC236}">
              <a16:creationId xmlns:a16="http://schemas.microsoft.com/office/drawing/2014/main" id="{4AA148F3-96B5-9540-B4EC-EFA603274E0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2900" y="1574800"/>
          <a:ext cx="294640" cy="279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090.711154861114" createdVersion="6" refreshedVersion="8" minRefreshableVersion="3" recordCount="1952" xr:uid="{45C5FBF7-85A6-6D48-8BB1-E76EB4B8B142}">
  <cacheSource type="worksheet">
    <worksheetSource name="Table1"/>
  </cacheSource>
  <cacheFields count="31">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Repeat Customers" numFmtId="0">
      <sharedItems count="3">
        <s v="One-Time Customer"/>
        <s v="Repeat Customer"/>
        <s v="On-Time Customer" u="1"/>
      </sharedItems>
    </cacheField>
    <cacheField name="Customer Name" numFmtId="0">
      <sharedItems/>
    </cacheField>
    <cacheField name="Ship Mode" numFmtId="0">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Profit Margin" numFmtId="0">
      <sharedItems containsSemiMixedTypes="0" containsString="0" containsNumber="1" minValue="-169.02591743119265" maxValue="999.98303030303032"/>
    </cacheField>
    <cacheField name="Country" numFmtId="0">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fieldGroup par="30" base="21">
        <rangePr groupBy="days" startDate="2015-01-01T00:00:00" endDate="2015-07-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15"/>
        </groupItems>
      </fieldGroup>
    </cacheField>
    <cacheField name="Order Month" numFmtId="164">
      <sharedItems count="6">
        <s v="January"/>
        <s v="June"/>
        <s v="February"/>
        <s v="May"/>
        <s v="April"/>
        <s v="March"/>
      </sharedItems>
    </cacheField>
    <cacheField name="Order Year" numFmtId="14">
      <sharedItems/>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Return Status" numFmtId="0">
      <sharedItems count="3">
        <s v="Not Returned"/>
        <s v="Returned"/>
        <s v="" u="1"/>
      </sharedItems>
    </cacheField>
    <cacheField name="Months" numFmtId="0" databaseField="0">
      <fieldGroup base="21">
        <rangePr groupBy="months" startDate="2015-01-01T00:00:00" endDate="2015-07-01T00:00:00"/>
        <groupItems count="14">
          <s v="&lt;01/01/2015"/>
          <s v="Jan"/>
          <s v="Feb"/>
          <s v="Mar"/>
          <s v="Apr"/>
          <s v="May"/>
          <s v="Jun"/>
          <s v="Jul"/>
          <s v="Aug"/>
          <s v="Sep"/>
          <s v="Oct"/>
          <s v="Nov"/>
          <s v="Dec"/>
          <s v="&gt;01/07/2015"/>
        </groupItems>
      </fieldGroup>
    </cacheField>
  </cacheFields>
  <extLst>
    <ext xmlns:x14="http://schemas.microsoft.com/office/spreadsheetml/2009/9/main" uri="{725AE2AE-9491-48be-B2B4-4EB974FC3084}">
      <x14:pivotCacheDefinition pivotCacheId="10757481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x v="0"/>
    <s v="Bonnie Potter"/>
    <s v="Express Air"/>
    <x v="0"/>
    <x v="0"/>
    <x v="0"/>
    <s v="Wrap Bag"/>
    <x v="0"/>
    <n v="0.54"/>
    <n v="0.35049961568024596"/>
    <s v="United States"/>
    <x v="0"/>
    <x v="0"/>
    <s v="Anacortes"/>
    <n v="98221"/>
    <x v="0"/>
    <x v="0"/>
    <s v="2015"/>
    <d v="2015-01-08T00:00:00"/>
    <n v="4.5599999999999996"/>
    <n v="4"/>
    <n v="13.01"/>
    <n v="88522"/>
    <x v="0"/>
  </r>
  <r>
    <n v="20228"/>
    <s v="Not Specified"/>
    <n v="0.02"/>
    <n v="500.98"/>
    <n v="26"/>
    <n v="5"/>
    <x v="0"/>
    <s v="Ronnie Proctor"/>
    <s v="Delivery Truck"/>
    <x v="1"/>
    <x v="1"/>
    <x v="1"/>
    <s v="Jumbo Drum"/>
    <x v="1"/>
    <n v="0.6"/>
    <n v="0.69"/>
    <s v="United States"/>
    <x v="0"/>
    <x v="1"/>
    <s v="San Gabriel"/>
    <n v="91776"/>
    <x v="1"/>
    <x v="1"/>
    <s v="2015"/>
    <d v="2015-06-15T00:00:00"/>
    <n v="4390.3665000000001"/>
    <n v="12"/>
    <n v="6362.85"/>
    <n v="90193"/>
    <x v="0"/>
  </r>
  <r>
    <n v="21776"/>
    <s v="Critical"/>
    <n v="0.06"/>
    <n v="9.48"/>
    <n v="7.29"/>
    <n v="11"/>
    <x v="0"/>
    <s v="Marcus Dunlap"/>
    <s v="Regular Air"/>
    <x v="1"/>
    <x v="1"/>
    <x v="2"/>
    <s v="Small Pack"/>
    <x v="2"/>
    <n v="0.45"/>
    <n v="-0.25484063461993844"/>
    <s v="United States"/>
    <x v="1"/>
    <x v="2"/>
    <s v="Roselle"/>
    <n v="7203"/>
    <x v="2"/>
    <x v="2"/>
    <s v="2015"/>
    <d v="2015-02-17T00:00:00"/>
    <n v="-53.809600000000003"/>
    <n v="22"/>
    <n v="211.15"/>
    <n v="90192"/>
    <x v="0"/>
  </r>
  <r>
    <n v="24844"/>
    <s v="Medium"/>
    <n v="0.09"/>
    <n v="78.69"/>
    <n v="19.989999999999998"/>
    <n v="14"/>
    <x v="1"/>
    <s v="Gwendolyn F Tyson"/>
    <s v="Regular Air"/>
    <x v="2"/>
    <x v="1"/>
    <x v="2"/>
    <s v="Small Box"/>
    <x v="3"/>
    <n v="0.43"/>
    <n v="0.69"/>
    <s v="United States"/>
    <x v="2"/>
    <x v="3"/>
    <s v="Prior Lake"/>
    <n v="55372"/>
    <x v="3"/>
    <x v="3"/>
    <s v="2015"/>
    <d v="2015-05-14T00:00:00"/>
    <n v="803.47050000000002"/>
    <n v="16"/>
    <n v="1164.45"/>
    <n v="86838"/>
    <x v="0"/>
  </r>
  <r>
    <n v="24846"/>
    <s v="Medium"/>
    <n v="0.08"/>
    <n v="3.28"/>
    <n v="2.31"/>
    <n v="14"/>
    <x v="1"/>
    <s v="Gwendolyn F Tyson"/>
    <s v="Regular Air"/>
    <x v="2"/>
    <x v="0"/>
    <x v="0"/>
    <s v="Wrap Bag"/>
    <x v="4"/>
    <n v="0.56000000000000005"/>
    <n v="-1.0809716599190284"/>
    <s v="United States"/>
    <x v="2"/>
    <x v="3"/>
    <s v="Prior Lake"/>
    <n v="55372"/>
    <x v="3"/>
    <x v="3"/>
    <s v="2015"/>
    <d v="2015-05-13T00:00:00"/>
    <n v="-24.03"/>
    <n v="7"/>
    <n v="22.23"/>
    <n v="86838"/>
    <x v="0"/>
  </r>
  <r>
    <n v="24847"/>
    <s v="Medium"/>
    <n v="0.05"/>
    <n v="3.28"/>
    <n v="4.2"/>
    <n v="14"/>
    <x v="1"/>
    <s v="Gwendolyn F Tyson"/>
    <s v="Regular Air"/>
    <x v="2"/>
    <x v="0"/>
    <x v="0"/>
    <s v="Wrap Bag"/>
    <x v="5"/>
    <n v="0.56000000000000005"/>
    <n v="-2.6468906361686919"/>
    <s v="United States"/>
    <x v="2"/>
    <x v="3"/>
    <s v="Prior Lake"/>
    <n v="55372"/>
    <x v="3"/>
    <x v="3"/>
    <s v="2015"/>
    <d v="2015-05-13T00:00:00"/>
    <n v="-37.03"/>
    <n v="4"/>
    <n v="13.99"/>
    <n v="86838"/>
    <x v="0"/>
  </r>
  <r>
    <n v="24848"/>
    <s v="Medium"/>
    <n v="0.05"/>
    <n v="3.58"/>
    <n v="1.63"/>
    <n v="14"/>
    <x v="1"/>
    <s v="Gwendolyn F Tyson"/>
    <s v="Regular Air"/>
    <x v="2"/>
    <x v="0"/>
    <x v="3"/>
    <s v="Wrap Bag"/>
    <x v="6"/>
    <n v="0.36"/>
    <n v="-4.978962131837307E-2"/>
    <s v="United States"/>
    <x v="2"/>
    <x v="3"/>
    <s v="Prior Lake"/>
    <n v="55372"/>
    <x v="3"/>
    <x v="3"/>
    <s v="2015"/>
    <d v="2015-05-13T00:00:00"/>
    <n v="-0.71"/>
    <n v="4"/>
    <n v="14.26"/>
    <n v="86838"/>
    <x v="0"/>
  </r>
  <r>
    <n v="18181"/>
    <s v="Critical"/>
    <n v="0"/>
    <n v="4.42"/>
    <n v="4.99"/>
    <n v="15"/>
    <x v="1"/>
    <s v="Timothy Reese"/>
    <s v="Regular Air"/>
    <x v="2"/>
    <x v="0"/>
    <x v="4"/>
    <s v="Small Box"/>
    <x v="7"/>
    <n v="0.38"/>
    <n v="-1.7872721840454138"/>
    <s v="United States"/>
    <x v="1"/>
    <x v="4"/>
    <s v="Smithtown"/>
    <n v="11787"/>
    <x v="4"/>
    <x v="4"/>
    <s v="2015"/>
    <d v="2015-04-09T00:00:00"/>
    <n v="-59.82"/>
    <n v="7"/>
    <n v="33.47"/>
    <n v="86837"/>
    <x v="0"/>
  </r>
  <r>
    <n v="20925"/>
    <s v="Medium"/>
    <n v="0.01"/>
    <n v="35.94"/>
    <n v="6.66"/>
    <n v="15"/>
    <x v="1"/>
    <s v="Timothy Reese"/>
    <s v="Regular Air"/>
    <x v="2"/>
    <x v="0"/>
    <x v="4"/>
    <s v="Small Box"/>
    <x v="8"/>
    <n v="0.4"/>
    <n v="0.68999999999999984"/>
    <s v="United States"/>
    <x v="1"/>
    <x v="4"/>
    <s v="Smithtown"/>
    <n v="11787"/>
    <x v="5"/>
    <x v="3"/>
    <s v="2015"/>
    <d v="2015-05-28T00:00:00"/>
    <n v="261.87569999999994"/>
    <n v="10"/>
    <n v="379.53"/>
    <n v="86839"/>
    <x v="0"/>
  </r>
  <r>
    <n v="26267"/>
    <s v="High"/>
    <n v="0.04"/>
    <n v="2.98"/>
    <n v="1.58"/>
    <n v="16"/>
    <x v="1"/>
    <s v="Sarah Ramsey"/>
    <s v="Regular Air"/>
    <x v="2"/>
    <x v="0"/>
    <x v="3"/>
    <s v="Wrap Bag"/>
    <x v="9"/>
    <n v="0.39"/>
    <n v="0.13989361702127659"/>
    <s v="United States"/>
    <x v="1"/>
    <x v="4"/>
    <s v="Syracuse"/>
    <n v="13210"/>
    <x v="6"/>
    <x v="2"/>
    <s v="2015"/>
    <d v="2015-02-15T00:00:00"/>
    <n v="2.63"/>
    <n v="6"/>
    <n v="18.8"/>
    <n v="86836"/>
    <x v="0"/>
  </r>
  <r>
    <n v="26268"/>
    <s v="High"/>
    <n v="0.05"/>
    <n v="115.99"/>
    <n v="2.5"/>
    <n v="16"/>
    <x v="1"/>
    <s v="Sarah Ramsey"/>
    <s v="Regular Air"/>
    <x v="2"/>
    <x v="2"/>
    <x v="5"/>
    <s v="Small Box"/>
    <x v="10"/>
    <n v="0.55000000000000004"/>
    <n v="0.69"/>
    <s v="United States"/>
    <x v="1"/>
    <x v="4"/>
    <s v="Syracuse"/>
    <n v="13210"/>
    <x v="6"/>
    <x v="2"/>
    <s v="2015"/>
    <d v="2015-02-14T00:00:00"/>
    <n v="652.73309999999992"/>
    <n v="10"/>
    <n v="945.99"/>
    <n v="86836"/>
    <x v="0"/>
  </r>
  <r>
    <n v="23890"/>
    <s v="High"/>
    <n v="0.05"/>
    <n v="26.48"/>
    <n v="6.93"/>
    <n v="18"/>
    <x v="0"/>
    <s v="Laurie Hanna"/>
    <s v="Regular Air"/>
    <x v="2"/>
    <x v="1"/>
    <x v="2"/>
    <s v="Small Box"/>
    <x v="11"/>
    <n v="0.49"/>
    <n v="0.69"/>
    <s v="United States"/>
    <x v="0"/>
    <x v="5"/>
    <s v="Helena"/>
    <n v="59601"/>
    <x v="7"/>
    <x v="3"/>
    <s v="2015"/>
    <d v="2015-05-16T00:00:00"/>
    <n v="314.48129999999998"/>
    <n v="17"/>
    <n v="455.77"/>
    <n v="90031"/>
    <x v="0"/>
  </r>
  <r>
    <n v="24063"/>
    <s v="Not Specified"/>
    <n v="7.0000000000000007E-2"/>
    <n v="12.99"/>
    <n v="9.44"/>
    <n v="19"/>
    <x v="0"/>
    <s v="Jim Rodgers"/>
    <s v="Regular Air"/>
    <x v="2"/>
    <x v="2"/>
    <x v="6"/>
    <s v="Medium Box"/>
    <x v="12"/>
    <n v="0.39"/>
    <n v="-0.4945851848656112"/>
    <s v="United States"/>
    <x v="0"/>
    <x v="5"/>
    <s v="Missoula"/>
    <n v="59801"/>
    <x v="8"/>
    <x v="3"/>
    <s v="2015"/>
    <d v="2015-05-23T00:00:00"/>
    <n v="-114.63990000000001"/>
    <n v="18"/>
    <n v="231.79"/>
    <n v="90032"/>
    <x v="0"/>
  </r>
  <r>
    <n v="5890"/>
    <s v="High"/>
    <n v="0.05"/>
    <n v="26.48"/>
    <n v="6.93"/>
    <n v="21"/>
    <x v="1"/>
    <s v="Tony Wilkins Winters"/>
    <s v="Regular Air"/>
    <x v="2"/>
    <x v="1"/>
    <x v="2"/>
    <s v="Small Box"/>
    <x v="11"/>
    <n v="0.49"/>
    <n v="0.20481805732433167"/>
    <s v="United States"/>
    <x v="1"/>
    <x v="4"/>
    <s v="New York City"/>
    <n v="10012"/>
    <x v="7"/>
    <x v="3"/>
    <s v="2015"/>
    <d v="2015-05-16T00:00:00"/>
    <n v="384.38"/>
    <n v="70"/>
    <n v="1876.69"/>
    <n v="41793"/>
    <x v="0"/>
  </r>
  <r>
    <n v="6062"/>
    <s v="Not Specified"/>
    <n v="0.08"/>
    <n v="5"/>
    <n v="3.39"/>
    <n v="21"/>
    <x v="1"/>
    <s v="Tony Wilkins Winters"/>
    <s v="Regular Air"/>
    <x v="2"/>
    <x v="0"/>
    <x v="3"/>
    <s v="Wrap Bag"/>
    <x v="13"/>
    <n v="0.37"/>
    <n v="-5.9680611478878043E-2"/>
    <s v="United States"/>
    <x v="1"/>
    <x v="4"/>
    <s v="New York City"/>
    <n v="10012"/>
    <x v="8"/>
    <x v="3"/>
    <s v="2015"/>
    <d v="2015-05-22T00:00:00"/>
    <n v="-17.489999999999998"/>
    <n v="58"/>
    <n v="293.06"/>
    <n v="42949"/>
    <x v="0"/>
  </r>
  <r>
    <n v="6063"/>
    <s v="Not Specified"/>
    <n v="7.0000000000000007E-2"/>
    <n v="12.99"/>
    <n v="9.44"/>
    <n v="21"/>
    <x v="1"/>
    <s v="Tony Wilkins Winters"/>
    <s v="Regular Air"/>
    <x v="2"/>
    <x v="2"/>
    <x v="6"/>
    <s v="Medium Box"/>
    <x v="12"/>
    <n v="0.39"/>
    <n v="-0.12538680287436155"/>
    <s v="United States"/>
    <x v="1"/>
    <x v="4"/>
    <s v="New York City"/>
    <n v="10012"/>
    <x v="8"/>
    <x v="3"/>
    <s v="2015"/>
    <d v="2015-05-23T00:00:00"/>
    <n v="-114.63990000000001"/>
    <n v="71"/>
    <n v="914.29"/>
    <n v="42949"/>
    <x v="0"/>
  </r>
  <r>
    <n v="20631"/>
    <s v="High"/>
    <n v="0.06"/>
    <n v="55.48"/>
    <n v="14.3"/>
    <n v="24"/>
    <x v="1"/>
    <s v="Edna Thomas"/>
    <s v="Regular Air"/>
    <x v="0"/>
    <x v="0"/>
    <x v="7"/>
    <s v="Small Box"/>
    <x v="14"/>
    <n v="0.37"/>
    <n v="-0.41927396651355764"/>
    <s v="United States"/>
    <x v="0"/>
    <x v="1"/>
    <s v="Laguna Niguel"/>
    <n v="92677"/>
    <x v="9"/>
    <x v="0"/>
    <s v="2015"/>
    <d v="2015-01-29T00:00:00"/>
    <n v="-28.296800000000001"/>
    <n v="1"/>
    <n v="67.489999999999995"/>
    <n v="87651"/>
    <x v="0"/>
  </r>
  <r>
    <n v="20632"/>
    <s v="High"/>
    <n v="0.02"/>
    <n v="1.68"/>
    <n v="1.57"/>
    <n v="24"/>
    <x v="1"/>
    <s v="Edna Thomas"/>
    <s v="Regular Air"/>
    <x v="0"/>
    <x v="0"/>
    <x v="0"/>
    <s v="Wrap Bag"/>
    <x v="15"/>
    <n v="0.59"/>
    <n v="-2.3587555555555557"/>
    <s v="United States"/>
    <x v="0"/>
    <x v="1"/>
    <s v="Laguna Niguel"/>
    <n v="92677"/>
    <x v="9"/>
    <x v="0"/>
    <s v="2015"/>
    <d v="2015-01-30T00:00:00"/>
    <n v="-5.3071999999999999"/>
    <n v="1"/>
    <n v="2.25"/>
    <n v="87651"/>
    <x v="0"/>
  </r>
  <r>
    <n v="23967"/>
    <s v="Not Specified"/>
    <n v="0.04"/>
    <n v="4.1399999999999997"/>
    <n v="6.6"/>
    <n v="27"/>
    <x v="0"/>
    <s v="Guy Gallagher"/>
    <s v="Regular Air"/>
    <x v="0"/>
    <x v="1"/>
    <x v="2"/>
    <s v="Small Box"/>
    <x v="16"/>
    <n v="0.49"/>
    <n v="0.16235852500912751"/>
    <s v="United States"/>
    <x v="0"/>
    <x v="1"/>
    <s v="Lakewood"/>
    <n v="90712"/>
    <x v="10"/>
    <x v="3"/>
    <s v="2015"/>
    <d v="2015-05-04T00:00:00"/>
    <n v="8.8940000000000055"/>
    <n v="12"/>
    <n v="54.78"/>
    <n v="87652"/>
    <x v="0"/>
  </r>
  <r>
    <n v="23509"/>
    <s v="High"/>
    <n v="0.08"/>
    <n v="34.99"/>
    <n v="7.73"/>
    <n v="32"/>
    <x v="1"/>
    <s v="Matthew Berman"/>
    <s v="Regular Air"/>
    <x v="0"/>
    <x v="0"/>
    <x v="0"/>
    <s v="Small Box"/>
    <x v="17"/>
    <n v="0.59"/>
    <n v="0.34070358858434585"/>
    <s v="United States"/>
    <x v="0"/>
    <x v="6"/>
    <s v="Grants Pass"/>
    <n v="97526"/>
    <x v="11"/>
    <x v="2"/>
    <s v="2015"/>
    <d v="2015-02-23T00:00:00"/>
    <n v="144.69"/>
    <n v="13"/>
    <n v="424.68"/>
    <n v="89199"/>
    <x v="0"/>
  </r>
  <r>
    <n v="23612"/>
    <s v="High"/>
    <n v="0.01"/>
    <n v="17.98"/>
    <n v="8.51"/>
    <n v="32"/>
    <x v="1"/>
    <s v="Matthew Berman"/>
    <s v="Regular Air"/>
    <x v="0"/>
    <x v="2"/>
    <x v="6"/>
    <s v="Medium Box"/>
    <x v="18"/>
    <n v="0.4"/>
    <n v="-0.89317401045556377"/>
    <s v="United States"/>
    <x v="0"/>
    <x v="6"/>
    <s v="Grants Pass"/>
    <n v="97526"/>
    <x v="12"/>
    <x v="5"/>
    <s v="2015"/>
    <d v="2015-03-28T00:00:00"/>
    <n v="-35.878799999999998"/>
    <n v="2"/>
    <n v="40.17"/>
    <n v="89200"/>
    <x v="0"/>
  </r>
  <r>
    <n v="23278"/>
    <s v="Medium"/>
    <n v="0.09"/>
    <n v="125.99"/>
    <n v="7.69"/>
    <n v="32"/>
    <x v="1"/>
    <s v="Matthew Berman"/>
    <s v="Express Air"/>
    <x v="0"/>
    <x v="2"/>
    <x v="5"/>
    <s v="Small Box"/>
    <x v="19"/>
    <n v="0.59"/>
    <n v="0.26800714695935168"/>
    <s v="United States"/>
    <x v="0"/>
    <x v="6"/>
    <s v="Grants Pass"/>
    <n v="97526"/>
    <x v="13"/>
    <x v="0"/>
    <s v="2015"/>
    <d v="2015-01-22T00:00:00"/>
    <n v="209.99700000000001"/>
    <n v="8"/>
    <n v="783.55"/>
    <n v="89202"/>
    <x v="0"/>
  </r>
  <r>
    <n v="19355"/>
    <s v="Low"/>
    <n v="0.06"/>
    <n v="205.99"/>
    <n v="8.99"/>
    <n v="32"/>
    <x v="1"/>
    <s v="Matthew Berman"/>
    <s v="Regular Air"/>
    <x v="0"/>
    <x v="2"/>
    <x v="5"/>
    <s v="Small Box"/>
    <x v="20"/>
    <n v="0.56000000000000005"/>
    <n v="0.92964196199200655"/>
    <s v="United States"/>
    <x v="0"/>
    <x v="6"/>
    <s v="Grants Pass"/>
    <n v="97526"/>
    <x v="14"/>
    <x v="5"/>
    <s v="2015"/>
    <d v="2015-03-19T00:00:00"/>
    <n v="3568.096"/>
    <n v="22"/>
    <n v="3838.14"/>
    <n v="89203"/>
    <x v="0"/>
  </r>
  <r>
    <n v="23654"/>
    <s v="Not Specified"/>
    <n v="0.03"/>
    <n v="4.24"/>
    <n v="5.41"/>
    <n v="33"/>
    <x v="1"/>
    <s v="Ricky Hensley"/>
    <s v="Regular Air"/>
    <x v="0"/>
    <x v="0"/>
    <x v="8"/>
    <s v="Small Box"/>
    <x v="21"/>
    <n v="0.35"/>
    <n v="-1.4389502385821404"/>
    <s v="United States"/>
    <x v="0"/>
    <x v="6"/>
    <s v="Gresham"/>
    <n v="97030"/>
    <x v="15"/>
    <x v="1"/>
    <s v="2015"/>
    <d v="2015-06-17T00:00:00"/>
    <n v="-84.437600000000003"/>
    <n v="13"/>
    <n v="58.68"/>
    <n v="89201"/>
    <x v="0"/>
  </r>
  <r>
    <n v="23655"/>
    <s v="Not Specified"/>
    <n v="0.04"/>
    <n v="2.94"/>
    <n v="0.7"/>
    <n v="33"/>
    <x v="1"/>
    <s v="Ricky Hensley"/>
    <s v="Regular Air"/>
    <x v="0"/>
    <x v="0"/>
    <x v="0"/>
    <s v="Wrap Bag"/>
    <x v="22"/>
    <n v="0.57999999999999996"/>
    <n v="0.4578531073446328"/>
    <s v="United States"/>
    <x v="0"/>
    <x v="6"/>
    <s v="Gresham"/>
    <n v="97030"/>
    <x v="15"/>
    <x v="1"/>
    <s v="2015"/>
    <d v="2015-06-16T00:00:00"/>
    <n v="24.312000000000001"/>
    <n v="18"/>
    <n v="53.1"/>
    <n v="89201"/>
    <x v="0"/>
  </r>
  <r>
    <n v="25933"/>
    <s v="High"/>
    <n v="0"/>
    <n v="99.99"/>
    <n v="19.989999999999998"/>
    <n v="43"/>
    <x v="0"/>
    <s v="Theodore Moran"/>
    <s v="Regular Air"/>
    <x v="3"/>
    <x v="2"/>
    <x v="6"/>
    <s v="Small Box"/>
    <x v="23"/>
    <n v="0.52"/>
    <n v="4.0047939171959777E-2"/>
    <s v="United States"/>
    <x v="0"/>
    <x v="0"/>
    <s v="Redmond"/>
    <n v="98052"/>
    <x v="16"/>
    <x v="3"/>
    <s v="2015"/>
    <d v="2015-05-11T00:00:00"/>
    <n v="25.913820000000015"/>
    <n v="6"/>
    <n v="647.07000000000005"/>
    <n v="91454"/>
    <x v="0"/>
  </r>
  <r>
    <n v="18551"/>
    <s v="Not Specified"/>
    <n v="0"/>
    <n v="115.99"/>
    <n v="2.5"/>
    <n v="52"/>
    <x v="0"/>
    <s v="Lorraine Kelly"/>
    <s v="Regular Air"/>
    <x v="0"/>
    <x v="2"/>
    <x v="5"/>
    <s v="Small Box"/>
    <x v="24"/>
    <n v="0.56999999999999995"/>
    <n v="0.25941885685123756"/>
    <s v="United States"/>
    <x v="0"/>
    <x v="0"/>
    <s v="Puyallup"/>
    <n v="98373"/>
    <x v="17"/>
    <x v="5"/>
    <s v="2015"/>
    <d v="2015-03-10T00:00:00"/>
    <n v="162.666"/>
    <n v="6"/>
    <n v="627.04"/>
    <n v="88426"/>
    <x v="0"/>
  </r>
  <r>
    <n v="22117"/>
    <s v="Critical"/>
    <n v="7.0000000000000007E-2"/>
    <n v="3502.14"/>
    <n v="8.73"/>
    <n v="53"/>
    <x v="1"/>
    <s v="Sidney Russell Austin"/>
    <s v="Delivery Truck"/>
    <x v="0"/>
    <x v="2"/>
    <x v="6"/>
    <s v="Jumbo Box"/>
    <x v="25"/>
    <n v="0.56999999999999995"/>
    <n v="-2.1188961760340312"/>
    <s v="United States"/>
    <x v="0"/>
    <x v="0"/>
    <s v="Redmond"/>
    <n v="98052"/>
    <x v="9"/>
    <x v="0"/>
    <s v="2015"/>
    <d v="2015-01-30T00:00:00"/>
    <n v="-6923.5991999999997"/>
    <n v="1"/>
    <n v="3267.55"/>
    <n v="88425"/>
    <x v="0"/>
  </r>
  <r>
    <n v="18552"/>
    <s v="Not Specified"/>
    <n v="0.02"/>
    <n v="5.98"/>
    <n v="5.79"/>
    <n v="53"/>
    <x v="1"/>
    <s v="Sidney Russell Austin"/>
    <s v="Regular Air"/>
    <x v="0"/>
    <x v="0"/>
    <x v="7"/>
    <s v="Small Box"/>
    <x v="26"/>
    <n v="0.36"/>
    <n v="-0.61248752155368003"/>
    <s v="United States"/>
    <x v="0"/>
    <x v="0"/>
    <s v="Redmond"/>
    <n v="98052"/>
    <x v="17"/>
    <x v="5"/>
    <s v="2015"/>
    <d v="2015-03-11T00:00:00"/>
    <n v="-67.489999999999995"/>
    <n v="17"/>
    <n v="110.19"/>
    <n v="88426"/>
    <x v="0"/>
  </r>
  <r>
    <n v="20697"/>
    <s v="Medium"/>
    <n v="0.06"/>
    <n v="3.8"/>
    <n v="1.49"/>
    <n v="56"/>
    <x v="1"/>
    <s v="Randall Montgomery"/>
    <s v="Regular Air"/>
    <x v="3"/>
    <x v="0"/>
    <x v="8"/>
    <s v="Small Box"/>
    <x v="27"/>
    <n v="0.38"/>
    <n v="0.26686879673691366"/>
    <s v="United States"/>
    <x v="1"/>
    <x v="4"/>
    <s v="Tonawanda"/>
    <n v="14150"/>
    <x v="18"/>
    <x v="4"/>
    <s v="2015"/>
    <d v="2015-04-21T00:00:00"/>
    <n v="19.6282"/>
    <n v="20"/>
    <n v="73.55"/>
    <n v="88075"/>
    <x v="0"/>
  </r>
  <r>
    <n v="20698"/>
    <s v="Medium"/>
    <n v="0.06"/>
    <n v="1.76"/>
    <n v="0.7"/>
    <n v="56"/>
    <x v="1"/>
    <s v="Randall Montgomery"/>
    <s v="Regular Air"/>
    <x v="3"/>
    <x v="0"/>
    <x v="0"/>
    <s v="Wrap Bag"/>
    <x v="28"/>
    <n v="0.56000000000000005"/>
    <n v="-5.5880960432871156E-2"/>
    <s v="United States"/>
    <x v="1"/>
    <x v="4"/>
    <s v="Tonawanda"/>
    <n v="14150"/>
    <x v="18"/>
    <x v="4"/>
    <s v="2015"/>
    <d v="2015-04-21T00:00:00"/>
    <n v="-1.6524000000000001"/>
    <n v="17"/>
    <n v="29.57"/>
    <n v="88075"/>
    <x v="0"/>
  </r>
  <r>
    <n v="22890"/>
    <s v="High"/>
    <n v="0.02"/>
    <n v="5.98"/>
    <n v="5.15"/>
    <n v="62"/>
    <x v="1"/>
    <s v="Pam Gilbert"/>
    <s v="Regular Air"/>
    <x v="0"/>
    <x v="0"/>
    <x v="7"/>
    <s v="Small Box"/>
    <x v="29"/>
    <n v="0.36"/>
    <n v="9.3654266958424603E-2"/>
    <s v="United States"/>
    <x v="2"/>
    <x v="7"/>
    <s v="Round Rock"/>
    <n v="78664"/>
    <x v="19"/>
    <x v="3"/>
    <s v="2015"/>
    <d v="2015-05-11T00:00:00"/>
    <n v="2.1400000000000023"/>
    <n v="3"/>
    <n v="22.85"/>
    <n v="87407"/>
    <x v="0"/>
  </r>
  <r>
    <n v="25354"/>
    <s v="High"/>
    <n v="0.04"/>
    <n v="29.14"/>
    <n v="4.8600000000000003"/>
    <n v="62"/>
    <x v="1"/>
    <s v="Pam Gilbert"/>
    <s v="Regular Air"/>
    <x v="0"/>
    <x v="0"/>
    <x v="7"/>
    <s v="Wrap Bag"/>
    <x v="30"/>
    <n v="0.38"/>
    <n v="0.69"/>
    <s v="United States"/>
    <x v="2"/>
    <x v="7"/>
    <s v="Round Rock"/>
    <n v="78664"/>
    <x v="20"/>
    <x v="1"/>
    <s v="2015"/>
    <d v="2015-06-14T00:00:00"/>
    <n v="349.40909999999997"/>
    <n v="17"/>
    <n v="506.39"/>
    <n v="87408"/>
    <x v="0"/>
  </r>
  <r>
    <n v="21017"/>
    <s v="Not Specified"/>
    <n v="0"/>
    <n v="3.69"/>
    <n v="0.5"/>
    <n v="64"/>
    <x v="1"/>
    <s v="Lynn Morrow"/>
    <s v="Regular Air"/>
    <x v="2"/>
    <x v="0"/>
    <x v="9"/>
    <s v="Small Box"/>
    <x v="31"/>
    <n v="0.38"/>
    <n v="-9.3822749999999999"/>
    <s v="United States"/>
    <x v="3"/>
    <x v="8"/>
    <s v="Salem"/>
    <n v="24153"/>
    <x v="21"/>
    <x v="5"/>
    <s v="2015"/>
    <d v="2015-03-04T00:00:00"/>
    <n v="-37.5291"/>
    <n v="1"/>
    <n v="4"/>
    <n v="87406"/>
    <x v="0"/>
  </r>
  <r>
    <n v="21019"/>
    <s v="Not Specified"/>
    <n v="0.02"/>
    <n v="175.99"/>
    <n v="4.99"/>
    <n v="64"/>
    <x v="1"/>
    <s v="Lynn Morrow"/>
    <s v="Express Air"/>
    <x v="2"/>
    <x v="2"/>
    <x v="5"/>
    <s v="Small Box"/>
    <x v="32"/>
    <n v="0.59"/>
    <n v="0.17207527975584944"/>
    <s v="United States"/>
    <x v="3"/>
    <x v="8"/>
    <s v="Salem"/>
    <n v="24153"/>
    <x v="21"/>
    <x v="5"/>
    <s v="2015"/>
    <d v="2015-03-02T00:00:00"/>
    <n v="101.49"/>
    <n v="4"/>
    <n v="589.79999999999995"/>
    <n v="87406"/>
    <x v="0"/>
  </r>
  <r>
    <n v="23274"/>
    <s v="Low"/>
    <n v="0.05"/>
    <n v="155.06"/>
    <n v="7.07"/>
    <n v="67"/>
    <x v="0"/>
    <s v="Ellen McCormick"/>
    <s v="Regular Air"/>
    <x v="0"/>
    <x v="0"/>
    <x v="10"/>
    <s v="Small Box"/>
    <x v="33"/>
    <n v="0.59"/>
    <n v="0.69"/>
    <s v="United States"/>
    <x v="0"/>
    <x v="1"/>
    <s v="Napa"/>
    <n v="94559"/>
    <x v="22"/>
    <x v="0"/>
    <s v="2015"/>
    <d v="2015-01-09T00:00:00"/>
    <n v="845.66399999999987"/>
    <n v="8"/>
    <n v="1225.5999999999999"/>
    <n v="87946"/>
    <x v="0"/>
  </r>
  <r>
    <n v="5272"/>
    <s v="Low"/>
    <n v="0"/>
    <n v="291.73"/>
    <n v="48.8"/>
    <n v="68"/>
    <x v="1"/>
    <s v="Scott Bunn"/>
    <s v="Delivery Truck"/>
    <x v="0"/>
    <x v="1"/>
    <x v="1"/>
    <s v="Jumbo Drum"/>
    <x v="34"/>
    <n v="0.56000000000000005"/>
    <n v="-0.24932448791826062"/>
    <s v="United States"/>
    <x v="1"/>
    <x v="4"/>
    <s v="New York City"/>
    <n v="10177"/>
    <x v="22"/>
    <x v="0"/>
    <s v="2015"/>
    <d v="2015-01-02T00:00:00"/>
    <n v="-308.928"/>
    <n v="4"/>
    <n v="1239.06"/>
    <n v="37537"/>
    <x v="0"/>
  </r>
  <r>
    <n v="5273"/>
    <s v="Low"/>
    <n v="7.0000000000000007E-2"/>
    <n v="100.98"/>
    <n v="45"/>
    <n v="68"/>
    <x v="1"/>
    <s v="Scott Bunn"/>
    <s v="Delivery Truck"/>
    <x v="0"/>
    <x v="1"/>
    <x v="1"/>
    <s v="Jumbo Drum"/>
    <x v="35"/>
    <n v="0.69"/>
    <n v="-0.41138423634462262"/>
    <s v="United States"/>
    <x v="1"/>
    <x v="4"/>
    <s v="New York City"/>
    <n v="10177"/>
    <x v="22"/>
    <x v="0"/>
    <s v="2015"/>
    <d v="2015-01-04T00:00:00"/>
    <n v="-1679.7599999999998"/>
    <n v="43"/>
    <n v="4083.19"/>
    <n v="37537"/>
    <x v="0"/>
  </r>
  <r>
    <n v="5274"/>
    <s v="Low"/>
    <n v="0.05"/>
    <n v="155.06"/>
    <n v="7.07"/>
    <n v="68"/>
    <x v="1"/>
    <s v="Scott Bunn"/>
    <s v="Regular Air"/>
    <x v="0"/>
    <x v="0"/>
    <x v="10"/>
    <s v="Small Box"/>
    <x v="33"/>
    <n v="0.59"/>
    <n v="0.11737074645376329"/>
    <s v="United States"/>
    <x v="1"/>
    <x v="4"/>
    <s v="New York City"/>
    <n v="10177"/>
    <x v="22"/>
    <x v="0"/>
    <s v="2015"/>
    <d v="2015-01-09T00:00:00"/>
    <n v="575.39600000000007"/>
    <n v="32"/>
    <n v="4902.38"/>
    <n v="37537"/>
    <x v="0"/>
  </r>
  <r>
    <n v="7786"/>
    <s v="High"/>
    <n v="0.09"/>
    <n v="122.99"/>
    <n v="70.2"/>
    <n v="68"/>
    <x v="1"/>
    <s v="Scott Bunn"/>
    <s v="Delivery Truck"/>
    <x v="0"/>
    <x v="1"/>
    <x v="1"/>
    <s v="Jumbo Drum"/>
    <x v="36"/>
    <n v="0.74"/>
    <n v="-0.42430733451655489"/>
    <s v="United States"/>
    <x v="1"/>
    <x v="4"/>
    <s v="New York City"/>
    <n v="10177"/>
    <x v="23"/>
    <x v="2"/>
    <s v="2015"/>
    <d v="2015-02-04T00:00:00"/>
    <n v="-2426.5500000000002"/>
    <n v="49"/>
    <n v="5718.85"/>
    <n v="55713"/>
    <x v="0"/>
  </r>
  <r>
    <n v="25786"/>
    <s v="High"/>
    <n v="0.09"/>
    <n v="122.99"/>
    <n v="70.2"/>
    <n v="70"/>
    <x v="0"/>
    <s v="Annette Boone"/>
    <s v="Delivery Truck"/>
    <x v="0"/>
    <x v="1"/>
    <x v="1"/>
    <s v="Jumbo Drum"/>
    <x v="36"/>
    <n v="0.74"/>
    <n v="-1.732594089380449"/>
    <s v="United States"/>
    <x v="1"/>
    <x v="9"/>
    <s v="Burlington"/>
    <n v="5401"/>
    <x v="23"/>
    <x v="2"/>
    <s v="2015"/>
    <d v="2015-02-04T00:00:00"/>
    <n v="-2426.5500000000002"/>
    <n v="12"/>
    <n v="1400.53"/>
    <n v="87947"/>
    <x v="0"/>
  </r>
  <r>
    <n v="18281"/>
    <s v="High"/>
    <n v="0.04"/>
    <n v="296.18"/>
    <n v="54.12"/>
    <n v="83"/>
    <x v="0"/>
    <s v="Edgar Stone"/>
    <s v="Delivery Truck"/>
    <x v="0"/>
    <x v="1"/>
    <x v="11"/>
    <s v="Jumbo Box"/>
    <x v="37"/>
    <n v="0.76"/>
    <n v="-0.39287674118635058"/>
    <s v="United States"/>
    <x v="1"/>
    <x v="10"/>
    <s v="Canton"/>
    <n v="44708"/>
    <x v="24"/>
    <x v="5"/>
    <s v="2015"/>
    <d v="2015-03-15T00:00:00"/>
    <n v="-715.7782060000003"/>
    <n v="6"/>
    <n v="1821.89"/>
    <n v="87365"/>
    <x v="0"/>
  </r>
  <r>
    <n v="23639"/>
    <s v="Not Specified"/>
    <n v="0"/>
    <n v="8.09"/>
    <n v="7.96"/>
    <n v="84"/>
    <x v="1"/>
    <s v="Helen Stein"/>
    <s v="Regular Air"/>
    <x v="3"/>
    <x v="1"/>
    <x v="2"/>
    <s v="Small Box"/>
    <x v="38"/>
    <n v="0.49"/>
    <n v="-1.5889206418993185"/>
    <s v="United States"/>
    <x v="1"/>
    <x v="10"/>
    <s v="Cincinnati"/>
    <n v="45231"/>
    <x v="23"/>
    <x v="2"/>
    <s v="2015"/>
    <d v="2015-02-03T00:00:00"/>
    <n v="-144.56"/>
    <n v="11"/>
    <n v="90.98"/>
    <n v="87364"/>
    <x v="0"/>
  </r>
  <r>
    <n v="23880"/>
    <s v="High"/>
    <n v="0.08"/>
    <n v="896.99"/>
    <n v="19.989999999999998"/>
    <n v="84"/>
    <x v="1"/>
    <s v="Helen Stein"/>
    <s v="Regular Air"/>
    <x v="0"/>
    <x v="0"/>
    <x v="8"/>
    <s v="Small Box"/>
    <x v="39"/>
    <n v="0.38"/>
    <n v="0.69"/>
    <s v="United States"/>
    <x v="1"/>
    <x v="10"/>
    <s v="Cincinnati"/>
    <n v="45231"/>
    <x v="25"/>
    <x v="5"/>
    <s v="2015"/>
    <d v="2015-04-02T00:00:00"/>
    <n v="7402.32"/>
    <n v="13"/>
    <n v="10728"/>
    <n v="87366"/>
    <x v="0"/>
  </r>
  <r>
    <n v="24663"/>
    <s v="Low"/>
    <n v="0.05"/>
    <n v="161.55000000000001"/>
    <n v="19.989999999999998"/>
    <n v="87"/>
    <x v="1"/>
    <s v="Norman Shields"/>
    <s v="Regular Air"/>
    <x v="0"/>
    <x v="0"/>
    <x v="10"/>
    <s v="Small Box"/>
    <x v="40"/>
    <n v="0.66"/>
    <n v="0.60505484878616489"/>
    <s v="United States"/>
    <x v="0"/>
    <x v="1"/>
    <s v="Vacaville"/>
    <n v="95687"/>
    <x v="26"/>
    <x v="1"/>
    <s v="2015"/>
    <d v="2015-06-08T00:00:00"/>
    <n v="1892.424"/>
    <n v="19"/>
    <n v="3127.69"/>
    <n v="90596"/>
    <x v="0"/>
  </r>
  <r>
    <n v="23841"/>
    <s v="High"/>
    <n v="0.09"/>
    <n v="4.91"/>
    <n v="0.5"/>
    <n v="87"/>
    <x v="1"/>
    <s v="Norman Shields"/>
    <s v="Regular Air"/>
    <x v="0"/>
    <x v="0"/>
    <x v="9"/>
    <s v="Small Box"/>
    <x v="41"/>
    <n v="0.36"/>
    <n v="0.69"/>
    <s v="United States"/>
    <x v="0"/>
    <x v="1"/>
    <s v="Vacaville"/>
    <n v="95687"/>
    <x v="27"/>
    <x v="5"/>
    <s v="2015"/>
    <d v="2015-03-23T00:00:00"/>
    <n v="28.855799999999999"/>
    <n v="9"/>
    <n v="41.82"/>
    <n v="90597"/>
    <x v="0"/>
  </r>
  <r>
    <n v="23842"/>
    <s v="High"/>
    <n v="0.01"/>
    <n v="296.18"/>
    <n v="54.12"/>
    <n v="87"/>
    <x v="1"/>
    <s v="Norman Shields"/>
    <s v="Delivery Truck"/>
    <x v="0"/>
    <x v="1"/>
    <x v="11"/>
    <s v="Jumbo Box"/>
    <x v="37"/>
    <n v="0.76"/>
    <n v="6.0325761896151228E-2"/>
    <s v="United States"/>
    <x v="0"/>
    <x v="1"/>
    <s v="Vacaville"/>
    <n v="95687"/>
    <x v="27"/>
    <x v="5"/>
    <s v="2015"/>
    <d v="2015-03-25T00:00:00"/>
    <n v="173.48"/>
    <n v="9"/>
    <n v="2875.72"/>
    <n v="90597"/>
    <x v="0"/>
  </r>
  <r>
    <n v="23071"/>
    <s v="High"/>
    <n v="7.0000000000000007E-2"/>
    <n v="19.84"/>
    <n v="4.0999999999999996"/>
    <n v="91"/>
    <x v="1"/>
    <s v="Wallace Werner"/>
    <s v="Regular Air"/>
    <x v="1"/>
    <x v="0"/>
    <x v="0"/>
    <s v="Wrap Bag"/>
    <x v="42"/>
    <n v="0.44"/>
    <n v="0.69"/>
    <s v="United States"/>
    <x v="0"/>
    <x v="1"/>
    <s v="Vallejo"/>
    <n v="94591"/>
    <x v="28"/>
    <x v="3"/>
    <s v="2015"/>
    <d v="2015-05-18T00:00:00"/>
    <n v="117.852"/>
    <n v="9"/>
    <n v="170.8"/>
    <n v="87175"/>
    <x v="0"/>
  </r>
  <r>
    <n v="19877"/>
    <s v="Medium"/>
    <n v="0.05"/>
    <n v="5.18"/>
    <n v="2.04"/>
    <n v="91"/>
    <x v="1"/>
    <s v="Wallace Werner"/>
    <s v="Regular Air"/>
    <x v="1"/>
    <x v="0"/>
    <x v="7"/>
    <s v="Wrap Bag"/>
    <x v="43"/>
    <n v="0.36"/>
    <n v="0.6352334703025776"/>
    <s v="United States"/>
    <x v="0"/>
    <x v="1"/>
    <s v="Vallejo"/>
    <n v="94591"/>
    <x v="29"/>
    <x v="2"/>
    <s v="2015"/>
    <d v="2015-02-20T00:00:00"/>
    <n v="34.010400000000004"/>
    <n v="10"/>
    <n v="53.54"/>
    <n v="87176"/>
    <x v="0"/>
  </r>
  <r>
    <n v="19611"/>
    <s v="Medium"/>
    <n v="0.06"/>
    <n v="175.99"/>
    <n v="8.99"/>
    <n v="91"/>
    <x v="1"/>
    <s v="Wallace Werner"/>
    <s v="Regular Air"/>
    <x v="0"/>
    <x v="2"/>
    <x v="5"/>
    <s v="Small Box"/>
    <x v="44"/>
    <n v="0.56999999999999995"/>
    <n v="0.60398063938778601"/>
    <s v="United States"/>
    <x v="0"/>
    <x v="1"/>
    <s v="Vallejo"/>
    <n v="94591"/>
    <x v="30"/>
    <x v="5"/>
    <s v="2015"/>
    <d v="2015-03-06T00:00:00"/>
    <n v="2031.5070000000001"/>
    <n v="23"/>
    <n v="3363.53"/>
    <n v="87177"/>
    <x v="0"/>
  </r>
  <r>
    <n v="23069"/>
    <s v="High"/>
    <n v="7.0000000000000007E-2"/>
    <n v="8.34"/>
    <n v="1.43"/>
    <n v="92"/>
    <x v="1"/>
    <s v="Victoria Baker Hoover"/>
    <s v="Regular Air"/>
    <x v="1"/>
    <x v="0"/>
    <x v="7"/>
    <s v="Wrap Bag"/>
    <x v="45"/>
    <n v="0.35"/>
    <n v="-1.4436705027256205"/>
    <s v="United States"/>
    <x v="3"/>
    <x v="11"/>
    <s v="Terrytown"/>
    <n v="70056"/>
    <x v="28"/>
    <x v="3"/>
    <s v="2015"/>
    <d v="2015-05-19T00:00:00"/>
    <n v="-190.67999999999998"/>
    <n v="16"/>
    <n v="132.08000000000001"/>
    <n v="87175"/>
    <x v="0"/>
  </r>
  <r>
    <n v="23070"/>
    <s v="High"/>
    <n v="0.09"/>
    <n v="4.9800000000000004"/>
    <n v="6.07"/>
    <n v="92"/>
    <x v="1"/>
    <s v="Victoria Baker Hoover"/>
    <s v="Regular Air"/>
    <x v="1"/>
    <x v="0"/>
    <x v="7"/>
    <s v="Small Box"/>
    <x v="46"/>
    <n v="0.36"/>
    <n v="7.176841640935157"/>
    <s v="United States"/>
    <x v="3"/>
    <x v="11"/>
    <s v="Terrytown"/>
    <n v="70056"/>
    <x v="28"/>
    <x v="3"/>
    <s v="2015"/>
    <d v="2015-05-18T00:00:00"/>
    <n v="325.39800000000002"/>
    <n v="9"/>
    <n v="45.34"/>
    <n v="87175"/>
    <x v="0"/>
  </r>
  <r>
    <n v="23203"/>
    <s v="Medium"/>
    <n v="0.04"/>
    <n v="12.98"/>
    <n v="3.14"/>
    <n v="92"/>
    <x v="1"/>
    <s v="Victoria Baker Hoover"/>
    <s v="Express Air"/>
    <x v="0"/>
    <x v="0"/>
    <x v="12"/>
    <s v="Small Pack"/>
    <x v="47"/>
    <n v="0.6"/>
    <n v="0.1056193297537493"/>
    <s v="United States"/>
    <x v="3"/>
    <x v="11"/>
    <s v="Terrytown"/>
    <n v="70056"/>
    <x v="31"/>
    <x v="1"/>
    <s v="2015"/>
    <d v="2015-06-09T00:00:00"/>
    <n v="22.817999999999998"/>
    <n v="16"/>
    <n v="216.04"/>
    <n v="87178"/>
    <x v="0"/>
  </r>
  <r>
    <n v="6243"/>
    <s v="Not Specified"/>
    <n v="0.04"/>
    <n v="160.97999999999999"/>
    <n v="30"/>
    <n v="94"/>
    <x v="1"/>
    <s v="Eddie House Mueller"/>
    <s v="Delivery Truck"/>
    <x v="1"/>
    <x v="1"/>
    <x v="1"/>
    <s v="Jumbo Drum"/>
    <x v="48"/>
    <n v="0.62"/>
    <n v="1.8498041852417171E-2"/>
    <s v="United States"/>
    <x v="2"/>
    <x v="12"/>
    <s v="Chicago"/>
    <n v="60601"/>
    <x v="32"/>
    <x v="3"/>
    <s v="2015"/>
    <d v="2015-05-05T00:00:00"/>
    <n v="116.1"/>
    <n v="37"/>
    <n v="6276.34"/>
    <n v="44231"/>
    <x v="0"/>
  </r>
  <r>
    <n v="6244"/>
    <s v="Not Specified"/>
    <n v="0.01"/>
    <n v="17.98"/>
    <n v="4"/>
    <n v="94"/>
    <x v="1"/>
    <s v="Eddie House Mueller"/>
    <s v="Regular Air"/>
    <x v="1"/>
    <x v="2"/>
    <x v="13"/>
    <s v="Small Box"/>
    <x v="49"/>
    <n v="0.79"/>
    <n v="-3.3013061101936643E-2"/>
    <s v="United States"/>
    <x v="2"/>
    <x v="12"/>
    <s v="Chicago"/>
    <n v="60601"/>
    <x v="32"/>
    <x v="3"/>
    <s v="2015"/>
    <d v="2015-05-05T00:00:00"/>
    <n v="-87.96"/>
    <n v="146"/>
    <n v="2664.4"/>
    <n v="44231"/>
    <x v="0"/>
  </r>
  <r>
    <n v="24243"/>
    <s v="Not Specified"/>
    <n v="0.04"/>
    <n v="160.97999999999999"/>
    <n v="30"/>
    <n v="97"/>
    <x v="1"/>
    <s v="Max McKenna"/>
    <s v="Delivery Truck"/>
    <x v="1"/>
    <x v="1"/>
    <x v="1"/>
    <s v="Jumbo Drum"/>
    <x v="48"/>
    <n v="0.62"/>
    <n v="0.16730421568370582"/>
    <s v="United States"/>
    <x v="2"/>
    <x v="13"/>
    <s v="Manhattan"/>
    <n v="66502"/>
    <x v="32"/>
    <x v="3"/>
    <s v="2015"/>
    <d v="2015-05-05T00:00:00"/>
    <n v="255.42000000000002"/>
    <n v="9"/>
    <n v="1526.68"/>
    <n v="87306"/>
    <x v="0"/>
  </r>
  <r>
    <n v="24245"/>
    <s v="Not Specified"/>
    <n v="0.06"/>
    <n v="115.99"/>
    <n v="8.99"/>
    <n v="97"/>
    <x v="1"/>
    <s v="Max McKenna"/>
    <s v="Regular Air"/>
    <x v="1"/>
    <x v="2"/>
    <x v="5"/>
    <s v="Small Box"/>
    <x v="50"/>
    <n v="0.57999999999999996"/>
    <n v="0.35113625189494818"/>
    <s v="United States"/>
    <x v="2"/>
    <x v="13"/>
    <s v="Manhattan"/>
    <n v="66502"/>
    <x v="32"/>
    <x v="3"/>
    <s v="2015"/>
    <d v="2015-05-04T00:00:00"/>
    <n v="685.6146"/>
    <n v="20"/>
    <n v="1952.56"/>
    <n v="87306"/>
    <x v="0"/>
  </r>
  <r>
    <n v="18494"/>
    <s v="Medium"/>
    <n v="0.1"/>
    <n v="19.98"/>
    <n v="4"/>
    <n v="101"/>
    <x v="0"/>
    <s v="Claudia Boyle"/>
    <s v="Regular Air"/>
    <x v="3"/>
    <x v="2"/>
    <x v="13"/>
    <s v="Small Box"/>
    <x v="51"/>
    <n v="0.68"/>
    <n v="-5.3361441417701508E-2"/>
    <s v="United States"/>
    <x v="1"/>
    <x v="14"/>
    <s v="Biddeford"/>
    <n v="4005"/>
    <x v="33"/>
    <x v="1"/>
    <s v="2015"/>
    <d v="2015-06-24T00:00:00"/>
    <n v="-16.2"/>
    <n v="16"/>
    <n v="303.58999999999997"/>
    <n v="88205"/>
    <x v="0"/>
  </r>
  <r>
    <n v="6014"/>
    <s v="Medium"/>
    <n v="0.04"/>
    <n v="300.98"/>
    <n v="54.92"/>
    <n v="102"/>
    <x v="1"/>
    <s v="Caroline Johnston"/>
    <s v="Delivery Truck"/>
    <x v="3"/>
    <x v="1"/>
    <x v="14"/>
    <s v="Jumbo Box"/>
    <x v="52"/>
    <n v="0.55000000000000004"/>
    <n v="0.21392841815064365"/>
    <s v="United States"/>
    <x v="1"/>
    <x v="15"/>
    <s v="Boston"/>
    <n v="2129"/>
    <x v="34"/>
    <x v="4"/>
    <s v="2015"/>
    <d v="2015-04-07T00:00:00"/>
    <n v="2023.75"/>
    <n v="31"/>
    <n v="9459.94"/>
    <n v="42599"/>
    <x v="0"/>
  </r>
  <r>
    <n v="494"/>
    <s v="Medium"/>
    <n v="0.1"/>
    <n v="19.98"/>
    <n v="4"/>
    <n v="102"/>
    <x v="1"/>
    <s v="Caroline Johnston"/>
    <s v="Regular Air"/>
    <x v="3"/>
    <x v="2"/>
    <x v="13"/>
    <s v="Small Box"/>
    <x v="51"/>
    <n v="0.68"/>
    <n v="-1.641909642266403E-2"/>
    <s v="United States"/>
    <x v="1"/>
    <x v="15"/>
    <s v="Boston"/>
    <n v="2129"/>
    <x v="33"/>
    <x v="1"/>
    <s v="2015"/>
    <d v="2015-06-24T00:00:00"/>
    <n v="-20.25"/>
    <n v="65"/>
    <n v="1233.32"/>
    <n v="3397"/>
    <x v="0"/>
  </r>
  <r>
    <n v="495"/>
    <s v="Medium"/>
    <n v="0.09"/>
    <n v="2.88"/>
    <n v="1.49"/>
    <n v="102"/>
    <x v="1"/>
    <s v="Caroline Johnston"/>
    <s v="Regular Air"/>
    <x v="3"/>
    <x v="0"/>
    <x v="8"/>
    <s v="Small Box"/>
    <x v="53"/>
    <n v="0.36"/>
    <n v="-7.1464806594800243E-2"/>
    <s v="United States"/>
    <x v="1"/>
    <x v="15"/>
    <s v="Boston"/>
    <n v="2129"/>
    <x v="33"/>
    <x v="1"/>
    <s v="2015"/>
    <d v="2015-06-23T00:00:00"/>
    <n v="-3.3809999999999998"/>
    <n v="17"/>
    <n v="47.31"/>
    <n v="3397"/>
    <x v="0"/>
  </r>
  <r>
    <n v="24014"/>
    <s v="Medium"/>
    <n v="0.04"/>
    <n v="300.98"/>
    <n v="54.92"/>
    <n v="107"/>
    <x v="0"/>
    <s v="Lois Hamilton"/>
    <s v="Delivery Truck"/>
    <x v="3"/>
    <x v="1"/>
    <x v="14"/>
    <s v="Jumbo Box"/>
    <x v="52"/>
    <n v="0.55000000000000004"/>
    <n v="0.69"/>
    <s v="United States"/>
    <x v="1"/>
    <x v="16"/>
    <s v="Dover"/>
    <n v="3820"/>
    <x v="34"/>
    <x v="4"/>
    <s v="2015"/>
    <d v="2015-04-07T00:00:00"/>
    <n v="1684.4762999999998"/>
    <n v="8"/>
    <n v="2441.27"/>
    <n v="88204"/>
    <x v="0"/>
  </r>
  <r>
    <n v="18495"/>
    <s v="Medium"/>
    <n v="0.09"/>
    <n v="2.88"/>
    <n v="1.49"/>
    <n v="109"/>
    <x v="0"/>
    <s v="Tom McFarland"/>
    <s v="Regular Air"/>
    <x v="3"/>
    <x v="0"/>
    <x v="8"/>
    <s v="Small Box"/>
    <x v="53"/>
    <n v="0.36"/>
    <n v="-0.24301886792452826"/>
    <s v="United States"/>
    <x v="1"/>
    <x v="2"/>
    <s v="Lodi"/>
    <n v="7644"/>
    <x v="33"/>
    <x v="1"/>
    <s v="2015"/>
    <d v="2015-06-23T00:00:00"/>
    <n v="-2.7047999999999996"/>
    <n v="4"/>
    <n v="11.13"/>
    <n v="88205"/>
    <x v="0"/>
  </r>
  <r>
    <n v="19074"/>
    <s v="High"/>
    <n v="0.03"/>
    <n v="4.26"/>
    <n v="1.2"/>
    <n v="114"/>
    <x v="1"/>
    <s v="Ron Newton"/>
    <s v="Regular Air"/>
    <x v="1"/>
    <x v="0"/>
    <x v="0"/>
    <s v="Wrap Bag"/>
    <x v="54"/>
    <n v="0.44"/>
    <n v="0.63247457627118653"/>
    <s v="United States"/>
    <x v="0"/>
    <x v="6"/>
    <s v="Lake Oswego"/>
    <n v="97035"/>
    <x v="35"/>
    <x v="0"/>
    <s v="2015"/>
    <d v="2015-01-04T00:00:00"/>
    <n v="18.658000000000001"/>
    <n v="7"/>
    <n v="29.5"/>
    <n v="89583"/>
    <x v="0"/>
  </r>
  <r>
    <n v="19950"/>
    <s v="Medium"/>
    <n v="0.01"/>
    <n v="4.91"/>
    <n v="0.5"/>
    <n v="114"/>
    <x v="1"/>
    <s v="Ron Newton"/>
    <s v="Regular Air"/>
    <x v="1"/>
    <x v="0"/>
    <x v="9"/>
    <s v="Small Box"/>
    <x v="41"/>
    <n v="0.36"/>
    <n v="0.69"/>
    <s v="United States"/>
    <x v="0"/>
    <x v="6"/>
    <s v="Lake Oswego"/>
    <n v="97035"/>
    <x v="36"/>
    <x v="4"/>
    <s v="2015"/>
    <d v="2015-04-06T00:00:00"/>
    <n v="40.247699999999995"/>
    <n v="12"/>
    <n v="58.33"/>
    <n v="89584"/>
    <x v="0"/>
  </r>
  <r>
    <n v="19951"/>
    <s v="Medium"/>
    <n v="0.09"/>
    <n v="4"/>
    <n v="1.3"/>
    <n v="114"/>
    <x v="1"/>
    <s v="Ron Newton"/>
    <s v="Express Air"/>
    <x v="1"/>
    <x v="0"/>
    <x v="7"/>
    <s v="Wrap Bag"/>
    <x v="55"/>
    <n v="0.37"/>
    <n v="0.69"/>
    <s v="United States"/>
    <x v="0"/>
    <x v="6"/>
    <s v="Lake Oswego"/>
    <n v="97035"/>
    <x v="36"/>
    <x v="4"/>
    <s v="2015"/>
    <d v="2015-04-06T00:00:00"/>
    <n v="14.0898"/>
    <n v="5"/>
    <n v="20.420000000000002"/>
    <n v="89584"/>
    <x v="0"/>
  </r>
  <r>
    <n v="26241"/>
    <s v="Low"/>
    <n v="7.0000000000000007E-2"/>
    <n v="2.12"/>
    <n v="1.99"/>
    <n v="115"/>
    <x v="0"/>
    <s v="Dwight M Carr"/>
    <s v="Regular Air"/>
    <x v="1"/>
    <x v="2"/>
    <x v="13"/>
    <s v="Small Pack"/>
    <x v="56"/>
    <n v="0.55000000000000004"/>
    <n v="-2.1419255849635599"/>
    <s v="United States"/>
    <x v="0"/>
    <x v="6"/>
    <s v="Mcminnville"/>
    <n v="97128"/>
    <x v="37"/>
    <x v="4"/>
    <s v="2015"/>
    <d v="2015-04-11T00:00:00"/>
    <n v="-55.84"/>
    <n v="12"/>
    <n v="26.07"/>
    <n v="89585"/>
    <x v="0"/>
  </r>
  <r>
    <n v="1074"/>
    <s v="High"/>
    <n v="0.03"/>
    <n v="4.26"/>
    <n v="1.2"/>
    <n v="117"/>
    <x v="1"/>
    <s v="Linda Weiss"/>
    <s v="Regular Air"/>
    <x v="1"/>
    <x v="0"/>
    <x v="0"/>
    <s v="Wrap Bag"/>
    <x v="54"/>
    <n v="0.44"/>
    <n v="8.034034197823775E-2"/>
    <s v="United States"/>
    <x v="0"/>
    <x v="0"/>
    <s v="Seattle"/>
    <n v="98103"/>
    <x v="35"/>
    <x v="0"/>
    <s v="2015"/>
    <d v="2015-01-04T00:00:00"/>
    <n v="9.82"/>
    <n v="29"/>
    <n v="122.23"/>
    <n v="7909"/>
    <x v="0"/>
  </r>
  <r>
    <n v="1950"/>
    <s v="Medium"/>
    <n v="0.01"/>
    <n v="4.91"/>
    <n v="0.5"/>
    <n v="117"/>
    <x v="1"/>
    <s v="Linda Weiss"/>
    <s v="Regular Air"/>
    <x v="1"/>
    <x v="0"/>
    <x v="9"/>
    <s v="Small Box"/>
    <x v="41"/>
    <n v="0.36"/>
    <n v="0.49050161953952554"/>
    <s v="United States"/>
    <x v="0"/>
    <x v="0"/>
    <s v="Seattle"/>
    <n v="98103"/>
    <x v="36"/>
    <x v="4"/>
    <s v="2015"/>
    <d v="2015-04-06T00:00:00"/>
    <n v="112.06"/>
    <n v="47"/>
    <n v="228.46"/>
    <n v="13959"/>
    <x v="1"/>
  </r>
  <r>
    <n v="1951"/>
    <s v="Medium"/>
    <n v="0.09"/>
    <n v="4"/>
    <n v="1.3"/>
    <n v="117"/>
    <x v="1"/>
    <s v="Linda Weiss"/>
    <s v="Express Air"/>
    <x v="1"/>
    <x v="0"/>
    <x v="7"/>
    <s v="Wrap Bag"/>
    <x v="55"/>
    <n v="0.37"/>
    <n v="0.21633810076021132"/>
    <s v="United States"/>
    <x v="0"/>
    <x v="0"/>
    <s v="Seattle"/>
    <n v="98103"/>
    <x v="36"/>
    <x v="4"/>
    <s v="2015"/>
    <d v="2015-04-06T00:00:00"/>
    <n v="16.79"/>
    <n v="19"/>
    <n v="77.61"/>
    <n v="13959"/>
    <x v="1"/>
  </r>
  <r>
    <n v="8241"/>
    <s v="Low"/>
    <n v="7.0000000000000007E-2"/>
    <n v="2.12"/>
    <n v="1.99"/>
    <n v="117"/>
    <x v="1"/>
    <s v="Linda Weiss"/>
    <s v="Regular Air"/>
    <x v="1"/>
    <x v="2"/>
    <x v="13"/>
    <s v="Small Pack"/>
    <x v="56"/>
    <n v="0.55000000000000004"/>
    <n v="-0.55873524114468687"/>
    <s v="United States"/>
    <x v="0"/>
    <x v="0"/>
    <s v="Seattle"/>
    <n v="98103"/>
    <x v="37"/>
    <x v="4"/>
    <s v="2015"/>
    <d v="2015-04-11T00:00:00"/>
    <n v="-55.84"/>
    <n v="46"/>
    <n v="99.94"/>
    <n v="58914"/>
    <x v="0"/>
  </r>
  <r>
    <n v="20688"/>
    <s v="High"/>
    <n v="0.05"/>
    <n v="6.3"/>
    <n v="0.5"/>
    <n v="120"/>
    <x v="1"/>
    <s v="Helen H Murphy"/>
    <s v="Regular Air"/>
    <x v="0"/>
    <x v="0"/>
    <x v="9"/>
    <s v="Small Box"/>
    <x v="57"/>
    <n v="0.39"/>
    <n v="0.69"/>
    <s v="United States"/>
    <x v="0"/>
    <x v="17"/>
    <s v="Layton"/>
    <n v="84041"/>
    <x v="38"/>
    <x v="0"/>
    <s v="2015"/>
    <d v="2015-01-13T00:00:00"/>
    <n v="41.296499999999995"/>
    <n v="10"/>
    <n v="59.85"/>
    <n v="86520"/>
    <x v="0"/>
  </r>
  <r>
    <n v="20689"/>
    <s v="High"/>
    <n v="0.09"/>
    <n v="205.99"/>
    <n v="3"/>
    <n v="120"/>
    <x v="1"/>
    <s v="Helen H Murphy"/>
    <s v="Express Air"/>
    <x v="0"/>
    <x v="2"/>
    <x v="5"/>
    <s v="Small Box"/>
    <x v="58"/>
    <n v="0.57999999999999996"/>
    <n v="0.69"/>
    <s v="United States"/>
    <x v="0"/>
    <x v="17"/>
    <s v="Layton"/>
    <n v="84041"/>
    <x v="38"/>
    <x v="0"/>
    <s v="2015"/>
    <d v="2015-01-14T00:00:00"/>
    <n v="1179.0237"/>
    <n v="10"/>
    <n v="1708.73"/>
    <n v="86520"/>
    <x v="0"/>
  </r>
  <r>
    <n v="19942"/>
    <s v="Critical"/>
    <n v="0.06"/>
    <n v="8.57"/>
    <n v="6.14"/>
    <n v="123"/>
    <x v="0"/>
    <s v="Shawn Stern"/>
    <s v="Regular Air"/>
    <x v="1"/>
    <x v="0"/>
    <x v="12"/>
    <s v="Small Pack"/>
    <x v="59"/>
    <n v="0.59"/>
    <n v="1.1127513951774244"/>
    <s v="United States"/>
    <x v="3"/>
    <x v="8"/>
    <s v="Tysons Corner"/>
    <n v="22102"/>
    <x v="37"/>
    <x v="4"/>
    <s v="2015"/>
    <d v="2015-04-10T00:00:00"/>
    <n v="105.678"/>
    <n v="11"/>
    <n v="94.97"/>
    <n v="90669"/>
    <x v="0"/>
  </r>
  <r>
    <n v="24319"/>
    <s v="Not Specified"/>
    <n v="0.02"/>
    <n v="1.74"/>
    <n v="4.08"/>
    <n v="129"/>
    <x v="1"/>
    <s v="Kara Allison"/>
    <s v="Regular Air"/>
    <x v="2"/>
    <x v="1"/>
    <x v="2"/>
    <s v="Small Pack"/>
    <x v="60"/>
    <n v="0.53"/>
    <n v="-3.6549364613880742"/>
    <s v="United States"/>
    <x v="2"/>
    <x v="12"/>
    <s v="Alton"/>
    <n v="62002"/>
    <x v="39"/>
    <x v="0"/>
    <s v="2015"/>
    <d v="2015-01-28T00:00:00"/>
    <n v="-37.39"/>
    <n v="5"/>
    <n v="10.23"/>
    <n v="86693"/>
    <x v="0"/>
  </r>
  <r>
    <n v="18161"/>
    <s v="Not Specified"/>
    <n v="7.0000000000000007E-2"/>
    <n v="15.74"/>
    <n v="1.39"/>
    <n v="129"/>
    <x v="1"/>
    <s v="Kara Allison"/>
    <s v="Regular Air"/>
    <x v="2"/>
    <x v="0"/>
    <x v="4"/>
    <s v="Small Box"/>
    <x v="61"/>
    <n v="0.4"/>
    <n v="0.69"/>
    <s v="United States"/>
    <x v="2"/>
    <x v="12"/>
    <s v="Alton"/>
    <n v="62002"/>
    <x v="40"/>
    <x v="3"/>
    <s v="2015"/>
    <d v="2015-05-26T00:00:00"/>
    <n v="149.88869999999997"/>
    <n v="14"/>
    <n v="217.23"/>
    <n v="86694"/>
    <x v="0"/>
  </r>
  <r>
    <n v="25762"/>
    <s v="Critical"/>
    <n v="0.04"/>
    <n v="18.97"/>
    <n v="9.5399999999999991"/>
    <n v="136"/>
    <x v="1"/>
    <s v="Dale Gillespie"/>
    <s v="Regular Air"/>
    <x v="2"/>
    <x v="0"/>
    <x v="7"/>
    <s v="Small Box"/>
    <x v="62"/>
    <n v="0.37"/>
    <n v="2.9880086494987249E-2"/>
    <s v="United States"/>
    <x v="0"/>
    <x v="1"/>
    <s v="Petaluma"/>
    <n v="94952"/>
    <x v="41"/>
    <x v="3"/>
    <s v="2015"/>
    <d v="2015-05-17T00:00:00"/>
    <n v="3.0400000000000027"/>
    <n v="5"/>
    <n v="101.74"/>
    <n v="88534"/>
    <x v="0"/>
  </r>
  <r>
    <n v="25764"/>
    <s v="Critical"/>
    <n v="0.09"/>
    <n v="10.98"/>
    <n v="3.37"/>
    <n v="136"/>
    <x v="1"/>
    <s v="Dale Gillespie"/>
    <s v="Regular Air"/>
    <x v="2"/>
    <x v="0"/>
    <x v="12"/>
    <s v="Small Pack"/>
    <x v="63"/>
    <n v="0.56999999999999995"/>
    <n v="3.2016090866067222E-2"/>
    <s v="United States"/>
    <x v="0"/>
    <x v="1"/>
    <s v="Petaluma"/>
    <n v="94952"/>
    <x v="41"/>
    <x v="3"/>
    <s v="2015"/>
    <d v="2015-05-17T00:00:00"/>
    <n v="2.7060000000000013"/>
    <n v="8"/>
    <n v="84.52"/>
    <n v="88534"/>
    <x v="0"/>
  </r>
  <r>
    <n v="24803"/>
    <s v="Critical"/>
    <n v="0.03"/>
    <n v="22.84"/>
    <n v="11.54"/>
    <n v="142"/>
    <x v="0"/>
    <s v="Brooke Weeks Taylor"/>
    <s v="Regular Air"/>
    <x v="2"/>
    <x v="0"/>
    <x v="7"/>
    <s v="Small Box"/>
    <x v="64"/>
    <n v="0.39"/>
    <n v="0.29417447775040789"/>
    <s v="United States"/>
    <x v="1"/>
    <x v="18"/>
    <s v="Ansonia"/>
    <n v="6401"/>
    <x v="42"/>
    <x v="1"/>
    <s v="2015"/>
    <d v="2015-06-03T00:00:00"/>
    <n v="91.955999999999989"/>
    <n v="13"/>
    <n v="312.58999999999997"/>
    <n v="91087"/>
    <x v="0"/>
  </r>
  <r>
    <n v="24805"/>
    <s v="Critical"/>
    <n v="0.05"/>
    <n v="10.98"/>
    <n v="3.37"/>
    <n v="144"/>
    <x v="0"/>
    <s v="Marguerite Moss"/>
    <s v="Regular Air"/>
    <x v="2"/>
    <x v="0"/>
    <x v="12"/>
    <s v="Small Pack"/>
    <x v="63"/>
    <n v="0.56999999999999995"/>
    <n v="-3.9503105590062107E-2"/>
    <s v="United States"/>
    <x v="1"/>
    <x v="15"/>
    <s v="Yarmouth"/>
    <n v="2664"/>
    <x v="42"/>
    <x v="1"/>
    <s v="2015"/>
    <d v="2015-06-03T00:00:00"/>
    <n v="-2.544"/>
    <n v="6"/>
    <n v="64.400000000000006"/>
    <n v="91087"/>
    <x v="0"/>
  </r>
  <r>
    <n v="24849"/>
    <s v="Medium"/>
    <n v="0.06"/>
    <n v="7.04"/>
    <n v="2.17"/>
    <n v="145"/>
    <x v="1"/>
    <s v="Rhonda Ivey"/>
    <s v="Regular Air"/>
    <x v="2"/>
    <x v="0"/>
    <x v="7"/>
    <s v="Wrap Bag"/>
    <x v="65"/>
    <n v="0.38"/>
    <n v="0.16963822525597269"/>
    <s v="United States"/>
    <x v="1"/>
    <x v="19"/>
    <s v="West Mifflin"/>
    <n v="15122"/>
    <x v="43"/>
    <x v="0"/>
    <s v="2015"/>
    <d v="2015-01-17T00:00:00"/>
    <n v="2.4851999999999999"/>
    <n v="2"/>
    <n v="14.65"/>
    <n v="91086"/>
    <x v="0"/>
  </r>
  <r>
    <n v="25582"/>
    <s v="Low"/>
    <n v="7.0000000000000007E-2"/>
    <n v="154.13"/>
    <n v="69"/>
    <n v="145"/>
    <x v="1"/>
    <s v="Rhonda Ivey"/>
    <s v="Express Air"/>
    <x v="1"/>
    <x v="1"/>
    <x v="11"/>
    <s v="Large Box"/>
    <x v="66"/>
    <n v="0.68"/>
    <n v="-1.3992639213438565"/>
    <s v="United States"/>
    <x v="1"/>
    <x v="19"/>
    <s v="West Mifflin"/>
    <n v="15122"/>
    <x v="44"/>
    <x v="5"/>
    <s v="2015"/>
    <d v="2015-03-16T00:00:00"/>
    <n v="-634.73410000000013"/>
    <n v="3"/>
    <n v="453.62"/>
    <n v="91089"/>
    <x v="0"/>
  </r>
  <r>
    <n v="23365"/>
    <s v="Not Specified"/>
    <n v="0.01"/>
    <n v="45.98"/>
    <n v="4.8"/>
    <n v="146"/>
    <x v="1"/>
    <s v="Yvonne Fox"/>
    <s v="Regular Air"/>
    <x v="2"/>
    <x v="1"/>
    <x v="2"/>
    <s v="Wrap Bag"/>
    <x v="67"/>
    <n v="0.68"/>
    <n v="0.69"/>
    <s v="United States"/>
    <x v="2"/>
    <x v="7"/>
    <s v="Watauga"/>
    <n v="76148"/>
    <x v="14"/>
    <x v="5"/>
    <s v="2015"/>
    <d v="2015-03-13T00:00:00"/>
    <n v="133.5771"/>
    <n v="4"/>
    <n v="193.59"/>
    <n v="91088"/>
    <x v="0"/>
  </r>
  <r>
    <n v="22907"/>
    <s v="Medium"/>
    <n v="0.06"/>
    <n v="180.98"/>
    <n v="26.2"/>
    <n v="146"/>
    <x v="1"/>
    <s v="Yvonne Fox"/>
    <s v="Delivery Truck"/>
    <x v="0"/>
    <x v="1"/>
    <x v="1"/>
    <s v="Jumbo Drum"/>
    <x v="68"/>
    <n v="0.59"/>
    <n v="0.27045666275804936"/>
    <s v="United States"/>
    <x v="2"/>
    <x v="7"/>
    <s v="Watauga"/>
    <n v="76148"/>
    <x v="45"/>
    <x v="4"/>
    <s v="2015"/>
    <d v="2015-04-24T00:00:00"/>
    <n v="251.40839999999997"/>
    <n v="5"/>
    <n v="929.57"/>
    <n v="91090"/>
    <x v="0"/>
  </r>
  <r>
    <n v="19058"/>
    <s v="Critical"/>
    <n v="0.09"/>
    <n v="32.979999999999997"/>
    <n v="5.5"/>
    <n v="151"/>
    <x v="1"/>
    <s v="Geoffrey Zhu"/>
    <s v="Regular Air"/>
    <x v="1"/>
    <x v="2"/>
    <x v="13"/>
    <s v="Small Box"/>
    <x v="69"/>
    <n v="0.75"/>
    <n v="-0.32433557476785146"/>
    <s v="United States"/>
    <x v="3"/>
    <x v="20"/>
    <s v="Kingsport"/>
    <n v="37664"/>
    <x v="46"/>
    <x v="0"/>
    <s v="2015"/>
    <d v="2015-01-23T00:00:00"/>
    <n v="-20.258000000000003"/>
    <n v="2"/>
    <n v="62.46"/>
    <n v="89521"/>
    <x v="0"/>
  </r>
  <r>
    <n v="20679"/>
    <s v="High"/>
    <n v="0.09"/>
    <n v="5.98"/>
    <n v="2.5"/>
    <n v="151"/>
    <x v="1"/>
    <s v="Geoffrey Zhu"/>
    <s v="Regular Air"/>
    <x v="1"/>
    <x v="0"/>
    <x v="4"/>
    <s v="Small Box"/>
    <x v="70"/>
    <n v="0.36"/>
    <n v="0.49434364994663821"/>
    <s v="United States"/>
    <x v="3"/>
    <x v="20"/>
    <s v="Kingsport"/>
    <n v="37664"/>
    <x v="18"/>
    <x v="4"/>
    <s v="2015"/>
    <d v="2015-04-22T00:00:00"/>
    <n v="13.895999999999999"/>
    <n v="5"/>
    <n v="28.11"/>
    <n v="89523"/>
    <x v="0"/>
  </r>
  <r>
    <n v="21103"/>
    <s v="Critical"/>
    <n v="0.09"/>
    <n v="2.88"/>
    <n v="0.7"/>
    <n v="152"/>
    <x v="1"/>
    <s v="Kent Kerr"/>
    <s v="Regular Air"/>
    <x v="3"/>
    <x v="0"/>
    <x v="0"/>
    <s v="Wrap Bag"/>
    <x v="71"/>
    <n v="0.56000000000000005"/>
    <n v="-31.403272727272732"/>
    <s v="United States"/>
    <x v="3"/>
    <x v="20"/>
    <s v="Knoxville"/>
    <n v="37918"/>
    <x v="43"/>
    <x v="0"/>
    <s v="2015"/>
    <d v="2015-01-16T00:00:00"/>
    <n v="-172.71800000000002"/>
    <n v="2"/>
    <n v="5.5"/>
    <n v="89520"/>
    <x v="0"/>
  </r>
  <r>
    <n v="22243"/>
    <s v="Low"/>
    <n v="0.01"/>
    <n v="79.52"/>
    <n v="48.2"/>
    <n v="152"/>
    <x v="1"/>
    <s v="Kent Kerr"/>
    <s v="Regular Air"/>
    <x v="1"/>
    <x v="1"/>
    <x v="2"/>
    <s v="Medium Box"/>
    <x v="72"/>
    <n v="0.74"/>
    <n v="-6.0918782942022034E-2"/>
    <s v="United States"/>
    <x v="3"/>
    <x v="20"/>
    <s v="Knoxville"/>
    <n v="37918"/>
    <x v="47"/>
    <x v="4"/>
    <s v="2015"/>
    <d v="2015-04-26T00:00:00"/>
    <n v="-40.683999999999997"/>
    <n v="8"/>
    <n v="667.84"/>
    <n v="89522"/>
    <x v="0"/>
  </r>
  <r>
    <n v="21767"/>
    <s v="High"/>
    <n v="0.01"/>
    <n v="65.989999999999995"/>
    <n v="8.99"/>
    <n v="152"/>
    <x v="1"/>
    <s v="Kent Kerr"/>
    <s v="Regular Air"/>
    <x v="3"/>
    <x v="2"/>
    <x v="5"/>
    <s v="Small Box"/>
    <x v="73"/>
    <n v="0.6"/>
    <n v="0.33487321630222766"/>
    <s v="United States"/>
    <x v="3"/>
    <x v="20"/>
    <s v="Knoxville"/>
    <n v="37918"/>
    <x v="48"/>
    <x v="5"/>
    <s v="2015"/>
    <d v="2015-04-01T00:00:00"/>
    <n v="97.86"/>
    <n v="5"/>
    <n v="292.23"/>
    <n v="89524"/>
    <x v="0"/>
  </r>
  <r>
    <n v="22470"/>
    <s v="Low"/>
    <n v="0.1"/>
    <n v="39.979999999999997"/>
    <n v="4"/>
    <n v="152"/>
    <x v="1"/>
    <s v="Kent Kerr"/>
    <s v="Regular Air"/>
    <x v="2"/>
    <x v="2"/>
    <x v="13"/>
    <s v="Small Box"/>
    <x v="74"/>
    <n v="0.7"/>
    <n v="0.46629388008698358"/>
    <s v="United States"/>
    <x v="3"/>
    <x v="20"/>
    <s v="Knoxville"/>
    <n v="37918"/>
    <x v="49"/>
    <x v="1"/>
    <s v="2015"/>
    <d v="2015-06-22T00:00:00"/>
    <n v="360.24"/>
    <n v="21"/>
    <n v="772.56"/>
    <n v="89525"/>
    <x v="0"/>
  </r>
  <r>
    <n v="22329"/>
    <s v="Critical"/>
    <n v="0.01"/>
    <n v="95.99"/>
    <n v="4.9000000000000004"/>
    <n v="156"/>
    <x v="1"/>
    <s v="Diana Xu"/>
    <s v="Regular Air"/>
    <x v="0"/>
    <x v="2"/>
    <x v="5"/>
    <s v="Small Box"/>
    <x v="75"/>
    <n v="0.56000000000000005"/>
    <n v="0.679833917415816"/>
    <s v="United States"/>
    <x v="0"/>
    <x v="21"/>
    <s v="Fort Collins"/>
    <n v="80525"/>
    <x v="50"/>
    <x v="3"/>
    <s v="2015"/>
    <d v="2015-05-15T00:00:00"/>
    <n v="713.88"/>
    <n v="13"/>
    <n v="1050.08"/>
    <n v="87671"/>
    <x v="0"/>
  </r>
  <r>
    <n v="20324"/>
    <s v="High"/>
    <n v="0.03"/>
    <n v="10.89"/>
    <n v="4.5"/>
    <n v="156"/>
    <x v="1"/>
    <s v="Diana Xu"/>
    <s v="Regular Air"/>
    <x v="0"/>
    <x v="0"/>
    <x v="15"/>
    <s v="Small Box"/>
    <x v="76"/>
    <n v="0.59"/>
    <n v="-0.55115316380839741"/>
    <s v="United States"/>
    <x v="0"/>
    <x v="21"/>
    <s v="Fort Collins"/>
    <n v="80525"/>
    <x v="51"/>
    <x v="0"/>
    <s v="2015"/>
    <d v="2015-01-26T00:00:00"/>
    <n v="-18.64"/>
    <n v="3"/>
    <n v="33.82"/>
    <n v="87672"/>
    <x v="0"/>
  </r>
  <r>
    <n v="26102"/>
    <s v="Medium"/>
    <n v="0.05"/>
    <n v="100.98"/>
    <n v="35.840000000000003"/>
    <n v="164"/>
    <x v="1"/>
    <s v="Robin Kramer Vaughn"/>
    <s v="Delivery Truck"/>
    <x v="1"/>
    <x v="1"/>
    <x v="14"/>
    <s v="Jumbo Box"/>
    <x v="77"/>
    <n v="0.62"/>
    <n v="-0.15568443854377753"/>
    <s v="United States"/>
    <x v="0"/>
    <x v="0"/>
    <s v="Richland"/>
    <n v="99352"/>
    <x v="22"/>
    <x v="0"/>
    <s v="2015"/>
    <d v="2015-01-04T00:00:00"/>
    <n v="-111.4"/>
    <n v="7"/>
    <n v="715.55"/>
    <n v="89961"/>
    <x v="0"/>
  </r>
  <r>
    <n v="26103"/>
    <s v="Medium"/>
    <n v="0.02"/>
    <n v="4.9800000000000004"/>
    <n v="5.49"/>
    <n v="164"/>
    <x v="1"/>
    <s v="Robin Kramer Vaughn"/>
    <s v="Regular Air"/>
    <x v="1"/>
    <x v="0"/>
    <x v="7"/>
    <s v="Small Box"/>
    <x v="78"/>
    <n v="0.38"/>
    <n v="-1.6881437650668418"/>
    <s v="United States"/>
    <x v="0"/>
    <x v="0"/>
    <s v="Richland"/>
    <n v="99352"/>
    <x v="22"/>
    <x v="0"/>
    <s v="2015"/>
    <d v="2015-01-03T00:00:00"/>
    <n v="-77.03"/>
    <n v="9"/>
    <n v="45.63"/>
    <n v="89961"/>
    <x v="0"/>
  </r>
  <r>
    <n v="21040"/>
    <s v="Low"/>
    <n v="0.08"/>
    <n v="399.98"/>
    <n v="12.06"/>
    <n v="166"/>
    <x v="0"/>
    <s v="Vicki Hauser"/>
    <s v="Delivery Truck"/>
    <x v="3"/>
    <x v="2"/>
    <x v="6"/>
    <s v="Jumbo Box"/>
    <x v="79"/>
    <n v="0.56000000000000005"/>
    <n v="1.5497551510671717E-2"/>
    <s v="United States"/>
    <x v="3"/>
    <x v="20"/>
    <s v="Lebanon"/>
    <n v="37087"/>
    <x v="52"/>
    <x v="0"/>
    <s v="2015"/>
    <d v="2015-01-18T00:00:00"/>
    <n v="28.514099999999999"/>
    <n v="5"/>
    <n v="1839.91"/>
    <n v="89426"/>
    <x v="0"/>
  </r>
  <r>
    <n v="19315"/>
    <s v="Low"/>
    <n v="0.08"/>
    <n v="43.22"/>
    <n v="16.71"/>
    <n v="169"/>
    <x v="1"/>
    <s v="Janice Cole"/>
    <s v="Regular Air"/>
    <x v="0"/>
    <x v="2"/>
    <x v="13"/>
    <s v="Small Box"/>
    <x v="80"/>
    <n v="0.66"/>
    <n v="2.1457248507119888"/>
    <s v="United States"/>
    <x v="3"/>
    <x v="11"/>
    <s v="Baton Rouge"/>
    <n v="70802"/>
    <x v="35"/>
    <x v="0"/>
    <s v="2015"/>
    <d v="2015-01-05T00:00:00"/>
    <n v="280.27458000000001"/>
    <n v="3"/>
    <n v="130.62"/>
    <n v="87463"/>
    <x v="0"/>
  </r>
  <r>
    <n v="19316"/>
    <s v="Low"/>
    <n v="0.05"/>
    <n v="574.74"/>
    <n v="24.49"/>
    <n v="169"/>
    <x v="1"/>
    <s v="Janice Cole"/>
    <s v="Regular Air"/>
    <x v="0"/>
    <x v="2"/>
    <x v="6"/>
    <s v="Large Box"/>
    <x v="81"/>
    <n v="0.37"/>
    <n v="-1.6187719217411838E-2"/>
    <s v="United States"/>
    <x v="3"/>
    <x v="11"/>
    <s v="Baton Rouge"/>
    <n v="70802"/>
    <x v="35"/>
    <x v="0"/>
    <s v="2015"/>
    <d v="2015-01-10T00:00:00"/>
    <n v="-112.4263"/>
    <n v="12"/>
    <n v="6945.16"/>
    <n v="87463"/>
    <x v="0"/>
  </r>
  <r>
    <n v="19317"/>
    <s v="Low"/>
    <n v="0.04"/>
    <n v="10.14"/>
    <n v="2.27"/>
    <n v="169"/>
    <x v="1"/>
    <s v="Janice Cole"/>
    <s v="Regular Air"/>
    <x v="0"/>
    <x v="0"/>
    <x v="7"/>
    <s v="Wrap Bag"/>
    <x v="82"/>
    <n v="0.36"/>
    <n v="0.80555914673561724"/>
    <s v="United States"/>
    <x v="3"/>
    <x v="11"/>
    <s v="Baton Rouge"/>
    <n v="70802"/>
    <x v="35"/>
    <x v="0"/>
    <s v="2015"/>
    <d v="2015-01-07T00:00:00"/>
    <n v="24.923999999999999"/>
    <n v="3"/>
    <n v="30.94"/>
    <n v="87463"/>
    <x v="0"/>
  </r>
  <r>
    <n v="19314"/>
    <s v="Critical"/>
    <n v="0.05"/>
    <n v="1.88"/>
    <n v="1.49"/>
    <n v="171"/>
    <x v="0"/>
    <s v="Christina Matthews"/>
    <s v="Regular Air"/>
    <x v="0"/>
    <x v="0"/>
    <x v="8"/>
    <s v="Small Box"/>
    <x v="83"/>
    <n v="0.37"/>
    <n v="-0.85073099415204667"/>
    <s v="United States"/>
    <x v="1"/>
    <x v="2"/>
    <s v="Fort Lee"/>
    <n v="7024"/>
    <x v="53"/>
    <x v="4"/>
    <s v="2015"/>
    <d v="2015-04-15T00:00:00"/>
    <n v="-2.9094999999999995"/>
    <n v="1"/>
    <n v="3.42"/>
    <n v="87464"/>
    <x v="0"/>
  </r>
  <r>
    <n v="5361"/>
    <s v="Critical"/>
    <n v="0.02"/>
    <n v="49.99"/>
    <n v="19.989999999999998"/>
    <n v="181"/>
    <x v="1"/>
    <s v="Wesley Waller"/>
    <s v="Regular Air"/>
    <x v="2"/>
    <x v="2"/>
    <x v="13"/>
    <s v="Small Box"/>
    <x v="84"/>
    <n v="0.41"/>
    <n v="-8.526186225479869E-2"/>
    <s v="United States"/>
    <x v="0"/>
    <x v="1"/>
    <s v="San Francisco"/>
    <n v="94122"/>
    <x v="54"/>
    <x v="2"/>
    <s v="2015"/>
    <d v="2015-02-21T00:00:00"/>
    <n v="-76.89"/>
    <n v="18"/>
    <n v="901.81"/>
    <n v="38087"/>
    <x v="0"/>
  </r>
  <r>
    <n v="522"/>
    <s v="High"/>
    <n v="7.0000000000000007E-2"/>
    <n v="1.68"/>
    <n v="1.57"/>
    <n v="181"/>
    <x v="1"/>
    <s v="Wesley Waller"/>
    <s v="Regular Air"/>
    <x v="0"/>
    <x v="0"/>
    <x v="0"/>
    <s v="Wrap Bag"/>
    <x v="15"/>
    <n v="0.59"/>
    <n v="-0.19159654858245351"/>
    <s v="United States"/>
    <x v="0"/>
    <x v="1"/>
    <s v="San Francisco"/>
    <n v="94122"/>
    <x v="55"/>
    <x v="3"/>
    <s v="2015"/>
    <d v="2015-05-23T00:00:00"/>
    <n v="-35.75"/>
    <n v="116"/>
    <n v="186.59"/>
    <n v="3585"/>
    <x v="0"/>
  </r>
  <r>
    <n v="23361"/>
    <s v="Critical"/>
    <n v="0.02"/>
    <n v="49.99"/>
    <n v="19.989999999999998"/>
    <n v="184"/>
    <x v="0"/>
    <s v="Phillip Holmes"/>
    <s v="Regular Air"/>
    <x v="2"/>
    <x v="2"/>
    <x v="13"/>
    <s v="Small Box"/>
    <x v="84"/>
    <n v="0.41"/>
    <n v="-0.30694610778443115"/>
    <s v="United States"/>
    <x v="1"/>
    <x v="15"/>
    <s v="Arlington"/>
    <n v="2474"/>
    <x v="54"/>
    <x v="2"/>
    <s v="2015"/>
    <d v="2015-02-21T00:00:00"/>
    <n v="-76.89"/>
    <n v="5"/>
    <n v="250.5"/>
    <n v="88360"/>
    <x v="0"/>
  </r>
  <r>
    <n v="18521"/>
    <s v="High"/>
    <n v="7.0000000000000007E-2"/>
    <n v="10.06"/>
    <n v="2.06"/>
    <n v="188"/>
    <x v="1"/>
    <s v="Alex Harrell"/>
    <s v="Regular Air"/>
    <x v="0"/>
    <x v="0"/>
    <x v="7"/>
    <s v="Wrap Bag"/>
    <x v="85"/>
    <n v="0.39"/>
    <n v="0.69"/>
    <s v="United States"/>
    <x v="2"/>
    <x v="7"/>
    <s v="Gainesville"/>
    <n v="76240"/>
    <x v="55"/>
    <x v="3"/>
    <s v="2015"/>
    <d v="2015-05-22T00:00:00"/>
    <n v="152.65559999999999"/>
    <n v="23"/>
    <n v="221.24"/>
    <n v="88361"/>
    <x v="0"/>
  </r>
  <r>
    <n v="18522"/>
    <s v="High"/>
    <n v="7.0000000000000007E-2"/>
    <n v="1.68"/>
    <n v="1.57"/>
    <n v="188"/>
    <x v="1"/>
    <s v="Alex Harrell"/>
    <s v="Regular Air"/>
    <x v="0"/>
    <x v="0"/>
    <x v="0"/>
    <s v="Wrap Bag"/>
    <x v="15"/>
    <n v="0.59"/>
    <n v="0.15326902465166142"/>
    <s v="United States"/>
    <x v="2"/>
    <x v="7"/>
    <s v="Gainesville"/>
    <n v="76240"/>
    <x v="55"/>
    <x v="3"/>
    <s v="2015"/>
    <d v="2015-05-23T00:00:00"/>
    <n v="7.1500000000000057"/>
    <n v="29"/>
    <n v="46.65"/>
    <n v="88361"/>
    <x v="0"/>
  </r>
  <r>
    <n v="18817"/>
    <s v="High"/>
    <n v="0.1"/>
    <n v="58.1"/>
    <n v="1.49"/>
    <n v="190"/>
    <x v="0"/>
    <s v="Lloyd Norris"/>
    <s v="Regular Air"/>
    <x v="0"/>
    <x v="0"/>
    <x v="8"/>
    <s v="Small Box"/>
    <x v="86"/>
    <n v="0.38"/>
    <n v="0.69"/>
    <s v="United States"/>
    <x v="2"/>
    <x v="12"/>
    <s v="Arlington Heights"/>
    <n v="60004"/>
    <x v="6"/>
    <x v="2"/>
    <s v="2015"/>
    <d v="2015-02-13T00:00:00"/>
    <n v="113.6499"/>
    <n v="3"/>
    <n v="164.71"/>
    <n v="89092"/>
    <x v="0"/>
  </r>
  <r>
    <n v="18818"/>
    <s v="High"/>
    <n v="0.01"/>
    <n v="80.48"/>
    <n v="4.5"/>
    <n v="191"/>
    <x v="1"/>
    <s v="Gerald Kearney"/>
    <s v="Regular Air"/>
    <x v="0"/>
    <x v="0"/>
    <x v="15"/>
    <s v="Small Box"/>
    <x v="87"/>
    <n v="0.55000000000000004"/>
    <n v="-0.44521084337349398"/>
    <s v="United States"/>
    <x v="2"/>
    <x v="12"/>
    <s v="Aurora"/>
    <n v="60505"/>
    <x v="6"/>
    <x v="2"/>
    <s v="2015"/>
    <d v="2015-02-15T00:00:00"/>
    <n v="-35.474400000000003"/>
    <n v="1"/>
    <n v="79.680000000000007"/>
    <n v="89092"/>
    <x v="0"/>
  </r>
  <r>
    <n v="20520"/>
    <s v="Not Specified"/>
    <n v="0.05"/>
    <n v="3.8"/>
    <n v="1.49"/>
    <n v="191"/>
    <x v="1"/>
    <s v="Gerald Kearney"/>
    <s v="Regular Air"/>
    <x v="0"/>
    <x v="0"/>
    <x v="8"/>
    <s v="Small Box"/>
    <x v="27"/>
    <n v="0.38"/>
    <n v="0.27162974089372888"/>
    <s v="United States"/>
    <x v="2"/>
    <x v="12"/>
    <s v="Aurora"/>
    <n v="60505"/>
    <x v="37"/>
    <x v="4"/>
    <s v="2015"/>
    <d v="2015-04-11T00:00:00"/>
    <n v="14.466999999999999"/>
    <n v="14"/>
    <n v="53.26"/>
    <n v="89093"/>
    <x v="0"/>
  </r>
  <r>
    <n v="20521"/>
    <s v="Not Specified"/>
    <n v="0.09"/>
    <n v="30.73"/>
    <n v="4"/>
    <n v="191"/>
    <x v="1"/>
    <s v="Gerald Kearney"/>
    <s v="Regular Air"/>
    <x v="0"/>
    <x v="2"/>
    <x v="13"/>
    <s v="Small Box"/>
    <x v="88"/>
    <n v="0.75"/>
    <n v="-0.49135780628040687"/>
    <s v="United States"/>
    <x v="2"/>
    <x v="12"/>
    <s v="Aurora"/>
    <n v="60505"/>
    <x v="37"/>
    <x v="4"/>
    <s v="2015"/>
    <d v="2015-04-09T00:00:00"/>
    <n v="-99.986400000000003"/>
    <n v="7"/>
    <n v="203.49"/>
    <n v="89093"/>
    <x v="0"/>
  </r>
  <r>
    <n v="20522"/>
    <s v="Not Specified"/>
    <n v="0"/>
    <n v="125.99"/>
    <n v="8.08"/>
    <n v="191"/>
    <x v="1"/>
    <s v="Gerald Kearney"/>
    <s v="Regular Air"/>
    <x v="0"/>
    <x v="2"/>
    <x v="5"/>
    <s v="Small Box"/>
    <x v="89"/>
    <n v="0.56999999999999995"/>
    <n v="0.57240704411271592"/>
    <s v="United States"/>
    <x v="2"/>
    <x v="12"/>
    <s v="Aurora"/>
    <n v="60505"/>
    <x v="37"/>
    <x v="4"/>
    <s v="2015"/>
    <d v="2015-04-10T00:00:00"/>
    <n v="1348.59672"/>
    <n v="22"/>
    <n v="2356.0100000000002"/>
    <n v="89093"/>
    <x v="0"/>
  </r>
  <r>
    <n v="19663"/>
    <s v="Not Specified"/>
    <n v="0"/>
    <n v="213.45"/>
    <n v="14.7"/>
    <n v="193"/>
    <x v="1"/>
    <s v="Danny Hong"/>
    <s v="Delivery Truck"/>
    <x v="0"/>
    <x v="2"/>
    <x v="6"/>
    <s v="Jumbo Drum"/>
    <x v="90"/>
    <n v="0.59"/>
    <n v="-2.5022942173835445"/>
    <s v="United States"/>
    <x v="0"/>
    <x v="17"/>
    <s v="Layton"/>
    <n v="84041"/>
    <x v="35"/>
    <x v="0"/>
    <s v="2015"/>
    <d v="2015-01-05T00:00:00"/>
    <n v="-560.81417999999996"/>
    <n v="1"/>
    <n v="224.12"/>
    <n v="90430"/>
    <x v="0"/>
  </r>
  <r>
    <n v="20645"/>
    <s v="Medium"/>
    <n v="7.0000000000000007E-2"/>
    <n v="6.54"/>
    <n v="5.27"/>
    <n v="193"/>
    <x v="1"/>
    <s v="Danny Hong"/>
    <s v="Regular Air"/>
    <x v="0"/>
    <x v="0"/>
    <x v="8"/>
    <s v="Small Box"/>
    <x v="91"/>
    <n v="0.36"/>
    <n v="-0.47073770491803274"/>
    <s v="United States"/>
    <x v="0"/>
    <x v="17"/>
    <s v="Layton"/>
    <n v="84041"/>
    <x v="25"/>
    <x v="5"/>
    <s v="2015"/>
    <d v="2015-04-01T00:00:00"/>
    <n v="-66.044499999999999"/>
    <n v="21"/>
    <n v="140.30000000000001"/>
    <n v="90432"/>
    <x v="0"/>
  </r>
  <r>
    <n v="24273"/>
    <s v="Not Specified"/>
    <n v="0.02"/>
    <n v="6.48"/>
    <n v="9.17"/>
    <n v="194"/>
    <x v="1"/>
    <s v="Tammy Goldman"/>
    <s v="Regular Air"/>
    <x v="0"/>
    <x v="0"/>
    <x v="7"/>
    <s v="Small Box"/>
    <x v="92"/>
    <n v="0.37"/>
    <n v="-3.7477021276595748"/>
    <s v="United States"/>
    <x v="0"/>
    <x v="17"/>
    <s v="Lehi"/>
    <n v="84043"/>
    <x v="56"/>
    <x v="0"/>
    <s v="2015"/>
    <d v="2015-01-11T00:00:00"/>
    <n v="-105.68520000000001"/>
    <n v="4"/>
    <n v="28.2"/>
    <n v="90431"/>
    <x v="0"/>
  </r>
  <r>
    <n v="20646"/>
    <s v="Medium"/>
    <n v="0.09"/>
    <n v="3.29"/>
    <n v="1.35"/>
    <n v="194"/>
    <x v="1"/>
    <s v="Tammy Goldman"/>
    <s v="Regular Air"/>
    <x v="0"/>
    <x v="0"/>
    <x v="3"/>
    <s v="Wrap Bag"/>
    <x v="93"/>
    <n v="0.4"/>
    <n v="0.21886792452830189"/>
    <s v="United States"/>
    <x v="0"/>
    <x v="17"/>
    <s v="Lehi"/>
    <n v="84043"/>
    <x v="25"/>
    <x v="5"/>
    <s v="2015"/>
    <d v="2015-04-01T00:00:00"/>
    <n v="15.66"/>
    <n v="23"/>
    <n v="71.55"/>
    <n v="90432"/>
    <x v="0"/>
  </r>
  <r>
    <n v="25158"/>
    <s v="Critical"/>
    <n v="0"/>
    <n v="161.55000000000001"/>
    <n v="19.989999999999998"/>
    <n v="197"/>
    <x v="0"/>
    <s v="Samantha Weaver"/>
    <s v="Regular Air"/>
    <x v="2"/>
    <x v="0"/>
    <x v="10"/>
    <s v="Small Box"/>
    <x v="40"/>
    <n v="0.66"/>
    <n v="0.37541508790664468"/>
    <s v="United States"/>
    <x v="2"/>
    <x v="13"/>
    <s v="Overland Park"/>
    <n v="66212"/>
    <x v="57"/>
    <x v="4"/>
    <s v="2015"/>
    <d v="2015-04-04T00:00:00"/>
    <n v="1167.1580000000001"/>
    <n v="19"/>
    <n v="3108.98"/>
    <n v="88921"/>
    <x v="0"/>
  </r>
  <r>
    <n v="7158"/>
    <s v="Critical"/>
    <n v="0"/>
    <n v="161.55000000000001"/>
    <n v="19.989999999999998"/>
    <n v="198"/>
    <x v="0"/>
    <s v="Leroy Blanchard"/>
    <s v="Regular Air"/>
    <x v="2"/>
    <x v="0"/>
    <x v="10"/>
    <s v="Small Box"/>
    <x v="40"/>
    <n v="0.66"/>
    <n v="8.0552083209320974E-2"/>
    <s v="United States"/>
    <x v="2"/>
    <x v="22"/>
    <s v="Detroit"/>
    <n v="48138"/>
    <x v="57"/>
    <x v="4"/>
    <s v="2015"/>
    <d v="2015-04-04T00:00:00"/>
    <n v="1014.9200000000001"/>
    <n v="77"/>
    <n v="12599.55"/>
    <n v="51072"/>
    <x v="0"/>
  </r>
  <r>
    <n v="22136"/>
    <s v="Not Specified"/>
    <n v="0.09"/>
    <n v="12.28"/>
    <n v="4.8600000000000003"/>
    <n v="202"/>
    <x v="1"/>
    <s v="Max Small"/>
    <s v="Regular Air"/>
    <x v="0"/>
    <x v="0"/>
    <x v="7"/>
    <s v="Small Box"/>
    <x v="94"/>
    <n v="0.38"/>
    <n v="4.9927849927849932E-2"/>
    <s v="United States"/>
    <x v="2"/>
    <x v="23"/>
    <s v="Bartlesville"/>
    <n v="74006"/>
    <x v="58"/>
    <x v="4"/>
    <s v="2015"/>
    <d v="2015-04-28T00:00:00"/>
    <n v="1.73"/>
    <n v="3"/>
    <n v="34.65"/>
    <n v="88971"/>
    <x v="0"/>
  </r>
  <r>
    <n v="18783"/>
    <s v="High"/>
    <n v="0.03"/>
    <n v="7.37"/>
    <n v="5.53"/>
    <n v="202"/>
    <x v="1"/>
    <s v="Max Small"/>
    <s v="Regular Air"/>
    <x v="0"/>
    <x v="2"/>
    <x v="13"/>
    <s v="Small Pack"/>
    <x v="95"/>
    <n v="0.69"/>
    <n v="-1.5584566965846833"/>
    <s v="United States"/>
    <x v="2"/>
    <x v="23"/>
    <s v="Bartlesville"/>
    <n v="74006"/>
    <x v="59"/>
    <x v="0"/>
    <s v="2015"/>
    <d v="2015-01-18T00:00:00"/>
    <n v="-133.69999999999999"/>
    <n v="11"/>
    <n v="85.79"/>
    <n v="88972"/>
    <x v="0"/>
  </r>
  <r>
    <n v="21401"/>
    <s v="Low"/>
    <n v="0.05"/>
    <n v="1.86"/>
    <n v="2.58"/>
    <n v="210"/>
    <x v="1"/>
    <s v="Floyd Dale"/>
    <s v="Regular Air"/>
    <x v="1"/>
    <x v="0"/>
    <x v="3"/>
    <s v="Wrap Bag"/>
    <x v="96"/>
    <n v="0.82"/>
    <n v="-3.7830777967064173"/>
    <s v="United States"/>
    <x v="1"/>
    <x v="4"/>
    <s v="Troy"/>
    <n v="12180"/>
    <x v="60"/>
    <x v="0"/>
    <s v="2015"/>
    <d v="2015-01-21T00:00:00"/>
    <n v="-66.62"/>
    <n v="9"/>
    <n v="17.61"/>
    <n v="85965"/>
    <x v="0"/>
  </r>
  <r>
    <n v="23097"/>
    <s v="Medium"/>
    <n v="0.09"/>
    <n v="5.4"/>
    <n v="7.78"/>
    <n v="210"/>
    <x v="1"/>
    <s v="Floyd Dale"/>
    <s v="Express Air"/>
    <x v="1"/>
    <x v="0"/>
    <x v="8"/>
    <s v="Small Box"/>
    <x v="97"/>
    <n v="0.37"/>
    <n v="-0.78709706959706949"/>
    <s v="United States"/>
    <x v="1"/>
    <x v="4"/>
    <s v="Troy"/>
    <n v="12180"/>
    <x v="42"/>
    <x v="1"/>
    <s v="2015"/>
    <d v="2015-06-02T00:00:00"/>
    <n v="-21.487749999999998"/>
    <n v="4"/>
    <n v="27.3"/>
    <n v="85966"/>
    <x v="0"/>
  </r>
  <r>
    <n v="23098"/>
    <s v="Medium"/>
    <n v="0.02"/>
    <n v="20.28"/>
    <n v="6.68"/>
    <n v="210"/>
    <x v="1"/>
    <s v="Floyd Dale"/>
    <s v="Regular Air"/>
    <x v="1"/>
    <x v="1"/>
    <x v="2"/>
    <s v="Small Box"/>
    <x v="98"/>
    <n v="0.53"/>
    <n v="0.69"/>
    <s v="United States"/>
    <x v="1"/>
    <x v="4"/>
    <s v="Troy"/>
    <n v="12180"/>
    <x v="42"/>
    <x v="1"/>
    <s v="2015"/>
    <d v="2015-06-02T00:00:00"/>
    <n v="44.677499999999995"/>
    <n v="3"/>
    <n v="64.75"/>
    <n v="85966"/>
    <x v="0"/>
  </r>
  <r>
    <n v="23099"/>
    <s v="Medium"/>
    <n v="0"/>
    <n v="11.55"/>
    <n v="2.36"/>
    <n v="210"/>
    <x v="1"/>
    <s v="Floyd Dale"/>
    <s v="Regular Air"/>
    <x v="1"/>
    <x v="0"/>
    <x v="0"/>
    <s v="Wrap Bag"/>
    <x v="99"/>
    <n v="0.55000000000000004"/>
    <n v="0.37464274372816769"/>
    <s v="United States"/>
    <x v="1"/>
    <x v="4"/>
    <s v="Troy"/>
    <n v="12180"/>
    <x v="42"/>
    <x v="1"/>
    <s v="2015"/>
    <d v="2015-06-03T00:00:00"/>
    <n v="23.594999999999999"/>
    <n v="5"/>
    <n v="62.98"/>
    <n v="85966"/>
    <x v="0"/>
  </r>
  <r>
    <n v="23605"/>
    <s v="Medium"/>
    <n v="0.01"/>
    <n v="10.06"/>
    <n v="2.06"/>
    <n v="211"/>
    <x v="1"/>
    <s v="Anna Wood"/>
    <s v="Regular Air"/>
    <x v="3"/>
    <x v="0"/>
    <x v="7"/>
    <s v="Wrap Bag"/>
    <x v="85"/>
    <n v="0.39"/>
    <n v="0.35801886792452831"/>
    <s v="United States"/>
    <x v="1"/>
    <x v="4"/>
    <s v="Utica"/>
    <n v="13501"/>
    <x v="61"/>
    <x v="0"/>
    <s v="2015"/>
    <d v="2015-01-08T00:00:00"/>
    <n v="7.59"/>
    <n v="2"/>
    <n v="21.2"/>
    <n v="85964"/>
    <x v="0"/>
  </r>
  <r>
    <n v="23606"/>
    <s v="Medium"/>
    <n v="0"/>
    <n v="65.989999999999995"/>
    <n v="5.92"/>
    <n v="211"/>
    <x v="1"/>
    <s v="Anna Wood"/>
    <s v="Regular Air"/>
    <x v="3"/>
    <x v="2"/>
    <x v="5"/>
    <s v="Small Box"/>
    <x v="100"/>
    <n v="0.55000000000000004"/>
    <n v="-0.62304984998846069"/>
    <s v="United States"/>
    <x v="1"/>
    <x v="4"/>
    <s v="Utica"/>
    <n v="13501"/>
    <x v="61"/>
    <x v="0"/>
    <s v="2015"/>
    <d v="2015-01-08T00:00:00"/>
    <n v="-107.98699999999999"/>
    <n v="3"/>
    <n v="173.32"/>
    <n v="85964"/>
    <x v="0"/>
  </r>
  <r>
    <n v="23100"/>
    <s v="Medium"/>
    <n v="0.05"/>
    <n v="2.08"/>
    <n v="2.56"/>
    <n v="211"/>
    <x v="1"/>
    <s v="Anna Wood"/>
    <s v="Regular Air"/>
    <x v="1"/>
    <x v="0"/>
    <x v="12"/>
    <s v="Small Pack"/>
    <x v="101"/>
    <n v="0.55000000000000004"/>
    <n v="-0.85717663750295581"/>
    <s v="United States"/>
    <x v="1"/>
    <x v="4"/>
    <s v="Utica"/>
    <n v="13501"/>
    <x v="42"/>
    <x v="1"/>
    <s v="2015"/>
    <d v="2015-06-03T00:00:00"/>
    <n v="-36.25"/>
    <n v="20"/>
    <n v="42.29"/>
    <n v="85966"/>
    <x v="0"/>
  </r>
  <r>
    <n v="26303"/>
    <s v="Medium"/>
    <n v="0.05"/>
    <n v="119.99"/>
    <n v="56.14"/>
    <n v="218"/>
    <x v="0"/>
    <s v="Frances Saunders"/>
    <s v="Delivery Truck"/>
    <x v="3"/>
    <x v="2"/>
    <x v="6"/>
    <s v="Jumbo Box"/>
    <x v="102"/>
    <n v="0.39"/>
    <n v="-0.14035639470405412"/>
    <s v="United States"/>
    <x v="0"/>
    <x v="17"/>
    <s v="Murray"/>
    <n v="84107"/>
    <x v="62"/>
    <x v="1"/>
    <s v="2015"/>
    <d v="2015-06-11T00:00:00"/>
    <n v="-102.5121"/>
    <n v="6"/>
    <n v="730.37"/>
    <n v="88048"/>
    <x v="0"/>
  </r>
  <r>
    <n v="21203"/>
    <s v="Medium"/>
    <n v="0.03"/>
    <n v="60.89"/>
    <n v="32.409999999999997"/>
    <n v="228"/>
    <x v="0"/>
    <s v="Colleen Andrews"/>
    <s v="Delivery Truck"/>
    <x v="2"/>
    <x v="1"/>
    <x v="1"/>
    <s v="Jumbo Drum"/>
    <x v="103"/>
    <n v="0.56000000000000005"/>
    <n v="8.0698794645830088E-2"/>
    <s v="United States"/>
    <x v="3"/>
    <x v="24"/>
    <s v="Mint Hill"/>
    <n v="28227"/>
    <x v="57"/>
    <x v="4"/>
    <s v="2015"/>
    <d v="2015-04-03T00:00:00"/>
    <n v="36.353999999999999"/>
    <n v="7"/>
    <n v="450.49"/>
    <n v="88527"/>
    <x v="0"/>
  </r>
  <r>
    <n v="25500"/>
    <s v="Medium"/>
    <n v="7.0000000000000007E-2"/>
    <n v="5.81"/>
    <n v="8.49"/>
    <n v="233"/>
    <x v="1"/>
    <s v="Michele Bullard"/>
    <s v="Regular Air"/>
    <x v="2"/>
    <x v="0"/>
    <x v="8"/>
    <s v="Small Box"/>
    <x v="104"/>
    <n v="0.39"/>
    <n v="-4.1366751700680267"/>
    <s v="United States"/>
    <x v="2"/>
    <x v="12"/>
    <s v="Orland Park"/>
    <n v="60462"/>
    <x v="63"/>
    <x v="2"/>
    <s v="2015"/>
    <d v="2015-02-22T00:00:00"/>
    <n v="-243.23649999999998"/>
    <n v="10"/>
    <n v="58.8"/>
    <n v="90237"/>
    <x v="0"/>
  </r>
  <r>
    <n v="25501"/>
    <s v="Medium"/>
    <n v="0.04"/>
    <n v="9.65"/>
    <n v="6.22"/>
    <n v="233"/>
    <x v="1"/>
    <s v="Michele Bullard"/>
    <s v="Regular Air"/>
    <x v="2"/>
    <x v="1"/>
    <x v="2"/>
    <s v="Small Box"/>
    <x v="105"/>
    <n v="0.55000000000000004"/>
    <n v="-0.44509006391632772"/>
    <s v="United States"/>
    <x v="2"/>
    <x v="12"/>
    <s v="Orland Park"/>
    <n v="60462"/>
    <x v="63"/>
    <x v="2"/>
    <s v="2015"/>
    <d v="2015-02-21T00:00:00"/>
    <n v="-53.62"/>
    <n v="12"/>
    <n v="120.47"/>
    <n v="90237"/>
    <x v="0"/>
  </r>
  <r>
    <n v="23058"/>
    <s v="Critical"/>
    <n v="0.06"/>
    <n v="279.81"/>
    <n v="23.19"/>
    <n v="234"/>
    <x v="1"/>
    <s v="Don Cameron"/>
    <s v="Delivery Truck"/>
    <x v="2"/>
    <x v="0"/>
    <x v="15"/>
    <s v="Jumbo Drum"/>
    <x v="106"/>
    <n v="0.59"/>
    <n v="0.69"/>
    <s v="United States"/>
    <x v="2"/>
    <x v="25"/>
    <s v="Newton"/>
    <n v="50208"/>
    <x v="64"/>
    <x v="2"/>
    <s v="2015"/>
    <d v="2015-02-06T00:00:00"/>
    <n v="1103.9723999999999"/>
    <n v="6"/>
    <n v="1599.96"/>
    <n v="90236"/>
    <x v="0"/>
  </r>
  <r>
    <n v="25121"/>
    <s v="High"/>
    <n v="0.03"/>
    <n v="28.53"/>
    <n v="1.49"/>
    <n v="234"/>
    <x v="1"/>
    <s v="Don Cameron"/>
    <s v="Regular Air"/>
    <x v="2"/>
    <x v="0"/>
    <x v="8"/>
    <s v="Small Box"/>
    <x v="107"/>
    <n v="0.38"/>
    <n v="0.69"/>
    <s v="United States"/>
    <x v="2"/>
    <x v="25"/>
    <s v="Newton"/>
    <n v="50208"/>
    <x v="12"/>
    <x v="5"/>
    <s v="2015"/>
    <d v="2015-03-29T00:00:00"/>
    <n v="136.33709999999999"/>
    <n v="7"/>
    <n v="197.59"/>
    <n v="90238"/>
    <x v="0"/>
  </r>
  <r>
    <n v="25122"/>
    <s v="High"/>
    <n v="0.01"/>
    <n v="15.28"/>
    <n v="1.99"/>
    <n v="234"/>
    <x v="1"/>
    <s v="Don Cameron"/>
    <s v="Regular Air"/>
    <x v="2"/>
    <x v="2"/>
    <x v="13"/>
    <s v="Small Pack"/>
    <x v="108"/>
    <n v="0.42"/>
    <n v="-0.37711864406779666"/>
    <s v="United States"/>
    <x v="2"/>
    <x v="25"/>
    <s v="Newton"/>
    <n v="50208"/>
    <x v="12"/>
    <x v="5"/>
    <s v="2015"/>
    <d v="2015-03-29T00:00:00"/>
    <n v="-12.46"/>
    <n v="2"/>
    <n v="33.04"/>
    <n v="90238"/>
    <x v="0"/>
  </r>
  <r>
    <n v="22044"/>
    <s v="Low"/>
    <n v="0.06"/>
    <n v="3.34"/>
    <n v="7.49"/>
    <n v="234"/>
    <x v="1"/>
    <s v="Don Cameron"/>
    <s v="Express Air"/>
    <x v="2"/>
    <x v="0"/>
    <x v="0"/>
    <s v="Wrap Bag"/>
    <x v="109"/>
    <n v="0.54"/>
    <n v="-6.4065573770491806"/>
    <s v="United States"/>
    <x v="2"/>
    <x v="25"/>
    <s v="Newton"/>
    <n v="50208"/>
    <x v="65"/>
    <x v="4"/>
    <s v="2015"/>
    <d v="2015-04-30T00:00:00"/>
    <n v="-175.86"/>
    <n v="8"/>
    <n v="27.45"/>
    <n v="90239"/>
    <x v="0"/>
  </r>
  <r>
    <n v="18885"/>
    <s v="Not Specified"/>
    <n v="0"/>
    <n v="442.14"/>
    <n v="14.7"/>
    <n v="236"/>
    <x v="0"/>
    <s v="Shawn McIntyre"/>
    <s v="Delivery Truck"/>
    <x v="0"/>
    <x v="2"/>
    <x v="6"/>
    <s v="Jumbo Drum"/>
    <x v="110"/>
    <n v="0.56000000000000005"/>
    <n v="0.69"/>
    <s v="United States"/>
    <x v="0"/>
    <x v="21"/>
    <s v="Louisville"/>
    <n v="80027"/>
    <x v="11"/>
    <x v="2"/>
    <s v="2015"/>
    <d v="2015-02-22T00:00:00"/>
    <n v="3294.8258999999994"/>
    <n v="10"/>
    <n v="4775.1099999999997"/>
    <n v="86621"/>
    <x v="0"/>
  </r>
  <r>
    <n v="24327"/>
    <s v="Medium"/>
    <n v="0.1"/>
    <n v="19.98"/>
    <n v="5.77"/>
    <n v="240"/>
    <x v="0"/>
    <s v="Gilbert Scarborough"/>
    <s v="Express Air"/>
    <x v="2"/>
    <x v="0"/>
    <x v="7"/>
    <s v="Small Box"/>
    <x v="111"/>
    <n v="0.38"/>
    <n v="0.61121755791673937"/>
    <s v="United States"/>
    <x v="0"/>
    <x v="21"/>
    <s v="Fountain"/>
    <n v="80817"/>
    <x v="18"/>
    <x v="4"/>
    <s v="2015"/>
    <d v="2015-04-20T00:00:00"/>
    <n v="35.090000000000003"/>
    <n v="3"/>
    <n v="57.41"/>
    <n v="90479"/>
    <x v="0"/>
  </r>
  <r>
    <n v="24328"/>
    <s v="Medium"/>
    <n v="0.06"/>
    <n v="259.70999999999998"/>
    <n v="66.67"/>
    <n v="241"/>
    <x v="1"/>
    <s v="Amy Ellis Holder"/>
    <s v="Delivery Truck"/>
    <x v="2"/>
    <x v="1"/>
    <x v="11"/>
    <s v="Jumbo Box"/>
    <x v="112"/>
    <n v="0.61"/>
    <n v="0.27959656496563901"/>
    <s v="United States"/>
    <x v="0"/>
    <x v="21"/>
    <s v="Grand Junction"/>
    <n v="81503"/>
    <x v="18"/>
    <x v="4"/>
    <s v="2015"/>
    <d v="2015-04-21T00:00:00"/>
    <n v="785.63"/>
    <n v="11"/>
    <n v="2809.87"/>
    <n v="90479"/>
    <x v="0"/>
  </r>
  <r>
    <n v="25264"/>
    <s v="Low"/>
    <n v="0.01"/>
    <n v="5.94"/>
    <n v="9.92"/>
    <n v="241"/>
    <x v="1"/>
    <s v="Amy Ellis Holder"/>
    <s v="Regular Air"/>
    <x v="2"/>
    <x v="0"/>
    <x v="8"/>
    <s v="Small Box"/>
    <x v="113"/>
    <n v="0.38"/>
    <n v="-3.2092956336794694"/>
    <s v="United States"/>
    <x v="0"/>
    <x v="21"/>
    <s v="Grand Junction"/>
    <n v="81503"/>
    <x v="66"/>
    <x v="3"/>
    <s v="2015"/>
    <d v="2015-06-02T00:00:00"/>
    <n v="-256.51900000000001"/>
    <n v="13"/>
    <n v="79.930000000000007"/>
    <n v="90480"/>
    <x v="0"/>
  </r>
  <r>
    <n v="25265"/>
    <s v="Low"/>
    <n v="0.02"/>
    <n v="125.99"/>
    <n v="3"/>
    <n v="241"/>
    <x v="1"/>
    <s v="Amy Ellis Holder"/>
    <s v="Regular Air"/>
    <x v="2"/>
    <x v="2"/>
    <x v="5"/>
    <s v="Small Box"/>
    <x v="114"/>
    <n v="0.59"/>
    <n v="0.45621521335807053"/>
    <s v="United States"/>
    <x v="0"/>
    <x v="21"/>
    <s v="Grand Junction"/>
    <n v="81503"/>
    <x v="66"/>
    <x v="3"/>
    <s v="2015"/>
    <d v="2015-05-26T00:00:00"/>
    <n v="398.358"/>
    <n v="8"/>
    <n v="873.18"/>
    <n v="90480"/>
    <x v="0"/>
  </r>
  <r>
    <n v="18849"/>
    <s v="Medium"/>
    <n v="0.02"/>
    <n v="146.05000000000001"/>
    <n v="80.2"/>
    <n v="247"/>
    <x v="1"/>
    <s v="Marshall Brandt Briggs"/>
    <s v="Delivery Truck"/>
    <x v="0"/>
    <x v="1"/>
    <x v="11"/>
    <s v="Jumbo Box"/>
    <x v="115"/>
    <n v="0.71"/>
    <n v="-0.12669746710238014"/>
    <s v="United States"/>
    <x v="3"/>
    <x v="20"/>
    <s v="Maryville"/>
    <n v="37804"/>
    <x v="67"/>
    <x v="2"/>
    <s v="2015"/>
    <d v="2015-02-23T00:00:00"/>
    <n v="-101.19200000000001"/>
    <n v="5"/>
    <n v="798.69"/>
    <n v="89139"/>
    <x v="0"/>
  </r>
  <r>
    <n v="18850"/>
    <s v="Medium"/>
    <n v="0.06"/>
    <n v="65.989999999999995"/>
    <n v="5.92"/>
    <n v="247"/>
    <x v="1"/>
    <s v="Marshall Brandt Briggs"/>
    <s v="Regular Air"/>
    <x v="0"/>
    <x v="2"/>
    <x v="5"/>
    <s v="Small Box"/>
    <x v="100"/>
    <n v="0.55000000000000004"/>
    <n v="-4.2064864728384105E-3"/>
    <s v="United States"/>
    <x v="3"/>
    <x v="20"/>
    <s v="Maryville"/>
    <n v="37804"/>
    <x v="67"/>
    <x v="2"/>
    <s v="2015"/>
    <d v="2015-02-24T00:00:00"/>
    <n v="-3.3320000000000336"/>
    <n v="14"/>
    <n v="792.11"/>
    <n v="89139"/>
    <x v="0"/>
  </r>
  <r>
    <n v="18842"/>
    <s v="Medium"/>
    <n v="0.09"/>
    <n v="2.88"/>
    <n v="0.99"/>
    <n v="247"/>
    <x v="1"/>
    <s v="Marshall Brandt Briggs"/>
    <s v="Regular Air"/>
    <x v="0"/>
    <x v="0"/>
    <x v="9"/>
    <s v="Small Box"/>
    <x v="116"/>
    <n v="0.36"/>
    <n v="-5.0498433693003824"/>
    <s v="United States"/>
    <x v="3"/>
    <x v="20"/>
    <s v="Maryville"/>
    <n v="37804"/>
    <x v="68"/>
    <x v="5"/>
    <s v="2015"/>
    <d v="2015-03-23T00:00:00"/>
    <n v="-145.08199999999999"/>
    <n v="10"/>
    <n v="28.73"/>
    <n v="89140"/>
    <x v="0"/>
  </r>
  <r>
    <n v="18773"/>
    <s v="Critical"/>
    <n v="0.02"/>
    <n v="2.58"/>
    <n v="1.3"/>
    <n v="250"/>
    <x v="1"/>
    <s v="Brenda Nelson Blanchard"/>
    <s v="Express Air"/>
    <x v="0"/>
    <x v="0"/>
    <x v="0"/>
    <s v="Wrap Bag"/>
    <x v="117"/>
    <n v="0.59"/>
    <n v="1.0096591944596332E-2"/>
    <s v="United States"/>
    <x v="2"/>
    <x v="3"/>
    <s v="Richfield"/>
    <n v="55423"/>
    <x v="5"/>
    <x v="3"/>
    <s v="2015"/>
    <d v="2015-05-29T00:00:00"/>
    <n v="1.1080000000000014"/>
    <n v="39"/>
    <n v="109.74"/>
    <n v="87214"/>
    <x v="0"/>
  </r>
  <r>
    <n v="18774"/>
    <s v="Critical"/>
    <n v="0.02"/>
    <n v="65.989999999999995"/>
    <n v="3.9"/>
    <n v="250"/>
    <x v="1"/>
    <s v="Brenda Nelson Blanchard"/>
    <s v="Regular Air"/>
    <x v="0"/>
    <x v="2"/>
    <x v="5"/>
    <s v="Small Box"/>
    <x v="118"/>
    <n v="0.55000000000000004"/>
    <n v="0.6876220401023615"/>
    <s v="United States"/>
    <x v="2"/>
    <x v="3"/>
    <s v="Richfield"/>
    <n v="55423"/>
    <x v="5"/>
    <x v="3"/>
    <s v="2015"/>
    <d v="2015-05-29T00:00:00"/>
    <n v="1061.3790000000001"/>
    <n v="27"/>
    <n v="1543.55"/>
    <n v="87214"/>
    <x v="0"/>
  </r>
  <r>
    <n v="18801"/>
    <s v="Medium"/>
    <n v="0.1"/>
    <n v="280.98"/>
    <n v="35.67"/>
    <n v="254"/>
    <x v="0"/>
    <s v="Brett Hawkins"/>
    <s v="Delivery Truck"/>
    <x v="1"/>
    <x v="1"/>
    <x v="11"/>
    <s v="Jumbo Box"/>
    <x v="119"/>
    <n v="0.66"/>
    <n v="-4.032427484581564E-2"/>
    <s v="United States"/>
    <x v="0"/>
    <x v="21"/>
    <s v="Highlands Ranch"/>
    <n v="80126"/>
    <x v="69"/>
    <x v="1"/>
    <s v="2015"/>
    <d v="2015-06-11T00:00:00"/>
    <n v="-53.744999999999997"/>
    <n v="5"/>
    <n v="1332.82"/>
    <n v="86268"/>
    <x v="0"/>
  </r>
  <r>
    <n v="20577"/>
    <s v="Critical"/>
    <n v="0.03"/>
    <n v="8.34"/>
    <n v="2.64"/>
    <n v="256"/>
    <x v="0"/>
    <s v="Irene Li"/>
    <s v="Regular Air"/>
    <x v="1"/>
    <x v="0"/>
    <x v="12"/>
    <s v="Small Pack"/>
    <x v="120"/>
    <n v="0.59"/>
    <n v="1.9745958429561169E-2"/>
    <s v="United States"/>
    <x v="1"/>
    <x v="19"/>
    <s v="Hanover"/>
    <n v="17331"/>
    <x v="70"/>
    <x v="0"/>
    <s v="2015"/>
    <d v="2015-02-02T00:00:00"/>
    <n v="0.68399999999999894"/>
    <n v="4"/>
    <n v="34.64"/>
    <n v="86267"/>
    <x v="0"/>
  </r>
  <r>
    <n v="24498"/>
    <s v="Medium"/>
    <n v="0.05"/>
    <n v="17.48"/>
    <n v="1.99"/>
    <n v="258"/>
    <x v="0"/>
    <s v="Allan Shields"/>
    <s v="Regular Air"/>
    <x v="3"/>
    <x v="2"/>
    <x v="13"/>
    <s v="Small Pack"/>
    <x v="121"/>
    <n v="0.45"/>
    <n v="-2.4205831903945114"/>
    <s v="United States"/>
    <x v="3"/>
    <x v="26"/>
    <s v="Seminole"/>
    <n v="33772"/>
    <x v="22"/>
    <x v="0"/>
    <s v="2015"/>
    <d v="2015-01-04T00:00:00"/>
    <n v="-127.00800000000001"/>
    <n v="3"/>
    <n v="52.47"/>
    <n v="85858"/>
    <x v="0"/>
  </r>
  <r>
    <n v="18011"/>
    <s v="Low"/>
    <n v="0.09"/>
    <n v="2.88"/>
    <n v="0.7"/>
    <n v="259"/>
    <x v="0"/>
    <s v="Edward Pugh"/>
    <s v="Regular Air"/>
    <x v="3"/>
    <x v="0"/>
    <x v="0"/>
    <s v="Wrap Bag"/>
    <x v="122"/>
    <n v="0.56000000000000005"/>
    <n v="0.21808946171341928"/>
    <s v="United States"/>
    <x v="0"/>
    <x v="27"/>
    <s v="Santa Fe"/>
    <n v="87505"/>
    <x v="71"/>
    <x v="0"/>
    <s v="2015"/>
    <d v="2015-01-19T00:00:00"/>
    <n v="5.7532000000000005"/>
    <n v="10"/>
    <n v="26.38"/>
    <n v="85857"/>
    <x v="0"/>
  </r>
  <r>
    <n v="22370"/>
    <s v="High"/>
    <n v="0.05"/>
    <n v="31.76"/>
    <n v="45.51"/>
    <n v="263"/>
    <x v="0"/>
    <s v="Carlos Hess"/>
    <s v="Delivery Truck"/>
    <x v="2"/>
    <x v="1"/>
    <x v="11"/>
    <s v="Jumbo Box"/>
    <x v="123"/>
    <n v="0.65"/>
    <n v="-7.1564240520470532"/>
    <s v="United States"/>
    <x v="1"/>
    <x v="10"/>
    <s v="Cleveland Heights"/>
    <n v="44106"/>
    <x v="72"/>
    <x v="0"/>
    <s v="2015"/>
    <d v="2015-01-23T00:00:00"/>
    <n v="-2177.9860960000001"/>
    <n v="9"/>
    <n v="304.33999999999997"/>
    <n v="86297"/>
    <x v="0"/>
  </r>
  <r>
    <n v="20858"/>
    <s v="Not Specified"/>
    <n v="0"/>
    <n v="73.98"/>
    <n v="12.14"/>
    <n v="266"/>
    <x v="1"/>
    <s v="Ross Frederick"/>
    <s v="Express Air"/>
    <x v="0"/>
    <x v="2"/>
    <x v="13"/>
    <s v="Small Box"/>
    <x v="124"/>
    <n v="0.67"/>
    <n v="0.25080526748718107"/>
    <s v="United States"/>
    <x v="2"/>
    <x v="7"/>
    <s v="San Antonio"/>
    <n v="78207"/>
    <x v="73"/>
    <x v="3"/>
    <s v="2015"/>
    <d v="2015-05-20T00:00:00"/>
    <n v="326.25"/>
    <n v="17"/>
    <n v="1300.81"/>
    <n v="90593"/>
    <x v="0"/>
  </r>
  <r>
    <n v="19823"/>
    <s v="Medium"/>
    <n v="0.08"/>
    <n v="6.48"/>
    <n v="7.03"/>
    <n v="266"/>
    <x v="1"/>
    <s v="Ross Frederick"/>
    <s v="Regular Air"/>
    <x v="0"/>
    <x v="0"/>
    <x v="7"/>
    <s v="Small Box"/>
    <x v="125"/>
    <n v="0.37"/>
    <n v="0.13162393162393177"/>
    <s v="United States"/>
    <x v="2"/>
    <x v="7"/>
    <s v="San Antonio"/>
    <n v="78207"/>
    <x v="7"/>
    <x v="3"/>
    <s v="2015"/>
    <d v="2015-05-16T00:00:00"/>
    <n v="8.9320000000000093"/>
    <n v="10"/>
    <n v="67.86"/>
    <n v="90594"/>
    <x v="0"/>
  </r>
  <r>
    <n v="19824"/>
    <s v="Medium"/>
    <n v="0.01"/>
    <n v="20.34"/>
    <n v="35"/>
    <n v="266"/>
    <x v="1"/>
    <s v="Ross Frederick"/>
    <s v="Regular Air"/>
    <x v="0"/>
    <x v="0"/>
    <x v="10"/>
    <s v="Large Box"/>
    <x v="126"/>
    <n v="0.84"/>
    <n v="0.30729846911465603"/>
    <s v="United States"/>
    <x v="2"/>
    <x v="7"/>
    <s v="San Antonio"/>
    <n v="78207"/>
    <x v="7"/>
    <x v="3"/>
    <s v="2015"/>
    <d v="2015-05-16T00:00:00"/>
    <n v="229.63800000000015"/>
    <n v="33"/>
    <n v="747.28"/>
    <n v="90594"/>
    <x v="0"/>
  </r>
  <r>
    <n v="18770"/>
    <s v="Low"/>
    <n v="0.02"/>
    <n v="5.58"/>
    <n v="5.3"/>
    <n v="268"/>
    <x v="1"/>
    <s v="James Beck"/>
    <s v="Regular Air"/>
    <x v="1"/>
    <x v="0"/>
    <x v="4"/>
    <s v="Small Box"/>
    <x v="127"/>
    <n v="0.35"/>
    <n v="-1.2040707016604177"/>
    <s v="United States"/>
    <x v="0"/>
    <x v="28"/>
    <s v="Flagstaff"/>
    <n v="86001"/>
    <x v="74"/>
    <x v="4"/>
    <s v="2015"/>
    <d v="2015-04-12T00:00:00"/>
    <n v="-22.48"/>
    <n v="3"/>
    <n v="18.670000000000002"/>
    <n v="88941"/>
    <x v="0"/>
  </r>
  <r>
    <n v="18771"/>
    <s v="Low"/>
    <n v="0.03"/>
    <n v="40.89"/>
    <n v="18.98"/>
    <n v="268"/>
    <x v="1"/>
    <s v="James Beck"/>
    <s v="Regular Air"/>
    <x v="1"/>
    <x v="1"/>
    <x v="2"/>
    <s v="Small Box"/>
    <x v="128"/>
    <n v="0.56999999999999995"/>
    <n v="0.37472126014138635"/>
    <s v="United States"/>
    <x v="0"/>
    <x v="28"/>
    <s v="Flagstaff"/>
    <n v="86001"/>
    <x v="74"/>
    <x v="4"/>
    <s v="2015"/>
    <d v="2015-04-14T00:00:00"/>
    <n v="78.98"/>
    <n v="5"/>
    <n v="210.77"/>
    <n v="88941"/>
    <x v="0"/>
  </r>
  <r>
    <n v="23059"/>
    <s v="Low"/>
    <n v="0.09"/>
    <n v="35.94"/>
    <n v="6.66"/>
    <n v="269"/>
    <x v="1"/>
    <s v="Calvin Boyette"/>
    <s v="Regular Air"/>
    <x v="1"/>
    <x v="0"/>
    <x v="4"/>
    <s v="Small Box"/>
    <x v="8"/>
    <n v="0.4"/>
    <n v="0.69"/>
    <s v="United States"/>
    <x v="0"/>
    <x v="28"/>
    <s v="Gilbert"/>
    <n v="85234"/>
    <x v="75"/>
    <x v="1"/>
    <s v="2015"/>
    <d v="2015-06-10T00:00:00"/>
    <n v="144.2928"/>
    <n v="6"/>
    <n v="209.12"/>
    <n v="88942"/>
    <x v="0"/>
  </r>
  <r>
    <n v="23060"/>
    <s v="Low"/>
    <n v="0"/>
    <n v="170.98"/>
    <n v="13.99"/>
    <n v="269"/>
    <x v="1"/>
    <s v="Calvin Boyette"/>
    <s v="Regular Air"/>
    <x v="1"/>
    <x v="1"/>
    <x v="2"/>
    <s v="Medium Box"/>
    <x v="129"/>
    <n v="0.75"/>
    <n v="0.69"/>
    <s v="United States"/>
    <x v="0"/>
    <x v="28"/>
    <s v="Gilbert"/>
    <n v="85234"/>
    <x v="75"/>
    <x v="1"/>
    <s v="2015"/>
    <d v="2015-06-12T00:00:00"/>
    <n v="888.14729999999997"/>
    <n v="7"/>
    <n v="1287.17"/>
    <n v="88942"/>
    <x v="0"/>
  </r>
  <r>
    <n v="23061"/>
    <s v="Low"/>
    <n v="0.09"/>
    <n v="4.9800000000000004"/>
    <n v="7.44"/>
    <n v="269"/>
    <x v="1"/>
    <s v="Calvin Boyette"/>
    <s v="Regular Air"/>
    <x v="1"/>
    <x v="0"/>
    <x v="7"/>
    <s v="Small Box"/>
    <x v="130"/>
    <n v="0.36"/>
    <n v="-0.9964262508122157"/>
    <s v="United States"/>
    <x v="0"/>
    <x v="28"/>
    <s v="Gilbert"/>
    <n v="85234"/>
    <x v="75"/>
    <x v="1"/>
    <s v="2015"/>
    <d v="2015-06-07T00:00:00"/>
    <n v="-46.005000000000003"/>
    <n v="9"/>
    <n v="46.17"/>
    <n v="88942"/>
    <x v="0"/>
  </r>
  <r>
    <n v="19515"/>
    <s v="Medium"/>
    <n v="0.1"/>
    <n v="80.97"/>
    <n v="30.06"/>
    <n v="271"/>
    <x v="0"/>
    <s v="Sam Rouse"/>
    <s v="Delivery Truck"/>
    <x v="2"/>
    <x v="2"/>
    <x v="6"/>
    <s v="Jumbo Box"/>
    <x v="131"/>
    <n v="0.4"/>
    <n v="0.14228037030039675"/>
    <s v="United States"/>
    <x v="3"/>
    <x v="29"/>
    <s v="Forest Park"/>
    <n v="30297"/>
    <x v="25"/>
    <x v="5"/>
    <s v="2015"/>
    <d v="2015-03-31T00:00:00"/>
    <n v="128.02529999999999"/>
    <n v="12"/>
    <n v="899.81"/>
    <n v="88940"/>
    <x v="0"/>
  </r>
  <r>
    <n v="770"/>
    <s v="Low"/>
    <n v="0.02"/>
    <n v="5.58"/>
    <n v="5.3"/>
    <n v="272"/>
    <x v="1"/>
    <s v="Eleanor Swain"/>
    <s v="Regular Air"/>
    <x v="1"/>
    <x v="0"/>
    <x v="4"/>
    <s v="Small Box"/>
    <x v="127"/>
    <n v="0.35"/>
    <n v="-0.43672801635991826"/>
    <s v="United States"/>
    <x v="3"/>
    <x v="24"/>
    <s v="Charlotte"/>
    <n v="28204"/>
    <x v="74"/>
    <x v="4"/>
    <s v="2015"/>
    <d v="2015-04-12T00:00:00"/>
    <n v="-29.898400000000002"/>
    <n v="11"/>
    <n v="68.459999999999994"/>
    <n v="5509"/>
    <x v="0"/>
  </r>
  <r>
    <n v="771"/>
    <s v="Low"/>
    <n v="0.03"/>
    <n v="40.89"/>
    <n v="18.98"/>
    <n v="272"/>
    <x v="1"/>
    <s v="Eleanor Swain"/>
    <s v="Regular Air"/>
    <x v="1"/>
    <x v="1"/>
    <x v="2"/>
    <s v="Small Box"/>
    <x v="128"/>
    <n v="0.56999999999999995"/>
    <n v="5.9777233035482304E-2"/>
    <s v="United States"/>
    <x v="3"/>
    <x v="24"/>
    <s v="Charlotte"/>
    <n v="28204"/>
    <x v="74"/>
    <x v="4"/>
    <s v="2015"/>
    <d v="2015-04-14T00:00:00"/>
    <n v="52.916600000000003"/>
    <n v="21"/>
    <n v="885.23"/>
    <n v="5509"/>
    <x v="0"/>
  </r>
  <r>
    <n v="5059"/>
    <s v="Low"/>
    <n v="0.09"/>
    <n v="35.94"/>
    <n v="6.66"/>
    <n v="272"/>
    <x v="1"/>
    <s v="Eleanor Swain"/>
    <s v="Regular Air"/>
    <x v="1"/>
    <x v="0"/>
    <x v="4"/>
    <s v="Small Box"/>
    <x v="8"/>
    <n v="0.4"/>
    <n v="8.6298133824285389E-2"/>
    <s v="United States"/>
    <x v="3"/>
    <x v="24"/>
    <s v="Charlotte"/>
    <n v="28204"/>
    <x v="75"/>
    <x v="1"/>
    <s v="2015"/>
    <d v="2015-06-10T00:00:00"/>
    <n v="72.1858"/>
    <n v="24"/>
    <n v="836.47"/>
    <n v="36069"/>
    <x v="0"/>
  </r>
  <r>
    <n v="5061"/>
    <s v="Low"/>
    <n v="0.09"/>
    <n v="4.9800000000000004"/>
    <n v="7.44"/>
    <n v="272"/>
    <x v="1"/>
    <s v="Eleanor Swain"/>
    <s v="Regular Air"/>
    <x v="1"/>
    <x v="0"/>
    <x v="7"/>
    <s v="Small Box"/>
    <x v="130"/>
    <n v="0.36"/>
    <n v="-0.6446467892324711"/>
    <s v="United States"/>
    <x v="3"/>
    <x v="24"/>
    <s v="Charlotte"/>
    <n v="28204"/>
    <x v="75"/>
    <x v="1"/>
    <s v="2015"/>
    <d v="2015-06-07T00:00:00"/>
    <n v="-122.3733"/>
    <n v="37"/>
    <n v="189.83"/>
    <n v="36069"/>
    <x v="0"/>
  </r>
  <r>
    <n v="22180"/>
    <s v="Not Specified"/>
    <n v="0.09"/>
    <n v="15.28"/>
    <n v="10.91"/>
    <n v="275"/>
    <x v="0"/>
    <s v="Roger Blalock Cassidy"/>
    <s v="Regular Air"/>
    <x v="0"/>
    <x v="0"/>
    <x v="8"/>
    <s v="Small Box"/>
    <x v="132"/>
    <n v="0.36"/>
    <n v="-0.84118985695708703"/>
    <s v="United States"/>
    <x v="1"/>
    <x v="18"/>
    <s v="Fairfield"/>
    <n v="6824"/>
    <x v="76"/>
    <x v="0"/>
    <s v="2015"/>
    <d v="2015-01-25T00:00:00"/>
    <n v="-51.75"/>
    <n v="4"/>
    <n v="61.52"/>
    <n v="89292"/>
    <x v="0"/>
  </r>
  <r>
    <n v="23504"/>
    <s v="Critical"/>
    <n v="0.04"/>
    <n v="1.98"/>
    <n v="0.7"/>
    <n v="276"/>
    <x v="0"/>
    <s v="Lucille Rankin"/>
    <s v="Express Air"/>
    <x v="0"/>
    <x v="0"/>
    <x v="3"/>
    <s v="Wrap Bag"/>
    <x v="133"/>
    <n v="0.83"/>
    <n v="-0.12048192771084336"/>
    <s v="United States"/>
    <x v="1"/>
    <x v="18"/>
    <s v="Newington"/>
    <n v="6111"/>
    <x v="8"/>
    <x v="3"/>
    <s v="2015"/>
    <d v="2015-05-22T00:00:00"/>
    <n v="-1"/>
    <n v="3"/>
    <n v="8.3000000000000007"/>
    <n v="89291"/>
    <x v="0"/>
  </r>
  <r>
    <n v="23503"/>
    <s v="Critical"/>
    <n v="0.03"/>
    <n v="55.99"/>
    <n v="5"/>
    <n v="282"/>
    <x v="0"/>
    <s v="Vickie Andrews"/>
    <s v="Regular Air"/>
    <x v="0"/>
    <x v="2"/>
    <x v="5"/>
    <s v="Small Pack"/>
    <x v="134"/>
    <n v="0.83"/>
    <n v="-0.5306487588439861"/>
    <s v="United States"/>
    <x v="1"/>
    <x v="2"/>
    <s v="Belleville"/>
    <n v="7109"/>
    <x v="8"/>
    <x v="3"/>
    <s v="2015"/>
    <d v="2015-05-22T00:00:00"/>
    <n v="-221.25399999999999"/>
    <n v="9"/>
    <n v="416.95"/>
    <n v="89291"/>
    <x v="0"/>
  </r>
  <r>
    <n v="24512"/>
    <s v="High"/>
    <n v="0.1"/>
    <n v="1.68"/>
    <n v="1.57"/>
    <n v="283"/>
    <x v="0"/>
    <s v="Pauline Boyette"/>
    <s v="Regular Air"/>
    <x v="0"/>
    <x v="0"/>
    <x v="0"/>
    <s v="Wrap Bag"/>
    <x v="15"/>
    <n v="0.59"/>
    <n v="-0.61838588989845"/>
    <s v="United States"/>
    <x v="1"/>
    <x v="2"/>
    <s v="Newark"/>
    <n v="7101"/>
    <x v="77"/>
    <x v="1"/>
    <s v="2015"/>
    <d v="2015-06-18T00:00:00"/>
    <n v="-11.57"/>
    <n v="11"/>
    <n v="18.71"/>
    <n v="89293"/>
    <x v="0"/>
  </r>
  <r>
    <n v="19168"/>
    <s v="Low"/>
    <n v="0"/>
    <n v="4.13"/>
    <n v="5.34"/>
    <n v="286"/>
    <x v="1"/>
    <s v="Virginia Gay"/>
    <s v="Regular Air"/>
    <x v="2"/>
    <x v="0"/>
    <x v="8"/>
    <s v="Small Box"/>
    <x v="135"/>
    <n v="0.38"/>
    <n v="-1.5108669108669108"/>
    <s v="United States"/>
    <x v="2"/>
    <x v="13"/>
    <s v="Shawnee"/>
    <n v="66203"/>
    <x v="77"/>
    <x v="1"/>
    <s v="2015"/>
    <d v="2015-06-21T00:00:00"/>
    <n v="-61.870000000000005"/>
    <n v="9"/>
    <n v="40.950000000000003"/>
    <n v="89761"/>
    <x v="0"/>
  </r>
  <r>
    <n v="19169"/>
    <s v="Low"/>
    <n v="0.1"/>
    <n v="130.97999999999999"/>
    <n v="54.74"/>
    <n v="286"/>
    <x v="1"/>
    <s v="Virginia Gay"/>
    <s v="Delivery Truck"/>
    <x v="2"/>
    <x v="1"/>
    <x v="14"/>
    <s v="Jumbo Box"/>
    <x v="136"/>
    <n v="0.69"/>
    <n v="-0.45879227847334586"/>
    <s v="United States"/>
    <x v="2"/>
    <x v="13"/>
    <s v="Shawnee"/>
    <n v="66203"/>
    <x v="77"/>
    <x v="1"/>
    <s v="2015"/>
    <d v="2015-06-21T00:00:00"/>
    <n v="-530.24"/>
    <n v="9"/>
    <n v="1155.73"/>
    <n v="89761"/>
    <x v="0"/>
  </r>
  <r>
    <n v="25624"/>
    <s v="Critical"/>
    <n v="0.09"/>
    <n v="28.48"/>
    <n v="1.99"/>
    <n v="288"/>
    <x v="1"/>
    <s v="Patricia Cole Blair"/>
    <s v="Regular Air"/>
    <x v="2"/>
    <x v="2"/>
    <x v="13"/>
    <s v="Small Pack"/>
    <x v="137"/>
    <n v="0.4"/>
    <n v="0.68999999999999984"/>
    <s v="United States"/>
    <x v="2"/>
    <x v="13"/>
    <s v="Wichita"/>
    <n v="67212"/>
    <x v="59"/>
    <x v="0"/>
    <s v="2015"/>
    <d v="2015-01-19T00:00:00"/>
    <n v="132.68699999999998"/>
    <n v="7"/>
    <n v="192.3"/>
    <n v="89762"/>
    <x v="0"/>
  </r>
  <r>
    <n v="25625"/>
    <s v="Critical"/>
    <n v="0.08"/>
    <n v="65.989999999999995"/>
    <n v="4.99"/>
    <n v="288"/>
    <x v="1"/>
    <s v="Patricia Cole Blair"/>
    <s v="Express Air"/>
    <x v="2"/>
    <x v="2"/>
    <x v="5"/>
    <s v="Small Box"/>
    <x v="138"/>
    <n v="0.57999999999999996"/>
    <n v="0.66420264670498597"/>
    <s v="United States"/>
    <x v="2"/>
    <x v="13"/>
    <s v="Wichita"/>
    <n v="67212"/>
    <x v="59"/>
    <x v="0"/>
    <s v="2015"/>
    <d v="2015-01-18T00:00:00"/>
    <n v="496.89"/>
    <n v="14"/>
    <n v="748.1"/>
    <n v="89762"/>
    <x v="0"/>
  </r>
  <r>
    <n v="21223"/>
    <s v="Not Specified"/>
    <n v="0.04"/>
    <n v="4.9800000000000004"/>
    <n v="4.62"/>
    <n v="290"/>
    <x v="0"/>
    <s v="Sara O'Connor"/>
    <s v="Regular Air"/>
    <x v="2"/>
    <x v="2"/>
    <x v="13"/>
    <s v="Small Pack"/>
    <x v="139"/>
    <n v="0.64"/>
    <n v="-1.3181197581431636"/>
    <s v="United States"/>
    <x v="0"/>
    <x v="21"/>
    <s v="Loveland"/>
    <n v="80538"/>
    <x v="78"/>
    <x v="5"/>
    <s v="2015"/>
    <d v="2015-03-26T00:00:00"/>
    <n v="-135.16"/>
    <n v="20"/>
    <n v="102.54"/>
    <n v="90837"/>
    <x v="0"/>
  </r>
  <r>
    <n v="23302"/>
    <s v="High"/>
    <n v="0.01"/>
    <n v="8.33"/>
    <n v="1.99"/>
    <n v="306"/>
    <x v="1"/>
    <s v="Thomas McAllister"/>
    <s v="Regular Air"/>
    <x v="2"/>
    <x v="2"/>
    <x v="13"/>
    <s v="Small Pack"/>
    <x v="140"/>
    <n v="0.52"/>
    <n v="0.2265564424173318"/>
    <s v="United States"/>
    <x v="1"/>
    <x v="30"/>
    <s v="Pikesville"/>
    <n v="21208"/>
    <x v="79"/>
    <x v="2"/>
    <s v="2015"/>
    <d v="2015-02-15T00:00:00"/>
    <n v="15.895199999999999"/>
    <n v="8"/>
    <n v="70.16"/>
    <n v="87057"/>
    <x v="0"/>
  </r>
  <r>
    <n v="23303"/>
    <s v="High"/>
    <n v="0.04"/>
    <n v="85.99"/>
    <n v="0.99"/>
    <n v="306"/>
    <x v="1"/>
    <s v="Thomas McAllister"/>
    <s v="Regular Air"/>
    <x v="2"/>
    <x v="2"/>
    <x v="5"/>
    <s v="Wrap Bag"/>
    <x v="141"/>
    <n v="0.55000000000000004"/>
    <n v="0.69"/>
    <s v="United States"/>
    <x v="1"/>
    <x v="30"/>
    <s v="Pikesville"/>
    <n v="21208"/>
    <x v="79"/>
    <x v="2"/>
    <s v="2015"/>
    <d v="2015-02-16T00:00:00"/>
    <n v="855.99329999999986"/>
    <n v="17"/>
    <n v="1240.57"/>
    <n v="87057"/>
    <x v="0"/>
  </r>
  <r>
    <n v="5302"/>
    <s v="High"/>
    <n v="0.01"/>
    <n v="8.33"/>
    <n v="1.99"/>
    <n v="308"/>
    <x v="0"/>
    <s v="Glen Caldwell"/>
    <s v="Regular Air"/>
    <x v="2"/>
    <x v="2"/>
    <x v="13"/>
    <s v="Small Pack"/>
    <x v="140"/>
    <n v="0.52"/>
    <n v="3.8272396835578364E-2"/>
    <s v="United States"/>
    <x v="0"/>
    <x v="0"/>
    <s v="Seattle"/>
    <n v="98115"/>
    <x v="79"/>
    <x v="2"/>
    <s v="2015"/>
    <d v="2015-02-15T00:00:00"/>
    <n v="10.74"/>
    <n v="32"/>
    <n v="280.62"/>
    <n v="37760"/>
    <x v="1"/>
  </r>
  <r>
    <n v="18853"/>
    <s v="Medium"/>
    <n v="0.04"/>
    <n v="1637.53"/>
    <n v="24.49"/>
    <n v="314"/>
    <x v="0"/>
    <s v="Ruby Gibbons"/>
    <s v="Regular Air"/>
    <x v="0"/>
    <x v="0"/>
    <x v="12"/>
    <s v="Medium Box"/>
    <x v="142"/>
    <n v="0.81"/>
    <n v="-0.54867880284632697"/>
    <s v="United States"/>
    <x v="2"/>
    <x v="12"/>
    <s v="Forest Park"/>
    <n v="60130"/>
    <x v="80"/>
    <x v="5"/>
    <s v="2015"/>
    <d v="2015-03-22T00:00:00"/>
    <n v="-1759.58"/>
    <n v="2"/>
    <n v="3206.94"/>
    <n v="89166"/>
    <x v="0"/>
  </r>
  <r>
    <n v="18852"/>
    <s v="Medium"/>
    <n v="0.01"/>
    <n v="19.98"/>
    <n v="4"/>
    <n v="315"/>
    <x v="0"/>
    <s v="Benjamin Kaufman"/>
    <s v="Regular Air"/>
    <x v="0"/>
    <x v="2"/>
    <x v="13"/>
    <s v="Small Box"/>
    <x v="51"/>
    <n v="0.68"/>
    <n v="-1.6766480965645312"/>
    <s v="United States"/>
    <x v="1"/>
    <x v="15"/>
    <s v="Belchertown"/>
    <n v="1007"/>
    <x v="80"/>
    <x v="5"/>
    <s v="2015"/>
    <d v="2015-03-20T00:00:00"/>
    <n v="-72.23"/>
    <n v="2"/>
    <n v="43.08"/>
    <n v="89166"/>
    <x v="0"/>
  </r>
  <r>
    <n v="18032"/>
    <s v="Not Specified"/>
    <n v="0.09"/>
    <n v="7.38"/>
    <n v="5.21"/>
    <n v="317"/>
    <x v="1"/>
    <s v="Katherine Kearney"/>
    <s v="Regular Air"/>
    <x v="0"/>
    <x v="1"/>
    <x v="2"/>
    <s v="Small Box"/>
    <x v="143"/>
    <n v="0.56000000000000005"/>
    <n v="-0.40811419984973712"/>
    <s v="United States"/>
    <x v="0"/>
    <x v="1"/>
    <s v="Lemon Grove"/>
    <n v="91945"/>
    <x v="77"/>
    <x v="1"/>
    <s v="2015"/>
    <d v="2015-06-18T00:00:00"/>
    <n v="-27.160000000000004"/>
    <n v="9"/>
    <n v="66.55"/>
    <n v="86041"/>
    <x v="0"/>
  </r>
  <r>
    <n v="18033"/>
    <s v="Not Specified"/>
    <n v="0.04"/>
    <n v="5.98"/>
    <n v="5.15"/>
    <n v="317"/>
    <x v="1"/>
    <s v="Katherine Kearney"/>
    <s v="Regular Air"/>
    <x v="0"/>
    <x v="0"/>
    <x v="7"/>
    <s v="Small Box"/>
    <x v="29"/>
    <n v="0.36"/>
    <n v="-0.50578799884046777"/>
    <s v="United States"/>
    <x v="0"/>
    <x v="1"/>
    <s v="Lemon Grove"/>
    <n v="91945"/>
    <x v="77"/>
    <x v="1"/>
    <s v="2015"/>
    <d v="2015-06-18T00:00:00"/>
    <n v="-52.344000000000008"/>
    <n v="17"/>
    <n v="103.49"/>
    <n v="86041"/>
    <x v="0"/>
  </r>
  <r>
    <n v="18034"/>
    <s v="Not Specified"/>
    <n v="0.04"/>
    <n v="15.42"/>
    <n v="10.68"/>
    <n v="317"/>
    <x v="1"/>
    <s v="Katherine Kearney"/>
    <s v="Regular Air"/>
    <x v="0"/>
    <x v="0"/>
    <x v="10"/>
    <s v="Small Box"/>
    <x v="144"/>
    <n v="0.57999999999999996"/>
    <n v="-0.62408159017587672"/>
    <s v="United States"/>
    <x v="0"/>
    <x v="1"/>
    <s v="Lemon Grove"/>
    <n v="91945"/>
    <x v="77"/>
    <x v="1"/>
    <s v="2015"/>
    <d v="2015-06-18T00:00:00"/>
    <n v="-119.93599999999999"/>
    <n v="12"/>
    <n v="192.18"/>
    <n v="86041"/>
    <x v="0"/>
  </r>
  <r>
    <n v="20641"/>
    <s v="Low"/>
    <n v="0.04"/>
    <n v="8.33"/>
    <n v="1.99"/>
    <n v="321"/>
    <x v="0"/>
    <s v="Arthur Lowe Nash"/>
    <s v="Regular Air"/>
    <x v="3"/>
    <x v="2"/>
    <x v="13"/>
    <s v="Small Pack"/>
    <x v="140"/>
    <n v="0.52"/>
    <n v="0.11059269162210336"/>
    <s v="United States"/>
    <x v="1"/>
    <x v="30"/>
    <s v="Potomac"/>
    <n v="20854"/>
    <x v="36"/>
    <x v="4"/>
    <s v="2015"/>
    <d v="2015-04-09T00:00:00"/>
    <n v="9.9267999999999983"/>
    <n v="11"/>
    <n v="89.76"/>
    <n v="91057"/>
    <x v="0"/>
  </r>
  <r>
    <n v="25111"/>
    <s v="Not Specified"/>
    <n v="0.06"/>
    <n v="7.99"/>
    <n v="5.03"/>
    <n v="326"/>
    <x v="0"/>
    <s v="Brenda May"/>
    <s v="Regular Air"/>
    <x v="3"/>
    <x v="2"/>
    <x v="5"/>
    <s v="Medium Box"/>
    <x v="145"/>
    <n v="0.6"/>
    <n v="-1.0250175685172171"/>
    <s v="United States"/>
    <x v="2"/>
    <x v="12"/>
    <s v="Batavia"/>
    <n v="60510"/>
    <x v="62"/>
    <x v="1"/>
    <s v="2015"/>
    <d v="2015-06-10T00:00:00"/>
    <n v="-29.172000000000001"/>
    <n v="4"/>
    <n v="28.46"/>
    <n v="90973"/>
    <x v="0"/>
  </r>
  <r>
    <n v="19159"/>
    <s v="Medium"/>
    <n v="0.06"/>
    <n v="296.18"/>
    <n v="54.12"/>
    <n v="329"/>
    <x v="0"/>
    <s v="Faye Dyer"/>
    <s v="Delivery Truck"/>
    <x v="1"/>
    <x v="1"/>
    <x v="11"/>
    <s v="Jumbo Box"/>
    <x v="37"/>
    <n v="0.76"/>
    <n v="-0.6116664581570832"/>
    <s v="United States"/>
    <x v="1"/>
    <x v="14"/>
    <s v="Sanford"/>
    <n v="4073"/>
    <x v="81"/>
    <x v="4"/>
    <s v="2015"/>
    <d v="2015-04-15T00:00:00"/>
    <n v="-715.7782060000003"/>
    <n v="5"/>
    <n v="1170.21"/>
    <n v="89726"/>
    <x v="0"/>
  </r>
  <r>
    <n v="19158"/>
    <s v="Medium"/>
    <n v="0.01"/>
    <n v="29.1"/>
    <n v="4"/>
    <n v="331"/>
    <x v="0"/>
    <s v="Bradley Pollock"/>
    <s v="Express Air"/>
    <x v="1"/>
    <x v="2"/>
    <x v="13"/>
    <s v="Small Box"/>
    <x v="146"/>
    <n v="0.78"/>
    <n v="-9.3785960874568475E-2"/>
    <s v="United States"/>
    <x v="1"/>
    <x v="16"/>
    <s v="Goffstown"/>
    <n v="3045"/>
    <x v="81"/>
    <x v="4"/>
    <s v="2015"/>
    <d v="2015-04-16T00:00:00"/>
    <n v="-22.82"/>
    <n v="8"/>
    <n v="243.32"/>
    <n v="89726"/>
    <x v="0"/>
  </r>
  <r>
    <n v="18261"/>
    <s v="Critical"/>
    <n v="0.06"/>
    <n v="276.2"/>
    <n v="24.49"/>
    <n v="335"/>
    <x v="1"/>
    <s v="Curtis O'Connell"/>
    <s v="Regular Air"/>
    <x v="0"/>
    <x v="1"/>
    <x v="1"/>
    <s v="Large Box"/>
    <x v="147"/>
    <m/>
    <n v="0.69"/>
    <s v="United States"/>
    <x v="0"/>
    <x v="6"/>
    <s v="Medford"/>
    <n v="97504"/>
    <x v="82"/>
    <x v="3"/>
    <s v="2015"/>
    <d v="2015-05-05T00:00:00"/>
    <n v="2639.4708000000001"/>
    <n v="14"/>
    <n v="3825.32"/>
    <n v="87277"/>
    <x v="0"/>
  </r>
  <r>
    <n v="18262"/>
    <s v="Critical"/>
    <n v="0.09"/>
    <n v="6.28"/>
    <n v="5.29"/>
    <n v="335"/>
    <x v="1"/>
    <s v="Curtis O'Connell"/>
    <s v="Regular Air"/>
    <x v="0"/>
    <x v="1"/>
    <x v="2"/>
    <s v="Small Box"/>
    <x v="148"/>
    <n v="0.43"/>
    <n v="-0.60961313012895668"/>
    <s v="United States"/>
    <x v="0"/>
    <x v="6"/>
    <s v="Medford"/>
    <n v="97504"/>
    <x v="82"/>
    <x v="3"/>
    <s v="2015"/>
    <d v="2015-05-04T00:00:00"/>
    <n v="-5.2"/>
    <n v="1"/>
    <n v="8.5299999999999994"/>
    <n v="87277"/>
    <x v="0"/>
  </r>
  <r>
    <n v="23481"/>
    <s v="Medium"/>
    <n v="0.08"/>
    <n v="7.77"/>
    <n v="9.23"/>
    <n v="339"/>
    <x v="1"/>
    <s v="Bobby Clements"/>
    <s v="Regular Air"/>
    <x v="0"/>
    <x v="0"/>
    <x v="15"/>
    <s v="Small Box"/>
    <x v="149"/>
    <n v="0.57999999999999996"/>
    <n v="-2.0756823821339951"/>
    <s v="United States"/>
    <x v="1"/>
    <x v="10"/>
    <s v="Columbus"/>
    <n v="43229"/>
    <x v="83"/>
    <x v="5"/>
    <s v="2015"/>
    <d v="2015-03-18T00:00:00"/>
    <n v="-83.65"/>
    <n v="5"/>
    <n v="40.299999999999997"/>
    <n v="90583"/>
    <x v="0"/>
  </r>
  <r>
    <n v="23482"/>
    <s v="Medium"/>
    <n v="7.0000000000000007E-2"/>
    <n v="7.59"/>
    <n v="4"/>
    <n v="339"/>
    <x v="1"/>
    <s v="Bobby Clements"/>
    <s v="Regular Air"/>
    <x v="0"/>
    <x v="1"/>
    <x v="2"/>
    <s v="Wrap Bag"/>
    <x v="150"/>
    <n v="0.42"/>
    <n v="0.21800143010368253"/>
    <s v="United States"/>
    <x v="1"/>
    <x v="10"/>
    <s v="Columbus"/>
    <n v="43229"/>
    <x v="83"/>
    <x v="5"/>
    <s v="2015"/>
    <d v="2015-03-19T00:00:00"/>
    <n v="24.39"/>
    <n v="15"/>
    <n v="111.88"/>
    <n v="90583"/>
    <x v="0"/>
  </r>
  <r>
    <n v="480"/>
    <s v="Critical"/>
    <n v="0.01"/>
    <n v="3.26"/>
    <n v="1.86"/>
    <n v="342"/>
    <x v="0"/>
    <s v="Jacqueline Noble"/>
    <s v="Regular Air"/>
    <x v="0"/>
    <x v="0"/>
    <x v="0"/>
    <s v="Wrap Bag"/>
    <x v="151"/>
    <n v="0.41"/>
    <n v="-6.3110720562390157E-2"/>
    <s v="United States"/>
    <x v="3"/>
    <x v="26"/>
    <s v="Miami"/>
    <n v="33181"/>
    <x v="82"/>
    <x v="3"/>
    <s v="2015"/>
    <d v="2015-05-06T00:00:00"/>
    <n v="-4.6682999999999995"/>
    <n v="20"/>
    <n v="73.97"/>
    <n v="3332"/>
    <x v="0"/>
  </r>
  <r>
    <n v="22784"/>
    <s v="Critical"/>
    <n v="0.03"/>
    <n v="15.23"/>
    <n v="27.75"/>
    <n v="343"/>
    <x v="0"/>
    <s v="Lynn Epstein"/>
    <s v="Delivery Truck"/>
    <x v="0"/>
    <x v="1"/>
    <x v="11"/>
    <s v="Jumbo Box"/>
    <x v="152"/>
    <n v="0.76"/>
    <n v="0.10415653495440731"/>
    <s v="United States"/>
    <x v="1"/>
    <x v="14"/>
    <s v="Bangor"/>
    <n v="4401"/>
    <x v="70"/>
    <x v="0"/>
    <s v="2015"/>
    <d v="2015-02-01T00:00:00"/>
    <n v="11.650950000000002"/>
    <n v="7"/>
    <n v="111.86"/>
    <n v="88151"/>
    <x v="0"/>
  </r>
  <r>
    <n v="18480"/>
    <s v="Critical"/>
    <n v="0.01"/>
    <n v="3.26"/>
    <n v="1.86"/>
    <n v="344"/>
    <x v="0"/>
    <s v="Rosemary English"/>
    <s v="Regular Air"/>
    <x v="0"/>
    <x v="0"/>
    <x v="0"/>
    <s v="Wrap Bag"/>
    <x v="151"/>
    <n v="0.41"/>
    <n v="3.7966468361276415E-2"/>
    <s v="United States"/>
    <x v="1"/>
    <x v="14"/>
    <s v="Portland"/>
    <n v="4101"/>
    <x v="82"/>
    <x v="3"/>
    <s v="2015"/>
    <d v="2015-05-06T00:00:00"/>
    <n v="0.70200000000000085"/>
    <n v="5"/>
    <n v="18.489999999999998"/>
    <n v="88152"/>
    <x v="0"/>
  </r>
  <r>
    <n v="2408"/>
    <s v="Critical"/>
    <n v="0"/>
    <n v="8.34"/>
    <n v="2.64"/>
    <n v="349"/>
    <x v="1"/>
    <s v="Kim Weiss"/>
    <s v="Express Air"/>
    <x v="1"/>
    <x v="0"/>
    <x v="12"/>
    <s v="Small Pack"/>
    <x v="120"/>
    <n v="0.59"/>
    <n v="2.7537695523509795E-2"/>
    <s v="United States"/>
    <x v="3"/>
    <x v="26"/>
    <s v="Miami"/>
    <n v="33132"/>
    <x v="62"/>
    <x v="1"/>
    <s v="2015"/>
    <d v="2015-06-11T00:00:00"/>
    <n v="5.8624999999999998"/>
    <n v="23"/>
    <n v="212.89"/>
    <n v="17446"/>
    <x v="0"/>
  </r>
  <r>
    <n v="1595"/>
    <s v="Medium"/>
    <n v="0.04"/>
    <n v="99.23"/>
    <n v="8.99"/>
    <n v="349"/>
    <x v="1"/>
    <s v="Kim Weiss"/>
    <s v="Regular Air"/>
    <x v="1"/>
    <x v="1"/>
    <x v="2"/>
    <s v="Small Pack"/>
    <x v="153"/>
    <n v="0.35"/>
    <n v="0.34499886600907193"/>
    <s v="United States"/>
    <x v="3"/>
    <x v="26"/>
    <s v="Miami"/>
    <n v="33132"/>
    <x v="22"/>
    <x v="0"/>
    <s v="2015"/>
    <d v="2015-01-04T00:00:00"/>
    <n v="1916.6757"/>
    <n v="54"/>
    <n v="5555.6"/>
    <n v="11527"/>
    <x v="0"/>
  </r>
  <r>
    <n v="20408"/>
    <s v="Critical"/>
    <n v="0"/>
    <n v="8.34"/>
    <n v="2.64"/>
    <n v="351"/>
    <x v="1"/>
    <s v="Juanita Coley Knox"/>
    <s v="Express Air"/>
    <x v="1"/>
    <x v="0"/>
    <x v="12"/>
    <s v="Small Pack"/>
    <x v="120"/>
    <n v="0.59"/>
    <n v="0.18905293482175009"/>
    <s v="United States"/>
    <x v="1"/>
    <x v="4"/>
    <s v="Watertown"/>
    <n v="13601"/>
    <x v="62"/>
    <x v="1"/>
    <s v="2015"/>
    <d v="2015-06-11T00:00:00"/>
    <n v="10.5"/>
    <n v="6"/>
    <n v="55.54"/>
    <n v="88685"/>
    <x v="0"/>
  </r>
  <r>
    <n v="19595"/>
    <s v="Medium"/>
    <n v="0.04"/>
    <n v="99.23"/>
    <n v="8.99"/>
    <n v="351"/>
    <x v="1"/>
    <s v="Juanita Coley Knox"/>
    <s v="Regular Air"/>
    <x v="1"/>
    <x v="1"/>
    <x v="2"/>
    <s v="Small Pack"/>
    <x v="153"/>
    <n v="0.35"/>
    <n v="0.69"/>
    <s v="United States"/>
    <x v="1"/>
    <x v="4"/>
    <s v="Watertown"/>
    <n v="13601"/>
    <x v="22"/>
    <x v="0"/>
    <s v="2015"/>
    <d v="2015-01-04T00:00:00"/>
    <n v="993.83459999999991"/>
    <n v="14"/>
    <n v="1440.34"/>
    <n v="88686"/>
    <x v="0"/>
  </r>
  <r>
    <n v="19107"/>
    <s v="Low"/>
    <n v="0.08"/>
    <n v="4.8899999999999997"/>
    <n v="4.93"/>
    <n v="353"/>
    <x v="1"/>
    <s v="Bonnie Chambers"/>
    <s v="Express Air"/>
    <x v="1"/>
    <x v="2"/>
    <x v="13"/>
    <s v="Small Pack"/>
    <x v="154"/>
    <n v="0.66"/>
    <n v="-1.9519820670127417"/>
    <s v="United States"/>
    <x v="0"/>
    <x v="28"/>
    <s v="Glendale"/>
    <n v="85301"/>
    <x v="50"/>
    <x v="3"/>
    <s v="2015"/>
    <d v="2015-05-14T00:00:00"/>
    <n v="-165.45"/>
    <n v="17"/>
    <n v="84.76"/>
    <n v="89647"/>
    <x v="0"/>
  </r>
  <r>
    <n v="19108"/>
    <s v="Low"/>
    <n v="7.0000000000000007E-2"/>
    <n v="6.68"/>
    <n v="6.92"/>
    <n v="353"/>
    <x v="1"/>
    <s v="Bonnie Chambers"/>
    <s v="Regular Air"/>
    <x v="1"/>
    <x v="0"/>
    <x v="7"/>
    <s v="Small Box"/>
    <x v="155"/>
    <n v="0.37"/>
    <n v="-1.346051125524609"/>
    <s v="United States"/>
    <x v="0"/>
    <x v="28"/>
    <s v="Glendale"/>
    <n v="85301"/>
    <x v="50"/>
    <x v="3"/>
    <s v="2015"/>
    <d v="2015-05-21T00:00:00"/>
    <n v="-141.12"/>
    <n v="16"/>
    <n v="104.84"/>
    <n v="89647"/>
    <x v="0"/>
  </r>
  <r>
    <n v="20760"/>
    <s v="Critical"/>
    <n v="7.0000000000000007E-2"/>
    <n v="124.49"/>
    <n v="51.94"/>
    <n v="357"/>
    <x v="0"/>
    <s v="Barbara McNamara"/>
    <s v="Delivery Truck"/>
    <x v="0"/>
    <x v="1"/>
    <x v="11"/>
    <s v="Jumbo Box"/>
    <x v="156"/>
    <n v="0.63"/>
    <n v="0.62652119911599891"/>
    <s v="United States"/>
    <x v="0"/>
    <x v="28"/>
    <s v="Kingman"/>
    <n v="86401"/>
    <x v="84"/>
    <x v="3"/>
    <s v="2015"/>
    <d v="2015-05-25T00:00:00"/>
    <n v="1074.44"/>
    <n v="14"/>
    <n v="1714.93"/>
    <n v="91131"/>
    <x v="0"/>
  </r>
  <r>
    <n v="24627"/>
    <s v="Low"/>
    <n v="0.04"/>
    <n v="125.99"/>
    <n v="8.99"/>
    <n v="358"/>
    <x v="0"/>
    <s v="Chris F Brandt"/>
    <s v="Regular Air"/>
    <x v="0"/>
    <x v="2"/>
    <x v="5"/>
    <s v="Small Box"/>
    <x v="157"/>
    <n v="0.59"/>
    <n v="-5.8158584529874942"/>
    <s v="United States"/>
    <x v="1"/>
    <x v="19"/>
    <s v="King of Prussia"/>
    <n v="19406"/>
    <x v="85"/>
    <x v="0"/>
    <s v="2015"/>
    <d v="2015-01-16T00:00:00"/>
    <n v="-627.82191999999998"/>
    <n v="1"/>
    <n v="107.95"/>
    <n v="91130"/>
    <x v="0"/>
  </r>
  <r>
    <n v="18278"/>
    <s v="Medium"/>
    <n v="0.05"/>
    <n v="328.14"/>
    <n v="91.05"/>
    <n v="366"/>
    <x v="0"/>
    <s v="Patrick Rosenthal"/>
    <s v="Delivery Truck"/>
    <x v="2"/>
    <x v="0"/>
    <x v="15"/>
    <s v="Jumbo Drum"/>
    <x v="158"/>
    <n v="0.56999999999999995"/>
    <n v="0.20910639335765607"/>
    <s v="United States"/>
    <x v="1"/>
    <x v="31"/>
    <s v="Cranston"/>
    <n v="2910"/>
    <x v="60"/>
    <x v="0"/>
    <s v="2015"/>
    <d v="2015-01-19T00:00:00"/>
    <n v="411.5172"/>
    <n v="6"/>
    <n v="1967.98"/>
    <n v="87347"/>
    <x v="0"/>
  </r>
  <r>
    <n v="24794"/>
    <s v="Low"/>
    <n v="0.09"/>
    <n v="19.23"/>
    <n v="6.15"/>
    <n v="369"/>
    <x v="0"/>
    <s v="Troy Moon"/>
    <s v="Express Air"/>
    <x v="0"/>
    <x v="1"/>
    <x v="2"/>
    <s v="Small Pack"/>
    <x v="159"/>
    <n v="0.44"/>
    <n v="0.53598579040852568"/>
    <s v="United States"/>
    <x v="0"/>
    <x v="1"/>
    <s v="Oakland"/>
    <n v="94601"/>
    <x v="86"/>
    <x v="4"/>
    <s v="2015"/>
    <d v="2015-04-13T00:00:00"/>
    <n v="211.232"/>
    <n v="21"/>
    <n v="394.1"/>
    <n v="90292"/>
    <x v="0"/>
  </r>
  <r>
    <n v="20401"/>
    <s v="Not Specified"/>
    <n v="0.02"/>
    <n v="20.99"/>
    <n v="4.8099999999999996"/>
    <n v="370"/>
    <x v="0"/>
    <s v="Sam Oh"/>
    <s v="Regular Air"/>
    <x v="0"/>
    <x v="2"/>
    <x v="5"/>
    <s v="Medium Box"/>
    <x v="160"/>
    <n v="0.57999999999999996"/>
    <n v="0.18689890761665229"/>
    <s v="United States"/>
    <x v="1"/>
    <x v="14"/>
    <s v="Lewiston"/>
    <n v="4240"/>
    <x v="87"/>
    <x v="3"/>
    <s v="2015"/>
    <d v="2015-05-29T00:00:00"/>
    <n v="49.787999999999997"/>
    <n v="15"/>
    <n v="266.39"/>
    <n v="90291"/>
    <x v="0"/>
  </r>
  <r>
    <n v="20400"/>
    <s v="Not Specified"/>
    <n v="0.05"/>
    <n v="5.4"/>
    <n v="7.78"/>
    <n v="371"/>
    <x v="0"/>
    <s v="Roberta Mullins Peters"/>
    <s v="Express Air"/>
    <x v="0"/>
    <x v="0"/>
    <x v="8"/>
    <s v="Small Box"/>
    <x v="97"/>
    <n v="0.37"/>
    <n v="-2.5594268622153611"/>
    <s v="United States"/>
    <x v="1"/>
    <x v="15"/>
    <s v="Everett"/>
    <n v="2149"/>
    <x v="87"/>
    <x v="3"/>
    <s v="2015"/>
    <d v="2015-05-29T00:00:00"/>
    <n v="-132.62950000000001"/>
    <n v="9"/>
    <n v="51.82"/>
    <n v="90291"/>
    <x v="0"/>
  </r>
  <r>
    <n v="3392"/>
    <s v="Not Specified"/>
    <n v="0.02"/>
    <n v="200.98"/>
    <n v="55.96"/>
    <n v="373"/>
    <x v="1"/>
    <s v="Jeanne Werner"/>
    <s v="Delivery Truck"/>
    <x v="2"/>
    <x v="1"/>
    <x v="14"/>
    <s v="Jumbo Box"/>
    <x v="161"/>
    <n v="0.75"/>
    <n v="-1.7152710805484507E-2"/>
    <s v="United States"/>
    <x v="2"/>
    <x v="22"/>
    <s v="Detroit"/>
    <n v="48234"/>
    <x v="88"/>
    <x v="5"/>
    <s v="2015"/>
    <d v="2015-03-16T00:00:00"/>
    <n v="-163.63"/>
    <n v="45"/>
    <n v="9539.6"/>
    <n v="24193"/>
    <x v="0"/>
  </r>
  <r>
    <n v="3393"/>
    <s v="Not Specified"/>
    <n v="0.02"/>
    <n v="4.28"/>
    <n v="5.17"/>
    <n v="373"/>
    <x v="1"/>
    <s v="Jeanne Werner"/>
    <s v="Regular Air"/>
    <x v="2"/>
    <x v="0"/>
    <x v="7"/>
    <s v="Small Box"/>
    <x v="162"/>
    <n v="0.4"/>
    <n v="-0.58137629710540684"/>
    <s v="United States"/>
    <x v="2"/>
    <x v="22"/>
    <s v="Detroit"/>
    <n v="48234"/>
    <x v="88"/>
    <x v="5"/>
    <s v="2015"/>
    <d v="2015-03-15T00:00:00"/>
    <n v="-63.87"/>
    <n v="24"/>
    <n v="109.86"/>
    <n v="24193"/>
    <x v="0"/>
  </r>
  <r>
    <n v="3394"/>
    <s v="Not Specified"/>
    <n v="0.04"/>
    <n v="85.99"/>
    <n v="0.99"/>
    <n v="373"/>
    <x v="1"/>
    <s v="Jeanne Werner"/>
    <s v="Regular Air"/>
    <x v="2"/>
    <x v="2"/>
    <x v="5"/>
    <s v="Wrap Bag"/>
    <x v="163"/>
    <n v="0.85"/>
    <n v="-0.12279969996705246"/>
    <s v="United States"/>
    <x v="2"/>
    <x v="22"/>
    <s v="Detroit"/>
    <n v="48234"/>
    <x v="88"/>
    <x v="5"/>
    <s v="2015"/>
    <d v="2015-03-16T00:00:00"/>
    <n v="-175.17500000000001"/>
    <n v="19"/>
    <n v="1426.51"/>
    <n v="24193"/>
    <x v="0"/>
  </r>
  <r>
    <n v="21392"/>
    <s v="Not Specified"/>
    <n v="0.02"/>
    <n v="200.98"/>
    <n v="55.96"/>
    <n v="375"/>
    <x v="1"/>
    <s v="Sandra Sharma"/>
    <s v="Delivery Truck"/>
    <x v="2"/>
    <x v="1"/>
    <x v="14"/>
    <s v="Jumbo Box"/>
    <x v="161"/>
    <n v="0.75"/>
    <n v="-9.6465457352373579E-2"/>
    <s v="United States"/>
    <x v="3"/>
    <x v="20"/>
    <s v="Morristown"/>
    <n v="37814"/>
    <x v="88"/>
    <x v="5"/>
    <s v="2015"/>
    <d v="2015-03-16T00:00:00"/>
    <n v="-224.94779999999997"/>
    <n v="11"/>
    <n v="2331.9"/>
    <n v="90917"/>
    <x v="0"/>
  </r>
  <r>
    <n v="21393"/>
    <s v="Not Specified"/>
    <n v="0.02"/>
    <n v="4.28"/>
    <n v="5.17"/>
    <n v="375"/>
    <x v="1"/>
    <s v="Sandra Sharma"/>
    <s v="Regular Air"/>
    <x v="2"/>
    <x v="0"/>
    <x v="7"/>
    <s v="Small Box"/>
    <x v="162"/>
    <n v="0.4"/>
    <n v="7.1641791044776113"/>
    <s v="United States"/>
    <x v="3"/>
    <x v="20"/>
    <s v="Morristown"/>
    <n v="37814"/>
    <x v="88"/>
    <x v="5"/>
    <s v="2015"/>
    <d v="2015-03-15T00:00:00"/>
    <n v="196.79999999999998"/>
    <n v="6"/>
    <n v="27.47"/>
    <n v="90917"/>
    <x v="0"/>
  </r>
  <r>
    <n v="19073"/>
    <s v="Medium"/>
    <n v="0.03"/>
    <n v="25.98"/>
    <n v="5.37"/>
    <n v="377"/>
    <x v="0"/>
    <s v="Sylvia Bush"/>
    <s v="Regular Air"/>
    <x v="3"/>
    <x v="0"/>
    <x v="15"/>
    <s v="Medium Box"/>
    <x v="164"/>
    <n v="0.5"/>
    <n v="0.54253390326990247"/>
    <s v="United States"/>
    <x v="2"/>
    <x v="12"/>
    <s v="Batavia"/>
    <n v="60510"/>
    <x v="89"/>
    <x v="4"/>
    <s v="2015"/>
    <d v="2015-04-17T00:00:00"/>
    <n v="250.03759999999997"/>
    <n v="17"/>
    <n v="460.87"/>
    <n v="89579"/>
    <x v="0"/>
  </r>
  <r>
    <n v="22401"/>
    <s v="Not Specified"/>
    <n v="7.0000000000000007E-2"/>
    <n v="415.88"/>
    <n v="11.37"/>
    <n v="381"/>
    <x v="0"/>
    <s v="Danielle Watts"/>
    <s v="Regular Air"/>
    <x v="0"/>
    <x v="0"/>
    <x v="10"/>
    <s v="Small Box"/>
    <x v="165"/>
    <n v="0.56999999999999995"/>
    <n v="-1.3677473321335329"/>
    <s v="United States"/>
    <x v="2"/>
    <x v="12"/>
    <s v="Bloomington"/>
    <n v="61701"/>
    <x v="90"/>
    <x v="3"/>
    <s v="2015"/>
    <d v="2015-05-01T00:00:00"/>
    <n v="-539.59"/>
    <n v="1"/>
    <n v="394.51"/>
    <n v="88929"/>
    <x v="0"/>
  </r>
  <r>
    <n v="21281"/>
    <s v="Critical"/>
    <n v="0.06"/>
    <n v="5.34"/>
    <n v="5.63"/>
    <n v="383"/>
    <x v="1"/>
    <s v="Renee Alston"/>
    <s v="Regular Air"/>
    <x v="0"/>
    <x v="0"/>
    <x v="8"/>
    <s v="Small Box"/>
    <x v="166"/>
    <n v="0.39"/>
    <n v="-2.1428978007761965"/>
    <s v="United States"/>
    <x v="1"/>
    <x v="19"/>
    <s v="Drexel Hill"/>
    <n v="19026"/>
    <x v="91"/>
    <x v="5"/>
    <s v="2015"/>
    <d v="2015-03-19T00:00:00"/>
    <n v="-82.822999999999993"/>
    <n v="7"/>
    <n v="38.65"/>
    <n v="88928"/>
    <x v="0"/>
  </r>
  <r>
    <n v="21282"/>
    <s v="Critical"/>
    <n v="7.0000000000000007E-2"/>
    <n v="65.989999999999995"/>
    <n v="5.26"/>
    <n v="383"/>
    <x v="1"/>
    <s v="Renee Alston"/>
    <s v="Express Air"/>
    <x v="0"/>
    <x v="2"/>
    <x v="5"/>
    <s v="Small Box"/>
    <x v="167"/>
    <n v="0.56000000000000005"/>
    <n v="0.3826680484579924"/>
    <s v="United States"/>
    <x v="1"/>
    <x v="19"/>
    <s v="Drexel Hill"/>
    <n v="19026"/>
    <x v="91"/>
    <x v="5"/>
    <s v="2015"/>
    <d v="2015-03-21T00:00:00"/>
    <n v="107.08200000000001"/>
    <n v="5"/>
    <n v="279.83"/>
    <n v="88928"/>
    <x v="0"/>
  </r>
  <r>
    <n v="20919"/>
    <s v="High"/>
    <n v="0.1"/>
    <n v="8.8800000000000008"/>
    <n v="6.28"/>
    <n v="387"/>
    <x v="0"/>
    <s v="Angela Howe"/>
    <s v="Express Air"/>
    <x v="0"/>
    <x v="0"/>
    <x v="8"/>
    <s v="Small Box"/>
    <x v="168"/>
    <n v="0.35"/>
    <n v="-0.21500197005516156"/>
    <s v="United States"/>
    <x v="2"/>
    <x v="32"/>
    <s v="Grand Island"/>
    <n v="68801"/>
    <x v="20"/>
    <x v="1"/>
    <s v="2015"/>
    <d v="2015-06-14T00:00:00"/>
    <n v="-27.283750000000001"/>
    <n v="15"/>
    <n v="126.9"/>
    <n v="90339"/>
    <x v="0"/>
  </r>
  <r>
    <n v="22223"/>
    <s v="Critical"/>
    <n v="0.03"/>
    <n v="5.28"/>
    <n v="5.66"/>
    <n v="388"/>
    <x v="1"/>
    <s v="Roger Schwartz"/>
    <s v="Regular Air"/>
    <x v="0"/>
    <x v="0"/>
    <x v="7"/>
    <s v="Small Box"/>
    <x v="169"/>
    <n v="0.4"/>
    <n v="-2.2593865030674847"/>
    <s v="United States"/>
    <x v="2"/>
    <x v="32"/>
    <s v="Kearney"/>
    <n v="68847"/>
    <x v="35"/>
    <x v="0"/>
    <s v="2015"/>
    <d v="2015-01-05T00:00:00"/>
    <n v="-51.559199999999997"/>
    <n v="4"/>
    <n v="22.82"/>
    <n v="90337"/>
    <x v="0"/>
  </r>
  <r>
    <n v="22224"/>
    <s v="Critical"/>
    <n v="0.01"/>
    <n v="110.99"/>
    <n v="2.5"/>
    <n v="388"/>
    <x v="1"/>
    <s v="Roger Schwartz"/>
    <s v="Regular Air"/>
    <x v="0"/>
    <x v="2"/>
    <x v="5"/>
    <s v="Small Box"/>
    <x v="170"/>
    <n v="0.56999999999999995"/>
    <n v="-1.3970408141630446"/>
    <s v="United States"/>
    <x v="2"/>
    <x v="32"/>
    <s v="Kearney"/>
    <n v="68847"/>
    <x v="35"/>
    <x v="0"/>
    <s v="2015"/>
    <d v="2015-01-06T00:00:00"/>
    <n v="-263.56572"/>
    <n v="2"/>
    <n v="188.66"/>
    <n v="90337"/>
    <x v="0"/>
  </r>
  <r>
    <n v="23853"/>
    <s v="Low"/>
    <n v="0.03"/>
    <n v="160.97999999999999"/>
    <n v="30"/>
    <n v="389"/>
    <x v="0"/>
    <s v="Joel Buckley"/>
    <s v="Delivery Truck"/>
    <x v="0"/>
    <x v="1"/>
    <x v="1"/>
    <s v="Jumbo Drum"/>
    <x v="48"/>
    <n v="0.62"/>
    <n v="0.69"/>
    <s v="United States"/>
    <x v="2"/>
    <x v="32"/>
    <s v="Lincoln"/>
    <n v="68502"/>
    <x v="92"/>
    <x v="2"/>
    <s v="2015"/>
    <d v="2015-02-10T00:00:00"/>
    <n v="1273.2086999999999"/>
    <n v="11"/>
    <n v="1845.23"/>
    <n v="90338"/>
    <x v="0"/>
  </r>
  <r>
    <n v="25449"/>
    <s v="Medium"/>
    <n v="0.02"/>
    <n v="34.979999999999997"/>
    <n v="7.53"/>
    <n v="392"/>
    <x v="1"/>
    <s v="Erica R Fuller"/>
    <s v="Regular Air"/>
    <x v="0"/>
    <x v="2"/>
    <x v="13"/>
    <s v="Small Box"/>
    <x v="171"/>
    <n v="0.76"/>
    <n v="-4.2970936490850384"/>
    <s v="United States"/>
    <x v="2"/>
    <x v="33"/>
    <s v="Clayton"/>
    <n v="63105"/>
    <x v="93"/>
    <x v="5"/>
    <s v="2015"/>
    <d v="2015-03-07T00:00:00"/>
    <n v="-159.68"/>
    <n v="1"/>
    <n v="37.159999999999997"/>
    <n v="86383"/>
    <x v="0"/>
  </r>
  <r>
    <n v="25450"/>
    <s v="Medium"/>
    <n v="0.01"/>
    <n v="19.989999999999998"/>
    <n v="11.17"/>
    <n v="392"/>
    <x v="1"/>
    <s v="Erica R Fuller"/>
    <s v="Regular Air"/>
    <x v="0"/>
    <x v="1"/>
    <x v="2"/>
    <s v="Large Box"/>
    <x v="172"/>
    <n v="0.6"/>
    <n v="0.63940435280641472"/>
    <s v="United States"/>
    <x v="2"/>
    <x v="33"/>
    <s v="Clayton"/>
    <n v="63105"/>
    <x v="93"/>
    <x v="5"/>
    <s v="2015"/>
    <d v="2015-03-08T00:00:00"/>
    <n v="27.91"/>
    <n v="2"/>
    <n v="43.65"/>
    <n v="86383"/>
    <x v="0"/>
  </r>
  <r>
    <n v="22598"/>
    <s v="Low"/>
    <n v="7.0000000000000007E-2"/>
    <n v="9.7100000000000009"/>
    <n v="9.4499999999999993"/>
    <n v="393"/>
    <x v="0"/>
    <s v="Shawn Combs"/>
    <s v="Regular Air"/>
    <x v="0"/>
    <x v="0"/>
    <x v="10"/>
    <s v="Small Box"/>
    <x v="173"/>
    <n v="0.6"/>
    <n v="-2.6008269720101778"/>
    <s v="United States"/>
    <x v="1"/>
    <x v="4"/>
    <s v="Auburn"/>
    <n v="13021"/>
    <x v="2"/>
    <x v="2"/>
    <s v="2015"/>
    <d v="2015-02-22T00:00:00"/>
    <n v="-81.77"/>
    <n v="3"/>
    <n v="31.44"/>
    <n v="86382"/>
    <x v="0"/>
  </r>
  <r>
    <n v="24638"/>
    <s v="Critical"/>
    <n v="0.04"/>
    <n v="15.98"/>
    <n v="4"/>
    <n v="395"/>
    <x v="1"/>
    <s v="Monica McCormick"/>
    <s v="Regular Air"/>
    <x v="0"/>
    <x v="2"/>
    <x v="13"/>
    <s v="Small Box"/>
    <x v="174"/>
    <n v="0.37"/>
    <n v="-0.2973834958971977"/>
    <s v="United States"/>
    <x v="3"/>
    <x v="24"/>
    <s v="Albemarle"/>
    <n v="28001"/>
    <x v="49"/>
    <x v="1"/>
    <s v="2015"/>
    <d v="2015-06-19T00:00:00"/>
    <n v="-19.208000000000002"/>
    <n v="4"/>
    <n v="64.59"/>
    <n v="86384"/>
    <x v="0"/>
  </r>
  <r>
    <n v="24639"/>
    <s v="Critical"/>
    <n v="0.06"/>
    <n v="22.84"/>
    <n v="5.47"/>
    <n v="395"/>
    <x v="1"/>
    <s v="Monica McCormick"/>
    <s v="Regular Air"/>
    <x v="0"/>
    <x v="0"/>
    <x v="7"/>
    <s v="Small Box"/>
    <x v="175"/>
    <n v="0.39"/>
    <n v="1.6105987790622157E-2"/>
    <s v="United States"/>
    <x v="3"/>
    <x v="24"/>
    <s v="Albemarle"/>
    <n v="28001"/>
    <x v="49"/>
    <x v="1"/>
    <s v="2015"/>
    <d v="2015-06-20T00:00:00"/>
    <n v="7.4399999999999995"/>
    <n v="20"/>
    <n v="461.94"/>
    <n v="86384"/>
    <x v="0"/>
  </r>
  <r>
    <n v="20693"/>
    <s v="Critical"/>
    <n v="0.1"/>
    <n v="154.13"/>
    <n v="69"/>
    <n v="397"/>
    <x v="0"/>
    <s v="Denise Carver"/>
    <s v="Regular Air"/>
    <x v="0"/>
    <x v="1"/>
    <x v="11"/>
    <s v="Large Box"/>
    <x v="66"/>
    <n v="0.68"/>
    <n v="-0.30624011033280724"/>
    <s v="United States"/>
    <x v="1"/>
    <x v="10"/>
    <s v="Cuyahoga Falls"/>
    <n v="44221"/>
    <x v="23"/>
    <x v="2"/>
    <s v="2015"/>
    <d v="2015-02-03T00:00:00"/>
    <n v="-372.48597100000006"/>
    <n v="8"/>
    <n v="1216.32"/>
    <n v="89319"/>
    <x v="0"/>
  </r>
  <r>
    <n v="24471"/>
    <s v="Medium"/>
    <n v="0.05"/>
    <n v="63.94"/>
    <n v="14.48"/>
    <n v="398"/>
    <x v="0"/>
    <s v="Bruce Stark"/>
    <s v="Regular Air"/>
    <x v="0"/>
    <x v="1"/>
    <x v="2"/>
    <s v="Small Box"/>
    <x v="176"/>
    <n v="0.46"/>
    <n v="0.69"/>
    <s v="United States"/>
    <x v="1"/>
    <x v="10"/>
    <s v="Dayton"/>
    <n v="45406"/>
    <x v="94"/>
    <x v="3"/>
    <s v="2015"/>
    <d v="2015-05-25T00:00:00"/>
    <n v="1372.6307999999999"/>
    <n v="31"/>
    <n v="1989.32"/>
    <n v="89320"/>
    <x v="0"/>
  </r>
  <r>
    <n v="21570"/>
    <s v="High"/>
    <n v="0.03"/>
    <n v="4.9800000000000004"/>
    <n v="0.8"/>
    <n v="406"/>
    <x v="0"/>
    <s v="June Frank Hammond"/>
    <s v="Regular Air"/>
    <x v="2"/>
    <x v="0"/>
    <x v="7"/>
    <s v="Wrap Bag"/>
    <x v="177"/>
    <n v="0.36"/>
    <n v="0.69"/>
    <s v="United States"/>
    <x v="1"/>
    <x v="2"/>
    <s v="South Vineland"/>
    <n v="8360"/>
    <x v="8"/>
    <x v="3"/>
    <s v="2015"/>
    <d v="2015-05-22T00:00:00"/>
    <n v="50.2044"/>
    <n v="15"/>
    <n v="72.760000000000005"/>
    <n v="87804"/>
    <x v="0"/>
  </r>
  <r>
    <n v="19104"/>
    <s v="Low"/>
    <n v="7.0000000000000007E-2"/>
    <n v="29.17"/>
    <n v="6.27"/>
    <n v="408"/>
    <x v="0"/>
    <s v="Calvin Parsons Walter"/>
    <s v="Regular Air"/>
    <x v="0"/>
    <x v="0"/>
    <x v="8"/>
    <s v="Small Box"/>
    <x v="178"/>
    <n v="0.37"/>
    <n v="0.58989961794890999"/>
    <s v="United States"/>
    <x v="2"/>
    <x v="7"/>
    <s v="San Juan"/>
    <n v="78589"/>
    <x v="10"/>
    <x v="3"/>
    <s v="2015"/>
    <d v="2015-05-06T00:00:00"/>
    <n v="236.2371"/>
    <n v="14"/>
    <n v="400.47"/>
    <n v="89639"/>
    <x v="0"/>
  </r>
  <r>
    <n v="18428"/>
    <s v="High"/>
    <n v="0.05"/>
    <n v="178.47"/>
    <n v="19.989999999999998"/>
    <n v="411"/>
    <x v="0"/>
    <s v="Carolyn Proctor"/>
    <s v="Express Air"/>
    <x v="3"/>
    <x v="0"/>
    <x v="10"/>
    <s v="Small Box"/>
    <x v="179"/>
    <n v="0.55000000000000004"/>
    <n v="0.61581260489384904"/>
    <s v="United States"/>
    <x v="0"/>
    <x v="1"/>
    <s v="Oakland"/>
    <n v="94601"/>
    <x v="82"/>
    <x v="3"/>
    <s v="2015"/>
    <d v="2015-05-07T00:00:00"/>
    <n v="943"/>
    <n v="9"/>
    <n v="1531.31"/>
    <n v="87905"/>
    <x v="0"/>
  </r>
  <r>
    <n v="21739"/>
    <s v="Critical"/>
    <n v="0.09"/>
    <n v="999.99"/>
    <n v="13.99"/>
    <n v="421"/>
    <x v="0"/>
    <s v="Scott Feldman"/>
    <s v="Regular Air"/>
    <x v="2"/>
    <x v="2"/>
    <x v="6"/>
    <s v="Medium Box"/>
    <x v="180"/>
    <n v="0.36"/>
    <n v="-2.7543358104211775"/>
    <s v="United States"/>
    <x v="1"/>
    <x v="2"/>
    <s v="Elizabeth"/>
    <n v="7201"/>
    <x v="92"/>
    <x v="2"/>
    <s v="2015"/>
    <d v="2015-02-08T00:00:00"/>
    <n v="-2531.4825000000001"/>
    <n v="1"/>
    <n v="919.09"/>
    <n v="87700"/>
    <x v="0"/>
  </r>
  <r>
    <n v="22355"/>
    <s v="High"/>
    <n v="0.02"/>
    <n v="15.28"/>
    <n v="1.99"/>
    <n v="428"/>
    <x v="1"/>
    <s v="Ernest Barber"/>
    <s v="Regular Air"/>
    <x v="0"/>
    <x v="2"/>
    <x v="13"/>
    <s v="Small Pack"/>
    <x v="108"/>
    <n v="0.42"/>
    <n v="0.69"/>
    <s v="United States"/>
    <x v="0"/>
    <x v="34"/>
    <s v="Carson City"/>
    <n v="89701"/>
    <x v="43"/>
    <x v="0"/>
    <s v="2015"/>
    <d v="2015-01-16T00:00:00"/>
    <n v="163.1574"/>
    <n v="15"/>
    <n v="236.46"/>
    <n v="88479"/>
    <x v="0"/>
  </r>
  <r>
    <n v="22356"/>
    <s v="High"/>
    <n v="0"/>
    <n v="85.99"/>
    <n v="3.3"/>
    <n v="428"/>
    <x v="1"/>
    <s v="Ernest Barber"/>
    <s v="Regular Air"/>
    <x v="0"/>
    <x v="2"/>
    <x v="5"/>
    <s v="Small Pack"/>
    <x v="181"/>
    <n v="0.37"/>
    <n v="-4.0940801950690879"/>
    <s v="United States"/>
    <x v="0"/>
    <x v="34"/>
    <s v="Carson City"/>
    <n v="89701"/>
    <x v="43"/>
    <x v="0"/>
    <s v="2015"/>
    <d v="2015-01-16T00:00:00"/>
    <n v="-302.22500000000002"/>
    <n v="1"/>
    <n v="73.819999999999993"/>
    <n v="88479"/>
    <x v="0"/>
  </r>
  <r>
    <n v="25351"/>
    <s v="Not Specified"/>
    <n v="0.05"/>
    <n v="10.98"/>
    <n v="4.8"/>
    <n v="428"/>
    <x v="1"/>
    <s v="Ernest Barber"/>
    <s v="Regular Air"/>
    <x v="0"/>
    <x v="0"/>
    <x v="4"/>
    <s v="Small Box"/>
    <x v="182"/>
    <n v="0.36"/>
    <n v="0.37275307473982972"/>
    <s v="United States"/>
    <x v="0"/>
    <x v="34"/>
    <s v="Carson City"/>
    <n v="89701"/>
    <x v="95"/>
    <x v="5"/>
    <s v="2015"/>
    <d v="2015-03-05T00:00:00"/>
    <n v="90.62"/>
    <n v="22"/>
    <n v="243.11"/>
    <n v="88480"/>
    <x v="0"/>
  </r>
  <r>
    <n v="19988"/>
    <s v="Low"/>
    <n v="0.05"/>
    <n v="125.99"/>
    <n v="8.08"/>
    <n v="437"/>
    <x v="0"/>
    <s v="Alice Berger McIntyre"/>
    <s v="Regular Air"/>
    <x v="2"/>
    <x v="2"/>
    <x v="5"/>
    <s v="Small Box"/>
    <x v="89"/>
    <n v="0.56999999999999995"/>
    <n v="0.44853128347300109"/>
    <s v="United States"/>
    <x v="1"/>
    <x v="15"/>
    <s v="Lunenburg"/>
    <n v="1462"/>
    <x v="33"/>
    <x v="1"/>
    <s v="2015"/>
    <d v="2015-06-27T00:00:00"/>
    <n v="427.11840000000001"/>
    <n v="9"/>
    <n v="952.26"/>
    <n v="90695"/>
    <x v="0"/>
  </r>
  <r>
    <n v="25813"/>
    <s v="Critical"/>
    <n v="0"/>
    <n v="7.59"/>
    <n v="4"/>
    <n v="444"/>
    <x v="0"/>
    <s v="Thelma Abrams"/>
    <s v="Regular Air"/>
    <x v="2"/>
    <x v="1"/>
    <x v="2"/>
    <s v="Wrap Bag"/>
    <x v="150"/>
    <n v="0.42"/>
    <n v="0.24285794560575411"/>
    <s v="United States"/>
    <x v="2"/>
    <x v="12"/>
    <s v="Urbana"/>
    <n v="61801"/>
    <x v="40"/>
    <x v="3"/>
    <s v="2015"/>
    <d v="2015-05-28T00:00:00"/>
    <n v="86.438000000000002"/>
    <n v="43"/>
    <n v="355.92"/>
    <n v="88085"/>
    <x v="0"/>
  </r>
  <r>
    <n v="23153"/>
    <s v="Not Specified"/>
    <n v="0.03"/>
    <n v="48.04"/>
    <n v="19.989999999999998"/>
    <n v="445"/>
    <x v="1"/>
    <s v="Judy Barrett"/>
    <s v="Regular Air"/>
    <x v="2"/>
    <x v="0"/>
    <x v="7"/>
    <s v="Small Box"/>
    <x v="183"/>
    <n v="0.37"/>
    <n v="-4.3850162225936427E-2"/>
    <s v="United States"/>
    <x v="2"/>
    <x v="32"/>
    <s v="Norfolk"/>
    <n v="68701"/>
    <x v="86"/>
    <x v="4"/>
    <s v="2015"/>
    <d v="2015-04-13T00:00:00"/>
    <n v="-4.4599999999999937"/>
    <n v="2"/>
    <n v="101.71"/>
    <n v="88083"/>
    <x v="0"/>
  </r>
  <r>
    <n v="23862"/>
    <s v="High"/>
    <n v="0.09"/>
    <n v="200.98"/>
    <n v="55.96"/>
    <n v="445"/>
    <x v="1"/>
    <s v="Judy Barrett"/>
    <s v="Delivery Truck"/>
    <x v="2"/>
    <x v="1"/>
    <x v="14"/>
    <s v="Jumbo Box"/>
    <x v="161"/>
    <n v="0.75"/>
    <n v="-0.29030271469649288"/>
    <s v="United States"/>
    <x v="2"/>
    <x v="32"/>
    <s v="Norfolk"/>
    <n v="68701"/>
    <x v="96"/>
    <x v="1"/>
    <s v="2015"/>
    <d v="2015-06-24T00:00:00"/>
    <n v="-512.87200000000007"/>
    <n v="9"/>
    <n v="1766.68"/>
    <n v="88084"/>
    <x v="0"/>
  </r>
  <r>
    <n v="23863"/>
    <s v="High"/>
    <n v="0.09"/>
    <n v="2.78"/>
    <n v="0.97"/>
    <n v="445"/>
    <x v="1"/>
    <s v="Judy Barrett"/>
    <s v="Regular Air"/>
    <x v="2"/>
    <x v="0"/>
    <x v="0"/>
    <s v="Wrap Bag"/>
    <x v="184"/>
    <n v="0.59"/>
    <n v="-0.13039283252929015"/>
    <s v="United States"/>
    <x v="2"/>
    <x v="32"/>
    <s v="Norfolk"/>
    <n v="68701"/>
    <x v="96"/>
    <x v="1"/>
    <s v="2015"/>
    <d v="2015-06-24T00:00:00"/>
    <n v="-3.7840000000000003"/>
    <n v="11"/>
    <n v="29.02"/>
    <n v="88084"/>
    <x v="0"/>
  </r>
  <r>
    <n v="19694"/>
    <s v="Not Specified"/>
    <n v="0.04"/>
    <n v="130.97999999999999"/>
    <n v="30"/>
    <n v="447"/>
    <x v="1"/>
    <s v="Valerie Moon"/>
    <s v="Delivery Truck"/>
    <x v="0"/>
    <x v="1"/>
    <x v="1"/>
    <s v="Jumbo Drum"/>
    <x v="185"/>
    <n v="0.78"/>
    <n v="-0.51974170898376282"/>
    <s v="United States"/>
    <x v="2"/>
    <x v="3"/>
    <s v="Roseville"/>
    <n v="55113"/>
    <x v="97"/>
    <x v="1"/>
    <s v="2015"/>
    <d v="2015-06-28T00:00:00"/>
    <n v="-82.903999999999996"/>
    <n v="1"/>
    <n v="159.51"/>
    <n v="90449"/>
    <x v="0"/>
  </r>
  <r>
    <n v="19695"/>
    <s v="Not Specified"/>
    <n v="0.05"/>
    <n v="200.99"/>
    <n v="4.2"/>
    <n v="447"/>
    <x v="1"/>
    <s v="Valerie Moon"/>
    <s v="Regular Air"/>
    <x v="0"/>
    <x v="2"/>
    <x v="5"/>
    <s v="Small Box"/>
    <x v="186"/>
    <n v="0.59"/>
    <n v="0.69"/>
    <s v="United States"/>
    <x v="2"/>
    <x v="3"/>
    <s v="Roseville"/>
    <n v="55113"/>
    <x v="97"/>
    <x v="1"/>
    <s v="2015"/>
    <d v="2015-06-25T00:00:00"/>
    <n v="1268.8064999999999"/>
    <n v="11"/>
    <n v="1838.85"/>
    <n v="90449"/>
    <x v="0"/>
  </r>
  <r>
    <n v="20851"/>
    <s v="High"/>
    <n v="0.03"/>
    <n v="15.99"/>
    <n v="11.28"/>
    <n v="451"/>
    <x v="1"/>
    <s v="Joyce Murray"/>
    <s v="Regular Air"/>
    <x v="1"/>
    <x v="2"/>
    <x v="6"/>
    <s v="Medium Box"/>
    <x v="187"/>
    <n v="0.38"/>
    <n v="-1.5021476888387826"/>
    <s v="United States"/>
    <x v="0"/>
    <x v="1"/>
    <s v="Los Altos"/>
    <n v="94024"/>
    <x v="98"/>
    <x v="4"/>
    <s v="2015"/>
    <d v="2015-04-11T00:00:00"/>
    <n v="-53.296199999999999"/>
    <n v="2"/>
    <n v="35.479999999999997"/>
    <n v="86010"/>
    <x v="0"/>
  </r>
  <r>
    <n v="21117"/>
    <s v="Critical"/>
    <n v="0.04"/>
    <n v="37.700000000000003"/>
    <n v="2.99"/>
    <n v="451"/>
    <x v="1"/>
    <s v="Joyce Murray"/>
    <s v="Regular Air"/>
    <x v="1"/>
    <x v="0"/>
    <x v="8"/>
    <s v="Small Box"/>
    <x v="188"/>
    <n v="0.35"/>
    <n v="0.69000000000000006"/>
    <s v="United States"/>
    <x v="0"/>
    <x v="1"/>
    <s v="Los Altos"/>
    <n v="94024"/>
    <x v="87"/>
    <x v="3"/>
    <s v="2015"/>
    <d v="2015-05-28T00:00:00"/>
    <n v="299.6739"/>
    <n v="12"/>
    <n v="434.31"/>
    <n v="86012"/>
    <x v="0"/>
  </r>
  <r>
    <n v="18536"/>
    <s v="Low"/>
    <n v="0.01"/>
    <n v="8.8800000000000008"/>
    <n v="6.28"/>
    <n v="451"/>
    <x v="1"/>
    <s v="Joyce Murray"/>
    <s v="Regular Air"/>
    <x v="1"/>
    <x v="0"/>
    <x v="8"/>
    <s v="Small Box"/>
    <x v="168"/>
    <n v="0.35"/>
    <n v="-0.77824773413897286"/>
    <s v="United States"/>
    <x v="0"/>
    <x v="1"/>
    <s v="Los Altos"/>
    <n v="94024"/>
    <x v="99"/>
    <x v="0"/>
    <s v="2015"/>
    <d v="2015-01-10T00:00:00"/>
    <n v="-15.456"/>
    <n v="2"/>
    <n v="19.86"/>
    <n v="86013"/>
    <x v="0"/>
  </r>
  <r>
    <n v="18537"/>
    <s v="Low"/>
    <n v="0.06"/>
    <n v="2.88"/>
    <n v="0.99"/>
    <n v="451"/>
    <x v="1"/>
    <s v="Joyce Murray"/>
    <s v="Regular Air"/>
    <x v="1"/>
    <x v="0"/>
    <x v="9"/>
    <s v="Small Box"/>
    <x v="116"/>
    <n v="0.36"/>
    <n v="0.69"/>
    <s v="United States"/>
    <x v="0"/>
    <x v="1"/>
    <s v="Los Altos"/>
    <n v="94024"/>
    <x v="99"/>
    <x v="0"/>
    <s v="2015"/>
    <d v="2015-01-14T00:00:00"/>
    <n v="16.049399999999999"/>
    <n v="8"/>
    <n v="23.26"/>
    <n v="86013"/>
    <x v="0"/>
  </r>
  <r>
    <n v="21118"/>
    <s v="Critical"/>
    <n v="0.01"/>
    <n v="55.99"/>
    <n v="5"/>
    <n v="452"/>
    <x v="0"/>
    <s v="Leslie Rowland"/>
    <s v="Regular Air"/>
    <x v="1"/>
    <x v="2"/>
    <x v="5"/>
    <s v="Small Pack"/>
    <x v="134"/>
    <n v="0.83"/>
    <n v="-4.5513216284005402"/>
    <s v="United States"/>
    <x v="0"/>
    <x v="1"/>
    <s v="Los Banos"/>
    <n v="93635"/>
    <x v="87"/>
    <x v="3"/>
    <s v="2015"/>
    <d v="2015-05-28T00:00:00"/>
    <n v="-235.89500000000001"/>
    <n v="1"/>
    <n v="51.83"/>
    <n v="86012"/>
    <x v="0"/>
  </r>
  <r>
    <n v="22318"/>
    <s v="Not Specified"/>
    <n v="0.03"/>
    <n v="29.34"/>
    <n v="7.87"/>
    <n v="453"/>
    <x v="0"/>
    <s v="George Terry"/>
    <s v="Regular Air"/>
    <x v="0"/>
    <x v="1"/>
    <x v="2"/>
    <s v="Small Box"/>
    <x v="189"/>
    <n v="0.54"/>
    <n v="-1.2753086419753088"/>
    <s v="United States"/>
    <x v="0"/>
    <x v="1"/>
    <s v="Los Gatos"/>
    <n v="95032"/>
    <x v="100"/>
    <x v="3"/>
    <s v="2015"/>
    <d v="2015-05-10T00:00:00"/>
    <n v="-41.32"/>
    <n v="1"/>
    <n v="32.4"/>
    <n v="86011"/>
    <x v="0"/>
  </r>
  <r>
    <n v="22874"/>
    <s v="Low"/>
    <n v="7.0000000000000007E-2"/>
    <n v="16.91"/>
    <n v="6.25"/>
    <n v="460"/>
    <x v="0"/>
    <s v="Anne Armstrong"/>
    <s v="Regular Air"/>
    <x v="1"/>
    <x v="0"/>
    <x v="10"/>
    <s v="Small Box"/>
    <x v="190"/>
    <n v="0.57999999999999996"/>
    <n v="1.6027591803611293E-2"/>
    <s v="United States"/>
    <x v="1"/>
    <x v="2"/>
    <s v="Millville"/>
    <n v="8332"/>
    <x v="94"/>
    <x v="3"/>
    <s v="2015"/>
    <d v="2015-05-30T00:00:00"/>
    <n v="7.9000000000000057"/>
    <n v="31"/>
    <n v="492.9"/>
    <n v="86014"/>
    <x v="0"/>
  </r>
  <r>
    <n v="18467"/>
    <s v="Low"/>
    <n v="7.0000000000000007E-2"/>
    <n v="165.2"/>
    <n v="19.989999999999998"/>
    <n v="463"/>
    <x v="0"/>
    <s v="Debbie Stevenson"/>
    <s v="Regular Air"/>
    <x v="2"/>
    <x v="0"/>
    <x v="10"/>
    <s v="Small Box"/>
    <x v="191"/>
    <n v="0.59"/>
    <n v="0.48235848882149535"/>
    <s v="United States"/>
    <x v="0"/>
    <x v="1"/>
    <s v="West Hollywood"/>
    <n v="90069"/>
    <x v="101"/>
    <x v="0"/>
    <s v="2015"/>
    <d v="2015-01-16T00:00:00"/>
    <n v="521.69000000000005"/>
    <n v="7"/>
    <n v="1081.54"/>
    <n v="88061"/>
    <x v="0"/>
  </r>
  <r>
    <n v="22754"/>
    <s v="Not Specified"/>
    <n v="0.08"/>
    <n v="297.64"/>
    <n v="14.7"/>
    <n v="466"/>
    <x v="0"/>
    <s v="Marc Nash"/>
    <s v="Delivery Truck"/>
    <x v="2"/>
    <x v="2"/>
    <x v="6"/>
    <s v="Jumbo Drum"/>
    <x v="192"/>
    <n v="0.56999999999999995"/>
    <n v="0.43854101196991629"/>
    <s v="United States"/>
    <x v="1"/>
    <x v="15"/>
    <s v="Bellingham"/>
    <n v="2019"/>
    <x v="52"/>
    <x v="0"/>
    <s v="2015"/>
    <d v="2015-01-11T00:00:00"/>
    <n v="496.79679999999996"/>
    <n v="5"/>
    <n v="1132.8399999999999"/>
    <n v="88060"/>
    <x v="0"/>
  </r>
  <r>
    <n v="22755"/>
    <s v="Not Specified"/>
    <n v="0.02"/>
    <n v="12.99"/>
    <n v="14.37"/>
    <n v="467"/>
    <x v="0"/>
    <s v="Maria Thomas"/>
    <s v="Regular Air"/>
    <x v="2"/>
    <x v="1"/>
    <x v="2"/>
    <s v="Large Box"/>
    <x v="193"/>
    <n v="0.73"/>
    <n v="-3.876694283923972"/>
    <s v="United States"/>
    <x v="1"/>
    <x v="15"/>
    <s v="Beverly"/>
    <n v="1915"/>
    <x v="52"/>
    <x v="0"/>
    <s v="2015"/>
    <d v="2015-01-12T00:00:00"/>
    <n v="-556.80960000000005"/>
    <n v="11"/>
    <n v="143.63"/>
    <n v="88060"/>
    <x v="0"/>
  </r>
  <r>
    <n v="22756"/>
    <s v="Not Specified"/>
    <n v="0.06"/>
    <n v="14.42"/>
    <n v="6.75"/>
    <n v="468"/>
    <x v="0"/>
    <s v="Craig Bennett"/>
    <s v="Regular Air"/>
    <x v="2"/>
    <x v="0"/>
    <x v="15"/>
    <s v="Medium Box"/>
    <x v="194"/>
    <n v="0.52"/>
    <n v="-0.37977546549835706"/>
    <s v="United States"/>
    <x v="1"/>
    <x v="15"/>
    <s v="Hanson"/>
    <n v="2341"/>
    <x v="52"/>
    <x v="0"/>
    <s v="2015"/>
    <d v="2015-01-12T00:00:00"/>
    <n v="-27.738800000000001"/>
    <n v="5"/>
    <n v="73.040000000000006"/>
    <n v="88060"/>
    <x v="0"/>
  </r>
  <r>
    <n v="22757"/>
    <s v="Not Specified"/>
    <n v="0.05"/>
    <n v="4.1399999999999997"/>
    <n v="6.6"/>
    <n v="469"/>
    <x v="0"/>
    <s v="Marion Bowling"/>
    <s v="Express Air"/>
    <x v="2"/>
    <x v="1"/>
    <x v="2"/>
    <s v="Small Box"/>
    <x v="16"/>
    <n v="0.49"/>
    <n v="-3.8586866566716638"/>
    <s v="United States"/>
    <x v="1"/>
    <x v="2"/>
    <s v="Hawthorne"/>
    <n v="7506"/>
    <x v="52"/>
    <x v="0"/>
    <s v="2015"/>
    <d v="2015-01-13T00:00:00"/>
    <n v="-128.68719999999999"/>
    <n v="7"/>
    <n v="33.35"/>
    <n v="88060"/>
    <x v="0"/>
  </r>
  <r>
    <n v="22758"/>
    <s v="Not Specified"/>
    <n v="0.03"/>
    <n v="11.34"/>
    <n v="5.01"/>
    <n v="470"/>
    <x v="0"/>
    <s v="Tony Doyle"/>
    <s v="Regular Air"/>
    <x v="2"/>
    <x v="0"/>
    <x v="7"/>
    <s v="Small Box"/>
    <x v="195"/>
    <n v="0.36"/>
    <n v="0.38517264276228419"/>
    <s v="United States"/>
    <x v="1"/>
    <x v="2"/>
    <s v="Trenton"/>
    <n v="8601"/>
    <x v="52"/>
    <x v="0"/>
    <s v="2015"/>
    <d v="2015-01-11T00:00:00"/>
    <n v="23.2028"/>
    <n v="5"/>
    <n v="60.24"/>
    <n v="88060"/>
    <x v="0"/>
  </r>
  <r>
    <n v="462"/>
    <s v="Not Specified"/>
    <n v="7.0000000000000007E-2"/>
    <n v="179.99"/>
    <n v="19.989999999999998"/>
    <n v="471"/>
    <x v="0"/>
    <s v="Ross Simpson"/>
    <s v="Express Air"/>
    <x v="3"/>
    <x v="2"/>
    <x v="13"/>
    <s v="Small Box"/>
    <x v="196"/>
    <n v="0.48"/>
    <n v="-0.79179853209475937"/>
    <s v="United States"/>
    <x v="3"/>
    <x v="29"/>
    <s v="Atlanta"/>
    <n v="30318"/>
    <x v="102"/>
    <x v="2"/>
    <s v="2015"/>
    <d v="2015-02-08T00:00:00"/>
    <n v="-568.53510000000006"/>
    <n v="4"/>
    <n v="718.03"/>
    <n v="3138"/>
    <x v="0"/>
  </r>
  <r>
    <n v="18462"/>
    <s v="Not Specified"/>
    <n v="7.0000000000000007E-2"/>
    <n v="179.99"/>
    <n v="19.989999999999998"/>
    <n v="472"/>
    <x v="0"/>
    <s v="Donna Craven"/>
    <s v="Express Air"/>
    <x v="3"/>
    <x v="2"/>
    <x v="13"/>
    <s v="Small Box"/>
    <x v="196"/>
    <n v="0.48"/>
    <n v="-2.3813158041334748"/>
    <s v="United States"/>
    <x v="1"/>
    <x v="30"/>
    <s v="Randallstown"/>
    <n v="21133"/>
    <x v="102"/>
    <x v="2"/>
    <s v="2015"/>
    <d v="2015-02-08T00:00:00"/>
    <n v="-427.47"/>
    <n v="1"/>
    <n v="179.51"/>
    <n v="88023"/>
    <x v="0"/>
  </r>
  <r>
    <n v="20637"/>
    <s v="Critical"/>
    <n v="0.03"/>
    <n v="11.97"/>
    <n v="4.9800000000000004"/>
    <n v="483"/>
    <x v="1"/>
    <s v="Edgar McKenzie"/>
    <s v="Regular Air"/>
    <x v="0"/>
    <x v="0"/>
    <x v="15"/>
    <s v="Small Box"/>
    <x v="197"/>
    <n v="0.57999999999999996"/>
    <n v="-0.24856518174364581"/>
    <s v="United States"/>
    <x v="2"/>
    <x v="12"/>
    <s v="Oswego"/>
    <n v="60543"/>
    <x v="39"/>
    <x v="0"/>
    <s v="2015"/>
    <d v="2015-01-28T00:00:00"/>
    <n v="-18.190000000000001"/>
    <n v="6"/>
    <n v="73.180000000000007"/>
    <n v="90353"/>
    <x v="0"/>
  </r>
  <r>
    <n v="22864"/>
    <s v="Not Specified"/>
    <n v="0.06"/>
    <n v="3.36"/>
    <n v="6.27"/>
    <n v="483"/>
    <x v="1"/>
    <s v="Edgar McKenzie"/>
    <s v="Regular Air"/>
    <x v="0"/>
    <x v="0"/>
    <x v="8"/>
    <s v="Small Box"/>
    <x v="198"/>
    <n v="0.4"/>
    <n v="-2.7276122448979594"/>
    <s v="United States"/>
    <x v="2"/>
    <x v="12"/>
    <s v="Oswego"/>
    <n v="60543"/>
    <x v="45"/>
    <x v="4"/>
    <s v="2015"/>
    <d v="2015-04-24T00:00:00"/>
    <n v="-24.057540000000003"/>
    <n v="2"/>
    <n v="8.82"/>
    <n v="90354"/>
    <x v="0"/>
  </r>
  <r>
    <n v="22865"/>
    <s v="Not Specified"/>
    <n v="7.0000000000000007E-2"/>
    <n v="699.99"/>
    <n v="24.49"/>
    <n v="483"/>
    <x v="1"/>
    <s v="Edgar McKenzie"/>
    <s v="Regular Air"/>
    <x v="0"/>
    <x v="2"/>
    <x v="16"/>
    <s v="Large Box"/>
    <x v="199"/>
    <n v="0.41"/>
    <n v="0.432316360697379"/>
    <s v="United States"/>
    <x v="2"/>
    <x v="12"/>
    <s v="Oswego"/>
    <n v="60543"/>
    <x v="45"/>
    <x v="4"/>
    <s v="2015"/>
    <d v="2015-04-25T00:00:00"/>
    <n v="2583.5614799999998"/>
    <n v="9"/>
    <n v="5976.09"/>
    <n v="90354"/>
    <x v="0"/>
  </r>
  <r>
    <n v="20668"/>
    <s v="Not Specified"/>
    <n v="0.05"/>
    <n v="2.88"/>
    <n v="0.5"/>
    <n v="485"/>
    <x v="0"/>
    <s v="Edward Leonard"/>
    <s v="Regular Air"/>
    <x v="0"/>
    <x v="0"/>
    <x v="9"/>
    <s v="Small Box"/>
    <x v="200"/>
    <n v="0.36"/>
    <n v="0.69"/>
    <s v="United States"/>
    <x v="0"/>
    <x v="1"/>
    <s v="Fresno"/>
    <n v="93727"/>
    <x v="103"/>
    <x v="5"/>
    <s v="2015"/>
    <d v="2015-03-20T00:00:00"/>
    <n v="6.0512999999999995"/>
    <n v="3"/>
    <n v="8.77"/>
    <n v="91062"/>
    <x v="0"/>
  </r>
  <r>
    <n v="23394"/>
    <s v="Medium"/>
    <n v="0.1"/>
    <n v="3.36"/>
    <n v="6.27"/>
    <n v="487"/>
    <x v="0"/>
    <s v="Molly Vincent"/>
    <s v="Express Air"/>
    <x v="0"/>
    <x v="0"/>
    <x v="8"/>
    <s v="Small Box"/>
    <x v="198"/>
    <n v="0.4"/>
    <n v="-3.213057019645424"/>
    <s v="United States"/>
    <x v="1"/>
    <x v="14"/>
    <s v="Sanford"/>
    <n v="4073"/>
    <x v="73"/>
    <x v="3"/>
    <s v="2015"/>
    <d v="2015-05-19T00:00:00"/>
    <n v="-67.0565"/>
    <n v="5"/>
    <n v="20.87"/>
    <n v="91063"/>
    <x v="0"/>
  </r>
  <r>
    <n v="23395"/>
    <s v="Medium"/>
    <n v="7.0000000000000007E-2"/>
    <n v="12.28"/>
    <n v="4.8600000000000003"/>
    <n v="488"/>
    <x v="0"/>
    <s v="Ronnie Creech"/>
    <s v="Regular Air"/>
    <x v="0"/>
    <x v="0"/>
    <x v="7"/>
    <s v="Small Box"/>
    <x v="94"/>
    <n v="0.38"/>
    <n v="-0.30894941634241246"/>
    <s v="United States"/>
    <x v="1"/>
    <x v="14"/>
    <s v="South Portland"/>
    <n v="4106"/>
    <x v="73"/>
    <x v="3"/>
    <s v="2015"/>
    <d v="2015-05-20T00:00:00"/>
    <n v="-7.94"/>
    <n v="2"/>
    <n v="25.7"/>
    <n v="91063"/>
    <x v="0"/>
  </r>
  <r>
    <n v="23393"/>
    <s v="Medium"/>
    <n v="0.09"/>
    <n v="20.99"/>
    <n v="0.99"/>
    <n v="489"/>
    <x v="0"/>
    <s v="Eileen Cheek"/>
    <s v="Regular Air"/>
    <x v="0"/>
    <x v="2"/>
    <x v="5"/>
    <s v="Wrap Bag"/>
    <x v="201"/>
    <n v="0.56999999999999995"/>
    <n v="0.53270026571416129"/>
    <s v="United States"/>
    <x v="1"/>
    <x v="15"/>
    <s v="Norwood"/>
    <n v="2062"/>
    <x v="73"/>
    <x v="3"/>
    <s v="2015"/>
    <d v="2015-05-18T00:00:00"/>
    <n v="122.292"/>
    <n v="14"/>
    <n v="229.57"/>
    <n v="91063"/>
    <x v="0"/>
  </r>
  <r>
    <n v="1147"/>
    <s v="Medium"/>
    <n v="0.08"/>
    <n v="2.94"/>
    <n v="0.96"/>
    <n v="491"/>
    <x v="1"/>
    <s v="Toni Swanson"/>
    <s v="Regular Air"/>
    <x v="3"/>
    <x v="0"/>
    <x v="0"/>
    <s v="Wrap Bag"/>
    <x v="202"/>
    <n v="0.57999999999999996"/>
    <n v="-3.1784107946026985E-2"/>
    <s v="United States"/>
    <x v="1"/>
    <x v="4"/>
    <s v="New York City"/>
    <n v="10154"/>
    <x v="7"/>
    <x v="3"/>
    <s v="2015"/>
    <d v="2015-05-17T00:00:00"/>
    <n v="-2.12"/>
    <n v="23"/>
    <n v="66.7"/>
    <n v="8353"/>
    <x v="1"/>
  </r>
  <r>
    <n v="1450"/>
    <s v="Critical"/>
    <n v="0.01"/>
    <n v="4.9800000000000004"/>
    <n v="6.07"/>
    <n v="491"/>
    <x v="1"/>
    <s v="Toni Swanson"/>
    <s v="Regular Air"/>
    <x v="3"/>
    <x v="0"/>
    <x v="7"/>
    <s v="Small Box"/>
    <x v="46"/>
    <n v="0.36"/>
    <n v="-0.31829493087557603"/>
    <s v="United States"/>
    <x v="1"/>
    <x v="4"/>
    <s v="New York City"/>
    <n v="10154"/>
    <x v="104"/>
    <x v="2"/>
    <s v="2015"/>
    <d v="2015-02-11T00:00:00"/>
    <n v="-69.069999999999993"/>
    <n v="41"/>
    <n v="217"/>
    <n v="10464"/>
    <x v="0"/>
  </r>
  <r>
    <n v="914"/>
    <s v="Critical"/>
    <n v="0.02"/>
    <n v="1360.14"/>
    <n v="14.7"/>
    <n v="491"/>
    <x v="1"/>
    <s v="Toni Swanson"/>
    <s v="Delivery Truck"/>
    <x v="3"/>
    <x v="2"/>
    <x v="6"/>
    <s v="Jumbo Drum"/>
    <x v="203"/>
    <n v="0.59"/>
    <n v="6.4037940550542141E-2"/>
    <s v="United States"/>
    <x v="1"/>
    <x v="4"/>
    <s v="New York City"/>
    <n v="10154"/>
    <x v="105"/>
    <x v="1"/>
    <s v="2015"/>
    <d v="2015-06-22T00:00:00"/>
    <n v="2028.12"/>
    <n v="22"/>
    <n v="31670.6"/>
    <n v="6562"/>
    <x v="0"/>
  </r>
  <r>
    <n v="6046"/>
    <s v="Not Specified"/>
    <n v="0.02"/>
    <n v="9.06"/>
    <n v="9.86"/>
    <n v="491"/>
    <x v="1"/>
    <s v="Toni Swanson"/>
    <s v="Regular Air"/>
    <x v="3"/>
    <x v="0"/>
    <x v="7"/>
    <s v="Small Box"/>
    <x v="204"/>
    <n v="0.4"/>
    <n v="-0.26482361771328494"/>
    <s v="United States"/>
    <x v="1"/>
    <x v="4"/>
    <s v="New York City"/>
    <n v="10154"/>
    <x v="105"/>
    <x v="1"/>
    <s v="2015"/>
    <d v="2015-06-22T00:00:00"/>
    <n v="-63.51"/>
    <n v="24"/>
    <n v="239.82"/>
    <n v="42852"/>
    <x v="0"/>
  </r>
  <r>
    <n v="18757"/>
    <s v="Not Specified"/>
    <n v="0.02"/>
    <n v="6.48"/>
    <n v="6.6"/>
    <n v="493"/>
    <x v="1"/>
    <s v="Douglas Buck"/>
    <s v="Regular Air"/>
    <x v="3"/>
    <x v="0"/>
    <x v="7"/>
    <s v="Small Box"/>
    <x v="205"/>
    <n v="0.37"/>
    <n v="-1.3798530954879329"/>
    <s v="United States"/>
    <x v="0"/>
    <x v="0"/>
    <s v="Seatac"/>
    <n v="98158"/>
    <x v="13"/>
    <x v="0"/>
    <s v="2015"/>
    <d v="2015-01-22T00:00:00"/>
    <n v="-92.05"/>
    <n v="10"/>
    <n v="66.709999999999994"/>
    <n v="88906"/>
    <x v="0"/>
  </r>
  <r>
    <n v="18758"/>
    <s v="Not Specified"/>
    <n v="0.04"/>
    <n v="17.149999999999999"/>
    <n v="4.96"/>
    <n v="493"/>
    <x v="1"/>
    <s v="Douglas Buck"/>
    <s v="Regular Air"/>
    <x v="3"/>
    <x v="0"/>
    <x v="10"/>
    <s v="Small Box"/>
    <x v="206"/>
    <n v="0.57999999999999996"/>
    <n v="7.0100963744837083E-2"/>
    <s v="United States"/>
    <x v="0"/>
    <x v="0"/>
    <s v="Seatac"/>
    <n v="98158"/>
    <x v="13"/>
    <x v="0"/>
    <s v="2015"/>
    <d v="2015-01-21T00:00:00"/>
    <n v="6.11"/>
    <n v="5"/>
    <n v="87.16"/>
    <n v="88906"/>
    <x v="0"/>
  </r>
  <r>
    <n v="19146"/>
    <s v="Medium"/>
    <n v="0.06"/>
    <n v="8.32"/>
    <n v="2.38"/>
    <n v="494"/>
    <x v="1"/>
    <s v="Jimmy Alston Holder"/>
    <s v="Regular Air"/>
    <x v="3"/>
    <x v="2"/>
    <x v="13"/>
    <s v="Small Pack"/>
    <x v="207"/>
    <n v="0.74"/>
    <n v="-0.36174205016788469"/>
    <s v="United States"/>
    <x v="0"/>
    <x v="0"/>
    <s v="Seattle"/>
    <n v="98115"/>
    <x v="7"/>
    <x v="3"/>
    <s v="2015"/>
    <d v="2015-05-17T00:00:00"/>
    <n v="-36.630000000000003"/>
    <n v="12"/>
    <n v="101.26"/>
    <n v="88905"/>
    <x v="0"/>
  </r>
  <r>
    <n v="19147"/>
    <s v="Medium"/>
    <n v="0.08"/>
    <n v="2.94"/>
    <n v="0.96"/>
    <n v="494"/>
    <x v="1"/>
    <s v="Jimmy Alston Holder"/>
    <s v="Regular Air"/>
    <x v="3"/>
    <x v="0"/>
    <x v="0"/>
    <s v="Wrap Bag"/>
    <x v="202"/>
    <n v="0.57999999999999996"/>
    <n v="-0.12183908045977013"/>
    <s v="United States"/>
    <x v="0"/>
    <x v="0"/>
    <s v="Seattle"/>
    <n v="98115"/>
    <x v="7"/>
    <x v="3"/>
    <s v="2015"/>
    <d v="2015-05-17T00:00:00"/>
    <n v="-2.12"/>
    <n v="6"/>
    <n v="17.399999999999999"/>
    <n v="88905"/>
    <x v="0"/>
  </r>
  <r>
    <n v="19450"/>
    <s v="Critical"/>
    <n v="0.01"/>
    <n v="4.9800000000000004"/>
    <n v="6.07"/>
    <n v="494"/>
    <x v="1"/>
    <s v="Jimmy Alston Holder"/>
    <s v="Regular Air"/>
    <x v="3"/>
    <x v="0"/>
    <x v="7"/>
    <s v="Small Box"/>
    <x v="46"/>
    <n v="0.36"/>
    <n v="-0.67856414131872278"/>
    <s v="United States"/>
    <x v="0"/>
    <x v="0"/>
    <s v="Seattle"/>
    <n v="98115"/>
    <x v="104"/>
    <x v="2"/>
    <s v="2015"/>
    <d v="2015-02-11T00:00:00"/>
    <n v="-35.916399999999996"/>
    <n v="10"/>
    <n v="52.93"/>
    <n v="88907"/>
    <x v="0"/>
  </r>
  <r>
    <n v="18914"/>
    <s v="Critical"/>
    <n v="0.02"/>
    <n v="1360.14"/>
    <n v="14.7"/>
    <n v="494"/>
    <x v="1"/>
    <s v="Jimmy Alston Holder"/>
    <s v="Delivery Truck"/>
    <x v="3"/>
    <x v="2"/>
    <x v="6"/>
    <s v="Jumbo Drum"/>
    <x v="203"/>
    <n v="0.59"/>
    <n v="0.35220852474807346"/>
    <s v="United States"/>
    <x v="0"/>
    <x v="0"/>
    <s v="Seattle"/>
    <n v="98115"/>
    <x v="105"/>
    <x v="1"/>
    <s v="2015"/>
    <d v="2015-06-22T00:00:00"/>
    <n v="3042.18"/>
    <n v="6"/>
    <n v="8637.44"/>
    <n v="88908"/>
    <x v="0"/>
  </r>
  <r>
    <n v="24046"/>
    <s v="Not Specified"/>
    <n v="0.02"/>
    <n v="9.06"/>
    <n v="9.86"/>
    <n v="494"/>
    <x v="1"/>
    <s v="Jimmy Alston Holder"/>
    <s v="Regular Air"/>
    <x v="3"/>
    <x v="0"/>
    <x v="7"/>
    <s v="Small Box"/>
    <x v="204"/>
    <n v="0.4"/>
    <n v="-0.52969140950792326"/>
    <s v="United States"/>
    <x v="0"/>
    <x v="0"/>
    <s v="Seattle"/>
    <n v="98115"/>
    <x v="105"/>
    <x v="1"/>
    <s v="2015"/>
    <d v="2015-06-22T00:00:00"/>
    <n v="-31.754999999999999"/>
    <n v="6"/>
    <n v="59.95"/>
    <n v="88908"/>
    <x v="0"/>
  </r>
  <r>
    <n v="26315"/>
    <s v="Critical"/>
    <n v="7.0000000000000007E-2"/>
    <n v="152.47999999999999"/>
    <n v="6.5"/>
    <n v="497"/>
    <x v="0"/>
    <s v="Steve McKee"/>
    <s v="Regular Air"/>
    <x v="2"/>
    <x v="2"/>
    <x v="13"/>
    <s v="Small Box"/>
    <x v="208"/>
    <n v="0.74"/>
    <n v="3.3943533715622157E-2"/>
    <s v="United States"/>
    <x v="3"/>
    <x v="20"/>
    <s v="Murfreesboro"/>
    <n v="37130"/>
    <x v="50"/>
    <x v="3"/>
    <s v="2015"/>
    <d v="2015-05-16T00:00:00"/>
    <n v="171.83879999999999"/>
    <n v="35"/>
    <n v="5062.49"/>
    <n v="90706"/>
    <x v="0"/>
  </r>
  <r>
    <n v="18303"/>
    <s v="Critical"/>
    <n v="0.01"/>
    <n v="55.98"/>
    <n v="4.8600000000000003"/>
    <n v="507"/>
    <x v="1"/>
    <s v="Carol Saunders"/>
    <s v="Express Air"/>
    <x v="0"/>
    <x v="0"/>
    <x v="7"/>
    <s v="Small Box"/>
    <x v="209"/>
    <n v="0.36"/>
    <n v="5.0915652966907275E-2"/>
    <s v="United States"/>
    <x v="3"/>
    <x v="35"/>
    <s v="Bowling Green"/>
    <n v="42104"/>
    <x v="106"/>
    <x v="4"/>
    <s v="2015"/>
    <d v="2015-04-20T00:00:00"/>
    <n v="32.940899999999999"/>
    <n v="11"/>
    <n v="646.97"/>
    <n v="87357"/>
    <x v="0"/>
  </r>
  <r>
    <n v="18304"/>
    <s v="Critical"/>
    <n v="0.04"/>
    <n v="65.989999999999995"/>
    <n v="8.99"/>
    <n v="507"/>
    <x v="1"/>
    <s v="Carol Saunders"/>
    <s v="Regular Air"/>
    <x v="0"/>
    <x v="2"/>
    <x v="5"/>
    <s v="Small Box"/>
    <x v="210"/>
    <n v="0.56000000000000005"/>
    <n v="0.13878832070506927"/>
    <s v="United States"/>
    <x v="3"/>
    <x v="35"/>
    <s v="Bowling Green"/>
    <n v="42104"/>
    <x v="106"/>
    <x v="4"/>
    <s v="2015"/>
    <d v="2015-04-19T00:00:00"/>
    <n v="131.334"/>
    <n v="17"/>
    <n v="946.29"/>
    <n v="87357"/>
    <x v="0"/>
  </r>
  <r>
    <n v="21958"/>
    <s v="High"/>
    <n v="0.01"/>
    <n v="20.98"/>
    <n v="53.03"/>
    <n v="508"/>
    <x v="1"/>
    <s v="Cameron Owens"/>
    <s v="Delivery Truck"/>
    <x v="0"/>
    <x v="0"/>
    <x v="10"/>
    <s v="Jumbo Drum"/>
    <x v="211"/>
    <n v="0.78"/>
    <n v="-2.2933479674796748"/>
    <s v="United States"/>
    <x v="3"/>
    <x v="35"/>
    <s v="Covington"/>
    <n v="41011"/>
    <x v="67"/>
    <x v="2"/>
    <s v="2015"/>
    <d v="2015-02-23T00:00:00"/>
    <n v="-282.08179999999999"/>
    <n v="5"/>
    <n v="123"/>
    <n v="87356"/>
    <x v="0"/>
  </r>
  <r>
    <n v="18305"/>
    <s v="Critical"/>
    <n v="0.01"/>
    <n v="128.24"/>
    <n v="12.65"/>
    <n v="508"/>
    <x v="1"/>
    <s v="Cameron Owens"/>
    <s v="Regular Air"/>
    <x v="0"/>
    <x v="1"/>
    <x v="1"/>
    <s v="Medium Box"/>
    <x v="212"/>
    <m/>
    <n v="0.25291546347097893"/>
    <s v="United States"/>
    <x v="3"/>
    <x v="35"/>
    <s v="Covington"/>
    <n v="41011"/>
    <x v="106"/>
    <x v="4"/>
    <s v="2015"/>
    <d v="2015-04-21T00:00:00"/>
    <n v="140.1354"/>
    <n v="4"/>
    <n v="554.08000000000004"/>
    <n v="87357"/>
    <x v="0"/>
  </r>
  <r>
    <n v="19895"/>
    <s v="Low"/>
    <n v="0.02"/>
    <n v="48.04"/>
    <n v="5.09"/>
    <n v="510"/>
    <x v="1"/>
    <s v="Gregory Rao"/>
    <s v="Regular Air"/>
    <x v="0"/>
    <x v="0"/>
    <x v="7"/>
    <s v="Small Box"/>
    <x v="213"/>
    <n v="0.37"/>
    <n v="0.69"/>
    <s v="United States"/>
    <x v="0"/>
    <x v="1"/>
    <s v="Manteca"/>
    <n v="95336"/>
    <x v="107"/>
    <x v="0"/>
    <s v="2015"/>
    <d v="2015-01-13T00:00:00"/>
    <n v="105.25259999999999"/>
    <n v="3"/>
    <n v="152.54"/>
    <n v="90058"/>
    <x v="0"/>
  </r>
  <r>
    <n v="20007"/>
    <s v="Critical"/>
    <n v="0.03"/>
    <n v="6.37"/>
    <n v="5.19"/>
    <n v="510"/>
    <x v="1"/>
    <s v="Gregory Rao"/>
    <s v="Regular Air"/>
    <x v="0"/>
    <x v="0"/>
    <x v="8"/>
    <s v="Small Box"/>
    <x v="214"/>
    <n v="0.38"/>
    <n v="-0.32400824145227752"/>
    <s v="United States"/>
    <x v="0"/>
    <x v="1"/>
    <s v="Manteca"/>
    <n v="95336"/>
    <x v="108"/>
    <x v="2"/>
    <s v="2015"/>
    <d v="2015-02-02T00:00:00"/>
    <n v="-29.092700000000001"/>
    <n v="14"/>
    <n v="89.79"/>
    <n v="90059"/>
    <x v="0"/>
  </r>
  <r>
    <n v="20216"/>
    <s v="Low"/>
    <n v="7.0000000000000007E-2"/>
    <n v="12.64"/>
    <n v="4.9800000000000004"/>
    <n v="518"/>
    <x v="0"/>
    <s v="Mark Ritchie"/>
    <s v="Regular Air"/>
    <x v="1"/>
    <x v="1"/>
    <x v="2"/>
    <s v="Small Pack"/>
    <x v="215"/>
    <n v="0.48"/>
    <n v="0.56775630756908291"/>
    <s v="United States"/>
    <x v="2"/>
    <x v="33"/>
    <s v="Clayton"/>
    <n v="63105"/>
    <x v="75"/>
    <x v="1"/>
    <s v="2015"/>
    <d v="2015-06-12T00:00:00"/>
    <n v="113.41499999999999"/>
    <n v="16"/>
    <n v="199.76"/>
    <n v="90867"/>
    <x v="0"/>
  </r>
  <r>
    <n v="23200"/>
    <s v="Medium"/>
    <n v="0.02"/>
    <n v="150.97999999999999"/>
    <n v="13.99"/>
    <n v="522"/>
    <x v="1"/>
    <s v="Aaron Riggs"/>
    <s v="Express Air"/>
    <x v="2"/>
    <x v="2"/>
    <x v="6"/>
    <s v="Medium Box"/>
    <x v="216"/>
    <n v="0.38"/>
    <n v="5.4333118221371018E-2"/>
    <s v="United States"/>
    <x v="0"/>
    <x v="6"/>
    <s v="Redmond"/>
    <n v="97756"/>
    <x v="33"/>
    <x v="1"/>
    <s v="2015"/>
    <d v="2015-06-24T00:00:00"/>
    <n v="26.099999999999998"/>
    <n v="3"/>
    <n v="480.37"/>
    <n v="89327"/>
    <x v="0"/>
  </r>
  <r>
    <n v="23201"/>
    <s v="Medium"/>
    <n v="0.1"/>
    <n v="5.43"/>
    <n v="0.95"/>
    <n v="522"/>
    <x v="1"/>
    <s v="Aaron Riggs"/>
    <s v="Regular Air"/>
    <x v="2"/>
    <x v="0"/>
    <x v="7"/>
    <s v="Wrap Bag"/>
    <x v="217"/>
    <n v="0.36"/>
    <n v="-0.44791666666666669"/>
    <s v="United States"/>
    <x v="0"/>
    <x v="6"/>
    <s v="Redmond"/>
    <n v="97756"/>
    <x v="33"/>
    <x v="1"/>
    <s v="2015"/>
    <d v="2015-06-24T00:00:00"/>
    <n v="-2.58"/>
    <n v="1"/>
    <n v="5.76"/>
    <n v="89327"/>
    <x v="0"/>
  </r>
  <r>
    <n v="23202"/>
    <s v="Medium"/>
    <n v="0.01"/>
    <n v="179.29"/>
    <n v="29.21"/>
    <n v="522"/>
    <x v="1"/>
    <s v="Aaron Riggs"/>
    <s v="Delivery Truck"/>
    <x v="2"/>
    <x v="1"/>
    <x v="11"/>
    <s v="Jumbo Box"/>
    <x v="218"/>
    <n v="0.74"/>
    <n v="0.8997439052995857"/>
    <s v="United States"/>
    <x v="0"/>
    <x v="6"/>
    <s v="Redmond"/>
    <n v="97756"/>
    <x v="33"/>
    <x v="1"/>
    <s v="2015"/>
    <d v="2015-06-23T00:00:00"/>
    <n v="2800.12"/>
    <n v="21"/>
    <n v="3112.13"/>
    <n v="89327"/>
    <x v="0"/>
  </r>
  <r>
    <n v="21517"/>
    <s v="Not Specified"/>
    <n v="0.03"/>
    <n v="1270.99"/>
    <n v="19.989999999999998"/>
    <n v="524"/>
    <x v="1"/>
    <s v="Gina McKnight"/>
    <s v="Regular Air"/>
    <x v="3"/>
    <x v="0"/>
    <x v="8"/>
    <s v="Small Box"/>
    <x v="219"/>
    <n v="0.35"/>
    <n v="0.14042124209639975"/>
    <s v="United States"/>
    <x v="3"/>
    <x v="20"/>
    <s v="Farragut"/>
    <n v="37922"/>
    <x v="13"/>
    <x v="0"/>
    <s v="2015"/>
    <d v="2015-01-22T00:00:00"/>
    <n v="363.55199999999996"/>
    <n v="2"/>
    <n v="2589.0100000000002"/>
    <n v="91127"/>
    <x v="0"/>
  </r>
  <r>
    <n v="21518"/>
    <s v="Not Specified"/>
    <n v="7.0000000000000007E-2"/>
    <n v="2036.48"/>
    <n v="14.7"/>
    <n v="524"/>
    <x v="1"/>
    <s v="Gina McKnight"/>
    <s v="Delivery Truck"/>
    <x v="3"/>
    <x v="2"/>
    <x v="6"/>
    <s v="Jumbo Drum"/>
    <x v="220"/>
    <n v="0.55000000000000004"/>
    <n v="-6.0910382115495296E-3"/>
    <s v="United States"/>
    <x v="3"/>
    <x v="20"/>
    <s v="Farragut"/>
    <n v="37922"/>
    <x v="13"/>
    <x v="0"/>
    <s v="2015"/>
    <d v="2015-01-22T00:00:00"/>
    <n v="-11.536000000000001"/>
    <n v="1"/>
    <n v="1893.93"/>
    <n v="91127"/>
    <x v="0"/>
  </r>
  <r>
    <n v="22176"/>
    <s v="High"/>
    <n v="0.09"/>
    <n v="17.98"/>
    <n v="8.51"/>
    <n v="526"/>
    <x v="1"/>
    <s v="April Hu"/>
    <s v="Regular Air"/>
    <x v="1"/>
    <x v="2"/>
    <x v="6"/>
    <s v="Medium Box"/>
    <x v="18"/>
    <n v="0.4"/>
    <n v="-3.1317197934921666E-2"/>
    <s v="United States"/>
    <x v="0"/>
    <x v="28"/>
    <s v="Mesa"/>
    <n v="85204"/>
    <x v="40"/>
    <x v="3"/>
    <s v="2015"/>
    <d v="2015-05-27T00:00:00"/>
    <n v="-6.6120000000000108"/>
    <n v="12"/>
    <n v="211.13"/>
    <n v="90026"/>
    <x v="0"/>
  </r>
  <r>
    <n v="20494"/>
    <s v="Not Specified"/>
    <n v="0"/>
    <n v="1.88"/>
    <n v="1.49"/>
    <n v="526"/>
    <x v="1"/>
    <s v="April Hu"/>
    <s v="Regular Air"/>
    <x v="1"/>
    <x v="0"/>
    <x v="8"/>
    <s v="Small Box"/>
    <x v="83"/>
    <n v="0.37"/>
    <n v="-0.61282000787711699"/>
    <s v="United States"/>
    <x v="0"/>
    <x v="28"/>
    <s v="Mesa"/>
    <n v="85204"/>
    <x v="60"/>
    <x v="0"/>
    <s v="2015"/>
    <d v="2015-01-18T00:00:00"/>
    <n v="-15.5595"/>
    <n v="13"/>
    <n v="25.39"/>
    <n v="90027"/>
    <x v="0"/>
  </r>
  <r>
    <n v="20495"/>
    <s v="Not Specified"/>
    <n v="0.06"/>
    <n v="5.78"/>
    <n v="5.67"/>
    <n v="526"/>
    <x v="1"/>
    <s v="April Hu"/>
    <s v="Regular Air"/>
    <x v="1"/>
    <x v="0"/>
    <x v="7"/>
    <s v="Small Box"/>
    <x v="221"/>
    <n v="0.36"/>
    <n v="-1.2397158244528474"/>
    <s v="United States"/>
    <x v="0"/>
    <x v="28"/>
    <s v="Mesa"/>
    <n v="85204"/>
    <x v="60"/>
    <x v="0"/>
    <s v="2015"/>
    <d v="2015-01-18T00:00:00"/>
    <n v="-108.19"/>
    <n v="15"/>
    <n v="87.27"/>
    <n v="90027"/>
    <x v="0"/>
  </r>
  <r>
    <n v="26210"/>
    <s v="Low"/>
    <n v="0"/>
    <n v="15.99"/>
    <n v="13.18"/>
    <n v="535"/>
    <x v="0"/>
    <s v="Jill Clements"/>
    <s v="Regular Air"/>
    <x v="0"/>
    <x v="0"/>
    <x v="8"/>
    <s v="Small Box"/>
    <x v="222"/>
    <n v="0.37"/>
    <n v="0.11528332300061996"/>
    <s v="United States"/>
    <x v="3"/>
    <x v="8"/>
    <s v="Montclair"/>
    <n v="22025"/>
    <x v="109"/>
    <x v="4"/>
    <s v="2015"/>
    <d v="2015-04-25T00:00:00"/>
    <n v="46.488"/>
    <n v="23"/>
    <n v="403.25"/>
    <n v="88511"/>
    <x v="0"/>
  </r>
  <r>
    <n v="20811"/>
    <s v="Medium"/>
    <n v="0.05"/>
    <n v="59.78"/>
    <n v="10.29"/>
    <n v="539"/>
    <x v="0"/>
    <s v="Alice Coley"/>
    <s v="Regular Air"/>
    <x v="2"/>
    <x v="0"/>
    <x v="8"/>
    <s v="Small Box"/>
    <x v="223"/>
    <n v="0.39"/>
    <n v="0.38488190306159387"/>
    <s v="United States"/>
    <x v="2"/>
    <x v="12"/>
    <s v="Urbana"/>
    <n v="61801"/>
    <x v="50"/>
    <x v="3"/>
    <s v="2015"/>
    <d v="2015-05-15T00:00:00"/>
    <n v="159.52970000000005"/>
    <n v="7"/>
    <n v="414.49"/>
    <n v="91174"/>
    <x v="0"/>
  </r>
  <r>
    <n v="20812"/>
    <s v="Medium"/>
    <n v="0.08"/>
    <n v="20.99"/>
    <n v="1.25"/>
    <n v="540"/>
    <x v="1"/>
    <s v="Ruth Lamm"/>
    <s v="Regular Air"/>
    <x v="2"/>
    <x v="2"/>
    <x v="5"/>
    <s v="Small Pack"/>
    <x v="224"/>
    <n v="0.83"/>
    <n v="3.2726692073495302E-2"/>
    <s v="United States"/>
    <x v="2"/>
    <x v="12"/>
    <s v="Vernon Hills"/>
    <n v="60061"/>
    <x v="50"/>
    <x v="3"/>
    <s v="2015"/>
    <d v="2015-05-16T00:00:00"/>
    <n v="15.371400000000008"/>
    <n v="28"/>
    <n v="469.69"/>
    <n v="91174"/>
    <x v="0"/>
  </r>
  <r>
    <n v="24783"/>
    <s v="Medium"/>
    <n v="0.05"/>
    <n v="204.1"/>
    <n v="13.99"/>
    <n v="540"/>
    <x v="1"/>
    <s v="Ruth Lamm"/>
    <s v="Regular Air"/>
    <x v="2"/>
    <x v="2"/>
    <x v="6"/>
    <s v="Medium Box"/>
    <x v="225"/>
    <n v="0.37"/>
    <n v="0.69"/>
    <s v="United States"/>
    <x v="2"/>
    <x v="12"/>
    <s v="Vernon Hills"/>
    <n v="60061"/>
    <x v="94"/>
    <x v="3"/>
    <s v="2015"/>
    <d v="2015-05-25T00:00:00"/>
    <n v="5924.1122999999998"/>
    <n v="41"/>
    <n v="8585.67"/>
    <n v="91175"/>
    <x v="0"/>
  </r>
  <r>
    <n v="23401"/>
    <s v="Not Specified"/>
    <n v="0.03"/>
    <n v="13.73"/>
    <n v="6.85"/>
    <n v="547"/>
    <x v="0"/>
    <s v="Henry Ball"/>
    <s v="Express Air"/>
    <x v="0"/>
    <x v="1"/>
    <x v="2"/>
    <s v="Wrap Bag"/>
    <x v="226"/>
    <n v="0.54"/>
    <n v="0.69"/>
    <s v="United States"/>
    <x v="1"/>
    <x v="36"/>
    <s v="Morgantown"/>
    <n v="26501"/>
    <x v="110"/>
    <x v="1"/>
    <s v="2015"/>
    <d v="2015-06-15T00:00:00"/>
    <n v="39.585299999999997"/>
    <n v="4"/>
    <n v="57.37"/>
    <n v="86250"/>
    <x v="0"/>
  </r>
  <r>
    <n v="25806"/>
    <s v="Not Specified"/>
    <n v="0.02"/>
    <n v="7.1"/>
    <n v="6.05"/>
    <n v="549"/>
    <x v="0"/>
    <s v="Dennis Boykin Townsend"/>
    <s v="Regular Air"/>
    <x v="0"/>
    <x v="0"/>
    <x v="8"/>
    <s v="Small Box"/>
    <x v="227"/>
    <n v="0.39"/>
    <n v="-1.0008745476477685"/>
    <s v="United States"/>
    <x v="0"/>
    <x v="27"/>
    <s v="Roswell"/>
    <n v="88201"/>
    <x v="13"/>
    <x v="0"/>
    <s v="2015"/>
    <d v="2015-01-20T00:00:00"/>
    <n v="-66.378"/>
    <n v="9"/>
    <n v="66.319999999999993"/>
    <n v="90908"/>
    <x v="0"/>
  </r>
  <r>
    <n v="24132"/>
    <s v="High"/>
    <n v="0.05"/>
    <n v="1.68"/>
    <n v="1.57"/>
    <n v="550"/>
    <x v="1"/>
    <s v="Edna Monroe Talley"/>
    <s v="Regular Air"/>
    <x v="0"/>
    <x v="0"/>
    <x v="0"/>
    <s v="Wrap Bag"/>
    <x v="15"/>
    <n v="0.59"/>
    <n v="-1.7781333333333336"/>
    <s v="United States"/>
    <x v="2"/>
    <x v="7"/>
    <s v="Seguin"/>
    <n v="78155"/>
    <x v="111"/>
    <x v="0"/>
    <s v="2015"/>
    <d v="2015-01-31T00:00:00"/>
    <n v="-33.340000000000003"/>
    <n v="11"/>
    <n v="18.75"/>
    <n v="90909"/>
    <x v="0"/>
  </r>
  <r>
    <n v="24133"/>
    <s v="High"/>
    <n v="0.1"/>
    <n v="218.75"/>
    <n v="69.64"/>
    <n v="550"/>
    <x v="1"/>
    <s v="Edna Monroe Talley"/>
    <s v="Delivery Truck"/>
    <x v="0"/>
    <x v="1"/>
    <x v="11"/>
    <s v="Jumbo Box"/>
    <x v="228"/>
    <n v="0.77"/>
    <n v="-1.0677205453291603"/>
    <s v="United States"/>
    <x v="2"/>
    <x v="7"/>
    <s v="Seguin"/>
    <n v="78155"/>
    <x v="111"/>
    <x v="0"/>
    <s v="2015"/>
    <d v="2015-02-01T00:00:00"/>
    <n v="-201.27599999999998"/>
    <n v="1"/>
    <n v="188.51"/>
    <n v="90909"/>
    <x v="0"/>
  </r>
  <r>
    <n v="23209"/>
    <s v="Medium"/>
    <n v="0.06"/>
    <n v="549.99"/>
    <n v="49"/>
    <n v="550"/>
    <x v="1"/>
    <s v="Edna Monroe Talley"/>
    <s v="Delivery Truck"/>
    <x v="0"/>
    <x v="2"/>
    <x v="16"/>
    <s v="Jumbo Drum"/>
    <x v="229"/>
    <n v="0.35"/>
    <n v="0.69"/>
    <s v="United States"/>
    <x v="2"/>
    <x v="7"/>
    <s v="Seguin"/>
    <n v="78155"/>
    <x v="20"/>
    <x v="1"/>
    <s v="2015"/>
    <d v="2015-06-13T00:00:00"/>
    <n v="4637.4071999999996"/>
    <n v="13"/>
    <n v="6720.88"/>
    <n v="90910"/>
    <x v="0"/>
  </r>
  <r>
    <n v="23210"/>
    <s v="Medium"/>
    <n v="0.08"/>
    <n v="115.99"/>
    <n v="5.99"/>
    <n v="550"/>
    <x v="1"/>
    <s v="Edna Monroe Talley"/>
    <s v="Express Air"/>
    <x v="0"/>
    <x v="2"/>
    <x v="5"/>
    <s v="Small Box"/>
    <x v="230"/>
    <n v="0.56999999999999995"/>
    <n v="-2.3436209764210938"/>
    <s v="United States"/>
    <x v="2"/>
    <x v="7"/>
    <s v="Seguin"/>
    <n v="78155"/>
    <x v="20"/>
    <x v="1"/>
    <s v="2015"/>
    <d v="2015-06-13T00:00:00"/>
    <n v="-239.54149999999998"/>
    <n v="1"/>
    <n v="102.21"/>
    <n v="90910"/>
    <x v="0"/>
  </r>
  <r>
    <n v="24134"/>
    <s v="High"/>
    <n v="0"/>
    <n v="15.04"/>
    <n v="1.97"/>
    <n v="551"/>
    <x v="0"/>
    <s v="Peggy Chan"/>
    <s v="Regular Air"/>
    <x v="0"/>
    <x v="0"/>
    <x v="7"/>
    <s v="Wrap Bag"/>
    <x v="231"/>
    <n v="0.39"/>
    <n v="0.69"/>
    <s v="United States"/>
    <x v="2"/>
    <x v="7"/>
    <s v="Sherman"/>
    <n v="75090"/>
    <x v="111"/>
    <x v="0"/>
    <s v="2015"/>
    <d v="2015-02-01T00:00:00"/>
    <n v="21.514199999999999"/>
    <n v="2"/>
    <n v="31.18"/>
    <n v="90909"/>
    <x v="0"/>
  </r>
  <r>
    <n v="2368"/>
    <s v="Medium"/>
    <n v="0"/>
    <n v="6.88"/>
    <n v="2"/>
    <n v="553"/>
    <x v="1"/>
    <s v="Kristine Connolly"/>
    <s v="Express Air"/>
    <x v="1"/>
    <x v="0"/>
    <x v="7"/>
    <s v="Wrap Bag"/>
    <x v="232"/>
    <n v="0.39"/>
    <n v="0.12734272791836432"/>
    <s v="United States"/>
    <x v="0"/>
    <x v="1"/>
    <s v="Los Angeles"/>
    <n v="90008"/>
    <x v="9"/>
    <x v="0"/>
    <s v="2015"/>
    <d v="2015-01-29T00:00:00"/>
    <n v="34.068000000000005"/>
    <n v="36"/>
    <n v="267.52999999999997"/>
    <n v="17155"/>
    <x v="1"/>
  </r>
  <r>
    <n v="349"/>
    <s v="Not Specified"/>
    <n v="7.0000000000000007E-2"/>
    <n v="2036.48"/>
    <n v="14.7"/>
    <n v="553"/>
    <x v="1"/>
    <s v="Kristine Connolly"/>
    <s v="Delivery Truck"/>
    <x v="0"/>
    <x v="2"/>
    <x v="6"/>
    <s v="Jumbo Drum"/>
    <x v="220"/>
    <n v="0.55000000000000004"/>
    <n v="9.4625077242590519E-2"/>
    <s v="United States"/>
    <x v="0"/>
    <x v="1"/>
    <s v="Los Angeles"/>
    <n v="90008"/>
    <x v="54"/>
    <x v="2"/>
    <s v="2015"/>
    <d v="2015-02-21T00:00:00"/>
    <n v="4073.25"/>
    <n v="25"/>
    <n v="43046.2"/>
    <n v="2433"/>
    <x v="0"/>
  </r>
  <r>
    <n v="1115"/>
    <s v="Low"/>
    <n v="0.01"/>
    <n v="4.9800000000000004"/>
    <n v="7.44"/>
    <n v="553"/>
    <x v="1"/>
    <s v="Kristine Connolly"/>
    <s v="Regular Air"/>
    <x v="0"/>
    <x v="0"/>
    <x v="7"/>
    <s v="Small Box"/>
    <x v="130"/>
    <n v="0.36"/>
    <n v="-0.54387208140274368"/>
    <s v="United States"/>
    <x v="0"/>
    <x v="1"/>
    <s v="Los Angeles"/>
    <n v="90008"/>
    <x v="112"/>
    <x v="4"/>
    <s v="2015"/>
    <d v="2015-04-24T00:00:00"/>
    <n v="-179.59199999999998"/>
    <n v="63"/>
    <n v="330.21"/>
    <n v="8165"/>
    <x v="0"/>
  </r>
  <r>
    <n v="64"/>
    <s v="Medium"/>
    <n v="0.08"/>
    <n v="124.49"/>
    <n v="51.94"/>
    <n v="553"/>
    <x v="1"/>
    <s v="Kristine Connolly"/>
    <s v="Delivery Truck"/>
    <x v="0"/>
    <x v="1"/>
    <x v="11"/>
    <s v="Jumbo Box"/>
    <x v="156"/>
    <n v="0.63"/>
    <n v="-7.3247386688175292E-2"/>
    <s v="United States"/>
    <x v="0"/>
    <x v="1"/>
    <s v="Los Angeles"/>
    <n v="90008"/>
    <x v="49"/>
    <x v="1"/>
    <s v="2015"/>
    <d v="2015-06-19T00:00:00"/>
    <n v="-500.38"/>
    <n v="56"/>
    <n v="6831.37"/>
    <n v="359"/>
    <x v="0"/>
  </r>
  <r>
    <n v="18349"/>
    <s v="Not Specified"/>
    <n v="7.0000000000000007E-2"/>
    <n v="2036.48"/>
    <n v="14.7"/>
    <n v="555"/>
    <x v="1"/>
    <s v="Walter Young"/>
    <s v="Delivery Truck"/>
    <x v="0"/>
    <x v="2"/>
    <x v="6"/>
    <s v="Jumbo Drum"/>
    <x v="220"/>
    <n v="0.55000000000000004"/>
    <n v="0.58352119669850899"/>
    <s v="United States"/>
    <x v="0"/>
    <x v="17"/>
    <s v="Pleasant Grove"/>
    <n v="84062"/>
    <x v="54"/>
    <x v="2"/>
    <s v="2015"/>
    <d v="2015-02-21T00:00:00"/>
    <n v="6028.41"/>
    <n v="6"/>
    <n v="10331.09"/>
    <n v="86190"/>
    <x v="0"/>
  </r>
  <r>
    <n v="19115"/>
    <s v="Low"/>
    <n v="0.01"/>
    <n v="4.9800000000000004"/>
    <n v="7.44"/>
    <n v="555"/>
    <x v="1"/>
    <s v="Walter Young"/>
    <s v="Regular Air"/>
    <x v="0"/>
    <x v="0"/>
    <x v="7"/>
    <s v="Small Box"/>
    <x v="130"/>
    <n v="0.36"/>
    <n v="-1.9274123539232053"/>
    <s v="United States"/>
    <x v="0"/>
    <x v="17"/>
    <s v="Pleasant Grove"/>
    <n v="84062"/>
    <x v="112"/>
    <x v="4"/>
    <s v="2015"/>
    <d v="2015-04-24T00:00:00"/>
    <n v="-161.6328"/>
    <n v="16"/>
    <n v="83.86"/>
    <n v="86191"/>
    <x v="0"/>
  </r>
  <r>
    <n v="18064"/>
    <s v="Medium"/>
    <n v="0.08"/>
    <n v="124.49"/>
    <n v="51.94"/>
    <n v="555"/>
    <x v="1"/>
    <s v="Walter Young"/>
    <s v="Delivery Truck"/>
    <x v="0"/>
    <x v="1"/>
    <x v="11"/>
    <s v="Jumbo Box"/>
    <x v="156"/>
    <n v="0.63"/>
    <n v="-0.14649498782087317"/>
    <s v="United States"/>
    <x v="0"/>
    <x v="17"/>
    <s v="Pleasant Grove"/>
    <n v="84062"/>
    <x v="49"/>
    <x v="1"/>
    <s v="2015"/>
    <d v="2015-06-19T00:00:00"/>
    <n v="-250.19"/>
    <n v="14"/>
    <n v="1707.84"/>
    <n v="86192"/>
    <x v="0"/>
  </r>
  <r>
    <n v="20368"/>
    <s v="Medium"/>
    <n v="0"/>
    <n v="6.88"/>
    <n v="2"/>
    <n v="556"/>
    <x v="1"/>
    <s v="Kristina Sanders"/>
    <s v="Express Air"/>
    <x v="1"/>
    <x v="0"/>
    <x v="7"/>
    <s v="Wrap Bag"/>
    <x v="232"/>
    <n v="0.39"/>
    <n v="0.69"/>
    <s v="United States"/>
    <x v="0"/>
    <x v="17"/>
    <s v="Provo"/>
    <n v="84604"/>
    <x v="9"/>
    <x v="0"/>
    <s v="2015"/>
    <d v="2015-01-29T00:00:00"/>
    <n v="46.147199999999991"/>
    <n v="9"/>
    <n v="66.88"/>
    <n v="86189"/>
    <x v="0"/>
  </r>
  <r>
    <n v="20369"/>
    <s v="Medium"/>
    <n v="0.03"/>
    <n v="32.479999999999997"/>
    <n v="35"/>
    <n v="556"/>
    <x v="1"/>
    <s v="Kristina Sanders"/>
    <s v="Express Air"/>
    <x v="1"/>
    <x v="0"/>
    <x v="10"/>
    <s v="Large Box"/>
    <x v="233"/>
    <n v="0.81"/>
    <n v="-4.0607282383325449"/>
    <s v="United States"/>
    <x v="0"/>
    <x v="17"/>
    <s v="Provo"/>
    <n v="84604"/>
    <x v="9"/>
    <x v="0"/>
    <s v="2015"/>
    <d v="2015-01-28T00:00:00"/>
    <n v="-1116.3348000000001"/>
    <n v="8"/>
    <n v="274.91000000000003"/>
    <n v="86189"/>
    <x v="0"/>
  </r>
  <r>
    <n v="21966"/>
    <s v="Critical"/>
    <n v="0.02"/>
    <n v="280.98"/>
    <n v="57"/>
    <n v="568"/>
    <x v="1"/>
    <s v="Peter McConnell"/>
    <s v="Delivery Truck"/>
    <x v="3"/>
    <x v="1"/>
    <x v="1"/>
    <s v="Jumbo Drum"/>
    <x v="234"/>
    <n v="0.78"/>
    <n v="1.0115651079965269"/>
    <s v="United States"/>
    <x v="3"/>
    <x v="37"/>
    <s v="Columbus"/>
    <n v="39701"/>
    <x v="30"/>
    <x v="5"/>
    <s v="2015"/>
    <d v="2015-03-05T00:00:00"/>
    <n v="1141.7939999999999"/>
    <n v="4"/>
    <n v="1128.74"/>
    <n v="88879"/>
    <x v="0"/>
  </r>
  <r>
    <n v="22667"/>
    <s v="Not Specified"/>
    <n v="0.09"/>
    <n v="70.97"/>
    <n v="3.5"/>
    <n v="568"/>
    <x v="1"/>
    <s v="Peter McConnell"/>
    <s v="Regular Air"/>
    <x v="3"/>
    <x v="0"/>
    <x v="15"/>
    <s v="Small Box"/>
    <x v="235"/>
    <n v="0.59"/>
    <n v="-0.12353503145200315"/>
    <s v="United States"/>
    <x v="3"/>
    <x v="37"/>
    <s v="Columbus"/>
    <n v="39701"/>
    <x v="112"/>
    <x v="4"/>
    <s v="2015"/>
    <d v="2015-04-15T00:00:00"/>
    <n v="-99.568000000000012"/>
    <n v="12"/>
    <n v="805.99"/>
    <n v="88880"/>
    <x v="0"/>
  </r>
  <r>
    <n v="22736"/>
    <s v="Medium"/>
    <n v="0.08"/>
    <n v="67.28"/>
    <n v="19.989999999999998"/>
    <n v="568"/>
    <x v="1"/>
    <s v="Peter McConnell"/>
    <s v="Express Air"/>
    <x v="3"/>
    <x v="0"/>
    <x v="8"/>
    <s v="Small Box"/>
    <x v="236"/>
    <n v="0.4"/>
    <n v="0.21082247266862938"/>
    <s v="United States"/>
    <x v="3"/>
    <x v="37"/>
    <s v="Columbus"/>
    <n v="39701"/>
    <x v="113"/>
    <x v="4"/>
    <s v="2015"/>
    <d v="2015-04-03T00:00:00"/>
    <n v="224.85059999999999"/>
    <n v="16"/>
    <n v="1066.54"/>
    <n v="88882"/>
    <x v="0"/>
  </r>
  <r>
    <n v="26038"/>
    <s v="Low"/>
    <n v="0.06"/>
    <n v="7.99"/>
    <n v="5.03"/>
    <n v="570"/>
    <x v="0"/>
    <s v="Katharine Bass"/>
    <s v="Regular Air"/>
    <x v="3"/>
    <x v="2"/>
    <x v="5"/>
    <s v="Medium Box"/>
    <x v="145"/>
    <n v="0.6"/>
    <n v="-1.857818679647095"/>
    <s v="United States"/>
    <x v="0"/>
    <x v="34"/>
    <s v="Henderson"/>
    <n v="89015"/>
    <x v="107"/>
    <x v="0"/>
    <s v="2015"/>
    <d v="2015-01-13T00:00:00"/>
    <n v="-122.13300000000001"/>
    <n v="10"/>
    <n v="65.739999999999995"/>
    <n v="88881"/>
    <x v="0"/>
  </r>
  <r>
    <n v="23719"/>
    <s v="Critical"/>
    <n v="0.05"/>
    <n v="4.13"/>
    <n v="5.04"/>
    <n v="573"/>
    <x v="1"/>
    <s v="Vanessa Winstead"/>
    <s v="Regular Air"/>
    <x v="1"/>
    <x v="0"/>
    <x v="8"/>
    <s v="Small Box"/>
    <x v="237"/>
    <n v="0.38"/>
    <n v="-2.0814212328767123"/>
    <s v="United States"/>
    <x v="2"/>
    <x v="12"/>
    <s v="Pekin"/>
    <n v="61554"/>
    <x v="114"/>
    <x v="5"/>
    <s v="2015"/>
    <d v="2015-03-14T00:00:00"/>
    <n v="-12.1555"/>
    <n v="1"/>
    <n v="5.84"/>
    <n v="86555"/>
    <x v="0"/>
  </r>
  <r>
    <n v="21992"/>
    <s v="High"/>
    <n v="0.08"/>
    <n v="415.88"/>
    <n v="11.37"/>
    <n v="573"/>
    <x v="1"/>
    <s v="Vanessa Winstead"/>
    <s v="Regular Air"/>
    <x v="0"/>
    <x v="0"/>
    <x v="10"/>
    <s v="Small Box"/>
    <x v="165"/>
    <n v="0.56999999999999995"/>
    <n v="-0.66347215030697537"/>
    <s v="United States"/>
    <x v="2"/>
    <x v="12"/>
    <s v="Pekin"/>
    <n v="61554"/>
    <x v="115"/>
    <x v="2"/>
    <s v="2015"/>
    <d v="2015-02-27T00:00:00"/>
    <n v="-269.08440000000002"/>
    <n v="1"/>
    <n v="405.57"/>
    <n v="86556"/>
    <x v="0"/>
  </r>
  <r>
    <n v="21325"/>
    <s v="Low"/>
    <n v="0.06"/>
    <n v="4.4800000000000004"/>
    <n v="49"/>
    <n v="576"/>
    <x v="0"/>
    <s v="Gordon Lyon"/>
    <s v="Regular Air"/>
    <x v="0"/>
    <x v="0"/>
    <x v="15"/>
    <s v="Large Box"/>
    <x v="238"/>
    <n v="0.6"/>
    <n v="-17.361963190184049"/>
    <s v="United States"/>
    <x v="0"/>
    <x v="1"/>
    <s v="Pomona"/>
    <n v="91767"/>
    <x v="107"/>
    <x v="0"/>
    <s v="2015"/>
    <d v="2015-01-17T00:00:00"/>
    <n v="-566"/>
    <n v="4"/>
    <n v="32.6"/>
    <n v="88645"/>
    <x v="0"/>
  </r>
  <r>
    <n v="18664"/>
    <s v="Medium"/>
    <n v="0.03"/>
    <n v="162.93"/>
    <n v="19.989999999999998"/>
    <n v="578"/>
    <x v="0"/>
    <s v="Evan K Bullard"/>
    <s v="Regular Air"/>
    <x v="0"/>
    <x v="0"/>
    <x v="4"/>
    <s v="Small Box"/>
    <x v="239"/>
    <n v="0.39"/>
    <n v="0.56823292238505074"/>
    <s v="United States"/>
    <x v="1"/>
    <x v="18"/>
    <s v="Naugatuck"/>
    <n v="6770"/>
    <x v="116"/>
    <x v="3"/>
    <s v="2015"/>
    <d v="2015-05-14T00:00:00"/>
    <n v="293.14"/>
    <n v="3"/>
    <n v="515.88"/>
    <n v="88644"/>
    <x v="0"/>
  </r>
  <r>
    <n v="18665"/>
    <s v="Medium"/>
    <n v="0.01"/>
    <n v="11.58"/>
    <n v="5.72"/>
    <n v="579"/>
    <x v="0"/>
    <s v="Marlene Abrams"/>
    <s v="Regular Air"/>
    <x v="0"/>
    <x v="0"/>
    <x v="4"/>
    <s v="Small Box"/>
    <x v="240"/>
    <n v="0.35"/>
    <n v="-0.26376695929768557"/>
    <s v="United States"/>
    <x v="1"/>
    <x v="18"/>
    <s v="Seymour"/>
    <n v="6478"/>
    <x v="116"/>
    <x v="3"/>
    <s v="2015"/>
    <d v="2015-05-15T00:00:00"/>
    <n v="-6.61"/>
    <n v="2"/>
    <n v="25.06"/>
    <n v="88644"/>
    <x v="0"/>
  </r>
  <r>
    <n v="18662"/>
    <s v="Medium"/>
    <n v="0.01"/>
    <n v="55.99"/>
    <n v="5"/>
    <n v="580"/>
    <x v="0"/>
    <s v="Kathryn Patrick"/>
    <s v="Regular Air"/>
    <x v="0"/>
    <x v="2"/>
    <x v="5"/>
    <s v="Small Pack"/>
    <x v="241"/>
    <n v="0.8"/>
    <n v="-9.9510583840619823E-2"/>
    <s v="United States"/>
    <x v="1"/>
    <x v="14"/>
    <s v="Auburn"/>
    <n v="4210"/>
    <x v="116"/>
    <x v="3"/>
    <s v="2015"/>
    <d v="2015-05-14T00:00:00"/>
    <n v="-57.541000000000004"/>
    <n v="12"/>
    <n v="578.24"/>
    <n v="88644"/>
    <x v="0"/>
  </r>
  <r>
    <n v="24180"/>
    <s v="Not Specified"/>
    <n v="0.04"/>
    <n v="15.51"/>
    <n v="17.78"/>
    <n v="584"/>
    <x v="0"/>
    <s v="Timothy Currie"/>
    <s v="Regular Air"/>
    <x v="0"/>
    <x v="0"/>
    <x v="10"/>
    <s v="Small Box"/>
    <x v="242"/>
    <n v="0.59"/>
    <n v="-2.2767467715727361"/>
    <s v="United States"/>
    <x v="1"/>
    <x v="15"/>
    <s v="Woburn"/>
    <n v="1801"/>
    <x v="72"/>
    <x v="0"/>
    <s v="2015"/>
    <d v="2015-01-23T00:00:00"/>
    <n v="-266.22000000000003"/>
    <n v="7"/>
    <n v="116.93"/>
    <n v="88646"/>
    <x v="0"/>
  </r>
  <r>
    <n v="18663"/>
    <s v="Medium"/>
    <n v="0.06"/>
    <n v="13.9"/>
    <n v="7.59"/>
    <n v="585"/>
    <x v="0"/>
    <s v="William Larson"/>
    <s v="Regular Air"/>
    <x v="0"/>
    <x v="0"/>
    <x v="12"/>
    <s v="Small Pack"/>
    <x v="243"/>
    <n v="0.56000000000000005"/>
    <n v="-0.39653857436198303"/>
    <s v="United States"/>
    <x v="1"/>
    <x v="16"/>
    <s v="Concord"/>
    <n v="3301"/>
    <x v="116"/>
    <x v="3"/>
    <s v="2015"/>
    <d v="2015-05-14T00:00:00"/>
    <n v="-67.59"/>
    <n v="12"/>
    <n v="170.45"/>
    <n v="88644"/>
    <x v="0"/>
  </r>
  <r>
    <n v="19781"/>
    <s v="Critical"/>
    <n v="0.08"/>
    <n v="30.53"/>
    <n v="19.989999999999998"/>
    <n v="592"/>
    <x v="0"/>
    <s v="Eva Silverman"/>
    <s v="Regular Air"/>
    <x v="2"/>
    <x v="0"/>
    <x v="9"/>
    <s v="Small Box"/>
    <x v="244"/>
    <n v="0.39"/>
    <n v="-0.83907230559345158"/>
    <s v="United States"/>
    <x v="2"/>
    <x v="12"/>
    <s v="Wilmette"/>
    <n v="60091"/>
    <x v="60"/>
    <x v="0"/>
    <s v="2015"/>
    <d v="2015-01-17T00:00:00"/>
    <n v="-239.8656"/>
    <n v="10"/>
    <n v="285.87"/>
    <n v="86307"/>
    <x v="0"/>
  </r>
  <r>
    <n v="19782"/>
    <s v="Critical"/>
    <n v="0.01"/>
    <n v="1.68"/>
    <n v="1.57"/>
    <n v="593"/>
    <x v="0"/>
    <s v="Joel Huffman"/>
    <s v="Regular Air"/>
    <x v="2"/>
    <x v="0"/>
    <x v="0"/>
    <s v="Wrap Bag"/>
    <x v="15"/>
    <n v="0.59"/>
    <n v="-2.6236622484045165"/>
    <s v="United States"/>
    <x v="2"/>
    <x v="12"/>
    <s v="Woodridge"/>
    <n v="60517"/>
    <x v="60"/>
    <x v="0"/>
    <s v="2015"/>
    <d v="2015-01-19T00:00:00"/>
    <n v="-53.444000000000003"/>
    <n v="12"/>
    <n v="20.37"/>
    <n v="86307"/>
    <x v="0"/>
  </r>
  <r>
    <n v="22996"/>
    <s v="Critical"/>
    <n v="0.09"/>
    <n v="13.79"/>
    <n v="8.7799999999999994"/>
    <n v="594"/>
    <x v="1"/>
    <s v="Charlie Moore"/>
    <s v="Regular Air"/>
    <x v="3"/>
    <x v="1"/>
    <x v="2"/>
    <s v="Small Box"/>
    <x v="245"/>
    <n v="0.43"/>
    <n v="-1.2683486238532109"/>
    <s v="United States"/>
    <x v="2"/>
    <x v="38"/>
    <s v="Anderson"/>
    <n v="46016"/>
    <x v="24"/>
    <x v="5"/>
    <s v="2015"/>
    <d v="2015-03-17T00:00:00"/>
    <n v="-22.12"/>
    <n v="1"/>
    <n v="17.440000000000001"/>
    <n v="86309"/>
    <x v="0"/>
  </r>
  <r>
    <n v="21662"/>
    <s v="Critical"/>
    <n v="0.04"/>
    <n v="39.479999999999997"/>
    <n v="1.99"/>
    <n v="594"/>
    <x v="1"/>
    <s v="Charlie Moore"/>
    <s v="Regular Air"/>
    <x v="3"/>
    <x v="2"/>
    <x v="13"/>
    <s v="Small Pack"/>
    <x v="246"/>
    <n v="0.54"/>
    <n v="0.69"/>
    <s v="United States"/>
    <x v="2"/>
    <x v="38"/>
    <s v="Anderson"/>
    <n v="46016"/>
    <x v="117"/>
    <x v="1"/>
    <s v="2015"/>
    <d v="2015-06-22T00:00:00"/>
    <n v="484.84919999999994"/>
    <n v="18"/>
    <n v="702.68"/>
    <n v="86311"/>
    <x v="0"/>
  </r>
  <r>
    <n v="21663"/>
    <s v="Critical"/>
    <n v="0.04"/>
    <n v="3.7"/>
    <n v="1.61"/>
    <n v="594"/>
    <x v="1"/>
    <s v="Charlie Moore"/>
    <s v="Regular Air"/>
    <x v="3"/>
    <x v="1"/>
    <x v="2"/>
    <s v="Wrap Bag"/>
    <x v="247"/>
    <n v="0.44"/>
    <n v="0.26769779892920881"/>
    <s v="United States"/>
    <x v="2"/>
    <x v="38"/>
    <s v="Anderson"/>
    <n v="46016"/>
    <x v="117"/>
    <x v="1"/>
    <s v="2015"/>
    <d v="2015-06-20T00:00:00"/>
    <n v="18"/>
    <n v="18"/>
    <n v="67.239999999999995"/>
    <n v="86311"/>
    <x v="0"/>
  </r>
  <r>
    <n v="24480"/>
    <s v="Critical"/>
    <n v="0.03"/>
    <n v="3.8"/>
    <n v="1.49"/>
    <n v="596"/>
    <x v="1"/>
    <s v="Doris Fitzpatrick"/>
    <s v="Regular Air"/>
    <x v="3"/>
    <x v="0"/>
    <x v="8"/>
    <s v="Small Box"/>
    <x v="27"/>
    <n v="0.38"/>
    <n v="0.62935723114956732"/>
    <s v="United States"/>
    <x v="2"/>
    <x v="38"/>
    <s v="Carmel"/>
    <n v="46032"/>
    <x v="2"/>
    <x v="2"/>
    <s v="2015"/>
    <d v="2015-02-17T00:00:00"/>
    <n v="15.2745"/>
    <n v="6"/>
    <n v="24.27"/>
    <n v="86308"/>
    <x v="0"/>
  </r>
  <r>
    <n v="24481"/>
    <s v="Critical"/>
    <n v="7.0000000000000007E-2"/>
    <n v="7.98"/>
    <n v="1.25"/>
    <n v="596"/>
    <x v="1"/>
    <s v="Doris Fitzpatrick"/>
    <s v="Regular Air"/>
    <x v="3"/>
    <x v="0"/>
    <x v="7"/>
    <s v="Wrap Bag"/>
    <x v="248"/>
    <n v="0.35"/>
    <n v="0.69"/>
    <s v="United States"/>
    <x v="2"/>
    <x v="38"/>
    <s v="Carmel"/>
    <n v="46032"/>
    <x v="2"/>
    <x v="2"/>
    <s v="2015"/>
    <d v="2015-02-17T00:00:00"/>
    <n v="26.585699999999999"/>
    <n v="5"/>
    <n v="38.53"/>
    <n v="86308"/>
    <x v="0"/>
  </r>
  <r>
    <n v="24482"/>
    <s v="Critical"/>
    <n v="7.0000000000000007E-2"/>
    <n v="417.4"/>
    <n v="75.23"/>
    <n v="596"/>
    <x v="1"/>
    <s v="Doris Fitzpatrick"/>
    <s v="Delivery Truck"/>
    <x v="3"/>
    <x v="1"/>
    <x v="11"/>
    <s v="Jumbo Box"/>
    <x v="249"/>
    <n v="0.79"/>
    <n v="-0.11716245275641859"/>
    <s v="United States"/>
    <x v="2"/>
    <x v="38"/>
    <s v="Carmel"/>
    <n v="46032"/>
    <x v="2"/>
    <x v="2"/>
    <s v="2015"/>
    <d v="2015-02-16T00:00:00"/>
    <n v="-575.35199999999998"/>
    <n v="12"/>
    <n v="4910.72"/>
    <n v="86308"/>
    <x v="0"/>
  </r>
  <r>
    <n v="25949"/>
    <s v="Not Specified"/>
    <n v="0.1"/>
    <n v="6.48"/>
    <n v="5.9"/>
    <n v="597"/>
    <x v="0"/>
    <s v="Alexandra Wise"/>
    <s v="Regular Air"/>
    <x v="2"/>
    <x v="0"/>
    <x v="7"/>
    <s v="Small Box"/>
    <x v="250"/>
    <n v="0.37"/>
    <n v="-0.44208047945205481"/>
    <s v="United States"/>
    <x v="2"/>
    <x v="38"/>
    <s v="Columbus"/>
    <n v="47201"/>
    <x v="69"/>
    <x v="1"/>
    <s v="2015"/>
    <d v="2015-06-10T00:00:00"/>
    <n v="-51.634999999999998"/>
    <n v="19"/>
    <n v="116.8"/>
    <n v="86310"/>
    <x v="0"/>
  </r>
  <r>
    <n v="21274"/>
    <s v="Medium"/>
    <n v="0.06"/>
    <n v="6.48"/>
    <n v="7.37"/>
    <n v="600"/>
    <x v="0"/>
    <s v="Vickie Morse"/>
    <s v="Regular Air"/>
    <x v="0"/>
    <x v="0"/>
    <x v="7"/>
    <s v="Small Box"/>
    <x v="251"/>
    <n v="0.37"/>
    <n v="-2.3291139240506329"/>
    <s v="United States"/>
    <x v="1"/>
    <x v="30"/>
    <s v="Reisterstown"/>
    <n v="21136"/>
    <x v="114"/>
    <x v="5"/>
    <s v="2015"/>
    <d v="2015-03-14T00:00:00"/>
    <n v="-75.44"/>
    <n v="5"/>
    <n v="32.39"/>
    <n v="87579"/>
    <x v="0"/>
  </r>
  <r>
    <n v="20929"/>
    <s v="Not Specified"/>
    <n v="0.02"/>
    <n v="35.99"/>
    <n v="5"/>
    <n v="603"/>
    <x v="0"/>
    <s v="Gretchen Ball"/>
    <s v="Regular Air"/>
    <x v="1"/>
    <x v="2"/>
    <x v="5"/>
    <s v="Small Box"/>
    <x v="252"/>
    <n v="0.85"/>
    <n v="-0.53090126871241061"/>
    <s v="United States"/>
    <x v="0"/>
    <x v="21"/>
    <s v="Pueblo"/>
    <n v="81001"/>
    <x v="118"/>
    <x v="2"/>
    <s v="2015"/>
    <d v="2015-02-05T00:00:00"/>
    <n v="-120.934"/>
    <n v="7"/>
    <n v="227.79"/>
    <n v="87020"/>
    <x v="0"/>
  </r>
  <r>
    <n v="4015"/>
    <s v="Critical"/>
    <n v="0.09"/>
    <n v="154.13"/>
    <n v="69"/>
    <n v="604"/>
    <x v="1"/>
    <s v="Lindsay P Ashley"/>
    <s v="Express Air"/>
    <x v="0"/>
    <x v="1"/>
    <x v="11"/>
    <s v="Large Box"/>
    <x v="66"/>
    <n v="0.68"/>
    <n v="-0.31054137710644614"/>
    <s v="United States"/>
    <x v="0"/>
    <x v="1"/>
    <s v="Los Angeles"/>
    <n v="90045"/>
    <x v="88"/>
    <x v="5"/>
    <s v="2015"/>
    <d v="2015-03-15T00:00:00"/>
    <n v="-1763.7477000000003"/>
    <n v="38"/>
    <n v="5679.59"/>
    <n v="28647"/>
    <x v="0"/>
  </r>
  <r>
    <n v="4903"/>
    <s v="Critical"/>
    <n v="0.03"/>
    <n v="1.88"/>
    <n v="1.49"/>
    <n v="604"/>
    <x v="1"/>
    <s v="Lindsay P Ashley"/>
    <s v="Regular Air"/>
    <x v="1"/>
    <x v="0"/>
    <x v="8"/>
    <s v="Small Box"/>
    <x v="83"/>
    <n v="0.37"/>
    <n v="-0.1475713448006255"/>
    <s v="United States"/>
    <x v="0"/>
    <x v="1"/>
    <s v="Los Angeles"/>
    <n v="90045"/>
    <x v="76"/>
    <x v="0"/>
    <s v="2015"/>
    <d v="2015-01-25T00:00:00"/>
    <n v="-15.099500000000001"/>
    <n v="52"/>
    <n v="102.32"/>
    <n v="34882"/>
    <x v="0"/>
  </r>
  <r>
    <n v="22015"/>
    <s v="Critical"/>
    <n v="0.09"/>
    <n v="154.13"/>
    <n v="69"/>
    <n v="605"/>
    <x v="0"/>
    <s v="Alison Peters Wooten"/>
    <s v="Express Air"/>
    <x v="0"/>
    <x v="1"/>
    <x v="11"/>
    <s v="Large Box"/>
    <x v="66"/>
    <n v="0.68"/>
    <n v="-1.1800564019188697"/>
    <s v="United States"/>
    <x v="1"/>
    <x v="4"/>
    <s v="West Islip"/>
    <n v="11795"/>
    <x v="88"/>
    <x v="5"/>
    <s v="2015"/>
    <d v="2015-03-15T00:00:00"/>
    <n v="-1763.7477000000003"/>
    <n v="10"/>
    <n v="1494.63"/>
    <n v="91144"/>
    <x v="0"/>
  </r>
  <r>
    <n v="18492"/>
    <s v="Not Specified"/>
    <n v="0.02"/>
    <n v="15.57"/>
    <n v="1.39"/>
    <n v="617"/>
    <x v="1"/>
    <s v="Brett Schultz"/>
    <s v="Regular Air"/>
    <x v="3"/>
    <x v="0"/>
    <x v="4"/>
    <s v="Small Box"/>
    <x v="253"/>
    <n v="0.38"/>
    <n v="0.50925373134328356"/>
    <s v="United States"/>
    <x v="0"/>
    <x v="21"/>
    <s v="Pueblo"/>
    <n v="81001"/>
    <x v="119"/>
    <x v="4"/>
    <s v="2015"/>
    <d v="2015-04-30T00:00:00"/>
    <n v="23.5428"/>
    <n v="3"/>
    <n v="46.23"/>
    <n v="88198"/>
    <x v="0"/>
  </r>
  <r>
    <n v="18493"/>
    <s v="Not Specified"/>
    <n v="0.02"/>
    <n v="20.89"/>
    <n v="11.52"/>
    <n v="617"/>
    <x v="1"/>
    <s v="Brett Schultz"/>
    <s v="Regular Air"/>
    <x v="3"/>
    <x v="0"/>
    <x v="10"/>
    <s v="Small Box"/>
    <x v="254"/>
    <n v="0.83"/>
    <n v="-0.98865940991120027"/>
    <s v="United States"/>
    <x v="0"/>
    <x v="21"/>
    <s v="Pueblo"/>
    <n v="81001"/>
    <x v="119"/>
    <x v="4"/>
    <s v="2015"/>
    <d v="2015-04-30T00:00:00"/>
    <n v="-276.11279999999999"/>
    <n v="13"/>
    <n v="279.27999999999997"/>
    <n v="88198"/>
    <x v="0"/>
  </r>
  <r>
    <n v="22196"/>
    <s v="Critical"/>
    <n v="0.06"/>
    <n v="17.98"/>
    <n v="4"/>
    <n v="618"/>
    <x v="1"/>
    <s v="Robert Cowan"/>
    <s v="Regular Air"/>
    <x v="3"/>
    <x v="2"/>
    <x v="13"/>
    <s v="Small Box"/>
    <x v="49"/>
    <n v="0.79"/>
    <n v="-1.1151869825863545"/>
    <s v="United States"/>
    <x v="0"/>
    <x v="21"/>
    <s v="Pueblo West"/>
    <n v="81007"/>
    <x v="120"/>
    <x v="5"/>
    <s v="2015"/>
    <d v="2015-03-25T00:00:00"/>
    <n v="-78.13"/>
    <n v="4"/>
    <n v="70.06"/>
    <n v="88197"/>
    <x v="0"/>
  </r>
  <r>
    <n v="18490"/>
    <s v="Not Specified"/>
    <n v="0.06"/>
    <n v="5.38"/>
    <n v="5.24"/>
    <n v="618"/>
    <x v="1"/>
    <s v="Robert Cowan"/>
    <s v="Express Air"/>
    <x v="3"/>
    <x v="0"/>
    <x v="8"/>
    <s v="Small Box"/>
    <x v="255"/>
    <n v="0.36"/>
    <n v="-0.79040503544365692"/>
    <s v="United States"/>
    <x v="0"/>
    <x v="21"/>
    <s v="Pueblo West"/>
    <n v="81007"/>
    <x v="119"/>
    <x v="4"/>
    <s v="2015"/>
    <d v="2015-04-30T00:00:00"/>
    <n v="-64.670940000000002"/>
    <n v="14"/>
    <n v="81.819999999999993"/>
    <n v="88198"/>
    <x v="0"/>
  </r>
  <r>
    <n v="18491"/>
    <s v="Not Specified"/>
    <n v="0.03"/>
    <n v="7.35"/>
    <n v="5.96"/>
    <n v="618"/>
    <x v="1"/>
    <s v="Robert Cowan"/>
    <s v="Regular Air"/>
    <x v="3"/>
    <x v="0"/>
    <x v="7"/>
    <s v="Small Box"/>
    <x v="256"/>
    <n v="0.38"/>
    <n v="-0.84446808510638294"/>
    <s v="United States"/>
    <x v="0"/>
    <x v="21"/>
    <s v="Pueblo West"/>
    <n v="81007"/>
    <x v="119"/>
    <x v="4"/>
    <s v="2015"/>
    <d v="2015-04-30T00:00:00"/>
    <n v="-11.113199999999999"/>
    <n v="1"/>
    <n v="13.16"/>
    <n v="88198"/>
    <x v="0"/>
  </r>
  <r>
    <n v="25539"/>
    <s v="Critical"/>
    <n v="0.03"/>
    <n v="14.2"/>
    <n v="5.3"/>
    <n v="619"/>
    <x v="0"/>
    <s v="Howard Rogers"/>
    <s v="Regular Air"/>
    <x v="3"/>
    <x v="1"/>
    <x v="2"/>
    <s v="Wrap Bag"/>
    <x v="257"/>
    <n v="0.46"/>
    <n v="0.51956500631129232"/>
    <s v="United States"/>
    <x v="2"/>
    <x v="22"/>
    <s v="Southgate"/>
    <n v="48195"/>
    <x v="0"/>
    <x v="0"/>
    <s v="2015"/>
    <d v="2015-01-08T00:00:00"/>
    <n v="107.02"/>
    <n v="14"/>
    <n v="205.98"/>
    <n v="88196"/>
    <x v="0"/>
  </r>
  <r>
    <n v="22248"/>
    <s v="Medium"/>
    <n v="0.1"/>
    <n v="6.88"/>
    <n v="2"/>
    <n v="621"/>
    <x v="0"/>
    <s v="Heather Stern"/>
    <s v="Regular Air"/>
    <x v="1"/>
    <x v="0"/>
    <x v="7"/>
    <s v="Wrap Bag"/>
    <x v="232"/>
    <n v="0.39"/>
    <n v="0.58550540368722193"/>
    <s v="United States"/>
    <x v="1"/>
    <x v="18"/>
    <s v="Newington"/>
    <n v="6111"/>
    <x v="115"/>
    <x v="2"/>
    <s v="2015"/>
    <d v="2015-02-27T00:00:00"/>
    <n v="18.420000000000002"/>
    <n v="5"/>
    <n v="31.46"/>
    <n v="91432"/>
    <x v="0"/>
  </r>
  <r>
    <n v="22247"/>
    <s v="Medium"/>
    <n v="0.06"/>
    <n v="195.99"/>
    <n v="8.99"/>
    <n v="622"/>
    <x v="0"/>
    <s v="Hazel Khan"/>
    <s v="Regular Air"/>
    <x v="1"/>
    <x v="2"/>
    <x v="5"/>
    <s v="Small Box"/>
    <x v="258"/>
    <n v="0.6"/>
    <n v="0.36826243189984931"/>
    <s v="United States"/>
    <x v="1"/>
    <x v="14"/>
    <s v="Auburn"/>
    <n v="4210"/>
    <x v="115"/>
    <x v="2"/>
    <s v="2015"/>
    <d v="2015-02-28T00:00:00"/>
    <n v="349.47"/>
    <n v="6"/>
    <n v="948.97"/>
    <n v="91432"/>
    <x v="0"/>
  </r>
  <r>
    <n v="24880"/>
    <s v="High"/>
    <n v="0.05"/>
    <n v="6.48"/>
    <n v="8.4"/>
    <n v="623"/>
    <x v="0"/>
    <s v="Jenny Petty"/>
    <s v="Regular Air"/>
    <x v="1"/>
    <x v="0"/>
    <x v="7"/>
    <s v="Small Box"/>
    <x v="259"/>
    <n v="0.37"/>
    <n v="-1.6522841083290751"/>
    <s v="United States"/>
    <x v="1"/>
    <x v="16"/>
    <s v="Manchester"/>
    <n v="3101"/>
    <x v="113"/>
    <x v="4"/>
    <s v="2015"/>
    <d v="2015-04-03T00:00:00"/>
    <n v="-226.34640000000002"/>
    <n v="21"/>
    <n v="136.99"/>
    <n v="91433"/>
    <x v="0"/>
  </r>
  <r>
    <n v="24881"/>
    <s v="High"/>
    <n v="0.05"/>
    <n v="55.99"/>
    <n v="5"/>
    <n v="624"/>
    <x v="0"/>
    <s v="Terry Klein"/>
    <s v="Regular Air"/>
    <x v="1"/>
    <x v="2"/>
    <x v="5"/>
    <s v="Small Pack"/>
    <x v="241"/>
    <n v="0.8"/>
    <n v="-2.8298695652173911"/>
    <s v="United States"/>
    <x v="1"/>
    <x v="9"/>
    <s v="Rutland"/>
    <n v="5701"/>
    <x v="113"/>
    <x v="4"/>
    <s v="2015"/>
    <d v="2015-04-01T00:00:00"/>
    <n v="-281.17583999999999"/>
    <n v="2"/>
    <n v="99.36"/>
    <n v="91433"/>
    <x v="0"/>
  </r>
  <r>
    <n v="21718"/>
    <s v="Medium"/>
    <n v="0.02"/>
    <n v="419.19"/>
    <n v="19.989999999999998"/>
    <n v="627"/>
    <x v="0"/>
    <s v="Scott McKenna"/>
    <s v="Regular Air"/>
    <x v="0"/>
    <x v="0"/>
    <x v="10"/>
    <s v="Small Box"/>
    <x v="260"/>
    <n v="0.57999999999999996"/>
    <n v="0.69"/>
    <s v="United States"/>
    <x v="1"/>
    <x v="10"/>
    <s v="Steubenville"/>
    <n v="43952"/>
    <x v="109"/>
    <x v="4"/>
    <s v="2015"/>
    <d v="2015-04-22T00:00:00"/>
    <n v="6610.2"/>
    <n v="22"/>
    <n v="9580"/>
    <n v="90469"/>
    <x v="0"/>
  </r>
  <r>
    <n v="19364"/>
    <s v="High"/>
    <n v="0.01"/>
    <n v="2.08"/>
    <n v="5.33"/>
    <n v="635"/>
    <x v="1"/>
    <s v="Juan Justice"/>
    <s v="Regular Air"/>
    <x v="0"/>
    <x v="1"/>
    <x v="2"/>
    <s v="Small Box"/>
    <x v="261"/>
    <n v="0.43"/>
    <n v="-3.6621610169491525"/>
    <s v="United States"/>
    <x v="2"/>
    <x v="3"/>
    <s v="Saint Paul"/>
    <n v="55106"/>
    <x v="121"/>
    <x v="4"/>
    <s v="2015"/>
    <d v="2015-04-05T00:00:00"/>
    <n v="-103.7124"/>
    <n v="12"/>
    <n v="28.32"/>
    <n v="89284"/>
    <x v="0"/>
  </r>
  <r>
    <n v="19365"/>
    <s v="High"/>
    <n v="0.03"/>
    <n v="370.98"/>
    <n v="99"/>
    <n v="635"/>
    <x v="1"/>
    <s v="Juan Justice"/>
    <s v="Delivery Truck"/>
    <x v="0"/>
    <x v="0"/>
    <x v="10"/>
    <s v="Jumbo Drum"/>
    <x v="262"/>
    <n v="0.65"/>
    <n v="-5.3815517711702586E-2"/>
    <s v="United States"/>
    <x v="2"/>
    <x v="3"/>
    <s v="Saint Paul"/>
    <n v="55106"/>
    <x v="121"/>
    <x v="4"/>
    <s v="2015"/>
    <d v="2015-04-06T00:00:00"/>
    <n v="-124.2864"/>
    <n v="6"/>
    <n v="2309.4899999999998"/>
    <n v="89284"/>
    <x v="0"/>
  </r>
  <r>
    <n v="19539"/>
    <s v="Low"/>
    <n v="0.06"/>
    <n v="160.97999999999999"/>
    <n v="35.020000000000003"/>
    <n v="637"/>
    <x v="0"/>
    <s v="Christopher Bryant"/>
    <s v="Delivery Truck"/>
    <x v="3"/>
    <x v="1"/>
    <x v="14"/>
    <s v="Jumbo Box"/>
    <x v="263"/>
    <n v="0.72"/>
    <n v="-0.18642705822193004"/>
    <s v="United States"/>
    <x v="0"/>
    <x v="1"/>
    <s v="Santa Clara"/>
    <n v="95051"/>
    <x v="80"/>
    <x v="5"/>
    <s v="2015"/>
    <d v="2015-03-24T00:00:00"/>
    <n v="-229.68"/>
    <n v="8"/>
    <n v="1232.01"/>
    <n v="87953"/>
    <x v="0"/>
  </r>
  <r>
    <n v="24387"/>
    <s v="Critical"/>
    <n v="0.06"/>
    <n v="65.989999999999995"/>
    <n v="8.8000000000000007"/>
    <n v="638"/>
    <x v="1"/>
    <s v="Brooke Shepherd"/>
    <s v="Express Air"/>
    <x v="3"/>
    <x v="2"/>
    <x v="5"/>
    <s v="Small Box"/>
    <x v="264"/>
    <n v="0.57999999999999996"/>
    <n v="0.56892057348236502"/>
    <s v="United States"/>
    <x v="0"/>
    <x v="1"/>
    <s v="Santa Cruz"/>
    <n v="95062"/>
    <x v="122"/>
    <x v="4"/>
    <s v="2015"/>
    <d v="2015-05-01T00:00:00"/>
    <n v="288.08999999999997"/>
    <n v="9"/>
    <n v="506.38"/>
    <n v="87954"/>
    <x v="0"/>
  </r>
  <r>
    <n v="24388"/>
    <s v="Critical"/>
    <n v="0"/>
    <n v="195.99"/>
    <n v="4.2"/>
    <n v="638"/>
    <x v="1"/>
    <s v="Brooke Shepherd"/>
    <s v="Express Air"/>
    <x v="3"/>
    <x v="2"/>
    <x v="5"/>
    <s v="Small Box"/>
    <x v="265"/>
    <n v="0.56999999999999995"/>
    <n v="0.69"/>
    <s v="United States"/>
    <x v="0"/>
    <x v="1"/>
    <s v="Santa Cruz"/>
    <n v="95062"/>
    <x v="122"/>
    <x v="4"/>
    <s v="2015"/>
    <d v="2015-05-02T00:00:00"/>
    <n v="719.47679999999991"/>
    <n v="6"/>
    <n v="1042.72"/>
    <n v="87954"/>
    <x v="0"/>
  </r>
  <r>
    <n v="25893"/>
    <s v="Not Specified"/>
    <n v="0"/>
    <n v="236.97"/>
    <n v="59.24"/>
    <n v="639"/>
    <x v="0"/>
    <s v="Lois Rowland"/>
    <s v="Delivery Truck"/>
    <x v="3"/>
    <x v="1"/>
    <x v="11"/>
    <s v="Jumbo Box"/>
    <x v="266"/>
    <n v="0.61"/>
    <n v="0.67350317247769653"/>
    <s v="United States"/>
    <x v="0"/>
    <x v="1"/>
    <s v="Santa Maria"/>
    <n v="93454"/>
    <x v="79"/>
    <x v="2"/>
    <s v="2015"/>
    <d v="2015-02-15T00:00:00"/>
    <n v="1192.04"/>
    <n v="9"/>
    <n v="1769.91"/>
    <n v="87952"/>
    <x v="0"/>
  </r>
  <r>
    <n v="7893"/>
    <s v="Not Specified"/>
    <n v="0"/>
    <n v="236.97"/>
    <n v="59.24"/>
    <n v="640"/>
    <x v="1"/>
    <s v="Neal Wolfe"/>
    <s v="Delivery Truck"/>
    <x v="3"/>
    <x v="1"/>
    <x v="11"/>
    <s v="Jumbo Box"/>
    <x v="266"/>
    <n v="0.61"/>
    <n v="0.17827989602682484"/>
    <s v="United States"/>
    <x v="0"/>
    <x v="0"/>
    <s v="Seattle"/>
    <n v="98119"/>
    <x v="79"/>
    <x v="2"/>
    <s v="2015"/>
    <d v="2015-02-15T00:00:00"/>
    <n v="1192.04"/>
    <n v="34"/>
    <n v="6686.34"/>
    <n v="56452"/>
    <x v="1"/>
  </r>
  <r>
    <n v="1539"/>
    <s v="Low"/>
    <n v="0.06"/>
    <n v="160.97999999999999"/>
    <n v="35.020000000000003"/>
    <n v="640"/>
    <x v="1"/>
    <s v="Neal Wolfe"/>
    <s v="Delivery Truck"/>
    <x v="3"/>
    <x v="1"/>
    <x v="14"/>
    <s v="Jumbo Box"/>
    <x v="263"/>
    <n v="0.72"/>
    <n v="-4.9713747686713348E-2"/>
    <s v="United States"/>
    <x v="0"/>
    <x v="0"/>
    <s v="Seattle"/>
    <n v="98119"/>
    <x v="80"/>
    <x v="5"/>
    <s v="2015"/>
    <d v="2015-03-24T00:00:00"/>
    <n v="-229.68"/>
    <n v="30"/>
    <n v="4620.05"/>
    <n v="11077"/>
    <x v="0"/>
  </r>
  <r>
    <n v="6387"/>
    <s v="Critical"/>
    <n v="0.06"/>
    <n v="65.989999999999995"/>
    <n v="8.8000000000000007"/>
    <n v="640"/>
    <x v="1"/>
    <s v="Neal Wolfe"/>
    <s v="Express Air"/>
    <x v="3"/>
    <x v="2"/>
    <x v="5"/>
    <s v="Small Box"/>
    <x v="264"/>
    <n v="0.57999999999999996"/>
    <n v="0.15059749709876735"/>
    <s v="United States"/>
    <x v="0"/>
    <x v="0"/>
    <s v="Seattle"/>
    <n v="98119"/>
    <x v="122"/>
    <x v="4"/>
    <s v="2015"/>
    <d v="2015-05-01T00:00:00"/>
    <n v="288.08999999999997"/>
    <n v="34"/>
    <n v="1912.98"/>
    <n v="45380"/>
    <x v="0"/>
  </r>
  <r>
    <n v="6388"/>
    <s v="Critical"/>
    <n v="0"/>
    <n v="195.99"/>
    <n v="4.2"/>
    <n v="640"/>
    <x v="1"/>
    <s v="Neal Wolfe"/>
    <s v="Express Air"/>
    <x v="3"/>
    <x v="2"/>
    <x v="5"/>
    <s v="Small Box"/>
    <x v="265"/>
    <n v="0.56999999999999995"/>
    <n v="0.24707291284552144"/>
    <s v="United States"/>
    <x v="0"/>
    <x v="0"/>
    <s v="Seattle"/>
    <n v="98119"/>
    <x v="122"/>
    <x v="4"/>
    <s v="2015"/>
    <d v="2015-05-02T00:00:00"/>
    <n v="1030.509"/>
    <n v="24"/>
    <n v="4170.87"/>
    <n v="45380"/>
    <x v="0"/>
  </r>
  <r>
    <n v="24869"/>
    <s v="Low"/>
    <n v="0.03"/>
    <n v="51.75"/>
    <n v="19.989999999999998"/>
    <n v="646"/>
    <x v="0"/>
    <s v="Robin High"/>
    <s v="Regular Air"/>
    <x v="0"/>
    <x v="1"/>
    <x v="2"/>
    <s v="Small Box"/>
    <x v="267"/>
    <n v="0.55000000000000004"/>
    <n v="0.31929751712851584"/>
    <s v="United States"/>
    <x v="2"/>
    <x v="3"/>
    <s v="Shakopee"/>
    <n v="55379"/>
    <x v="77"/>
    <x v="1"/>
    <s v="2015"/>
    <d v="2015-06-22T00:00:00"/>
    <n v="261.44400000000002"/>
    <n v="16"/>
    <n v="818.81"/>
    <n v="90735"/>
    <x v="0"/>
  </r>
  <r>
    <n v="21760"/>
    <s v="Not Specified"/>
    <n v="0.02"/>
    <n v="25.38"/>
    <n v="8.99"/>
    <n v="648"/>
    <x v="0"/>
    <s v="Steve O'Brien"/>
    <s v="Regular Air"/>
    <x v="1"/>
    <x v="1"/>
    <x v="2"/>
    <s v="Small Pack"/>
    <x v="268"/>
    <n v="0.5"/>
    <n v="-0.30372324831427733"/>
    <s v="United States"/>
    <x v="2"/>
    <x v="12"/>
    <s v="Bolingbrook"/>
    <n v="60440"/>
    <x v="123"/>
    <x v="1"/>
    <s v="2015"/>
    <d v="2015-06-22T00:00:00"/>
    <n v="-10.36"/>
    <n v="1"/>
    <n v="34.11"/>
    <n v="91365"/>
    <x v="0"/>
  </r>
  <r>
    <n v="23154"/>
    <s v="Medium"/>
    <n v="0.02"/>
    <n v="3.78"/>
    <n v="0.71"/>
    <n v="649"/>
    <x v="0"/>
    <s v="Roger Meyer"/>
    <s v="Regular Air"/>
    <x v="1"/>
    <x v="0"/>
    <x v="3"/>
    <s v="Wrap Bag"/>
    <x v="269"/>
    <n v="0.39"/>
    <n v="0.69"/>
    <s v="United States"/>
    <x v="2"/>
    <x v="12"/>
    <s v="Buffalo Grove"/>
    <n v="60089"/>
    <x v="124"/>
    <x v="3"/>
    <s v="2015"/>
    <d v="2015-05-30T00:00:00"/>
    <n v="106.7499"/>
    <n v="40"/>
    <n v="154.71"/>
    <n v="91366"/>
    <x v="0"/>
  </r>
  <r>
    <n v="24199"/>
    <s v="High"/>
    <n v="0.08"/>
    <n v="15.99"/>
    <n v="13.18"/>
    <n v="651"/>
    <x v="1"/>
    <s v="Leah Clapp"/>
    <s v="Regular Air"/>
    <x v="3"/>
    <x v="0"/>
    <x v="8"/>
    <s v="Small Box"/>
    <x v="222"/>
    <n v="0.37"/>
    <n v="-1.2838671034160036"/>
    <s v="United States"/>
    <x v="0"/>
    <x v="34"/>
    <s v="Las Vegas"/>
    <n v="89115"/>
    <x v="0"/>
    <x v="0"/>
    <s v="2015"/>
    <d v="2015-01-08T00:00:00"/>
    <n v="-246.92615999999998"/>
    <n v="12"/>
    <n v="192.33"/>
    <n v="91575"/>
    <x v="0"/>
  </r>
  <r>
    <n v="23433"/>
    <s v="Low"/>
    <n v="0.04"/>
    <n v="880.98"/>
    <n v="44.55"/>
    <n v="651"/>
    <x v="1"/>
    <s v="Leah Clapp"/>
    <s v="Delivery Truck"/>
    <x v="3"/>
    <x v="1"/>
    <x v="14"/>
    <s v="Jumbo Box"/>
    <x v="270"/>
    <n v="0.62"/>
    <n v="0.6134046440862162"/>
    <s v="United States"/>
    <x v="0"/>
    <x v="34"/>
    <s v="Las Vegas"/>
    <n v="89115"/>
    <x v="2"/>
    <x v="2"/>
    <s v="2015"/>
    <d v="2015-02-19T00:00:00"/>
    <n v="4233.2587999999996"/>
    <n v="8"/>
    <n v="6901.25"/>
    <n v="91576"/>
    <x v="0"/>
  </r>
  <r>
    <n v="23434"/>
    <s v="Low"/>
    <n v="7.0000000000000007E-2"/>
    <n v="13.4"/>
    <n v="4.95"/>
    <n v="651"/>
    <x v="1"/>
    <s v="Leah Clapp"/>
    <s v="Regular Air"/>
    <x v="3"/>
    <x v="1"/>
    <x v="2"/>
    <s v="Small Pack"/>
    <x v="271"/>
    <n v="0.37"/>
    <n v="0.69"/>
    <s v="United States"/>
    <x v="0"/>
    <x v="34"/>
    <s v="Las Vegas"/>
    <n v="89115"/>
    <x v="2"/>
    <x v="2"/>
    <s v="2015"/>
    <d v="2015-02-20T00:00:00"/>
    <n v="102.76859999999999"/>
    <n v="11"/>
    <n v="148.94"/>
    <n v="91576"/>
    <x v="0"/>
  </r>
  <r>
    <n v="23435"/>
    <s v="Low"/>
    <n v="0.01"/>
    <n v="15.99"/>
    <n v="11.28"/>
    <n v="651"/>
    <x v="1"/>
    <s v="Leah Clapp"/>
    <s v="Regular Air"/>
    <x v="3"/>
    <x v="2"/>
    <x v="6"/>
    <s v="Medium Box"/>
    <x v="187"/>
    <n v="0.38"/>
    <n v="-0.18273641618497108"/>
    <s v="United States"/>
    <x v="0"/>
    <x v="34"/>
    <s v="Las Vegas"/>
    <n v="89115"/>
    <x v="2"/>
    <x v="2"/>
    <s v="2015"/>
    <d v="2015-02-22T00:00:00"/>
    <n v="-36.671543999999997"/>
    <n v="12"/>
    <n v="200.68"/>
    <n v="91576"/>
    <x v="0"/>
  </r>
  <r>
    <n v="25055"/>
    <s v="Not Specified"/>
    <n v="0"/>
    <n v="2.78"/>
    <n v="1.49"/>
    <n v="653"/>
    <x v="0"/>
    <s v="Ann Katz"/>
    <s v="Express Air"/>
    <x v="3"/>
    <x v="0"/>
    <x v="8"/>
    <s v="Small Box"/>
    <x v="272"/>
    <n v="0.36"/>
    <n v="0.69"/>
    <s v="United States"/>
    <x v="0"/>
    <x v="1"/>
    <s v="Rancho Cucamonga"/>
    <n v="91730"/>
    <x v="125"/>
    <x v="4"/>
    <s v="2015"/>
    <d v="2015-04-17T00:00:00"/>
    <n v="20.6448"/>
    <n v="9"/>
    <n v="29.92"/>
    <n v="91213"/>
    <x v="0"/>
  </r>
  <r>
    <n v="20874"/>
    <s v="Critical"/>
    <n v="0.1"/>
    <n v="18.97"/>
    <n v="9.0299999999999994"/>
    <n v="657"/>
    <x v="0"/>
    <s v="Derek McCormick"/>
    <s v="Regular Air"/>
    <x v="3"/>
    <x v="0"/>
    <x v="7"/>
    <s v="Small Box"/>
    <x v="273"/>
    <n v="0.37"/>
    <n v="-1.2268018246325392"/>
    <s v="United States"/>
    <x v="1"/>
    <x v="15"/>
    <s v="Oxford"/>
    <n v="1540"/>
    <x v="71"/>
    <x v="0"/>
    <s v="2015"/>
    <d v="2015-01-21T00:00:00"/>
    <n v="-24.204799999999999"/>
    <n v="1"/>
    <n v="19.73"/>
    <n v="91212"/>
    <x v="0"/>
  </r>
  <r>
    <n v="20875"/>
    <s v="Critical"/>
    <n v="0"/>
    <n v="119.99"/>
    <n v="56.14"/>
    <n v="659"/>
    <x v="0"/>
    <s v="Marjorie Arthur"/>
    <s v="Delivery Truck"/>
    <x v="3"/>
    <x v="2"/>
    <x v="6"/>
    <s v="Jumbo Box"/>
    <x v="102"/>
    <n v="0.39"/>
    <n v="-0.20479218247392533"/>
    <s v="United States"/>
    <x v="1"/>
    <x v="9"/>
    <s v="South Burlington"/>
    <n v="5403"/>
    <x v="71"/>
    <x v="0"/>
    <s v="2015"/>
    <d v="2015-01-20T00:00:00"/>
    <n v="-126.05777999999999"/>
    <n v="5"/>
    <n v="615.54"/>
    <n v="91212"/>
    <x v="0"/>
  </r>
  <r>
    <n v="23487"/>
    <s v="Critical"/>
    <n v="0.02"/>
    <n v="14.58"/>
    <n v="7.4"/>
    <n v="663"/>
    <x v="0"/>
    <s v="Hilda Bennett"/>
    <s v="Regular Air"/>
    <x v="1"/>
    <x v="1"/>
    <x v="2"/>
    <s v="Small Box"/>
    <x v="274"/>
    <n v="0.48"/>
    <n v="4.1333129256906721E-2"/>
    <s v="United States"/>
    <x v="1"/>
    <x v="10"/>
    <s v="Steubenville"/>
    <n v="43952"/>
    <x v="124"/>
    <x v="3"/>
    <s v="2015"/>
    <d v="2015-06-01T00:00:00"/>
    <n v="10.802000000000001"/>
    <n v="17"/>
    <n v="261.33999999999997"/>
    <n v="90922"/>
    <x v="0"/>
  </r>
  <r>
    <n v="21086"/>
    <s v="Low"/>
    <n v="0.04"/>
    <n v="22.72"/>
    <n v="8.99"/>
    <n v="665"/>
    <x v="1"/>
    <s v="Miriam Mueller"/>
    <s v="Regular Air"/>
    <x v="0"/>
    <x v="1"/>
    <x v="2"/>
    <s v="Small Pack"/>
    <x v="275"/>
    <n v="0.44"/>
    <n v="-3.3520873474630699"/>
    <s v="United States"/>
    <x v="3"/>
    <x v="20"/>
    <s v="Murfreesboro"/>
    <n v="37130"/>
    <x v="59"/>
    <x v="0"/>
    <s v="2015"/>
    <d v="2015-01-20T00:00:00"/>
    <n v="-678.49599999999998"/>
    <n v="9"/>
    <n v="202.41"/>
    <n v="88677"/>
    <x v="0"/>
  </r>
  <r>
    <n v="18667"/>
    <s v="Critical"/>
    <n v="0.02"/>
    <n v="130.97999999999999"/>
    <n v="30"/>
    <n v="665"/>
    <x v="1"/>
    <s v="Miriam Mueller"/>
    <s v="Delivery Truck"/>
    <x v="0"/>
    <x v="1"/>
    <x v="1"/>
    <s v="Jumbo Drum"/>
    <x v="185"/>
    <n v="0.78"/>
    <n v="0.11439771108786348"/>
    <s v="United States"/>
    <x v="3"/>
    <x v="20"/>
    <s v="Murfreesboro"/>
    <n v="37130"/>
    <x v="106"/>
    <x v="4"/>
    <s v="2015"/>
    <d v="2015-04-19T00:00:00"/>
    <n v="90.762"/>
    <n v="6"/>
    <n v="793.39"/>
    <n v="88678"/>
    <x v="0"/>
  </r>
  <r>
    <n v="24776"/>
    <s v="Low"/>
    <n v="0.02"/>
    <n v="4.57"/>
    <n v="5.42"/>
    <n v="666"/>
    <x v="0"/>
    <s v="Emily Sims"/>
    <s v="Regular Air"/>
    <x v="0"/>
    <x v="0"/>
    <x v="8"/>
    <s v="Small Box"/>
    <x v="276"/>
    <n v="0.37"/>
    <n v="-6.5287564766839372"/>
    <s v="United States"/>
    <x v="3"/>
    <x v="20"/>
    <s v="Nashville"/>
    <n v="37211"/>
    <x v="126"/>
    <x v="4"/>
    <s v="2015"/>
    <d v="2015-04-26T00:00:00"/>
    <n v="-352.81399999999996"/>
    <n v="11"/>
    <n v="54.04"/>
    <n v="88679"/>
    <x v="0"/>
  </r>
  <r>
    <n v="3086"/>
    <s v="Low"/>
    <n v="0.04"/>
    <n v="22.72"/>
    <n v="8.99"/>
    <n v="667"/>
    <x v="1"/>
    <s v="Allison Kirby"/>
    <s v="Regular Air"/>
    <x v="0"/>
    <x v="1"/>
    <x v="2"/>
    <s v="Small Pack"/>
    <x v="275"/>
    <n v="0.44"/>
    <n v="8.4154108683634973E-2"/>
    <s v="United States"/>
    <x v="2"/>
    <x v="7"/>
    <s v="Dallas"/>
    <n v="75203"/>
    <x v="59"/>
    <x v="0"/>
    <s v="2015"/>
    <d v="2015-01-20T00:00:00"/>
    <n v="70.028000000000006"/>
    <n v="37"/>
    <n v="832.14"/>
    <n v="22147"/>
    <x v="0"/>
  </r>
  <r>
    <n v="6776"/>
    <s v="Low"/>
    <n v="0.02"/>
    <n v="4.57"/>
    <n v="5.42"/>
    <n v="667"/>
    <x v="1"/>
    <s v="Allison Kirby"/>
    <s v="Regular Air"/>
    <x v="0"/>
    <x v="0"/>
    <x v="8"/>
    <s v="Small Box"/>
    <x v="276"/>
    <n v="0.37"/>
    <n v="-0.56220256943816149"/>
    <s v="United States"/>
    <x v="2"/>
    <x v="7"/>
    <s v="Dallas"/>
    <n v="75203"/>
    <x v="126"/>
    <x v="4"/>
    <s v="2015"/>
    <d v="2015-04-26T00:00:00"/>
    <n v="-124.28049999999999"/>
    <n v="45"/>
    <n v="221.06"/>
    <n v="48257"/>
    <x v="0"/>
  </r>
  <r>
    <n v="24882"/>
    <s v="Medium"/>
    <n v="0.09"/>
    <n v="2.89"/>
    <n v="0.5"/>
    <n v="669"/>
    <x v="1"/>
    <s v="Amy Shea"/>
    <s v="Regular Air"/>
    <x v="1"/>
    <x v="0"/>
    <x v="9"/>
    <s v="Small Box"/>
    <x v="277"/>
    <n v="0.38"/>
    <n v="0.69"/>
    <s v="United States"/>
    <x v="2"/>
    <x v="25"/>
    <s v="Ottumwa"/>
    <n v="52501"/>
    <x v="80"/>
    <x v="5"/>
    <s v="2015"/>
    <d v="2015-03-22T00:00:00"/>
    <n v="40.482299999999995"/>
    <n v="22"/>
    <n v="58.67"/>
    <n v="88475"/>
    <x v="0"/>
  </r>
  <r>
    <n v="24883"/>
    <s v="Medium"/>
    <n v="0.02"/>
    <n v="48.91"/>
    <n v="5.81"/>
    <n v="669"/>
    <x v="1"/>
    <s v="Amy Shea"/>
    <s v="Regular Air"/>
    <x v="1"/>
    <x v="0"/>
    <x v="7"/>
    <s v="Small Box"/>
    <x v="278"/>
    <n v="0.38"/>
    <n v="0.32515337423312884"/>
    <s v="United States"/>
    <x v="2"/>
    <x v="25"/>
    <s v="Ottumwa"/>
    <n v="52501"/>
    <x v="80"/>
    <x v="5"/>
    <s v="2015"/>
    <d v="2015-03-21T00:00:00"/>
    <n v="32.86"/>
    <n v="2"/>
    <n v="101.06"/>
    <n v="88475"/>
    <x v="0"/>
  </r>
  <r>
    <n v="18808"/>
    <s v="Low"/>
    <n v="0.08"/>
    <n v="296.18"/>
    <n v="54.12"/>
    <n v="670"/>
    <x v="0"/>
    <s v="Lewis Baldwin"/>
    <s v="Delivery Truck"/>
    <x v="1"/>
    <x v="1"/>
    <x v="11"/>
    <s v="Jumbo Box"/>
    <x v="37"/>
    <n v="0.76"/>
    <n v="-0.13094187339576585"/>
    <s v="United States"/>
    <x v="3"/>
    <x v="8"/>
    <s v="Montclair"/>
    <n v="22025"/>
    <x v="93"/>
    <x v="5"/>
    <s v="2015"/>
    <d v="2015-03-12T00:00:00"/>
    <n v="-187.22199999999998"/>
    <n v="5"/>
    <n v="1429.81"/>
    <n v="88474"/>
    <x v="0"/>
  </r>
  <r>
    <n v="19423"/>
    <s v="Low"/>
    <n v="7.0000000000000007E-2"/>
    <n v="2.88"/>
    <n v="1.01"/>
    <n v="672"/>
    <x v="1"/>
    <s v="Brian Leach"/>
    <s v="Regular Air"/>
    <x v="2"/>
    <x v="0"/>
    <x v="0"/>
    <s v="Wrap Bag"/>
    <x v="279"/>
    <n v="0.55000000000000004"/>
    <n v="0.27423505862167574"/>
    <s v="United States"/>
    <x v="2"/>
    <x v="25"/>
    <s v="Newton"/>
    <n v="50208"/>
    <x v="64"/>
    <x v="2"/>
    <s v="2015"/>
    <d v="2015-02-09T00:00:00"/>
    <n v="9.59"/>
    <n v="12"/>
    <n v="34.97"/>
    <n v="88173"/>
    <x v="0"/>
  </r>
  <r>
    <n v="19424"/>
    <s v="Low"/>
    <n v="0.1"/>
    <n v="195.99"/>
    <n v="3.99"/>
    <n v="672"/>
    <x v="1"/>
    <s v="Brian Leach"/>
    <s v="Regular Air"/>
    <x v="2"/>
    <x v="2"/>
    <x v="5"/>
    <s v="Small Box"/>
    <x v="280"/>
    <n v="0.57999999999999996"/>
    <n v="-2.1220747264132616"/>
    <s v="United States"/>
    <x v="2"/>
    <x v="25"/>
    <s v="Newton"/>
    <n v="50208"/>
    <x v="64"/>
    <x v="2"/>
    <s v="2015"/>
    <d v="2015-02-12T00:00:00"/>
    <n v="-655.42399999999998"/>
    <n v="2"/>
    <n v="308.86"/>
    <n v="88173"/>
    <x v="0"/>
  </r>
  <r>
    <n v="25059"/>
    <s v="Critical"/>
    <n v="0.06"/>
    <n v="161.55000000000001"/>
    <n v="19.989999999999998"/>
    <n v="674"/>
    <x v="0"/>
    <s v="Albert Frost"/>
    <s v="Regular Air"/>
    <x v="2"/>
    <x v="0"/>
    <x v="10"/>
    <s v="Small Box"/>
    <x v="40"/>
    <n v="0.66"/>
    <n v="-1.5628543741366241E-2"/>
    <s v="United States"/>
    <x v="2"/>
    <x v="33"/>
    <s v="Raytown"/>
    <n v="64133"/>
    <x v="22"/>
    <x v="0"/>
    <s v="2015"/>
    <d v="2015-01-03T00:00:00"/>
    <n v="-7.5800000000000409"/>
    <n v="3"/>
    <n v="485.01"/>
    <n v="88174"/>
    <x v="0"/>
  </r>
  <r>
    <n v="19326"/>
    <s v="Medium"/>
    <n v="0.04"/>
    <n v="15.42"/>
    <n v="10.68"/>
    <n v="678"/>
    <x v="0"/>
    <s v="Edward McKenzie"/>
    <s v="Express Air"/>
    <x v="0"/>
    <x v="0"/>
    <x v="10"/>
    <s v="Small Box"/>
    <x v="144"/>
    <n v="0.57999999999999996"/>
    <n v="-1.3520335223071236"/>
    <s v="United States"/>
    <x v="3"/>
    <x v="8"/>
    <s v="Rose Hill"/>
    <n v="24281"/>
    <x v="126"/>
    <x v="4"/>
    <s v="2015"/>
    <d v="2015-04-23T00:00:00"/>
    <n v="-109.70400000000001"/>
    <n v="5"/>
    <n v="81.14"/>
    <n v="88889"/>
    <x v="0"/>
  </r>
  <r>
    <n v="21609"/>
    <s v="Medium"/>
    <n v="0.01"/>
    <n v="3.95"/>
    <n v="5.13"/>
    <n v="679"/>
    <x v="1"/>
    <s v="Katie Dougherty"/>
    <s v="Regular Air"/>
    <x v="0"/>
    <x v="0"/>
    <x v="15"/>
    <s v="Small Box"/>
    <x v="281"/>
    <n v="0.59"/>
    <n v="-1.9713155291790307"/>
    <s v="United States"/>
    <x v="0"/>
    <x v="0"/>
    <s v="Spanaway"/>
    <n v="98387"/>
    <x v="30"/>
    <x v="5"/>
    <s v="2015"/>
    <d v="2015-03-05T00:00:00"/>
    <n v="-19.93"/>
    <n v="2"/>
    <n v="10.11"/>
    <n v="88890"/>
    <x v="0"/>
  </r>
  <r>
    <n v="21610"/>
    <s v="Medium"/>
    <n v="0.02"/>
    <n v="367.99"/>
    <n v="19.989999999999998"/>
    <n v="679"/>
    <x v="1"/>
    <s v="Katie Dougherty"/>
    <s v="Regular Air"/>
    <x v="0"/>
    <x v="0"/>
    <x v="8"/>
    <s v="Small Box"/>
    <x v="282"/>
    <n v="0.4"/>
    <n v="0.69"/>
    <s v="United States"/>
    <x v="0"/>
    <x v="0"/>
    <s v="Spanaway"/>
    <n v="98387"/>
    <x v="30"/>
    <x v="5"/>
    <s v="2015"/>
    <d v="2015-03-05T00:00:00"/>
    <n v="4568.6072999999997"/>
    <n v="17"/>
    <n v="6621.17"/>
    <n v="88890"/>
    <x v="0"/>
  </r>
  <r>
    <n v="21612"/>
    <s v="Medium"/>
    <n v="0.04"/>
    <n v="95.99"/>
    <n v="4.9000000000000004"/>
    <n v="680"/>
    <x v="0"/>
    <s v="Laurence Poe"/>
    <s v="Regular Air"/>
    <x v="0"/>
    <x v="2"/>
    <x v="5"/>
    <s v="Small Box"/>
    <x v="75"/>
    <n v="0.56000000000000005"/>
    <n v="-1.0175151706202223"/>
    <s v="United States"/>
    <x v="0"/>
    <x v="0"/>
    <s v="Spokane"/>
    <n v="99207"/>
    <x v="30"/>
    <x v="5"/>
    <s v="2015"/>
    <d v="2015-03-06T00:00:00"/>
    <n v="-258.22500000000002"/>
    <n v="3"/>
    <n v="253.78"/>
    <n v="88890"/>
    <x v="0"/>
  </r>
  <r>
    <n v="18555"/>
    <s v="Medium"/>
    <n v="0.06"/>
    <n v="17.670000000000002"/>
    <n v="8.99"/>
    <n v="683"/>
    <x v="0"/>
    <s v="Seth Merrill"/>
    <s v="Express Air"/>
    <x v="2"/>
    <x v="1"/>
    <x v="2"/>
    <s v="Small Pack"/>
    <x v="283"/>
    <n v="0.47"/>
    <n v="0.5440251572327045"/>
    <s v="United States"/>
    <x v="2"/>
    <x v="32"/>
    <s v="Papillion"/>
    <n v="68046"/>
    <x v="74"/>
    <x v="4"/>
    <s v="2015"/>
    <d v="2015-04-08T00:00:00"/>
    <n v="38.06"/>
    <n v="4"/>
    <n v="69.959999999999994"/>
    <n v="87765"/>
    <x v="0"/>
  </r>
  <r>
    <n v="21411"/>
    <s v="Critical"/>
    <n v="7.0000000000000007E-2"/>
    <n v="279.48"/>
    <n v="35"/>
    <n v="688"/>
    <x v="1"/>
    <s v="Ashley Reese"/>
    <s v="Regular Air"/>
    <x v="2"/>
    <x v="0"/>
    <x v="10"/>
    <s v="Large Box"/>
    <x v="284"/>
    <n v="0.8"/>
    <n v="-7.6315586007827424E-2"/>
    <s v="United States"/>
    <x v="2"/>
    <x v="33"/>
    <s v="Saint Louis"/>
    <n v="63116"/>
    <x v="41"/>
    <x v="3"/>
    <s v="2015"/>
    <d v="2015-05-16T00:00:00"/>
    <n v="-207.28"/>
    <n v="10"/>
    <n v="2716.09"/>
    <n v="88503"/>
    <x v="0"/>
  </r>
  <r>
    <n v="19325"/>
    <s v="Low"/>
    <n v="0.06"/>
    <n v="4.18"/>
    <n v="2.99"/>
    <n v="688"/>
    <x v="1"/>
    <s v="Ashley Reese"/>
    <s v="Regular Air"/>
    <x v="2"/>
    <x v="0"/>
    <x v="8"/>
    <s v="Small Box"/>
    <x v="285"/>
    <n v="0.37"/>
    <n v="-0.59601686972821"/>
    <s v="United States"/>
    <x v="2"/>
    <x v="33"/>
    <s v="Saint Louis"/>
    <n v="63116"/>
    <x v="127"/>
    <x v="5"/>
    <s v="2015"/>
    <d v="2015-03-08T00:00:00"/>
    <n v="-12.719000000000001"/>
    <n v="5"/>
    <n v="21.34"/>
    <n v="88504"/>
    <x v="0"/>
  </r>
  <r>
    <n v="26321"/>
    <s v="Medium"/>
    <n v="7.0000000000000007E-2"/>
    <n v="1.7"/>
    <n v="1.99"/>
    <n v="689"/>
    <x v="0"/>
    <s v="Tommy Honeycutt"/>
    <s v="Regular Air"/>
    <x v="2"/>
    <x v="2"/>
    <x v="13"/>
    <s v="Small Pack"/>
    <x v="286"/>
    <n v="0.51"/>
    <n v="-2.9517795637198621"/>
    <s v="United States"/>
    <x v="2"/>
    <x v="33"/>
    <s v="Saint Peters"/>
    <n v="63376"/>
    <x v="128"/>
    <x v="2"/>
    <s v="2015"/>
    <d v="2015-02-05T00:00:00"/>
    <n v="-51.42"/>
    <n v="10"/>
    <n v="17.420000000000002"/>
    <n v="88502"/>
    <x v="0"/>
  </r>
  <r>
    <n v="19933"/>
    <s v="High"/>
    <n v="0.09"/>
    <n v="6.48"/>
    <n v="6.35"/>
    <n v="691"/>
    <x v="0"/>
    <s v="Alicia Curtis"/>
    <s v="Regular Air"/>
    <x v="1"/>
    <x v="0"/>
    <x v="7"/>
    <s v="Small Box"/>
    <x v="287"/>
    <n v="0.37"/>
    <n v="-1.7787592852840792"/>
    <s v="United States"/>
    <x v="0"/>
    <x v="0"/>
    <s v="Tacoma"/>
    <n v="98408"/>
    <x v="68"/>
    <x v="5"/>
    <s v="2015"/>
    <d v="2015-03-22T00:00:00"/>
    <n v="-88.6"/>
    <n v="8"/>
    <n v="49.81"/>
    <n v="89915"/>
    <x v="0"/>
  </r>
  <r>
    <n v="19400"/>
    <s v="Low"/>
    <n v="0.02"/>
    <n v="500.98"/>
    <n v="41.44"/>
    <n v="693"/>
    <x v="1"/>
    <s v="Richard McClure"/>
    <s v="Delivery Truck"/>
    <x v="2"/>
    <x v="1"/>
    <x v="14"/>
    <s v="Jumbo Box"/>
    <x v="288"/>
    <n v="0.66"/>
    <n v="0.69"/>
    <s v="United States"/>
    <x v="0"/>
    <x v="21"/>
    <s v="Thornton"/>
    <n v="80229"/>
    <x v="78"/>
    <x v="5"/>
    <s v="2015"/>
    <d v="2015-03-25T00:00:00"/>
    <n v="2568.4628999999995"/>
    <n v="7"/>
    <n v="3722.41"/>
    <n v="87811"/>
    <x v="0"/>
  </r>
  <r>
    <n v="18736"/>
    <s v="Low"/>
    <n v="0.09"/>
    <n v="5.34"/>
    <n v="2.99"/>
    <n v="693"/>
    <x v="1"/>
    <s v="Richard McClure"/>
    <s v="Express Air"/>
    <x v="2"/>
    <x v="0"/>
    <x v="8"/>
    <s v="Small Box"/>
    <x v="289"/>
    <n v="0.38"/>
    <n v="9.974763406940064E-2"/>
    <s v="United States"/>
    <x v="0"/>
    <x v="21"/>
    <s v="Thornton"/>
    <n v="80229"/>
    <x v="129"/>
    <x v="5"/>
    <s v="2015"/>
    <d v="2015-03-15T00:00:00"/>
    <n v="9.4860000000000007"/>
    <n v="17"/>
    <n v="95.1"/>
    <n v="87812"/>
    <x v="0"/>
  </r>
  <r>
    <n v="18737"/>
    <s v="Low"/>
    <n v="7.0000000000000007E-2"/>
    <n v="140.97999999999999"/>
    <n v="53.48"/>
    <n v="693"/>
    <x v="1"/>
    <s v="Richard McClure"/>
    <s v="Delivery Truck"/>
    <x v="2"/>
    <x v="1"/>
    <x v="14"/>
    <s v="Jumbo Box"/>
    <x v="290"/>
    <n v="0.65"/>
    <n v="-0.35883441761711621"/>
    <s v="United States"/>
    <x v="0"/>
    <x v="21"/>
    <s v="Thornton"/>
    <n v="80229"/>
    <x v="129"/>
    <x v="5"/>
    <s v="2015"/>
    <d v="2015-03-15T00:00:00"/>
    <n v="-263.64999999999998"/>
    <n v="5"/>
    <n v="734.74"/>
    <n v="87812"/>
    <x v="0"/>
  </r>
  <r>
    <n v="18738"/>
    <s v="Low"/>
    <n v="0.06"/>
    <n v="205.99"/>
    <n v="5.26"/>
    <n v="693"/>
    <x v="1"/>
    <s v="Richard McClure"/>
    <s v="Regular Air"/>
    <x v="2"/>
    <x v="2"/>
    <x v="5"/>
    <s v="Small Box"/>
    <x v="291"/>
    <n v="0.56000000000000005"/>
    <n v="0.47277878982616967"/>
    <s v="United States"/>
    <x v="0"/>
    <x v="21"/>
    <s v="Thornton"/>
    <n v="80229"/>
    <x v="129"/>
    <x v="5"/>
    <s v="2015"/>
    <d v="2015-03-15T00:00:00"/>
    <n v="890.18100000000004"/>
    <n v="11"/>
    <n v="1882.87"/>
    <n v="87812"/>
    <x v="0"/>
  </r>
  <r>
    <n v="18810"/>
    <s v="High"/>
    <n v="0"/>
    <n v="230.98"/>
    <n v="23.78"/>
    <n v="693"/>
    <x v="1"/>
    <s v="Richard McClure"/>
    <s v="Delivery Truck"/>
    <x v="2"/>
    <x v="1"/>
    <x v="11"/>
    <s v="Jumbo Box"/>
    <x v="292"/>
    <n v="0.6"/>
    <n v="0.69"/>
    <s v="United States"/>
    <x v="0"/>
    <x v="21"/>
    <s v="Thornton"/>
    <n v="80229"/>
    <x v="130"/>
    <x v="3"/>
    <s v="2015"/>
    <d v="2015-05-07T00:00:00"/>
    <n v="6095.8601999999992"/>
    <n v="36"/>
    <n v="8834.58"/>
    <n v="87813"/>
    <x v="0"/>
  </r>
  <r>
    <n v="22613"/>
    <s v="Medium"/>
    <n v="0.06"/>
    <n v="8.1199999999999992"/>
    <n v="2.83"/>
    <n v="696"/>
    <x v="1"/>
    <s v="Johnny Reid"/>
    <s v="Regular Air"/>
    <x v="0"/>
    <x v="2"/>
    <x v="13"/>
    <s v="Small Pack"/>
    <x v="293"/>
    <n v="0.77"/>
    <n v="-1.0546218487394956"/>
    <s v="United States"/>
    <x v="2"/>
    <x v="38"/>
    <s v="Crown Point"/>
    <n v="46307"/>
    <x v="12"/>
    <x v="5"/>
    <s v="2015"/>
    <d v="2015-03-28T00:00:00"/>
    <n v="-82.83"/>
    <n v="10"/>
    <n v="78.540000000000006"/>
    <n v="89847"/>
    <x v="0"/>
  </r>
  <r>
    <n v="22614"/>
    <s v="Medium"/>
    <n v="0.05"/>
    <n v="51.65"/>
    <n v="18.45"/>
    <n v="696"/>
    <x v="1"/>
    <s v="Johnny Reid"/>
    <s v="Regular Air"/>
    <x v="0"/>
    <x v="1"/>
    <x v="2"/>
    <s v="Medium Box"/>
    <x v="294"/>
    <n v="0.65"/>
    <n v="4.1381589819864485E-2"/>
    <s v="United States"/>
    <x v="2"/>
    <x v="38"/>
    <s v="Crown Point"/>
    <n v="46307"/>
    <x v="12"/>
    <x v="5"/>
    <s v="2015"/>
    <d v="2015-03-28T00:00:00"/>
    <n v="25.04"/>
    <n v="12"/>
    <n v="605.1"/>
    <n v="89847"/>
    <x v="0"/>
  </r>
  <r>
    <n v="19225"/>
    <s v="Low"/>
    <n v="0.1"/>
    <n v="40.479999999999997"/>
    <n v="19.989999999999998"/>
    <n v="696"/>
    <x v="1"/>
    <s v="Johnny Reid"/>
    <s v="Regular Air"/>
    <x v="0"/>
    <x v="2"/>
    <x v="13"/>
    <s v="Small Box"/>
    <x v="295"/>
    <n v="0.77"/>
    <n v="-1.6308453237410074"/>
    <s v="United States"/>
    <x v="2"/>
    <x v="38"/>
    <s v="Crown Point"/>
    <n v="46307"/>
    <x v="74"/>
    <x v="4"/>
    <s v="2015"/>
    <d v="2015-04-09T00:00:00"/>
    <n v="-580.32000000000005"/>
    <n v="9"/>
    <n v="355.84"/>
    <n v="89848"/>
    <x v="0"/>
  </r>
  <r>
    <n v="22616"/>
    <s v="Medium"/>
    <n v="0.1"/>
    <n v="175.99"/>
    <n v="8.99"/>
    <n v="697"/>
    <x v="1"/>
    <s v="Adam G Sawyer"/>
    <s v="Regular Air"/>
    <x v="0"/>
    <x v="2"/>
    <x v="5"/>
    <s v="Small Box"/>
    <x v="44"/>
    <n v="0.56999999999999995"/>
    <n v="0.69"/>
    <s v="United States"/>
    <x v="2"/>
    <x v="38"/>
    <s v="East Chicago"/>
    <n v="46312"/>
    <x v="12"/>
    <x v="5"/>
    <s v="2015"/>
    <d v="2015-03-28T00:00:00"/>
    <n v="928.96079999999984"/>
    <n v="10"/>
    <n v="1346.32"/>
    <n v="89847"/>
    <x v="0"/>
  </r>
  <r>
    <n v="25480"/>
    <s v="Critical"/>
    <n v="0.08"/>
    <n v="14.81"/>
    <n v="13.32"/>
    <n v="697"/>
    <x v="1"/>
    <s v="Adam G Sawyer"/>
    <s v="Regular Air"/>
    <x v="0"/>
    <x v="0"/>
    <x v="15"/>
    <s v="Small Box"/>
    <x v="296"/>
    <n v="0.43"/>
    <n v="-0.45046615100280657"/>
    <s v="United States"/>
    <x v="2"/>
    <x v="38"/>
    <s v="East Chicago"/>
    <n v="46312"/>
    <x v="131"/>
    <x v="2"/>
    <s v="2015"/>
    <d v="2015-02-09T00:00:00"/>
    <n v="-131.61720000000003"/>
    <n v="20"/>
    <n v="292.18"/>
    <n v="89849"/>
    <x v="0"/>
  </r>
  <r>
    <n v="4613"/>
    <s v="Medium"/>
    <n v="0.06"/>
    <n v="8.1199999999999992"/>
    <n v="2.83"/>
    <n v="698"/>
    <x v="1"/>
    <s v="Nelson Hensley"/>
    <s v="Regular Air"/>
    <x v="0"/>
    <x v="2"/>
    <x v="13"/>
    <s v="Small Pack"/>
    <x v="293"/>
    <n v="0.77"/>
    <n v="-0.25721206098810673"/>
    <s v="United States"/>
    <x v="0"/>
    <x v="0"/>
    <s v="Seattle"/>
    <n v="98105"/>
    <x v="12"/>
    <x v="5"/>
    <s v="2015"/>
    <d v="2015-03-28T00:00:00"/>
    <n v="-82.83"/>
    <n v="41"/>
    <n v="322.02999999999997"/>
    <n v="32869"/>
    <x v="0"/>
  </r>
  <r>
    <n v="4614"/>
    <s v="Medium"/>
    <n v="0.05"/>
    <n v="51.65"/>
    <n v="18.45"/>
    <n v="698"/>
    <x v="1"/>
    <s v="Nelson Hensley"/>
    <s v="Regular Air"/>
    <x v="0"/>
    <x v="1"/>
    <x v="2"/>
    <s v="Medium Box"/>
    <x v="294"/>
    <n v="0.65"/>
    <n v="1.0134205371452622E-2"/>
    <s v="United States"/>
    <x v="0"/>
    <x v="0"/>
    <s v="Seattle"/>
    <n v="98105"/>
    <x v="12"/>
    <x v="5"/>
    <s v="2015"/>
    <d v="2015-03-28T00:00:00"/>
    <n v="25.04"/>
    <n v="49"/>
    <n v="2470.84"/>
    <n v="32869"/>
    <x v="0"/>
  </r>
  <r>
    <n v="4616"/>
    <s v="Medium"/>
    <n v="0.1"/>
    <n v="175.99"/>
    <n v="8.99"/>
    <n v="698"/>
    <x v="1"/>
    <s v="Nelson Hensley"/>
    <s v="Regular Air"/>
    <x v="0"/>
    <x v="2"/>
    <x v="5"/>
    <s v="Small Box"/>
    <x v="44"/>
    <n v="0.56999999999999995"/>
    <n v="0.17730856692301541"/>
    <s v="United States"/>
    <x v="0"/>
    <x v="0"/>
    <s v="Seattle"/>
    <n v="98105"/>
    <x v="12"/>
    <x v="5"/>
    <s v="2015"/>
    <d v="2015-03-28T00:00:00"/>
    <n v="930.98700000000008"/>
    <n v="39"/>
    <n v="5250.66"/>
    <n v="32869"/>
    <x v="0"/>
  </r>
  <r>
    <n v="1225"/>
    <s v="Low"/>
    <n v="0.1"/>
    <n v="40.479999999999997"/>
    <n v="19.989999999999998"/>
    <n v="698"/>
    <x v="1"/>
    <s v="Nelson Hensley"/>
    <s v="Regular Air"/>
    <x v="0"/>
    <x v="2"/>
    <x v="13"/>
    <s v="Small Box"/>
    <x v="295"/>
    <n v="0.77"/>
    <n v="-0.40771419538412906"/>
    <s v="United States"/>
    <x v="0"/>
    <x v="0"/>
    <s v="Seattle"/>
    <n v="98105"/>
    <x v="74"/>
    <x v="4"/>
    <s v="2015"/>
    <d v="2015-04-09T00:00:00"/>
    <n v="-580.32000000000005"/>
    <n v="36"/>
    <n v="1423.35"/>
    <n v="8994"/>
    <x v="0"/>
  </r>
  <r>
    <n v="7480"/>
    <s v="Critical"/>
    <n v="0.08"/>
    <n v="14.81"/>
    <n v="13.32"/>
    <n v="698"/>
    <x v="1"/>
    <s v="Nelson Hensley"/>
    <s v="Regular Air"/>
    <x v="0"/>
    <x v="0"/>
    <x v="15"/>
    <s v="Small Box"/>
    <x v="296"/>
    <n v="0.43"/>
    <n v="-0.21930995043842932"/>
    <s v="United States"/>
    <x v="0"/>
    <x v="0"/>
    <s v="Seattle"/>
    <n v="98105"/>
    <x v="131"/>
    <x v="2"/>
    <s v="2015"/>
    <d v="2015-02-09T00:00:00"/>
    <n v="-253.11"/>
    <n v="79"/>
    <n v="1154.1199999999999"/>
    <n v="53410"/>
    <x v="0"/>
  </r>
  <r>
    <n v="6289"/>
    <s v="Medium"/>
    <n v="0.03"/>
    <n v="5.28"/>
    <n v="5.61"/>
    <n v="699"/>
    <x v="1"/>
    <s v="Jenny Gold"/>
    <s v="Regular Air"/>
    <x v="3"/>
    <x v="0"/>
    <x v="7"/>
    <s v="Small Box"/>
    <x v="297"/>
    <n v="0.4"/>
    <n v="-0.51292307692307693"/>
    <s v="United States"/>
    <x v="0"/>
    <x v="1"/>
    <s v="Los Angeles"/>
    <n v="90041"/>
    <x v="45"/>
    <x v="4"/>
    <s v="2015"/>
    <d v="2015-04-24T00:00:00"/>
    <n v="-16.670000000000002"/>
    <n v="5"/>
    <n v="32.5"/>
    <n v="44517"/>
    <x v="0"/>
  </r>
  <r>
    <n v="7733"/>
    <s v="Critical"/>
    <n v="0.02"/>
    <n v="6.47"/>
    <n v="1.22"/>
    <n v="699"/>
    <x v="1"/>
    <s v="Jenny Gold"/>
    <s v="Regular Air"/>
    <x v="3"/>
    <x v="0"/>
    <x v="0"/>
    <s v="Wrap Bag"/>
    <x v="298"/>
    <n v="0.4"/>
    <n v="0.20726991492652749"/>
    <s v="United States"/>
    <x v="0"/>
    <x v="1"/>
    <s v="Los Angeles"/>
    <n v="90041"/>
    <x v="132"/>
    <x v="1"/>
    <s v="2015"/>
    <d v="2015-06-07T00:00:00"/>
    <n v="40.200000000000003"/>
    <n v="30"/>
    <n v="193.95"/>
    <n v="55392"/>
    <x v="0"/>
  </r>
  <r>
    <n v="7734"/>
    <s v="Critical"/>
    <n v="7.0000000000000007E-2"/>
    <n v="2.84"/>
    <n v="0.93"/>
    <n v="699"/>
    <x v="1"/>
    <s v="Jenny Gold"/>
    <s v="Regular Air"/>
    <x v="3"/>
    <x v="0"/>
    <x v="0"/>
    <s v="Wrap Bag"/>
    <x v="0"/>
    <n v="0.54"/>
    <n v="2.0214105793450881E-2"/>
    <s v="United States"/>
    <x v="0"/>
    <x v="1"/>
    <s v="Los Angeles"/>
    <n v="90041"/>
    <x v="132"/>
    <x v="1"/>
    <s v="2015"/>
    <d v="2015-06-08T00:00:00"/>
    <n v="3.21"/>
    <n v="59"/>
    <n v="158.80000000000001"/>
    <n v="55392"/>
    <x v="0"/>
  </r>
  <r>
    <n v="5140"/>
    <s v="High"/>
    <n v="0.01"/>
    <n v="7.89"/>
    <n v="2.82"/>
    <n v="699"/>
    <x v="1"/>
    <s v="Jenny Gold"/>
    <s v="Regular Air"/>
    <x v="3"/>
    <x v="0"/>
    <x v="3"/>
    <s v="Wrap Bag"/>
    <x v="299"/>
    <n v="0.4"/>
    <n v="0.14110697877926057"/>
    <s v="United States"/>
    <x v="0"/>
    <x v="1"/>
    <s v="Los Angeles"/>
    <n v="90041"/>
    <x v="133"/>
    <x v="1"/>
    <s v="2015"/>
    <d v="2015-07-01T00:00:00"/>
    <n v="38.700000000000003"/>
    <n v="32"/>
    <n v="274.26"/>
    <n v="36647"/>
    <x v="0"/>
  </r>
  <r>
    <n v="5141"/>
    <s v="High"/>
    <n v="0.09"/>
    <n v="3.68"/>
    <n v="1.32"/>
    <n v="699"/>
    <x v="1"/>
    <s v="Jenny Gold"/>
    <s v="Regular Air"/>
    <x v="3"/>
    <x v="0"/>
    <x v="12"/>
    <s v="Wrap Bag"/>
    <x v="300"/>
    <n v="0.83"/>
    <n v="-0.26346801346801346"/>
    <s v="United States"/>
    <x v="0"/>
    <x v="1"/>
    <s v="Los Angeles"/>
    <n v="90041"/>
    <x v="133"/>
    <x v="1"/>
    <s v="2015"/>
    <d v="2015-07-01T00:00:00"/>
    <n v="-21.91"/>
    <n v="24"/>
    <n v="83.16"/>
    <n v="36647"/>
    <x v="0"/>
  </r>
  <r>
    <n v="5142"/>
    <s v="High"/>
    <n v="0.1"/>
    <n v="9.7100000000000009"/>
    <n v="9.4499999999999993"/>
    <n v="699"/>
    <x v="1"/>
    <s v="Jenny Gold"/>
    <s v="Regular Air"/>
    <x v="3"/>
    <x v="0"/>
    <x v="10"/>
    <s v="Small Box"/>
    <x v="173"/>
    <n v="0.6"/>
    <n v="-0.45725957316840377"/>
    <s v="United States"/>
    <x v="0"/>
    <x v="1"/>
    <s v="Los Angeles"/>
    <n v="90041"/>
    <x v="133"/>
    <x v="1"/>
    <s v="2015"/>
    <d v="2015-07-03T00:00:00"/>
    <n v="-119.77"/>
    <n v="27"/>
    <n v="261.93"/>
    <n v="36647"/>
    <x v="0"/>
  </r>
  <r>
    <n v="4556"/>
    <s v="Medium"/>
    <n v="7.0000000000000007E-2"/>
    <n v="5.0199999999999996"/>
    <n v="5.14"/>
    <n v="699"/>
    <x v="1"/>
    <s v="Jenny Gold"/>
    <s v="Regular Air"/>
    <x v="3"/>
    <x v="2"/>
    <x v="13"/>
    <s v="Small Pack"/>
    <x v="301"/>
    <n v="0.79"/>
    <n v="-0.8030461684911947"/>
    <s v="United States"/>
    <x v="0"/>
    <x v="1"/>
    <s v="Los Angeles"/>
    <n v="90041"/>
    <x v="134"/>
    <x v="0"/>
    <s v="2015"/>
    <d v="2015-01-31T00:00:00"/>
    <n v="-168.72"/>
    <n v="42"/>
    <n v="210.1"/>
    <n v="32420"/>
    <x v="0"/>
  </r>
  <r>
    <n v="4557"/>
    <s v="Medium"/>
    <n v="7.0000000000000007E-2"/>
    <n v="280.98"/>
    <n v="57"/>
    <n v="699"/>
    <x v="1"/>
    <s v="Jenny Gold"/>
    <s v="Delivery Truck"/>
    <x v="3"/>
    <x v="1"/>
    <x v="1"/>
    <s v="Jumbo Drum"/>
    <x v="234"/>
    <n v="0.78"/>
    <n v="-6.7635198857823306E-2"/>
    <s v="United States"/>
    <x v="0"/>
    <x v="1"/>
    <s v="Los Angeles"/>
    <n v="90041"/>
    <x v="134"/>
    <x v="0"/>
    <s v="2015"/>
    <d v="2015-01-31T00:00:00"/>
    <n v="-439.62"/>
    <n v="23"/>
    <n v="6499.87"/>
    <n v="32420"/>
    <x v="0"/>
  </r>
  <r>
    <n v="448"/>
    <s v="Medium"/>
    <n v="0.1"/>
    <n v="4.26"/>
    <n v="1.2"/>
    <n v="699"/>
    <x v="1"/>
    <s v="Jenny Gold"/>
    <s v="Regular Air"/>
    <x v="3"/>
    <x v="0"/>
    <x v="0"/>
    <s v="Wrap Bag"/>
    <x v="54"/>
    <n v="0.44"/>
    <n v="4.3861645238366137E-2"/>
    <s v="United States"/>
    <x v="0"/>
    <x v="1"/>
    <s v="Los Angeles"/>
    <n v="90041"/>
    <x v="135"/>
    <x v="3"/>
    <s v="2015"/>
    <d v="2015-05-21T00:00:00"/>
    <n v="15.42"/>
    <n v="88"/>
    <n v="351.56"/>
    <n v="3042"/>
    <x v="0"/>
  </r>
  <r>
    <n v="18448"/>
    <s v="Medium"/>
    <n v="0.1"/>
    <n v="4.26"/>
    <n v="1.2"/>
    <n v="700"/>
    <x v="0"/>
    <s v="Joseph Grossman"/>
    <s v="Regular Air"/>
    <x v="3"/>
    <x v="0"/>
    <x v="0"/>
    <s v="Wrap Bag"/>
    <x v="54"/>
    <n v="0.44"/>
    <n v="0.38598247809762204"/>
    <s v="United States"/>
    <x v="0"/>
    <x v="1"/>
    <s v="Santa Maria"/>
    <n v="93454"/>
    <x v="135"/>
    <x v="3"/>
    <s v="2015"/>
    <d v="2015-05-21T00:00:00"/>
    <n v="33.923999999999999"/>
    <n v="22"/>
    <n v="87.89"/>
    <n v="87980"/>
    <x v="0"/>
  </r>
  <r>
    <n v="24289"/>
    <s v="Medium"/>
    <n v="0.03"/>
    <n v="5.28"/>
    <n v="5.61"/>
    <n v="702"/>
    <x v="1"/>
    <s v="Kelly O'Connor"/>
    <s v="Regular Air"/>
    <x v="3"/>
    <x v="0"/>
    <x v="7"/>
    <s v="Small Box"/>
    <x v="297"/>
    <n v="0.4"/>
    <n v="-2.5646153846153847"/>
    <s v="United States"/>
    <x v="0"/>
    <x v="1"/>
    <s v="Santa Rosa"/>
    <n v="95404"/>
    <x v="45"/>
    <x v="4"/>
    <s v="2015"/>
    <d v="2015-04-24T00:00:00"/>
    <n v="-16.670000000000002"/>
    <n v="1"/>
    <n v="6.5"/>
    <n v="87977"/>
    <x v="0"/>
  </r>
  <r>
    <n v="23140"/>
    <s v="High"/>
    <n v="0.01"/>
    <n v="7.89"/>
    <n v="2.82"/>
    <n v="702"/>
    <x v="1"/>
    <s v="Kelly O'Connor"/>
    <s v="Regular Air"/>
    <x v="3"/>
    <x v="0"/>
    <x v="3"/>
    <s v="Wrap Bag"/>
    <x v="299"/>
    <n v="0.4"/>
    <n v="0.67736289381563597"/>
    <s v="United States"/>
    <x v="0"/>
    <x v="1"/>
    <s v="Santa Rosa"/>
    <n v="95404"/>
    <x v="133"/>
    <x v="1"/>
    <s v="2015"/>
    <d v="2015-07-01T00:00:00"/>
    <n v="46.440000000000005"/>
    <n v="8"/>
    <n v="68.56"/>
    <n v="87979"/>
    <x v="0"/>
  </r>
  <r>
    <n v="23141"/>
    <s v="High"/>
    <n v="0.09"/>
    <n v="3.68"/>
    <n v="1.32"/>
    <n v="702"/>
    <x v="1"/>
    <s v="Kelly O'Connor"/>
    <s v="Regular Air"/>
    <x v="3"/>
    <x v="0"/>
    <x v="12"/>
    <s v="Wrap Bag"/>
    <x v="300"/>
    <n v="0.83"/>
    <n v="-0.84309764309764312"/>
    <s v="United States"/>
    <x v="0"/>
    <x v="1"/>
    <s v="Santa Rosa"/>
    <n v="95404"/>
    <x v="133"/>
    <x v="1"/>
    <s v="2015"/>
    <d v="2015-07-01T00:00:00"/>
    <n v="-17.527999999999999"/>
    <n v="6"/>
    <n v="20.79"/>
    <n v="87979"/>
    <x v="0"/>
  </r>
  <r>
    <n v="23142"/>
    <s v="High"/>
    <n v="0.1"/>
    <n v="9.7100000000000009"/>
    <n v="9.4499999999999993"/>
    <n v="702"/>
    <x v="1"/>
    <s v="Kelly O'Connor"/>
    <s v="Regular Air"/>
    <x v="3"/>
    <x v="0"/>
    <x v="10"/>
    <s v="Small Box"/>
    <x v="173"/>
    <n v="0.6"/>
    <n v="-1.4109262258872037"/>
    <s v="United States"/>
    <x v="0"/>
    <x v="1"/>
    <s v="Santa Rosa"/>
    <n v="95404"/>
    <x v="133"/>
    <x v="1"/>
    <s v="2015"/>
    <d v="2015-07-03T00:00:00"/>
    <n v="-95.816000000000003"/>
    <n v="7"/>
    <n v="67.91"/>
    <n v="87979"/>
    <x v="0"/>
  </r>
  <r>
    <n v="25734"/>
    <s v="Critical"/>
    <n v="7.0000000000000007E-2"/>
    <n v="2.84"/>
    <n v="0.93"/>
    <n v="711"/>
    <x v="0"/>
    <s v="Pam Anthony"/>
    <s v="Regular Air"/>
    <x v="3"/>
    <x v="0"/>
    <x v="0"/>
    <s v="Wrap Bag"/>
    <x v="0"/>
    <n v="0.54"/>
    <n v="9.5417389150359175E-2"/>
    <s v="United States"/>
    <x v="1"/>
    <x v="15"/>
    <s v="Winthrop"/>
    <n v="2152"/>
    <x v="132"/>
    <x v="1"/>
    <s v="2015"/>
    <d v="2015-06-08T00:00:00"/>
    <n v="3.8519999999999999"/>
    <n v="15"/>
    <n v="40.369999999999997"/>
    <n v="87978"/>
    <x v="0"/>
  </r>
  <r>
    <n v="20789"/>
    <s v="Not Specified"/>
    <n v="0"/>
    <n v="8.5"/>
    <n v="1.99"/>
    <n v="719"/>
    <x v="1"/>
    <s v="Stephen Lam"/>
    <s v="Regular Air"/>
    <x v="0"/>
    <x v="2"/>
    <x v="13"/>
    <s v="Small Pack"/>
    <x v="302"/>
    <n v="0.49"/>
    <n v="0.58679427402862994"/>
    <s v="United States"/>
    <x v="0"/>
    <x v="34"/>
    <s v="Pahrump"/>
    <n v="89041"/>
    <x v="136"/>
    <x v="2"/>
    <s v="2015"/>
    <d v="2015-03-02T00:00:00"/>
    <n v="71.735600000000005"/>
    <n v="14"/>
    <n v="122.25"/>
    <n v="89344"/>
    <x v="0"/>
  </r>
  <r>
    <n v="20790"/>
    <s v="Not Specified"/>
    <n v="0.03"/>
    <n v="95.43"/>
    <n v="19.989999999999998"/>
    <n v="719"/>
    <x v="1"/>
    <s v="Stephen Lam"/>
    <s v="Regular Air"/>
    <x v="0"/>
    <x v="0"/>
    <x v="10"/>
    <s v="Small Box"/>
    <x v="303"/>
    <n v="0.79"/>
    <n v="-0.38488427386093454"/>
    <s v="United States"/>
    <x v="0"/>
    <x v="34"/>
    <s v="Pahrump"/>
    <n v="89041"/>
    <x v="136"/>
    <x v="2"/>
    <s v="2015"/>
    <d v="2015-03-02T00:00:00"/>
    <n v="-79.320800000000006"/>
    <n v="2"/>
    <n v="206.09"/>
    <n v="89344"/>
    <x v="0"/>
  </r>
  <r>
    <n v="20633"/>
    <s v="Not Specified"/>
    <n v="0.04"/>
    <n v="10.64"/>
    <n v="5.16"/>
    <n v="721"/>
    <x v="1"/>
    <s v="Melvin Duke"/>
    <s v="Regular Air"/>
    <x v="0"/>
    <x v="1"/>
    <x v="2"/>
    <s v="Small Box"/>
    <x v="304"/>
    <n v="0.56999999999999995"/>
    <n v="0.36017937219730933"/>
    <s v="United States"/>
    <x v="2"/>
    <x v="38"/>
    <s v="Frankfort"/>
    <n v="46041"/>
    <x v="137"/>
    <x v="1"/>
    <s v="2015"/>
    <d v="2015-06-25T00:00:00"/>
    <n v="24.095999999999997"/>
    <n v="6"/>
    <n v="66.900000000000006"/>
    <n v="91053"/>
    <x v="0"/>
  </r>
  <r>
    <n v="20634"/>
    <s v="Not Specified"/>
    <n v="0.03"/>
    <n v="2.78"/>
    <n v="1.34"/>
    <n v="721"/>
    <x v="1"/>
    <s v="Melvin Duke"/>
    <s v="Express Air"/>
    <x v="0"/>
    <x v="0"/>
    <x v="0"/>
    <s v="Wrap Bag"/>
    <x v="305"/>
    <n v="0.45"/>
    <n v="0.16165082309297471"/>
    <s v="United States"/>
    <x v="2"/>
    <x v="38"/>
    <s v="Frankfort"/>
    <n v="46041"/>
    <x v="137"/>
    <x v="1"/>
    <s v="2015"/>
    <d v="2015-06-26T00:00:00"/>
    <n v="6.9719999999999995"/>
    <n v="15"/>
    <n v="43.13"/>
    <n v="91053"/>
    <x v="0"/>
  </r>
  <r>
    <n v="24574"/>
    <s v="Medium"/>
    <n v="0.01"/>
    <n v="7.28"/>
    <n v="11.15"/>
    <n v="721"/>
    <x v="1"/>
    <s v="Melvin Duke"/>
    <s v="Regular Air"/>
    <x v="0"/>
    <x v="0"/>
    <x v="7"/>
    <s v="Small Box"/>
    <x v="306"/>
    <n v="0.37"/>
    <n v="-2.1628902765388043"/>
    <s v="United States"/>
    <x v="2"/>
    <x v="38"/>
    <s v="Frankfort"/>
    <n v="46041"/>
    <x v="86"/>
    <x v="4"/>
    <s v="2015"/>
    <d v="2015-04-13T00:00:00"/>
    <n v="-24.245999999999999"/>
    <n v="1"/>
    <n v="11.21"/>
    <n v="91054"/>
    <x v="0"/>
  </r>
  <r>
    <n v="19601"/>
    <s v="Medium"/>
    <n v="0.09"/>
    <n v="125.99"/>
    <n v="8.99"/>
    <n v="724"/>
    <x v="0"/>
    <s v="Beverly Cooke Brooks"/>
    <s v="Regular Air"/>
    <x v="3"/>
    <x v="2"/>
    <x v="5"/>
    <s v="Small Box"/>
    <x v="307"/>
    <n v="0.55000000000000004"/>
    <n v="-6.0308228730822879"/>
    <s v="United States"/>
    <x v="1"/>
    <x v="18"/>
    <s v="Stratford"/>
    <n v="6614"/>
    <x v="24"/>
    <x v="5"/>
    <s v="2015"/>
    <d v="2015-03-16T00:00:00"/>
    <n v="-605.37400000000002"/>
    <n v="1"/>
    <n v="100.38"/>
    <n v="90359"/>
    <x v="0"/>
  </r>
  <r>
    <n v="19600"/>
    <s v="Medium"/>
    <n v="0.1"/>
    <n v="17.98"/>
    <n v="4"/>
    <n v="727"/>
    <x v="0"/>
    <s v="Lindsay Link"/>
    <s v="Regular Air"/>
    <x v="3"/>
    <x v="2"/>
    <x v="13"/>
    <s v="Small Box"/>
    <x v="49"/>
    <n v="0.79"/>
    <n v="-1.5010554885404102"/>
    <s v="United States"/>
    <x v="1"/>
    <x v="14"/>
    <s v="Lewiston"/>
    <n v="4240"/>
    <x v="24"/>
    <x v="5"/>
    <s v="2015"/>
    <d v="2015-03-16T00:00:00"/>
    <n v="-99.55"/>
    <n v="4"/>
    <n v="66.319999999999993"/>
    <n v="90359"/>
    <x v="0"/>
  </r>
  <r>
    <n v="23436"/>
    <s v="High"/>
    <n v="0.09"/>
    <n v="101.41"/>
    <n v="35"/>
    <n v="731"/>
    <x v="0"/>
    <s v="June Herbert"/>
    <s v="Regular Air"/>
    <x v="3"/>
    <x v="0"/>
    <x v="10"/>
    <s v="Large Box"/>
    <x v="308"/>
    <n v="0.82"/>
    <n v="-0.67991275714576682"/>
    <s v="United States"/>
    <x v="1"/>
    <x v="15"/>
    <s v="Burlington"/>
    <n v="1803"/>
    <x v="138"/>
    <x v="4"/>
    <s v="2015"/>
    <d v="2015-04-27T00:00:00"/>
    <n v="-801.15479999999991"/>
    <n v="12"/>
    <n v="1178.32"/>
    <n v="90362"/>
    <x v="0"/>
  </r>
  <r>
    <n v="21950"/>
    <s v="Not Specified"/>
    <n v="0.06"/>
    <n v="350.98"/>
    <n v="30"/>
    <n v="736"/>
    <x v="0"/>
    <s v="Meredith Walters"/>
    <s v="Delivery Truck"/>
    <x v="3"/>
    <x v="1"/>
    <x v="1"/>
    <s v="Jumbo Drum"/>
    <x v="309"/>
    <n v="0.61"/>
    <n v="0.39569909538168546"/>
    <s v="United States"/>
    <x v="1"/>
    <x v="16"/>
    <s v="Salem"/>
    <n v="3079"/>
    <x v="15"/>
    <x v="1"/>
    <s v="2015"/>
    <d v="2015-06-17T00:00:00"/>
    <n v="797.85599999999999"/>
    <n v="6"/>
    <n v="2016.32"/>
    <n v="90361"/>
    <x v="0"/>
  </r>
  <r>
    <n v="23613"/>
    <s v="Low"/>
    <n v="0.02"/>
    <n v="48.04"/>
    <n v="5.79"/>
    <n v="737"/>
    <x v="0"/>
    <s v="Danny Vaughn"/>
    <s v="Regular Air"/>
    <x v="3"/>
    <x v="0"/>
    <x v="7"/>
    <s v="Small Box"/>
    <x v="310"/>
    <n v="0.37"/>
    <n v="0.69"/>
    <s v="United States"/>
    <x v="1"/>
    <x v="2"/>
    <s v="Bloomfield"/>
    <n v="7003"/>
    <x v="31"/>
    <x v="1"/>
    <s v="2015"/>
    <d v="2015-06-14T00:00:00"/>
    <n v="422.45249999999999"/>
    <n v="12"/>
    <n v="612.25"/>
    <n v="90360"/>
    <x v="0"/>
  </r>
  <r>
    <n v="21949"/>
    <s v="Not Specified"/>
    <n v="0.02"/>
    <n v="70.98"/>
    <n v="46.74"/>
    <n v="738"/>
    <x v="0"/>
    <s v="Peggy Rowe"/>
    <s v="Delivery Truck"/>
    <x v="3"/>
    <x v="1"/>
    <x v="14"/>
    <s v="Jumbo Box"/>
    <x v="311"/>
    <n v="0.56000000000000005"/>
    <n v="-0.56823645697159075"/>
    <s v="United States"/>
    <x v="1"/>
    <x v="2"/>
    <s v="Cranford"/>
    <n v="7016"/>
    <x v="15"/>
    <x v="1"/>
    <s v="2015"/>
    <d v="2015-06-16T00:00:00"/>
    <n v="-178.21600000000001"/>
    <n v="4"/>
    <n v="313.63"/>
    <n v="90361"/>
    <x v="0"/>
  </r>
  <r>
    <n v="21951"/>
    <s v="Not Specified"/>
    <n v="0.04"/>
    <n v="27.48"/>
    <n v="4"/>
    <n v="741"/>
    <x v="0"/>
    <s v="Stacey Hale"/>
    <s v="Regular Air"/>
    <x v="3"/>
    <x v="2"/>
    <x v="13"/>
    <s v="Small Box"/>
    <x v="312"/>
    <n v="0.75"/>
    <n v="-6.7114837475136579E-2"/>
    <s v="United States"/>
    <x v="1"/>
    <x v="2"/>
    <s v="Summit"/>
    <n v="7901"/>
    <x v="15"/>
    <x v="1"/>
    <s v="2015"/>
    <d v="2015-06-17T00:00:00"/>
    <n v="-26.655999999999999"/>
    <n v="15"/>
    <n v="397.17"/>
    <n v="90361"/>
    <x v="0"/>
  </r>
  <r>
    <n v="19209"/>
    <s v="Low"/>
    <n v="0.02"/>
    <n v="59.98"/>
    <n v="3.99"/>
    <n v="744"/>
    <x v="1"/>
    <s v="Joy Maxwell"/>
    <s v="Regular Air"/>
    <x v="0"/>
    <x v="0"/>
    <x v="15"/>
    <s v="Small Box"/>
    <x v="313"/>
    <n v="0.56999999999999995"/>
    <n v="-0.86045998739760554"/>
    <s v="United States"/>
    <x v="0"/>
    <x v="28"/>
    <s v="Oro Valley"/>
    <n v="85737"/>
    <x v="9"/>
    <x v="0"/>
    <s v="2015"/>
    <d v="2015-02-06T00:00:00"/>
    <n v="-54.622"/>
    <n v="1"/>
    <n v="63.48"/>
    <n v="87725"/>
    <x v="0"/>
  </r>
  <r>
    <n v="19210"/>
    <s v="Low"/>
    <n v="0.03"/>
    <n v="5.18"/>
    <n v="5.74"/>
    <n v="744"/>
    <x v="1"/>
    <s v="Joy Maxwell"/>
    <s v="Regular Air"/>
    <x v="0"/>
    <x v="0"/>
    <x v="8"/>
    <s v="Small Box"/>
    <x v="314"/>
    <n v="0.36"/>
    <n v="-2.6619265323257766"/>
    <s v="United States"/>
    <x v="0"/>
    <x v="28"/>
    <s v="Oro Valley"/>
    <n v="85737"/>
    <x v="9"/>
    <x v="0"/>
    <s v="2015"/>
    <d v="2015-02-01T00:00:00"/>
    <n v="-126.81418000000001"/>
    <n v="9"/>
    <n v="47.64"/>
    <n v="87725"/>
    <x v="0"/>
  </r>
  <r>
    <n v="19638"/>
    <s v="Medium"/>
    <n v="0.03"/>
    <n v="119.99"/>
    <n v="56.14"/>
    <n v="744"/>
    <x v="1"/>
    <s v="Joy Maxwell"/>
    <s v="Delivery Truck"/>
    <x v="3"/>
    <x v="2"/>
    <x v="6"/>
    <s v="Jumbo Box"/>
    <x v="102"/>
    <n v="0.39"/>
    <n v="0.90587352320811598"/>
    <s v="United States"/>
    <x v="0"/>
    <x v="28"/>
    <s v="Oro Valley"/>
    <n v="85737"/>
    <x v="60"/>
    <x v="0"/>
    <s v="2015"/>
    <d v="2015-01-19T00:00:00"/>
    <n v="1400.1"/>
    <n v="13"/>
    <n v="1545.58"/>
    <n v="87726"/>
    <x v="0"/>
  </r>
  <r>
    <n v="19505"/>
    <s v="Low"/>
    <n v="0.09"/>
    <n v="125.99"/>
    <n v="8.99"/>
    <n v="744"/>
    <x v="1"/>
    <s v="Joy Maxwell"/>
    <s v="Regular Air"/>
    <x v="3"/>
    <x v="2"/>
    <x v="5"/>
    <s v="Small Box"/>
    <x v="307"/>
    <n v="0.55000000000000004"/>
    <n v="0.43547978850255831"/>
    <s v="United States"/>
    <x v="0"/>
    <x v="28"/>
    <s v="Oro Valley"/>
    <n v="85737"/>
    <x v="40"/>
    <x v="3"/>
    <s v="2015"/>
    <d v="2015-06-02T00:00:00"/>
    <n v="916.68060000000014"/>
    <n v="20"/>
    <n v="2104.9899999999998"/>
    <n v="87727"/>
    <x v="0"/>
  </r>
  <r>
    <n v="19639"/>
    <s v="Medium"/>
    <n v="0.05"/>
    <n v="115.79"/>
    <n v="1.99"/>
    <n v="745"/>
    <x v="0"/>
    <s v="Mary Page"/>
    <s v="Regular Air"/>
    <x v="3"/>
    <x v="2"/>
    <x v="13"/>
    <s v="Small Pack"/>
    <x v="315"/>
    <n v="0.49"/>
    <n v="0.19144718210138748"/>
    <s v="United States"/>
    <x v="0"/>
    <x v="28"/>
    <s v="Peoria"/>
    <n v="85345"/>
    <x v="60"/>
    <x v="0"/>
    <s v="2015"/>
    <d v="2015-01-19T00:00:00"/>
    <n v="67.599999999999923"/>
    <n v="3"/>
    <n v="353.1"/>
    <n v="87726"/>
    <x v="0"/>
  </r>
  <r>
    <n v="20855"/>
    <s v="Not Specified"/>
    <n v="0.09"/>
    <n v="27.75"/>
    <n v="19.989999999999998"/>
    <n v="750"/>
    <x v="0"/>
    <s v="Jordan Wilkinson"/>
    <s v="Regular Air"/>
    <x v="0"/>
    <x v="0"/>
    <x v="10"/>
    <s v="Small Box"/>
    <x v="316"/>
    <n v="0.67"/>
    <n v="-0.872336129232681"/>
    <s v="United States"/>
    <x v="3"/>
    <x v="35"/>
    <s v="Florence"/>
    <n v="41042"/>
    <x v="38"/>
    <x v="0"/>
    <s v="2015"/>
    <d v="2015-01-13T00:00:00"/>
    <n v="-224.64400000000001"/>
    <n v="10"/>
    <n v="257.52"/>
    <n v="91200"/>
    <x v="0"/>
  </r>
  <r>
    <n v="23629"/>
    <s v="Low"/>
    <n v="0.06"/>
    <n v="130.97999999999999"/>
    <n v="54.74"/>
    <n v="751"/>
    <x v="0"/>
    <s v="David Wrenn"/>
    <s v="Delivery Truck"/>
    <x v="0"/>
    <x v="1"/>
    <x v="14"/>
    <s v="Jumbo Box"/>
    <x v="136"/>
    <n v="0.69"/>
    <n v="3.5856573705179286E-2"/>
    <s v="United States"/>
    <x v="3"/>
    <x v="35"/>
    <s v="Georgetown"/>
    <n v="40324"/>
    <x v="139"/>
    <x v="2"/>
    <s v="2015"/>
    <d v="2015-03-06T00:00:00"/>
    <n v="14.76"/>
    <n v="3"/>
    <n v="411.64"/>
    <n v="91201"/>
    <x v="0"/>
  </r>
  <r>
    <n v="19679"/>
    <s v="Critical"/>
    <n v="0.06"/>
    <n v="2.61"/>
    <n v="0.5"/>
    <n v="753"/>
    <x v="1"/>
    <s v="Elisabeth Massey"/>
    <s v="Express Air"/>
    <x v="0"/>
    <x v="0"/>
    <x v="9"/>
    <s v="Small Box"/>
    <x v="317"/>
    <n v="0.39"/>
    <n v="0.61682774303581578"/>
    <s v="United States"/>
    <x v="0"/>
    <x v="28"/>
    <s v="Prescott"/>
    <n v="86301"/>
    <x v="140"/>
    <x v="5"/>
    <s v="2015"/>
    <d v="2015-03-11T00:00:00"/>
    <n v="10.85"/>
    <n v="1"/>
    <n v="17.59"/>
    <n v="90438"/>
    <x v="0"/>
  </r>
  <r>
    <n v="19680"/>
    <s v="Critical"/>
    <n v="0.01"/>
    <n v="6.35"/>
    <n v="1.02"/>
    <n v="753"/>
    <x v="1"/>
    <s v="Elisabeth Massey"/>
    <s v="Regular Air"/>
    <x v="0"/>
    <x v="0"/>
    <x v="7"/>
    <s v="Wrap Bag"/>
    <x v="318"/>
    <n v="0.39"/>
    <n v="0.69"/>
    <s v="United States"/>
    <x v="0"/>
    <x v="28"/>
    <s v="Prescott"/>
    <n v="86301"/>
    <x v="140"/>
    <x v="5"/>
    <s v="2015"/>
    <d v="2015-03-13T00:00:00"/>
    <n v="97.662599999999983"/>
    <n v="22"/>
    <n v="141.54"/>
    <n v="90438"/>
    <x v="0"/>
  </r>
  <r>
    <n v="25291"/>
    <s v="High"/>
    <n v="0.06"/>
    <n v="218.75"/>
    <n v="69.64"/>
    <n v="754"/>
    <x v="1"/>
    <s v="Helen Lyons"/>
    <s v="Delivery Truck"/>
    <x v="0"/>
    <x v="1"/>
    <x v="11"/>
    <s v="Jumbo Box"/>
    <x v="228"/>
    <n v="0.77"/>
    <n v="-0.50055224210293792"/>
    <s v="United States"/>
    <x v="0"/>
    <x v="28"/>
    <s v="Prescott Valley"/>
    <n v="86314"/>
    <x v="141"/>
    <x v="1"/>
    <s v="2015"/>
    <d v="2015-06-05T00:00:00"/>
    <n v="-453.2"/>
    <n v="4"/>
    <n v="905.4"/>
    <n v="90437"/>
    <x v="0"/>
  </r>
  <r>
    <n v="25117"/>
    <s v="Low"/>
    <n v="0.06"/>
    <n v="119.99"/>
    <n v="14"/>
    <n v="754"/>
    <x v="1"/>
    <s v="Helen Lyons"/>
    <s v="Delivery Truck"/>
    <x v="3"/>
    <x v="2"/>
    <x v="6"/>
    <s v="Jumbo Drum"/>
    <x v="319"/>
    <n v="0.36"/>
    <n v="-0.85163531534486991"/>
    <s v="United States"/>
    <x v="0"/>
    <x v="28"/>
    <s v="Prescott Valley"/>
    <n v="86314"/>
    <x v="142"/>
    <x v="4"/>
    <s v="2015"/>
    <d v="2015-04-19T00:00:00"/>
    <n v="-207.679788"/>
    <n v="2"/>
    <n v="243.86"/>
    <n v="90439"/>
    <x v="0"/>
  </r>
  <r>
    <n v="25856"/>
    <s v="Not Specified"/>
    <n v="0.03"/>
    <n v="37.94"/>
    <n v="5.08"/>
    <n v="757"/>
    <x v="0"/>
    <s v="Neil Hogan"/>
    <s v="Regular Air"/>
    <x v="1"/>
    <x v="0"/>
    <x v="7"/>
    <s v="Wrap Bag"/>
    <x v="320"/>
    <n v="0.38"/>
    <n v="-0.18825118839129348"/>
    <s v="United States"/>
    <x v="0"/>
    <x v="6"/>
    <s v="Tualatin"/>
    <n v="97062"/>
    <x v="143"/>
    <x v="2"/>
    <s v="2015"/>
    <d v="2015-02-13T00:00:00"/>
    <n v="-7.5244000000000009"/>
    <n v="1"/>
    <n v="39.97"/>
    <n v="90258"/>
    <x v="0"/>
  </r>
  <r>
    <n v="21110"/>
    <s v="Low"/>
    <n v="0"/>
    <n v="20.99"/>
    <n v="3.3"/>
    <n v="759"/>
    <x v="0"/>
    <s v="Bernice F Day"/>
    <s v="Regular Air"/>
    <x v="2"/>
    <x v="2"/>
    <x v="5"/>
    <s v="Small Pack"/>
    <x v="321"/>
    <n v="0.81"/>
    <n v="-1.0000107573149744"/>
    <s v="United States"/>
    <x v="2"/>
    <x v="12"/>
    <s v="Quincy"/>
    <n v="62301"/>
    <x v="124"/>
    <x v="3"/>
    <s v="2015"/>
    <d v="2015-06-05T00:00:00"/>
    <n v="-92.961000000000013"/>
    <n v="5"/>
    <n v="92.96"/>
    <n v="86639"/>
    <x v="0"/>
  </r>
  <r>
    <n v="20377"/>
    <s v="Not Specified"/>
    <n v="0"/>
    <n v="125.99"/>
    <n v="8.99"/>
    <n v="762"/>
    <x v="0"/>
    <s v="Stuart Holloway"/>
    <s v="Regular Air"/>
    <x v="2"/>
    <x v="2"/>
    <x v="5"/>
    <s v="Small Box"/>
    <x v="322"/>
    <n v="0.56999999999999995"/>
    <n v="0.45066492438702099"/>
    <s v="United States"/>
    <x v="0"/>
    <x v="0"/>
    <s v="Vancouver"/>
    <n v="98661"/>
    <x v="58"/>
    <x v="4"/>
    <s v="2015"/>
    <d v="2015-04-29T00:00:00"/>
    <n v="613.89576"/>
    <n v="12"/>
    <n v="1362.2"/>
    <n v="87525"/>
    <x v="0"/>
  </r>
  <r>
    <n v="18735"/>
    <s v="Critical"/>
    <n v="0.1"/>
    <n v="31.78"/>
    <n v="1.99"/>
    <n v="767"/>
    <x v="0"/>
    <s v="Jeffrey Mueller"/>
    <s v="Regular Air"/>
    <x v="0"/>
    <x v="2"/>
    <x v="13"/>
    <s v="Small Pack"/>
    <x v="323"/>
    <n v="0.42"/>
    <n v="0.69"/>
    <s v="United States"/>
    <x v="2"/>
    <x v="12"/>
    <s v="Rock Island"/>
    <n v="61201"/>
    <x v="111"/>
    <x v="0"/>
    <s v="2015"/>
    <d v="2015-02-01T00:00:00"/>
    <n v="232.28159999999997"/>
    <n v="11"/>
    <n v="336.64"/>
    <n v="86279"/>
    <x v="0"/>
  </r>
  <r>
    <n v="18659"/>
    <s v="Critical"/>
    <n v="0.08"/>
    <n v="30.73"/>
    <n v="4"/>
    <n v="770"/>
    <x v="0"/>
    <s v="Geraldine Puckett"/>
    <s v="Regular Air"/>
    <x v="2"/>
    <x v="2"/>
    <x v="13"/>
    <s v="Small Box"/>
    <x v="88"/>
    <n v="0.75"/>
    <n v="-0.10497752311741551"/>
    <s v="United States"/>
    <x v="0"/>
    <x v="6"/>
    <s v="Tualatin"/>
    <n v="97062"/>
    <x v="91"/>
    <x v="5"/>
    <s v="2015"/>
    <d v="2015-03-19T00:00:00"/>
    <n v="-45.07"/>
    <n v="14"/>
    <n v="429.33"/>
    <n v="88667"/>
    <x v="0"/>
  </r>
  <r>
    <n v="18660"/>
    <s v="Critical"/>
    <n v="0.05"/>
    <n v="14.56"/>
    <n v="3.5"/>
    <n v="771"/>
    <x v="1"/>
    <s v="Deborah Paul"/>
    <s v="Regular Air"/>
    <x v="2"/>
    <x v="0"/>
    <x v="15"/>
    <s v="Small Box"/>
    <x v="324"/>
    <n v="0.57999999999999996"/>
    <n v="-0.1909986565158979"/>
    <s v="United States"/>
    <x v="0"/>
    <x v="6"/>
    <s v="West Linn"/>
    <n v="97068"/>
    <x v="91"/>
    <x v="5"/>
    <s v="2015"/>
    <d v="2015-03-21T00:00:00"/>
    <n v="-8.5299999999999994"/>
    <n v="3"/>
    <n v="44.66"/>
    <n v="88667"/>
    <x v="0"/>
  </r>
  <r>
    <n v="18661"/>
    <s v="Critical"/>
    <n v="0"/>
    <n v="299.99"/>
    <n v="11.64"/>
    <n v="771"/>
    <x v="1"/>
    <s v="Deborah Paul"/>
    <s v="Regular Air"/>
    <x v="2"/>
    <x v="2"/>
    <x v="16"/>
    <s v="Large Box"/>
    <x v="325"/>
    <n v="0.5"/>
    <n v="0.17651779375906662"/>
    <s v="United States"/>
    <x v="0"/>
    <x v="6"/>
    <s v="West Linn"/>
    <n v="97068"/>
    <x v="91"/>
    <x v="5"/>
    <s v="2015"/>
    <d v="2015-03-21T00:00:00"/>
    <n v="285.95"/>
    <n v="5"/>
    <n v="1619.95"/>
    <n v="88667"/>
    <x v="0"/>
  </r>
  <r>
    <n v="22875"/>
    <s v="Critical"/>
    <n v="0.08"/>
    <n v="7.77"/>
    <n v="9.23"/>
    <n v="772"/>
    <x v="1"/>
    <s v="Jean Webster"/>
    <s v="Regular Air"/>
    <x v="2"/>
    <x v="0"/>
    <x v="15"/>
    <s v="Small Box"/>
    <x v="149"/>
    <n v="0.57999999999999996"/>
    <n v="-3.7074769666902907"/>
    <s v="United States"/>
    <x v="1"/>
    <x v="19"/>
    <s v="Allentown"/>
    <n v="18103"/>
    <x v="101"/>
    <x v="0"/>
    <s v="2015"/>
    <d v="2015-01-16T00:00:00"/>
    <n v="-209.25"/>
    <n v="7"/>
    <n v="56.44"/>
    <n v="88666"/>
    <x v="0"/>
  </r>
  <r>
    <n v="22877"/>
    <s v="Critical"/>
    <n v="0.1"/>
    <n v="18.97"/>
    <n v="9.5399999999999991"/>
    <n v="772"/>
    <x v="1"/>
    <s v="Jean Webster"/>
    <s v="Express Air"/>
    <x v="2"/>
    <x v="0"/>
    <x v="7"/>
    <s v="Small Box"/>
    <x v="62"/>
    <n v="0.37"/>
    <n v="-0.16153005464480874"/>
    <s v="United States"/>
    <x v="1"/>
    <x v="19"/>
    <s v="Allentown"/>
    <n v="18103"/>
    <x v="101"/>
    <x v="0"/>
    <s v="2015"/>
    <d v="2015-01-16T00:00:00"/>
    <n v="-9.1635999999999989"/>
    <n v="3"/>
    <n v="56.73"/>
    <n v="88666"/>
    <x v="0"/>
  </r>
  <r>
    <n v="20967"/>
    <s v="Low"/>
    <n v="0.02"/>
    <n v="4.0599999999999996"/>
    <n v="6.89"/>
    <n v="772"/>
    <x v="1"/>
    <s v="Jean Webster"/>
    <s v="Express Air"/>
    <x v="2"/>
    <x v="0"/>
    <x v="15"/>
    <s v="Small Box"/>
    <x v="326"/>
    <n v="0.6"/>
    <n v="0.19726750504580062"/>
    <s v="United States"/>
    <x v="1"/>
    <x v="19"/>
    <s v="Allentown"/>
    <n v="18103"/>
    <x v="28"/>
    <x v="3"/>
    <s v="2015"/>
    <d v="2015-05-21T00:00:00"/>
    <n v="12.706000000000017"/>
    <n v="12"/>
    <n v="64.41"/>
    <n v="88668"/>
    <x v="0"/>
  </r>
  <r>
    <n v="20968"/>
    <s v="Low"/>
    <n v="7.0000000000000007E-2"/>
    <n v="9.49"/>
    <n v="5.76"/>
    <n v="772"/>
    <x v="1"/>
    <s v="Jean Webster"/>
    <s v="Regular Air"/>
    <x v="2"/>
    <x v="2"/>
    <x v="6"/>
    <s v="Medium Box"/>
    <x v="327"/>
    <n v="0.39"/>
    <n v="2.2390689845314463E-2"/>
    <s v="United States"/>
    <x v="1"/>
    <x v="19"/>
    <s v="Allentown"/>
    <n v="18103"/>
    <x v="28"/>
    <x v="3"/>
    <s v="2015"/>
    <d v="2015-05-21T00:00:00"/>
    <n v="7.7151600000000045"/>
    <n v="37"/>
    <n v="344.57"/>
    <n v="88668"/>
    <x v="0"/>
  </r>
  <r>
    <n v="20434"/>
    <s v="High"/>
    <n v="0.04"/>
    <n v="34.76"/>
    <n v="5.49"/>
    <n v="782"/>
    <x v="0"/>
    <s v="Sarah N Becker"/>
    <s v="Regular Air"/>
    <x v="2"/>
    <x v="0"/>
    <x v="10"/>
    <s v="Small Box"/>
    <x v="328"/>
    <n v="0.6"/>
    <n v="0.69"/>
    <s v="United States"/>
    <x v="0"/>
    <x v="1"/>
    <s v="Whittier"/>
    <n v="90604"/>
    <x v="119"/>
    <x v="4"/>
    <s v="2015"/>
    <d v="2015-04-30T00:00:00"/>
    <n v="192.51689999999999"/>
    <n v="8"/>
    <n v="279.01"/>
    <n v="90962"/>
    <x v="0"/>
  </r>
  <r>
    <n v="24773"/>
    <s v="Low"/>
    <n v="0.02"/>
    <n v="100.98"/>
    <n v="35.840000000000003"/>
    <n v="783"/>
    <x v="0"/>
    <s v="Carlos Byrd"/>
    <s v="Delivery Truck"/>
    <x v="2"/>
    <x v="1"/>
    <x v="14"/>
    <s v="Jumbo Box"/>
    <x v="77"/>
    <n v="0.62"/>
    <n v="-0.2193726727263858"/>
    <s v="United States"/>
    <x v="1"/>
    <x v="18"/>
    <s v="Bristol"/>
    <n v="6010"/>
    <x v="61"/>
    <x v="0"/>
    <s v="2015"/>
    <d v="2015-01-06T00:00:00"/>
    <n v="-134.91200000000001"/>
    <n v="6"/>
    <n v="614.99"/>
    <n v="90961"/>
    <x v="0"/>
  </r>
  <r>
    <n v="22969"/>
    <s v="Medium"/>
    <n v="0"/>
    <n v="8.34"/>
    <n v="4.82"/>
    <n v="786"/>
    <x v="0"/>
    <s v="Jason Bray"/>
    <s v="Regular Air"/>
    <x v="1"/>
    <x v="0"/>
    <x v="7"/>
    <s v="Small Box"/>
    <x v="329"/>
    <n v="0.4"/>
    <n v="-6.6246884428702607E-2"/>
    <s v="United States"/>
    <x v="0"/>
    <x v="1"/>
    <s v="Mission Viejo"/>
    <n v="92691"/>
    <x v="34"/>
    <x v="4"/>
    <s v="2015"/>
    <d v="2015-04-07T00:00:00"/>
    <n v="-5.05"/>
    <n v="9"/>
    <n v="76.23"/>
    <n v="91513"/>
    <x v="0"/>
  </r>
  <r>
    <n v="24629"/>
    <s v="Not Specified"/>
    <n v="0.09"/>
    <n v="6.48"/>
    <n v="9.68"/>
    <n v="792"/>
    <x v="0"/>
    <s v="Holly Pate"/>
    <s v="Regular Air"/>
    <x v="0"/>
    <x v="0"/>
    <x v="7"/>
    <s v="Small Box"/>
    <x v="330"/>
    <n v="0.36"/>
    <n v="-2.0432345876701361"/>
    <s v="United States"/>
    <x v="2"/>
    <x v="23"/>
    <s v="Mustang"/>
    <n v="73064"/>
    <x v="123"/>
    <x v="1"/>
    <s v="2015"/>
    <d v="2015-06-22T00:00:00"/>
    <n v="-204.16"/>
    <n v="16"/>
    <n v="99.92"/>
    <n v="88753"/>
    <x v="0"/>
  </r>
  <r>
    <n v="18347"/>
    <s v="Not Specified"/>
    <n v="0.06"/>
    <n v="8.6"/>
    <n v="6.19"/>
    <n v="796"/>
    <x v="1"/>
    <s v="Amanda Conner"/>
    <s v="Regular Air"/>
    <x v="0"/>
    <x v="0"/>
    <x v="8"/>
    <s v="Small Box"/>
    <x v="331"/>
    <n v="0.38"/>
    <n v="-0.58079345088161205"/>
    <s v="United States"/>
    <x v="2"/>
    <x v="32"/>
    <s v="Papillion"/>
    <n v="68046"/>
    <x v="140"/>
    <x v="5"/>
    <s v="2015"/>
    <d v="2015-03-12T00:00:00"/>
    <n v="-46.115000000000002"/>
    <n v="9"/>
    <n v="79.400000000000006"/>
    <n v="86867"/>
    <x v="0"/>
  </r>
  <r>
    <n v="18184"/>
    <s v="Not Specified"/>
    <n v="0.1"/>
    <n v="14.42"/>
    <n v="6.75"/>
    <n v="796"/>
    <x v="1"/>
    <s v="Amanda Conner"/>
    <s v="Regular Air"/>
    <x v="0"/>
    <x v="0"/>
    <x v="15"/>
    <s v="Medium Box"/>
    <x v="194"/>
    <n v="0.52"/>
    <n v="-1.2978695932859909"/>
    <s v="United States"/>
    <x v="2"/>
    <x v="32"/>
    <s v="Papillion"/>
    <n v="68046"/>
    <x v="117"/>
    <x v="1"/>
    <s v="2015"/>
    <d v="2015-06-22T00:00:00"/>
    <n v="-20.103999999999999"/>
    <n v="1"/>
    <n v="15.49"/>
    <n v="86869"/>
    <x v="0"/>
  </r>
  <r>
    <n v="19011"/>
    <s v="Not Specified"/>
    <n v="0.04"/>
    <n v="9.11"/>
    <n v="2.25"/>
    <n v="797"/>
    <x v="1"/>
    <s v="Eileen Riddle"/>
    <s v="Regular Air"/>
    <x v="0"/>
    <x v="0"/>
    <x v="0"/>
    <s v="Wrap Bag"/>
    <x v="332"/>
    <n v="0.52"/>
    <n v="-0.18805809575040344"/>
    <s v="United States"/>
    <x v="0"/>
    <x v="17"/>
    <s v="Roy"/>
    <n v="84067"/>
    <x v="144"/>
    <x v="1"/>
    <s v="2015"/>
    <d v="2015-06-04T00:00:00"/>
    <n v="-3.496"/>
    <n v="2"/>
    <n v="18.59"/>
    <n v="86868"/>
    <x v="0"/>
  </r>
  <r>
    <n v="19012"/>
    <s v="Not Specified"/>
    <n v="7.0000000000000007E-2"/>
    <n v="64.650000000000006"/>
    <n v="35"/>
    <n v="797"/>
    <x v="1"/>
    <s v="Eileen Riddle"/>
    <s v="Regular Air"/>
    <x v="0"/>
    <x v="0"/>
    <x v="10"/>
    <s v="Large Box"/>
    <x v="333"/>
    <n v="0.8"/>
    <n v="-0.85971609437943597"/>
    <s v="United States"/>
    <x v="0"/>
    <x v="17"/>
    <s v="Roy"/>
    <n v="84067"/>
    <x v="144"/>
    <x v="1"/>
    <s v="2015"/>
    <d v="2015-06-03T00:00:00"/>
    <n v="-717.072"/>
    <n v="13"/>
    <n v="834.08"/>
    <n v="86868"/>
    <x v="0"/>
  </r>
  <r>
    <n v="24851"/>
    <s v="Low"/>
    <n v="0.09"/>
    <n v="6.48"/>
    <n v="6.86"/>
    <n v="797"/>
    <x v="1"/>
    <s v="Eileen Riddle"/>
    <s v="Regular Air"/>
    <x v="0"/>
    <x v="0"/>
    <x v="7"/>
    <s v="Small Box"/>
    <x v="334"/>
    <n v="0.37"/>
    <n v="-1.223073899371069"/>
    <s v="United States"/>
    <x v="0"/>
    <x v="17"/>
    <s v="Roy"/>
    <n v="84067"/>
    <x v="127"/>
    <x v="5"/>
    <s v="2015"/>
    <d v="2015-03-08T00:00:00"/>
    <n v="-62.23"/>
    <n v="8"/>
    <n v="50.88"/>
    <n v="86870"/>
    <x v="0"/>
  </r>
  <r>
    <n v="20001"/>
    <s v="Not Specified"/>
    <n v="0.01"/>
    <n v="150.97999999999999"/>
    <n v="30"/>
    <n v="799"/>
    <x v="1"/>
    <s v="Lee McKenna Gregory"/>
    <s v="Delivery Truck"/>
    <x v="3"/>
    <x v="1"/>
    <x v="1"/>
    <s v="Jumbo Drum"/>
    <x v="335"/>
    <n v="0.74"/>
    <n v="0.13707614297936271"/>
    <s v="United States"/>
    <x v="3"/>
    <x v="39"/>
    <s v="Hilton Head Island"/>
    <n v="29915"/>
    <x v="61"/>
    <x v="0"/>
    <s v="2015"/>
    <d v="2015-01-08T00:00:00"/>
    <n v="131.38200000000001"/>
    <n v="6"/>
    <n v="958.46"/>
    <n v="89909"/>
    <x v="0"/>
  </r>
  <r>
    <n v="20002"/>
    <s v="Not Specified"/>
    <n v="0.01"/>
    <n v="28.28"/>
    <n v="13.99"/>
    <n v="799"/>
    <x v="1"/>
    <s v="Lee McKenna Gregory"/>
    <s v="Express Air"/>
    <x v="3"/>
    <x v="0"/>
    <x v="10"/>
    <s v="Medium Box"/>
    <x v="336"/>
    <n v="0.57999999999999996"/>
    <n v="-0.2420887105520009"/>
    <s v="United States"/>
    <x v="3"/>
    <x v="39"/>
    <s v="Hilton Head Island"/>
    <n v="29915"/>
    <x v="61"/>
    <x v="0"/>
    <s v="2015"/>
    <d v="2015-01-08T00:00:00"/>
    <n v="-89.292000000000002"/>
    <n v="12"/>
    <n v="368.84"/>
    <n v="89909"/>
    <x v="0"/>
  </r>
  <r>
    <n v="20003"/>
    <s v="Not Specified"/>
    <n v="0.03"/>
    <n v="35.99"/>
    <n v="1.1000000000000001"/>
    <n v="799"/>
    <x v="1"/>
    <s v="Lee McKenna Gregory"/>
    <s v="Regular Air"/>
    <x v="3"/>
    <x v="2"/>
    <x v="5"/>
    <s v="Small Box"/>
    <x v="337"/>
    <n v="0.55000000000000004"/>
    <n v="-6.8384964355152302"/>
    <s v="United States"/>
    <x v="3"/>
    <x v="39"/>
    <s v="Hilton Head Island"/>
    <n v="29915"/>
    <x v="61"/>
    <x v="0"/>
    <s v="2015"/>
    <d v="2015-01-07T00:00:00"/>
    <n v="-211.036"/>
    <n v="1"/>
    <n v="30.86"/>
    <n v="89909"/>
    <x v="0"/>
  </r>
  <r>
    <n v="19265"/>
    <s v="Low"/>
    <n v="0.04"/>
    <n v="50.98"/>
    <n v="6.5"/>
    <n v="800"/>
    <x v="1"/>
    <s v="Cheryl Guthrie"/>
    <s v="Regular Air"/>
    <x v="3"/>
    <x v="2"/>
    <x v="13"/>
    <s v="Small Box"/>
    <x v="338"/>
    <n v="0.73"/>
    <n v="-2.3369995600527934E-2"/>
    <s v="United States"/>
    <x v="0"/>
    <x v="17"/>
    <s v="Roy"/>
    <n v="84067"/>
    <x v="145"/>
    <x v="5"/>
    <s v="2015"/>
    <d v="2015-04-03T00:00:00"/>
    <n v="-13.28"/>
    <n v="11"/>
    <n v="568.25"/>
    <n v="89910"/>
    <x v="0"/>
  </r>
  <r>
    <n v="19266"/>
    <s v="Low"/>
    <n v="0.02"/>
    <n v="6.48"/>
    <n v="5.14"/>
    <n v="800"/>
    <x v="1"/>
    <s v="Cheryl Guthrie"/>
    <s v="Regular Air"/>
    <x v="3"/>
    <x v="0"/>
    <x v="7"/>
    <s v="Small Box"/>
    <x v="339"/>
    <n v="0.37"/>
    <n v="-0.38433601768514131"/>
    <s v="United States"/>
    <x v="0"/>
    <x v="17"/>
    <s v="Roy"/>
    <n v="84067"/>
    <x v="145"/>
    <x v="5"/>
    <s v="2015"/>
    <d v="2015-03-30T00:00:00"/>
    <n v="-48.68"/>
    <n v="19"/>
    <n v="126.66"/>
    <n v="89910"/>
    <x v="0"/>
  </r>
  <r>
    <n v="22484"/>
    <s v="Medium"/>
    <n v="0.03"/>
    <n v="35.99"/>
    <n v="5"/>
    <n v="803"/>
    <x v="0"/>
    <s v="Marianne Goldstein"/>
    <s v="Regular Air"/>
    <x v="2"/>
    <x v="2"/>
    <x v="5"/>
    <s v="Small Box"/>
    <x v="252"/>
    <n v="0.85"/>
    <n v="-1.9670432743551483"/>
    <s v="United States"/>
    <x v="3"/>
    <x v="26"/>
    <s v="New Smyrna Beach"/>
    <n v="32168"/>
    <x v="119"/>
    <x v="4"/>
    <s v="2015"/>
    <d v="2015-04-30T00:00:00"/>
    <n v="-184.548"/>
    <n v="3"/>
    <n v="93.82"/>
    <n v="90048"/>
    <x v="0"/>
  </r>
  <r>
    <n v="5722"/>
    <s v="Critical"/>
    <n v="0.06"/>
    <n v="179.99"/>
    <n v="13.99"/>
    <n v="806"/>
    <x v="0"/>
    <s v="Judy Singer"/>
    <s v="Express Air"/>
    <x v="2"/>
    <x v="2"/>
    <x v="5"/>
    <s v="Medium Box"/>
    <x v="340"/>
    <n v="0.56999999999999995"/>
    <n v="0.14641197852850923"/>
    <s v="United States"/>
    <x v="3"/>
    <x v="26"/>
    <s v="Miami"/>
    <n v="33132"/>
    <x v="85"/>
    <x v="0"/>
    <s v="2015"/>
    <d v="2015-01-11T00:00:00"/>
    <n v="1220.03784"/>
    <n v="54"/>
    <n v="8332.91"/>
    <n v="40547"/>
    <x v="0"/>
  </r>
  <r>
    <n v="21942"/>
    <s v="Low"/>
    <n v="0.09"/>
    <n v="5.84"/>
    <n v="0.83"/>
    <n v="820"/>
    <x v="0"/>
    <s v="Catherine Mullins"/>
    <s v="Regular Air"/>
    <x v="2"/>
    <x v="0"/>
    <x v="0"/>
    <s v="Wrap Bag"/>
    <x v="341"/>
    <n v="0.49"/>
    <n v="-0.48644067796610169"/>
    <s v="United States"/>
    <x v="0"/>
    <x v="0"/>
    <s v="Walla Walla"/>
    <n v="99362"/>
    <x v="8"/>
    <x v="3"/>
    <s v="2015"/>
    <d v="2015-05-25T00:00:00"/>
    <n v="-2.87"/>
    <n v="1"/>
    <n v="5.9"/>
    <n v="90244"/>
    <x v="0"/>
  </r>
  <r>
    <n v="20661"/>
    <s v="Low"/>
    <n v="0.04"/>
    <n v="6.24"/>
    <n v="5.22"/>
    <n v="823"/>
    <x v="0"/>
    <s v="Christian Albright"/>
    <s v="Regular Air"/>
    <x v="2"/>
    <x v="1"/>
    <x v="2"/>
    <s v="Small Box"/>
    <x v="342"/>
    <n v="0.6"/>
    <n v="5.4604262744609243E-2"/>
    <s v="United States"/>
    <x v="3"/>
    <x v="20"/>
    <s v="Smyrna"/>
    <n v="37167"/>
    <x v="38"/>
    <x v="0"/>
    <s v="2015"/>
    <d v="2015-01-17T00:00:00"/>
    <n v="4.3808999999999996"/>
    <n v="13"/>
    <n v="80.23"/>
    <n v="89257"/>
    <x v="0"/>
  </r>
  <r>
    <n v="20663"/>
    <s v="Low"/>
    <n v="0.09"/>
    <n v="260.98"/>
    <n v="41.91"/>
    <n v="824"/>
    <x v="0"/>
    <s v="Joann Moser"/>
    <s v="Delivery Truck"/>
    <x v="2"/>
    <x v="1"/>
    <x v="14"/>
    <s v="Jumbo Box"/>
    <x v="343"/>
    <n v="0.59"/>
    <n v="-4.9265978776468287E-2"/>
    <s v="United States"/>
    <x v="3"/>
    <x v="20"/>
    <s v="Spring Hill"/>
    <n v="37174"/>
    <x v="38"/>
    <x v="0"/>
    <s v="2015"/>
    <d v="2015-01-19T00:00:00"/>
    <n v="-100.744"/>
    <n v="8"/>
    <n v="2044.9"/>
    <n v="89257"/>
    <x v="0"/>
  </r>
  <r>
    <n v="21350"/>
    <s v="Critical"/>
    <n v="0"/>
    <n v="11.97"/>
    <n v="4.9800000000000004"/>
    <n v="825"/>
    <x v="0"/>
    <s v="Marvin Hunt"/>
    <s v="Regular Air"/>
    <x v="1"/>
    <x v="0"/>
    <x v="15"/>
    <s v="Small Box"/>
    <x v="197"/>
    <n v="0.57999999999999996"/>
    <n v="6.3489681050656735E-2"/>
    <s v="United States"/>
    <x v="2"/>
    <x v="7"/>
    <s v="Abilene"/>
    <n v="79605"/>
    <x v="8"/>
    <x v="3"/>
    <s v="2015"/>
    <d v="2015-05-24T00:00:00"/>
    <n v="3.3840000000000039"/>
    <n v="4"/>
    <n v="53.3"/>
    <n v="89258"/>
    <x v="0"/>
  </r>
  <r>
    <n v="24842"/>
    <s v="Medium"/>
    <n v="0.01"/>
    <n v="6.98"/>
    <n v="1.6"/>
    <n v="827"/>
    <x v="0"/>
    <s v="Sheryl Marsh"/>
    <s v="Regular Air"/>
    <x v="1"/>
    <x v="0"/>
    <x v="7"/>
    <s v="Wrap Bag"/>
    <x v="344"/>
    <n v="0.38"/>
    <n v="1.5777473780209762E-2"/>
    <s v="United States"/>
    <x v="2"/>
    <x v="7"/>
    <s v="Amarillo"/>
    <n v="79109"/>
    <x v="40"/>
    <x v="3"/>
    <s v="2015"/>
    <d v="2015-05-26T00:00:00"/>
    <n v="0.34600000000000009"/>
    <n v="3"/>
    <n v="21.93"/>
    <n v="89259"/>
    <x v="0"/>
  </r>
  <r>
    <n v="24236"/>
    <s v="Not Specified"/>
    <n v="0.01"/>
    <n v="5.18"/>
    <n v="2.04"/>
    <n v="829"/>
    <x v="0"/>
    <s v="Monica Law Thompson"/>
    <s v="Regular Air"/>
    <x v="0"/>
    <x v="0"/>
    <x v="7"/>
    <s v="Wrap Bag"/>
    <x v="43"/>
    <n v="0.36"/>
    <n v="-0.62030920590302174"/>
    <s v="United States"/>
    <x v="3"/>
    <x v="40"/>
    <s v="Texarkana"/>
    <n v="71854"/>
    <x v="11"/>
    <x v="2"/>
    <s v="2015"/>
    <d v="2015-02-24T00:00:00"/>
    <n v="-17.654"/>
    <n v="5"/>
    <n v="28.46"/>
    <n v="90271"/>
    <x v="0"/>
  </r>
  <r>
    <n v="20664"/>
    <s v="High"/>
    <n v="0.01"/>
    <n v="14.42"/>
    <n v="6.75"/>
    <n v="830"/>
    <x v="0"/>
    <s v="Douglas Sutton"/>
    <s v="Regular Air"/>
    <x v="0"/>
    <x v="0"/>
    <x v="15"/>
    <s v="Medium Box"/>
    <x v="194"/>
    <n v="0.52"/>
    <n v="-0.15377599822044269"/>
    <s v="United States"/>
    <x v="0"/>
    <x v="21"/>
    <s v="Wheat Ridge"/>
    <n v="80033"/>
    <x v="76"/>
    <x v="0"/>
    <s v="2015"/>
    <d v="2015-01-24T00:00:00"/>
    <n v="-13.826000000000001"/>
    <n v="6"/>
    <n v="89.91"/>
    <n v="90270"/>
    <x v="0"/>
  </r>
  <r>
    <n v="19173"/>
    <s v="High"/>
    <n v="0"/>
    <n v="11.66"/>
    <n v="8.99"/>
    <n v="833"/>
    <x v="0"/>
    <s v="Gerald Love"/>
    <s v="Express Air"/>
    <x v="0"/>
    <x v="0"/>
    <x v="0"/>
    <s v="Small Pack"/>
    <x v="345"/>
    <n v="0.59"/>
    <n v="-1.4704353476283303"/>
    <s v="United States"/>
    <x v="0"/>
    <x v="1"/>
    <s v="Gilroy"/>
    <n v="95020"/>
    <x v="85"/>
    <x v="0"/>
    <s v="2015"/>
    <d v="2015-01-11T00:00:00"/>
    <n v="-203.67000000000002"/>
    <n v="11"/>
    <n v="138.51"/>
    <n v="89770"/>
    <x v="0"/>
  </r>
  <r>
    <n v="19383"/>
    <s v="Not Specified"/>
    <n v="7.0000000000000007E-2"/>
    <n v="6.08"/>
    <n v="0.91"/>
    <n v="850"/>
    <x v="0"/>
    <s v="Jesse Hutchinson"/>
    <s v="Regular Air"/>
    <x v="0"/>
    <x v="0"/>
    <x v="0"/>
    <s v="Wrap Bag"/>
    <x v="346"/>
    <n v="0.51"/>
    <n v="0.46639656816015251"/>
    <s v="United States"/>
    <x v="0"/>
    <x v="1"/>
    <s v="Goleta"/>
    <n v="93117"/>
    <x v="146"/>
    <x v="5"/>
    <s v="2015"/>
    <d v="2015-03-08T00:00:00"/>
    <n v="19.57"/>
    <n v="7"/>
    <n v="41.96"/>
    <n v="88569"/>
    <x v="0"/>
  </r>
  <r>
    <n v="20604"/>
    <s v="Low"/>
    <n v="0.1"/>
    <n v="50.98"/>
    <n v="22.24"/>
    <n v="851"/>
    <x v="1"/>
    <s v="Helen H Heller"/>
    <s v="Regular Air"/>
    <x v="0"/>
    <x v="1"/>
    <x v="2"/>
    <s v="Large Box"/>
    <x v="347"/>
    <n v="0.55000000000000004"/>
    <n v="0.32638126600804979"/>
    <s v="United States"/>
    <x v="0"/>
    <x v="1"/>
    <s v="Hacienda Heights"/>
    <n v="91745"/>
    <x v="147"/>
    <x v="2"/>
    <s v="2015"/>
    <d v="2015-02-27T00:00:00"/>
    <n v="98.12"/>
    <n v="6"/>
    <n v="300.63"/>
    <n v="88568"/>
    <x v="0"/>
  </r>
  <r>
    <n v="19384"/>
    <s v="Not Specified"/>
    <n v="0.08"/>
    <n v="19.899999999999999"/>
    <n v="5.29"/>
    <n v="851"/>
    <x v="1"/>
    <s v="Helen H Heller"/>
    <s v="Regular Air"/>
    <x v="0"/>
    <x v="0"/>
    <x v="15"/>
    <s v="Medium Box"/>
    <x v="348"/>
    <n v="0.4"/>
    <n v="0.44543791067121347"/>
    <s v="United States"/>
    <x v="0"/>
    <x v="1"/>
    <s v="Hacienda Heights"/>
    <n v="91745"/>
    <x v="146"/>
    <x v="5"/>
    <s v="2015"/>
    <d v="2015-03-09T00:00:00"/>
    <n v="107.11"/>
    <n v="13"/>
    <n v="240.46"/>
    <n v="88569"/>
    <x v="0"/>
  </r>
  <r>
    <n v="19385"/>
    <s v="Not Specified"/>
    <n v="0.02"/>
    <n v="3.36"/>
    <n v="6.27"/>
    <n v="851"/>
    <x v="1"/>
    <s v="Helen H Heller"/>
    <s v="Regular Air"/>
    <x v="0"/>
    <x v="0"/>
    <x v="8"/>
    <s v="Small Box"/>
    <x v="198"/>
    <n v="0.4"/>
    <n v="-2.9178455723542118"/>
    <s v="United States"/>
    <x v="0"/>
    <x v="1"/>
    <s v="Hacienda Heights"/>
    <n v="91745"/>
    <x v="146"/>
    <x v="5"/>
    <s v="2015"/>
    <d v="2015-03-09T00:00:00"/>
    <n v="-216.154"/>
    <n v="21"/>
    <n v="74.08"/>
    <n v="88569"/>
    <x v="0"/>
  </r>
  <r>
    <n v="21353"/>
    <s v="Critical"/>
    <n v="0.06"/>
    <n v="1.26"/>
    <n v="0.7"/>
    <n v="851"/>
    <x v="1"/>
    <s v="Helen H Heller"/>
    <s v="Regular Air"/>
    <x v="0"/>
    <x v="0"/>
    <x v="3"/>
    <s v="Wrap Bag"/>
    <x v="349"/>
    <n v="0.81"/>
    <n v="-1.2518181818181817"/>
    <s v="United States"/>
    <x v="0"/>
    <x v="1"/>
    <s v="Hacienda Heights"/>
    <n v="91745"/>
    <x v="122"/>
    <x v="4"/>
    <s v="2015"/>
    <d v="2015-04-30T00:00:00"/>
    <n v="-6.6096000000000004"/>
    <n v="4"/>
    <n v="5.28"/>
    <n v="88571"/>
    <x v="0"/>
  </r>
  <r>
    <n v="26093"/>
    <s v="High"/>
    <n v="0.05"/>
    <n v="4.24"/>
    <n v="5.41"/>
    <n v="853"/>
    <x v="0"/>
    <s v="Leah Davenport"/>
    <s v="Regular Air"/>
    <x v="2"/>
    <x v="0"/>
    <x v="8"/>
    <s v="Small Box"/>
    <x v="21"/>
    <n v="0.35"/>
    <n v="-1.7552036199095022"/>
    <s v="United States"/>
    <x v="0"/>
    <x v="1"/>
    <s v="Hesperia"/>
    <n v="92345"/>
    <x v="44"/>
    <x v="5"/>
    <s v="2015"/>
    <d v="2015-03-18T00:00:00"/>
    <n v="-89.216999999999999"/>
    <n v="12"/>
    <n v="50.83"/>
    <n v="88570"/>
    <x v="0"/>
  </r>
  <r>
    <n v="21351"/>
    <s v="Critical"/>
    <n v="0.06"/>
    <n v="1.76"/>
    <n v="0.7"/>
    <n v="854"/>
    <x v="0"/>
    <s v="Karen Hendricks"/>
    <s v="Regular Air"/>
    <x v="0"/>
    <x v="0"/>
    <x v="0"/>
    <s v="Wrap Bag"/>
    <x v="28"/>
    <n v="0.56000000000000005"/>
    <n v="3.1166581762608253E-2"/>
    <s v="United States"/>
    <x v="1"/>
    <x v="18"/>
    <s v="Branford"/>
    <n v="6405"/>
    <x v="122"/>
    <x v="4"/>
    <s v="2015"/>
    <d v="2015-05-02T00:00:00"/>
    <n v="1.2236"/>
    <n v="22"/>
    <n v="39.26"/>
    <n v="88571"/>
    <x v="0"/>
  </r>
  <r>
    <n v="21352"/>
    <s v="Critical"/>
    <n v="0.02"/>
    <n v="24.98"/>
    <n v="8.7899999999999991"/>
    <n v="855"/>
    <x v="0"/>
    <s v="Jacob Lanier"/>
    <s v="Regular Air"/>
    <x v="0"/>
    <x v="0"/>
    <x v="10"/>
    <s v="Small Box"/>
    <x v="350"/>
    <n v="0.66"/>
    <n v="7.114144861585135E-3"/>
    <s v="United States"/>
    <x v="1"/>
    <x v="18"/>
    <s v="Danbury"/>
    <n v="6810"/>
    <x v="122"/>
    <x v="4"/>
    <s v="2015"/>
    <d v="2015-05-01T00:00:00"/>
    <n v="4.3148"/>
    <n v="23"/>
    <n v="606.51"/>
    <n v="88571"/>
    <x v="0"/>
  </r>
  <r>
    <n v="21354"/>
    <s v="Critical"/>
    <n v="0.05"/>
    <n v="35.99"/>
    <n v="5.99"/>
    <n v="858"/>
    <x v="0"/>
    <s v="Arthur Brady"/>
    <s v="Express Air"/>
    <x v="0"/>
    <x v="2"/>
    <x v="5"/>
    <s v="Wrap Bag"/>
    <x v="351"/>
    <n v="0.38"/>
    <n v="-1.9391733703190013"/>
    <s v="United States"/>
    <x v="1"/>
    <x v="14"/>
    <s v="Lewiston"/>
    <n v="4240"/>
    <x v="122"/>
    <x v="4"/>
    <s v="2015"/>
    <d v="2015-05-02T00:00:00"/>
    <n v="-125.83296"/>
    <n v="2"/>
    <n v="64.89"/>
    <n v="88571"/>
    <x v="0"/>
  </r>
  <r>
    <n v="21214"/>
    <s v="Critical"/>
    <n v="0.03"/>
    <n v="14.2"/>
    <n v="5.3"/>
    <n v="865"/>
    <x v="1"/>
    <s v="Dana Burgess"/>
    <s v="Regular Air"/>
    <x v="0"/>
    <x v="1"/>
    <x v="2"/>
    <s v="Wrap Bag"/>
    <x v="257"/>
    <n v="0.46"/>
    <n v="0.45737275449101794"/>
    <s v="United States"/>
    <x v="2"/>
    <x v="38"/>
    <s v="East Chicago"/>
    <n v="46312"/>
    <x v="87"/>
    <x v="3"/>
    <s v="2015"/>
    <d v="2015-05-28T00:00:00"/>
    <n v="122.21"/>
    <n v="18"/>
    <n v="267.2"/>
    <n v="90674"/>
    <x v="0"/>
  </r>
  <r>
    <n v="19947"/>
    <s v="Low"/>
    <n v="0.04"/>
    <n v="6.48"/>
    <n v="5.16"/>
    <n v="865"/>
    <x v="1"/>
    <s v="Dana Burgess"/>
    <s v="Express Air"/>
    <x v="0"/>
    <x v="0"/>
    <x v="7"/>
    <s v="Small Box"/>
    <x v="352"/>
    <n v="0.37"/>
    <n v="-0.1282774513192764"/>
    <s v="United States"/>
    <x v="2"/>
    <x v="38"/>
    <s v="East Chicago"/>
    <n v="46312"/>
    <x v="115"/>
    <x v="2"/>
    <s v="2015"/>
    <d v="2015-03-02T00:00:00"/>
    <n v="-11.1332"/>
    <n v="12"/>
    <n v="86.79"/>
    <n v="90675"/>
    <x v="0"/>
  </r>
  <r>
    <n v="24774"/>
    <s v="Not Specified"/>
    <n v="0.04"/>
    <n v="29.18"/>
    <n v="8.5500000000000007"/>
    <n v="868"/>
    <x v="1"/>
    <s v="Sharon Ellis"/>
    <s v="Express Air"/>
    <x v="0"/>
    <x v="1"/>
    <x v="2"/>
    <s v="Small Box"/>
    <x v="353"/>
    <n v="0.42"/>
    <n v="0.69"/>
    <s v="United States"/>
    <x v="2"/>
    <x v="3"/>
    <s v="Shoreview"/>
    <n v="55126"/>
    <x v="147"/>
    <x v="2"/>
    <s v="2015"/>
    <d v="2015-02-27T00:00:00"/>
    <n v="201.7353"/>
    <n v="10"/>
    <n v="292.37"/>
    <n v="91194"/>
    <x v="0"/>
  </r>
  <r>
    <n v="24775"/>
    <s v="Not Specified"/>
    <n v="0"/>
    <n v="80.98"/>
    <n v="35"/>
    <n v="868"/>
    <x v="1"/>
    <s v="Sharon Ellis"/>
    <s v="Regular Air"/>
    <x v="0"/>
    <x v="0"/>
    <x v="10"/>
    <s v="Large Box"/>
    <x v="354"/>
    <n v="0.83"/>
    <n v="-1.0029145125148289"/>
    <s v="United States"/>
    <x v="2"/>
    <x v="3"/>
    <s v="Shoreview"/>
    <n v="55126"/>
    <x v="147"/>
    <x v="2"/>
    <s v="2015"/>
    <d v="2015-02-27T00:00:00"/>
    <n v="-684.78"/>
    <n v="8"/>
    <n v="682.79"/>
    <n v="91194"/>
    <x v="0"/>
  </r>
  <r>
    <n v="24763"/>
    <s v="Critical"/>
    <n v="0.06"/>
    <n v="6.48"/>
    <n v="8.8800000000000008"/>
    <n v="868"/>
    <x v="1"/>
    <s v="Sharon Ellis"/>
    <s v="Regular Air"/>
    <x v="0"/>
    <x v="0"/>
    <x v="7"/>
    <s v="Small Box"/>
    <x v="355"/>
    <n v="0.37"/>
    <n v="-1.8881291245925103"/>
    <s v="United States"/>
    <x v="2"/>
    <x v="3"/>
    <s v="Shoreview"/>
    <n v="55126"/>
    <x v="127"/>
    <x v="5"/>
    <s v="2015"/>
    <d v="2015-03-07T00:00:00"/>
    <n v="-237.47"/>
    <n v="20"/>
    <n v="125.77"/>
    <n v="91195"/>
    <x v="0"/>
  </r>
  <r>
    <n v="24764"/>
    <s v="Critical"/>
    <n v="0.09"/>
    <n v="349.45"/>
    <n v="60"/>
    <n v="868"/>
    <x v="1"/>
    <s v="Sharon Ellis"/>
    <s v="Delivery Truck"/>
    <x v="0"/>
    <x v="1"/>
    <x v="11"/>
    <s v="Jumbo Drum"/>
    <x v="356"/>
    <m/>
    <n v="-0.75173922806444526"/>
    <s v="United States"/>
    <x v="2"/>
    <x v="3"/>
    <s v="Shoreview"/>
    <n v="55126"/>
    <x v="127"/>
    <x v="5"/>
    <s v="2015"/>
    <d v="2015-03-07T00:00:00"/>
    <n v="-2946.0509999999999"/>
    <n v="12"/>
    <n v="3918.98"/>
    <n v="91195"/>
    <x v="0"/>
  </r>
  <r>
    <n v="25507"/>
    <s v="Not Specified"/>
    <n v="0.03"/>
    <n v="14.2"/>
    <n v="5.3"/>
    <n v="871"/>
    <x v="1"/>
    <s v="Sandy Ellington"/>
    <s v="Regular Air"/>
    <x v="1"/>
    <x v="1"/>
    <x v="2"/>
    <s v="Wrap Bag"/>
    <x v="257"/>
    <n v="0.46"/>
    <n v="0.69"/>
    <s v="United States"/>
    <x v="0"/>
    <x v="34"/>
    <s v="Reno"/>
    <n v="89502"/>
    <x v="24"/>
    <x v="5"/>
    <s v="2015"/>
    <d v="2015-03-17T00:00:00"/>
    <n v="21.555599999999998"/>
    <n v="2"/>
    <n v="31.24"/>
    <n v="90577"/>
    <x v="0"/>
  </r>
  <r>
    <n v="22547"/>
    <s v="Not Specified"/>
    <n v="0.01"/>
    <n v="5.94"/>
    <n v="9.92"/>
    <n v="871"/>
    <x v="1"/>
    <s v="Sandy Ellington"/>
    <s v="Regular Air"/>
    <x v="1"/>
    <x v="0"/>
    <x v="8"/>
    <s v="Small Box"/>
    <x v="113"/>
    <n v="0.38"/>
    <n v="-3.2006820917480274"/>
    <s v="United States"/>
    <x v="0"/>
    <x v="34"/>
    <s v="Reno"/>
    <n v="89502"/>
    <x v="135"/>
    <x v="3"/>
    <s v="2015"/>
    <d v="2015-05-23T00:00:00"/>
    <n v="-239.315"/>
    <n v="12"/>
    <n v="74.77"/>
    <n v="90578"/>
    <x v="0"/>
  </r>
  <r>
    <n v="22548"/>
    <s v="Not Specified"/>
    <n v="0"/>
    <n v="6.48"/>
    <n v="5.1100000000000003"/>
    <n v="871"/>
    <x v="1"/>
    <s v="Sandy Ellington"/>
    <s v="Regular Air"/>
    <x v="1"/>
    <x v="0"/>
    <x v="7"/>
    <s v="Small Box"/>
    <x v="357"/>
    <n v="0.37"/>
    <n v="-0.26062123464517645"/>
    <s v="United States"/>
    <x v="0"/>
    <x v="34"/>
    <s v="Reno"/>
    <n v="89502"/>
    <x v="135"/>
    <x v="3"/>
    <s v="2015"/>
    <d v="2015-05-22T00:00:00"/>
    <n v="-33.31"/>
    <n v="18"/>
    <n v="127.81"/>
    <n v="90578"/>
    <x v="0"/>
  </r>
  <r>
    <n v="19262"/>
    <s v="High"/>
    <n v="0.04"/>
    <n v="4.37"/>
    <n v="5.15"/>
    <n v="875"/>
    <x v="1"/>
    <s v="Erika Fink"/>
    <s v="Regular Air"/>
    <x v="2"/>
    <x v="0"/>
    <x v="15"/>
    <s v="Small Box"/>
    <x v="358"/>
    <n v="0.59"/>
    <n v="-0.94769818043008003"/>
    <s v="United States"/>
    <x v="0"/>
    <x v="17"/>
    <s v="Salt Lake City"/>
    <n v="84106"/>
    <x v="54"/>
    <x v="2"/>
    <s v="2015"/>
    <d v="2015-02-22T00:00:00"/>
    <n v="-74.479599999999991"/>
    <n v="18"/>
    <n v="78.59"/>
    <n v="89059"/>
    <x v="0"/>
  </r>
  <r>
    <n v="19263"/>
    <s v="High"/>
    <n v="0.09"/>
    <n v="155.99"/>
    <n v="8.99"/>
    <n v="875"/>
    <x v="1"/>
    <s v="Erika Fink"/>
    <s v="Regular Air"/>
    <x v="2"/>
    <x v="2"/>
    <x v="5"/>
    <s v="Small Box"/>
    <x v="359"/>
    <n v="0.57999999999999996"/>
    <n v="-0.46714119611353627"/>
    <s v="United States"/>
    <x v="0"/>
    <x v="17"/>
    <s v="Salt Lake City"/>
    <n v="84106"/>
    <x v="54"/>
    <x v="2"/>
    <s v="2015"/>
    <d v="2015-02-23T00:00:00"/>
    <n v="-232.22056000000003"/>
    <n v="4"/>
    <n v="497.11"/>
    <n v="89059"/>
    <x v="0"/>
  </r>
  <r>
    <n v="18054"/>
    <s v="Critical"/>
    <n v="7.0000000000000007E-2"/>
    <n v="5.68"/>
    <n v="1.39"/>
    <n v="880"/>
    <x v="1"/>
    <s v="Ellen Beck"/>
    <s v="Regular Air"/>
    <x v="2"/>
    <x v="0"/>
    <x v="4"/>
    <s v="Small Box"/>
    <x v="360"/>
    <n v="0.38"/>
    <n v="0.69"/>
    <s v="United States"/>
    <x v="0"/>
    <x v="28"/>
    <s v="Scottsdale"/>
    <n v="85254"/>
    <x v="78"/>
    <x v="5"/>
    <s v="2015"/>
    <d v="2015-03-27T00:00:00"/>
    <n v="18.643799999999999"/>
    <n v="5"/>
    <n v="27.02"/>
    <n v="86153"/>
    <x v="0"/>
  </r>
  <r>
    <n v="18055"/>
    <s v="Critical"/>
    <n v="0.06"/>
    <n v="22.84"/>
    <n v="11.54"/>
    <n v="880"/>
    <x v="1"/>
    <s v="Ellen Beck"/>
    <s v="Regular Air"/>
    <x v="2"/>
    <x v="0"/>
    <x v="7"/>
    <s v="Small Box"/>
    <x v="64"/>
    <n v="0.39"/>
    <n v="-1.1290205999277194"/>
    <s v="United States"/>
    <x v="0"/>
    <x v="28"/>
    <s v="Scottsdale"/>
    <n v="85254"/>
    <x v="78"/>
    <x v="5"/>
    <s v="2015"/>
    <d v="2015-03-27T00:00:00"/>
    <n v="-31.24"/>
    <n v="1"/>
    <n v="27.67"/>
    <n v="86153"/>
    <x v="0"/>
  </r>
  <r>
    <n v="19401"/>
    <s v="Critical"/>
    <n v="0.06"/>
    <n v="25.98"/>
    <n v="14.36"/>
    <n v="885"/>
    <x v="0"/>
    <s v="Malcolm Robertson"/>
    <s v="Delivery Truck"/>
    <x v="0"/>
    <x v="1"/>
    <x v="1"/>
    <s v="Jumbo Drum"/>
    <x v="361"/>
    <n v="0.6"/>
    <n v="5.4073300050311579E-2"/>
    <s v="United States"/>
    <x v="2"/>
    <x v="7"/>
    <s v="Amarillo"/>
    <n v="79109"/>
    <x v="84"/>
    <x v="3"/>
    <s v="2015"/>
    <d v="2015-05-25T00:00:00"/>
    <n v="55.888000000000034"/>
    <n v="41"/>
    <n v="1033.56"/>
    <n v="89537"/>
    <x v="0"/>
  </r>
  <r>
    <n v="26011"/>
    <s v="Critical"/>
    <n v="0.08"/>
    <n v="1.81"/>
    <n v="0.75"/>
    <n v="890"/>
    <x v="1"/>
    <s v="Billie Fowler"/>
    <s v="Regular Air"/>
    <x v="3"/>
    <x v="1"/>
    <x v="1"/>
    <s v="Jumbo Drum"/>
    <x v="362"/>
    <n v="0.57999999999999996"/>
    <n v="6.6219328993490242E-2"/>
    <s v="United States"/>
    <x v="2"/>
    <x v="7"/>
    <s v="Bedford"/>
    <n v="76021"/>
    <x v="99"/>
    <x v="0"/>
    <s v="2015"/>
    <d v="2015-01-06T00:00:00"/>
    <n v="1.3224"/>
    <n v="11"/>
    <n v="19.97"/>
    <n v="89536"/>
    <x v="0"/>
  </r>
  <r>
    <n v="26015"/>
    <s v="Critical"/>
    <n v="0.04"/>
    <n v="125.99"/>
    <n v="5.26"/>
    <n v="890"/>
    <x v="1"/>
    <s v="Billie Fowler"/>
    <s v="Regular Air"/>
    <x v="3"/>
    <x v="2"/>
    <x v="5"/>
    <s v="Small Box"/>
    <x v="363"/>
    <n v="0.55000000000000004"/>
    <n v="0.69"/>
    <s v="United States"/>
    <x v="2"/>
    <x v="7"/>
    <s v="Bedford"/>
    <n v="76021"/>
    <x v="99"/>
    <x v="0"/>
    <s v="2015"/>
    <d v="2015-01-05T00:00:00"/>
    <n v="455.42069999999995"/>
    <n v="6"/>
    <n v="660.03"/>
    <n v="89536"/>
    <x v="0"/>
  </r>
  <r>
    <n v="2045"/>
    <s v="Critical"/>
    <n v="0.01"/>
    <n v="8.34"/>
    <n v="0.96"/>
    <n v="894"/>
    <x v="1"/>
    <s v="Gail Rankin Cole"/>
    <s v="Regular Air"/>
    <x v="0"/>
    <x v="1"/>
    <x v="2"/>
    <s v="Wrap Bag"/>
    <x v="364"/>
    <n v="0.43"/>
    <n v="0.14730815588589796"/>
    <s v="United States"/>
    <x v="1"/>
    <x v="41"/>
    <s v="Washington"/>
    <n v="20024"/>
    <x v="56"/>
    <x v="0"/>
    <s v="2015"/>
    <d v="2015-01-12T00:00:00"/>
    <n v="29.332000000000001"/>
    <n v="24"/>
    <n v="199.12"/>
    <n v="14596"/>
    <x v="0"/>
  </r>
  <r>
    <n v="2046"/>
    <s v="Critical"/>
    <n v="0.06"/>
    <n v="3.28"/>
    <n v="3.97"/>
    <n v="894"/>
    <x v="1"/>
    <s v="Gail Rankin Cole"/>
    <s v="Regular Air"/>
    <x v="0"/>
    <x v="0"/>
    <x v="0"/>
    <s v="Wrap Bag"/>
    <x v="365"/>
    <n v="0.56000000000000005"/>
    <n v="-1.3620525815647766"/>
    <s v="United States"/>
    <x v="1"/>
    <x v="41"/>
    <s v="Washington"/>
    <n v="20024"/>
    <x v="56"/>
    <x v="0"/>
    <s v="2015"/>
    <d v="2015-01-11T00:00:00"/>
    <n v="-86"/>
    <n v="19"/>
    <n v="63.14"/>
    <n v="14596"/>
    <x v="0"/>
  </r>
  <r>
    <n v="5421"/>
    <s v="Low"/>
    <n v="0.02"/>
    <n v="1.1399999999999999"/>
    <n v="0.7"/>
    <n v="894"/>
    <x v="1"/>
    <s v="Gail Rankin Cole"/>
    <s v="Regular Air"/>
    <x v="0"/>
    <x v="0"/>
    <x v="3"/>
    <s v="Wrap Bag"/>
    <x v="366"/>
    <n v="0.38"/>
    <n v="-1.092530657748049E-2"/>
    <s v="United States"/>
    <x v="1"/>
    <x v="41"/>
    <s v="Washington"/>
    <n v="20024"/>
    <x v="23"/>
    <x v="2"/>
    <s v="2015"/>
    <d v="2015-02-02T00:00:00"/>
    <n v="-0.49"/>
    <n v="38"/>
    <n v="44.85"/>
    <n v="38529"/>
    <x v="0"/>
  </r>
  <r>
    <n v="20045"/>
    <s v="Critical"/>
    <n v="0.01"/>
    <n v="8.34"/>
    <n v="0.96"/>
    <n v="896"/>
    <x v="1"/>
    <s v="Jennifer Siegel"/>
    <s v="Regular Air"/>
    <x v="0"/>
    <x v="1"/>
    <x v="2"/>
    <s v="Wrap Bag"/>
    <x v="364"/>
    <n v="0.43"/>
    <n v="0.69"/>
    <s v="United States"/>
    <x v="2"/>
    <x v="7"/>
    <s v="Denton"/>
    <n v="76201"/>
    <x v="56"/>
    <x v="0"/>
    <s v="2015"/>
    <d v="2015-01-12T00:00:00"/>
    <n v="34.348199999999999"/>
    <n v="6"/>
    <n v="49.78"/>
    <n v="90166"/>
    <x v="0"/>
  </r>
  <r>
    <n v="20046"/>
    <s v="Critical"/>
    <n v="0.06"/>
    <n v="3.28"/>
    <n v="3.97"/>
    <n v="896"/>
    <x v="1"/>
    <s v="Jennifer Siegel"/>
    <s v="Regular Air"/>
    <x v="0"/>
    <x v="0"/>
    <x v="0"/>
    <s v="Wrap Bag"/>
    <x v="365"/>
    <n v="0.56000000000000005"/>
    <n v="-4.0102286401925396"/>
    <s v="United States"/>
    <x v="2"/>
    <x v="7"/>
    <s v="Denton"/>
    <n v="76201"/>
    <x v="56"/>
    <x v="0"/>
    <s v="2015"/>
    <d v="2015-01-11T00:00:00"/>
    <n v="-66.650000000000006"/>
    <n v="5"/>
    <n v="16.62"/>
    <n v="90166"/>
    <x v="0"/>
  </r>
  <r>
    <n v="19470"/>
    <s v="Critical"/>
    <n v="0.06"/>
    <n v="47.98"/>
    <n v="3.61"/>
    <n v="896"/>
    <x v="1"/>
    <s v="Jennifer Siegel"/>
    <s v="Regular Air"/>
    <x v="0"/>
    <x v="2"/>
    <x v="13"/>
    <s v="Small Pack"/>
    <x v="367"/>
    <n v="0.71"/>
    <n v="6.9454102920723224E-2"/>
    <s v="United States"/>
    <x v="2"/>
    <x v="7"/>
    <s v="Denton"/>
    <n v="76201"/>
    <x v="105"/>
    <x v="1"/>
    <s v="2015"/>
    <d v="2015-06-22T00:00:00"/>
    <n v="35.954999999999998"/>
    <n v="11"/>
    <n v="517.67999999999995"/>
    <n v="90167"/>
    <x v="0"/>
  </r>
  <r>
    <n v="4724"/>
    <s v="High"/>
    <n v="0.04"/>
    <n v="90.97"/>
    <n v="28"/>
    <n v="898"/>
    <x v="1"/>
    <s v="Harriet Hodges"/>
    <s v="Delivery Truck"/>
    <x v="2"/>
    <x v="2"/>
    <x v="6"/>
    <s v="Jumbo Drum"/>
    <x v="368"/>
    <n v="0.38"/>
    <n v="-0.30192252010256238"/>
    <s v="United States"/>
    <x v="1"/>
    <x v="4"/>
    <s v="New York City"/>
    <n v="10039"/>
    <x v="38"/>
    <x v="0"/>
    <s v="2015"/>
    <d v="2015-01-13T00:00:00"/>
    <n v="-173.09520000000001"/>
    <n v="6"/>
    <n v="573.30999999999995"/>
    <n v="33635"/>
    <x v="0"/>
  </r>
  <r>
    <n v="4725"/>
    <s v="High"/>
    <n v="7.0000000000000007E-2"/>
    <n v="20.34"/>
    <n v="35"/>
    <n v="898"/>
    <x v="1"/>
    <s v="Harriet Hodges"/>
    <s v="Regular Air"/>
    <x v="2"/>
    <x v="0"/>
    <x v="10"/>
    <s v="Large Box"/>
    <x v="126"/>
    <n v="0.84"/>
    <n v="-0.68573058546673327"/>
    <s v="United States"/>
    <x v="1"/>
    <x v="4"/>
    <s v="New York City"/>
    <n v="10039"/>
    <x v="38"/>
    <x v="0"/>
    <s v="2015"/>
    <d v="2015-01-13T00:00:00"/>
    <n v="-96.16"/>
    <n v="5"/>
    <n v="140.22999999999999"/>
    <n v="33635"/>
    <x v="0"/>
  </r>
  <r>
    <n v="1311"/>
    <s v="Not Specified"/>
    <n v="0.02"/>
    <n v="12.53"/>
    <n v="0.49"/>
    <n v="898"/>
    <x v="1"/>
    <s v="Harriet Hodges"/>
    <s v="Regular Air"/>
    <x v="2"/>
    <x v="0"/>
    <x v="9"/>
    <s v="Small Box"/>
    <x v="369"/>
    <n v="0.38"/>
    <n v="0.44310611668124611"/>
    <s v="United States"/>
    <x v="1"/>
    <x v="4"/>
    <s v="New York City"/>
    <n v="10039"/>
    <x v="39"/>
    <x v="0"/>
    <s v="2015"/>
    <d v="2015-01-27T00:00:00"/>
    <n v="263.39999999999998"/>
    <n v="47"/>
    <n v="594.44000000000005"/>
    <n v="9606"/>
    <x v="0"/>
  </r>
  <r>
    <n v="1312"/>
    <s v="Not Specified"/>
    <n v="7.0000000000000007E-2"/>
    <n v="5.18"/>
    <n v="2.04"/>
    <n v="898"/>
    <x v="1"/>
    <s v="Harriet Hodges"/>
    <s v="Express Air"/>
    <x v="2"/>
    <x v="0"/>
    <x v="7"/>
    <s v="Wrap Bag"/>
    <x v="43"/>
    <n v="0.36"/>
    <n v="0.16328227571115975"/>
    <s v="United States"/>
    <x v="1"/>
    <x v="4"/>
    <s v="New York City"/>
    <n v="10039"/>
    <x v="39"/>
    <x v="0"/>
    <s v="2015"/>
    <d v="2015-01-29T00:00:00"/>
    <n v="37.31"/>
    <n v="44"/>
    <n v="228.5"/>
    <n v="9606"/>
    <x v="0"/>
  </r>
  <r>
    <n v="22724"/>
    <s v="High"/>
    <n v="0.04"/>
    <n v="90.97"/>
    <n v="28"/>
    <n v="899"/>
    <x v="1"/>
    <s v="Jordan Berry"/>
    <s v="Delivery Truck"/>
    <x v="2"/>
    <x v="2"/>
    <x v="6"/>
    <s v="Jumbo Drum"/>
    <x v="368"/>
    <n v="0.38"/>
    <n v="-0.90578335949764521"/>
    <s v="United States"/>
    <x v="1"/>
    <x v="19"/>
    <s v="Altoona"/>
    <n v="16602"/>
    <x v="38"/>
    <x v="0"/>
    <s v="2015"/>
    <d v="2015-01-13T00:00:00"/>
    <n v="-173.09520000000001"/>
    <n v="2"/>
    <n v="191.1"/>
    <n v="86263"/>
    <x v="0"/>
  </r>
  <r>
    <n v="22725"/>
    <s v="High"/>
    <n v="7.0000000000000007E-2"/>
    <n v="20.34"/>
    <n v="35"/>
    <n v="899"/>
    <x v="1"/>
    <s v="Jordan Berry"/>
    <s v="Regular Air"/>
    <x v="2"/>
    <x v="0"/>
    <x v="10"/>
    <s v="Large Box"/>
    <x v="126"/>
    <n v="0.84"/>
    <n v="-3.4281639928698748"/>
    <s v="United States"/>
    <x v="1"/>
    <x v="19"/>
    <s v="Altoona"/>
    <n v="16602"/>
    <x v="38"/>
    <x v="0"/>
    <s v="2015"/>
    <d v="2015-01-13T00:00:00"/>
    <n v="-96.16"/>
    <n v="1"/>
    <n v="28.05"/>
    <n v="86263"/>
    <x v="0"/>
  </r>
  <r>
    <n v="19311"/>
    <s v="Not Specified"/>
    <n v="0.02"/>
    <n v="12.53"/>
    <n v="0.49"/>
    <n v="899"/>
    <x v="1"/>
    <s v="Jordan Berry"/>
    <s v="Regular Air"/>
    <x v="2"/>
    <x v="0"/>
    <x v="9"/>
    <s v="Small Box"/>
    <x v="369"/>
    <n v="0.38"/>
    <n v="0.69"/>
    <s v="United States"/>
    <x v="1"/>
    <x v="19"/>
    <s v="Altoona"/>
    <n v="16602"/>
    <x v="39"/>
    <x v="0"/>
    <s v="2015"/>
    <d v="2015-01-27T00:00:00"/>
    <n v="104.7213"/>
    <n v="12"/>
    <n v="151.77000000000001"/>
    <n v="86264"/>
    <x v="0"/>
  </r>
  <r>
    <n v="19312"/>
    <s v="Not Specified"/>
    <n v="7.0000000000000007E-2"/>
    <n v="5.18"/>
    <n v="2.04"/>
    <n v="899"/>
    <x v="1"/>
    <s v="Jordan Berry"/>
    <s v="Express Air"/>
    <x v="2"/>
    <x v="0"/>
    <x v="7"/>
    <s v="Wrap Bag"/>
    <x v="43"/>
    <n v="0.36"/>
    <n v="0.65307194118676704"/>
    <s v="United States"/>
    <x v="1"/>
    <x v="19"/>
    <s v="Altoona"/>
    <n v="16602"/>
    <x v="39"/>
    <x v="0"/>
    <s v="2015"/>
    <d v="2015-01-29T00:00:00"/>
    <n v="37.31"/>
    <n v="11"/>
    <n v="57.13"/>
    <n v="86264"/>
    <x v="0"/>
  </r>
  <r>
    <n v="24981"/>
    <s v="Not Specified"/>
    <n v="0"/>
    <n v="5.98"/>
    <n v="1.49"/>
    <n v="903"/>
    <x v="0"/>
    <s v="Francis Spivey"/>
    <s v="Regular Air"/>
    <x v="3"/>
    <x v="0"/>
    <x v="8"/>
    <s v="Small Box"/>
    <x v="370"/>
    <n v="0.39"/>
    <n v="0.69"/>
    <s v="United States"/>
    <x v="1"/>
    <x v="15"/>
    <s v="Wilmington"/>
    <n v="1887"/>
    <x v="14"/>
    <x v="5"/>
    <s v="2015"/>
    <d v="2015-03-14T00:00:00"/>
    <n v="80.674799999999991"/>
    <n v="18"/>
    <n v="116.92"/>
    <n v="90806"/>
    <x v="0"/>
  </r>
  <r>
    <n v="22288"/>
    <s v="Critical"/>
    <n v="0.09"/>
    <n v="35.99"/>
    <n v="5.99"/>
    <n v="907"/>
    <x v="1"/>
    <s v="Rachel Casey"/>
    <s v="Regular Air"/>
    <x v="1"/>
    <x v="2"/>
    <x v="5"/>
    <s v="Wrap Bag"/>
    <x v="351"/>
    <n v="0.38"/>
    <n v="0.75406662269129299"/>
    <s v="United States"/>
    <x v="3"/>
    <x v="35"/>
    <s v="Henderson"/>
    <n v="42420"/>
    <x v="115"/>
    <x v="2"/>
    <s v="2015"/>
    <d v="2015-02-27T00:00:00"/>
    <n v="114.3165"/>
    <n v="5"/>
    <n v="151.6"/>
    <n v="86459"/>
    <x v="0"/>
  </r>
  <r>
    <n v="21345"/>
    <s v="Medium"/>
    <n v="0.09"/>
    <n v="2.6"/>
    <n v="2.4"/>
    <n v="907"/>
    <x v="1"/>
    <s v="Rachel Casey"/>
    <s v="Regular Air"/>
    <x v="1"/>
    <x v="0"/>
    <x v="0"/>
    <s v="Wrap Bag"/>
    <x v="371"/>
    <n v="0.57999999999999996"/>
    <n v="34.900976993381654"/>
    <s v="United States"/>
    <x v="3"/>
    <x v="35"/>
    <s v="Henderson"/>
    <n v="42420"/>
    <x v="77"/>
    <x v="1"/>
    <s v="2015"/>
    <d v="2015-06-19T00:00:00"/>
    <n v="1107.4079999999999"/>
    <n v="12"/>
    <n v="31.73"/>
    <n v="86460"/>
    <x v="0"/>
  </r>
  <r>
    <n v="19480"/>
    <s v="Critical"/>
    <n v="0"/>
    <n v="5.28"/>
    <n v="5.61"/>
    <n v="910"/>
    <x v="0"/>
    <s v="Carla Hauser"/>
    <s v="Regular Air"/>
    <x v="0"/>
    <x v="0"/>
    <x v="7"/>
    <s v="Small Box"/>
    <x v="297"/>
    <n v="0.4"/>
    <n v="-1.7500821018062396"/>
    <s v="United States"/>
    <x v="3"/>
    <x v="40"/>
    <s v="Texarkana"/>
    <n v="71854"/>
    <x v="50"/>
    <x v="3"/>
    <s v="2015"/>
    <d v="2015-05-14T00:00:00"/>
    <n v="-149.21199999999999"/>
    <n v="15"/>
    <n v="85.26"/>
    <n v="90187"/>
    <x v="0"/>
  </r>
  <r>
    <n v="25356"/>
    <s v="Not Specified"/>
    <n v="0.05"/>
    <n v="7.64"/>
    <n v="5.83"/>
    <n v="911"/>
    <x v="1"/>
    <s v="Marsha P Joyner"/>
    <s v="Regular Air"/>
    <x v="0"/>
    <x v="0"/>
    <x v="7"/>
    <s v="Wrap Bag"/>
    <x v="372"/>
    <n v="0.36"/>
    <n v="-1.266144578313253"/>
    <s v="United States"/>
    <x v="1"/>
    <x v="36"/>
    <s v="Wheeling"/>
    <n v="26003"/>
    <x v="70"/>
    <x v="0"/>
    <s v="2015"/>
    <d v="2015-02-02T00:00:00"/>
    <n v="-21.018000000000001"/>
    <n v="2"/>
    <n v="16.600000000000001"/>
    <n v="90185"/>
    <x v="0"/>
  </r>
  <r>
    <n v="25357"/>
    <s v="Not Specified"/>
    <n v="0.04"/>
    <n v="218.75"/>
    <n v="69.64"/>
    <n v="911"/>
    <x v="1"/>
    <s v="Marsha P Joyner"/>
    <s v="Delivery Truck"/>
    <x v="0"/>
    <x v="1"/>
    <x v="11"/>
    <s v="Jumbo Box"/>
    <x v="228"/>
    <n v="0.72"/>
    <n v="-0.28683250488971351"/>
    <s v="United States"/>
    <x v="1"/>
    <x v="36"/>
    <s v="Wheeling"/>
    <n v="26003"/>
    <x v="70"/>
    <x v="0"/>
    <s v="2015"/>
    <d v="2015-02-01T00:00:00"/>
    <n v="-655.52987500000006"/>
    <n v="10"/>
    <n v="2285.41"/>
    <n v="90185"/>
    <x v="0"/>
  </r>
  <r>
    <n v="24028"/>
    <s v="High"/>
    <n v="0.01"/>
    <n v="59.76"/>
    <n v="9.7100000000000009"/>
    <n v="911"/>
    <x v="1"/>
    <s v="Marsha P Joyner"/>
    <s v="Regular Air"/>
    <x v="0"/>
    <x v="0"/>
    <x v="10"/>
    <s v="Small Box"/>
    <x v="373"/>
    <n v="0.56999999999999995"/>
    <n v="0.69"/>
    <s v="United States"/>
    <x v="1"/>
    <x v="36"/>
    <s v="Wheeling"/>
    <n v="26003"/>
    <x v="36"/>
    <x v="4"/>
    <s v="2015"/>
    <d v="2015-04-06T00:00:00"/>
    <n v="354.32879999999994"/>
    <n v="8"/>
    <n v="513.52"/>
    <n v="90186"/>
    <x v="0"/>
  </r>
  <r>
    <n v="24953"/>
    <s v="High"/>
    <n v="0.06"/>
    <n v="350.98"/>
    <n v="30"/>
    <n v="915"/>
    <x v="0"/>
    <s v="Carol Sherrill"/>
    <s v="Delivery Truck"/>
    <x v="1"/>
    <x v="1"/>
    <x v="1"/>
    <s v="Jumbo Drum"/>
    <x v="309"/>
    <n v="0.61"/>
    <n v="-1.4123733117857555"/>
    <s v="United States"/>
    <x v="2"/>
    <x v="7"/>
    <s v="Bryan"/>
    <n v="77803"/>
    <x v="148"/>
    <x v="0"/>
    <s v="2015"/>
    <d v="2015-01-05T00:00:00"/>
    <n v="-489.41559999999998"/>
    <n v="1"/>
    <n v="346.52"/>
    <n v="86356"/>
    <x v="0"/>
  </r>
  <r>
    <n v="25833"/>
    <s v="Low"/>
    <n v="0.05"/>
    <n v="161.55000000000001"/>
    <n v="19.989999999999998"/>
    <n v="916"/>
    <x v="0"/>
    <s v="Marion Wilcox"/>
    <s v="Regular Air"/>
    <x v="0"/>
    <x v="0"/>
    <x v="10"/>
    <s v="Small Box"/>
    <x v="40"/>
    <n v="0.66"/>
    <n v="7.0717590274578926E-2"/>
    <s v="United States"/>
    <x v="2"/>
    <x v="7"/>
    <s v="Burleson"/>
    <n v="76028"/>
    <x v="148"/>
    <x v="0"/>
    <s v="2015"/>
    <d v="2015-01-11T00:00:00"/>
    <n v="35.31"/>
    <n v="3"/>
    <n v="499.31"/>
    <n v="86357"/>
    <x v="0"/>
  </r>
  <r>
    <n v="25676"/>
    <s v="High"/>
    <n v="0.05"/>
    <n v="35.51"/>
    <n v="6.31"/>
    <n v="918"/>
    <x v="1"/>
    <s v="Kerry Jernigan"/>
    <s v="Regular Air"/>
    <x v="3"/>
    <x v="0"/>
    <x v="10"/>
    <s v="Small Box"/>
    <x v="374"/>
    <n v="0.57999999999999996"/>
    <n v="8.358413132694939E-2"/>
    <s v="United States"/>
    <x v="0"/>
    <x v="1"/>
    <s v="Rancho Cucamonga"/>
    <n v="91730"/>
    <x v="142"/>
    <x v="4"/>
    <s v="2015"/>
    <d v="2015-04-14T00:00:00"/>
    <n v="6.11"/>
    <n v="2"/>
    <n v="73.099999999999994"/>
    <n v="90492"/>
    <x v="0"/>
  </r>
  <r>
    <n v="19772"/>
    <s v="Critical"/>
    <n v="0.09"/>
    <n v="58.14"/>
    <n v="36.61"/>
    <n v="918"/>
    <x v="1"/>
    <s v="Kerry Jernigan"/>
    <s v="Delivery Truck"/>
    <x v="0"/>
    <x v="1"/>
    <x v="14"/>
    <s v="Jumbo Box"/>
    <x v="375"/>
    <n v="0.61"/>
    <n v="8.8608360992123283E-2"/>
    <s v="United States"/>
    <x v="0"/>
    <x v="1"/>
    <s v="Rancho Cucamonga"/>
    <n v="91730"/>
    <x v="135"/>
    <x v="3"/>
    <s v="2015"/>
    <d v="2015-05-21T00:00:00"/>
    <n v="187.41200000000026"/>
    <n v="39"/>
    <n v="2115.06"/>
    <n v="90493"/>
    <x v="0"/>
  </r>
  <r>
    <n v="25677"/>
    <s v="High"/>
    <n v="0.1"/>
    <n v="8.34"/>
    <n v="2.64"/>
    <n v="919"/>
    <x v="0"/>
    <s v="Tracy Livingston"/>
    <s v="Regular Air"/>
    <x v="3"/>
    <x v="0"/>
    <x v="12"/>
    <s v="Small Pack"/>
    <x v="120"/>
    <n v="0.59"/>
    <n v="-0.1322210636079249"/>
    <s v="United States"/>
    <x v="0"/>
    <x v="1"/>
    <s v="Redding"/>
    <n v="96003"/>
    <x v="142"/>
    <x v="4"/>
    <s v="2015"/>
    <d v="2015-04-12T00:00:00"/>
    <n v="-6.34"/>
    <n v="6"/>
    <n v="47.95"/>
    <n v="90492"/>
    <x v="0"/>
  </r>
  <r>
    <n v="21970"/>
    <s v="Low"/>
    <n v="0.1"/>
    <n v="15.98"/>
    <n v="4"/>
    <n v="920"/>
    <x v="1"/>
    <s v="Jessie Kelly"/>
    <s v="Regular Air"/>
    <x v="0"/>
    <x v="2"/>
    <x v="13"/>
    <s v="Small Box"/>
    <x v="174"/>
    <n v="0.37"/>
    <n v="0.69"/>
    <s v="United States"/>
    <x v="0"/>
    <x v="1"/>
    <s v="Redlands"/>
    <n v="92374"/>
    <x v="12"/>
    <x v="5"/>
    <s v="2015"/>
    <d v="2015-04-01T00:00:00"/>
    <n v="92.722199999999987"/>
    <n v="9"/>
    <n v="134.38"/>
    <n v="90491"/>
    <x v="0"/>
  </r>
  <r>
    <n v="25678"/>
    <s v="High"/>
    <n v="0.03"/>
    <n v="8.0399999999999991"/>
    <n v="8.94"/>
    <n v="920"/>
    <x v="1"/>
    <s v="Jessie Kelly"/>
    <s v="Regular Air"/>
    <x v="3"/>
    <x v="0"/>
    <x v="8"/>
    <s v="Small Box"/>
    <x v="376"/>
    <n v="0.4"/>
    <n v="-2.0877360948287094"/>
    <s v="United States"/>
    <x v="0"/>
    <x v="1"/>
    <s v="Redlands"/>
    <n v="92374"/>
    <x v="142"/>
    <x v="4"/>
    <s v="2015"/>
    <d v="2015-04-14T00:00:00"/>
    <n v="-160.27549999999999"/>
    <n v="9"/>
    <n v="76.77"/>
    <n v="90492"/>
    <x v="0"/>
  </r>
  <r>
    <n v="18395"/>
    <s v="Not Specified"/>
    <n v="0.01"/>
    <n v="65.989999999999995"/>
    <n v="8.99"/>
    <n v="922"/>
    <x v="0"/>
    <s v="Dolores Abrams"/>
    <s v="Express Air"/>
    <x v="2"/>
    <x v="2"/>
    <x v="5"/>
    <s v="Small Box"/>
    <x v="377"/>
    <n v="0.56000000000000005"/>
    <n v="0.50763682864450121"/>
    <s v="United States"/>
    <x v="0"/>
    <x v="1"/>
    <s v="Rancho Cucamonga"/>
    <n v="91730"/>
    <x v="135"/>
    <x v="3"/>
    <s v="2015"/>
    <d v="2015-05-21T00:00:00"/>
    <n v="396.97199999999998"/>
    <n v="14"/>
    <n v="782"/>
    <n v="87135"/>
    <x v="0"/>
  </r>
  <r>
    <n v="19973"/>
    <s v="Critical"/>
    <n v="0.03"/>
    <n v="2.1800000000000002"/>
    <n v="1.38"/>
    <n v="925"/>
    <x v="0"/>
    <s v="Ruth Dudley"/>
    <s v="Regular Air"/>
    <x v="2"/>
    <x v="0"/>
    <x v="3"/>
    <s v="Wrap Bag"/>
    <x v="378"/>
    <n v="0.44"/>
    <n v="-0.44755244755244755"/>
    <s v="United States"/>
    <x v="1"/>
    <x v="14"/>
    <s v="Augusta"/>
    <n v="4330"/>
    <x v="34"/>
    <x v="4"/>
    <s v="2015"/>
    <d v="2015-04-06T00:00:00"/>
    <n v="-7.04"/>
    <n v="7"/>
    <n v="15.73"/>
    <n v="87134"/>
    <x v="0"/>
  </r>
  <r>
    <n v="19974"/>
    <s v="Critical"/>
    <n v="0.01"/>
    <n v="170.98"/>
    <n v="35.89"/>
    <n v="929"/>
    <x v="0"/>
    <s v="Calvin Conway"/>
    <s v="Delivery Truck"/>
    <x v="2"/>
    <x v="1"/>
    <x v="14"/>
    <s v="Jumbo Box"/>
    <x v="379"/>
    <n v="0.66"/>
    <n v="0.31326240350887397"/>
    <s v="United States"/>
    <x v="1"/>
    <x v="2"/>
    <s v="Old Bridge"/>
    <n v="8857"/>
    <x v="34"/>
    <x v="4"/>
    <s v="2015"/>
    <d v="2015-04-08T00:00:00"/>
    <n v="538.52"/>
    <n v="10"/>
    <n v="1719.07"/>
    <n v="87134"/>
    <x v="0"/>
  </r>
  <r>
    <n v="21077"/>
    <s v="Critical"/>
    <n v="0.05"/>
    <n v="6.04"/>
    <n v="2.14"/>
    <n v="936"/>
    <x v="1"/>
    <s v="Robyn Garner"/>
    <s v="Express Air"/>
    <x v="0"/>
    <x v="0"/>
    <x v="7"/>
    <s v="Wrap Bag"/>
    <x v="380"/>
    <n v="0.38"/>
    <n v="-0.4922711058263971"/>
    <s v="United States"/>
    <x v="0"/>
    <x v="1"/>
    <s v="Redlands"/>
    <n v="92374"/>
    <x v="149"/>
    <x v="2"/>
    <s v="2015"/>
    <d v="2015-02-19T00:00:00"/>
    <n v="-4.1399999999999997"/>
    <n v="1"/>
    <n v="8.41"/>
    <n v="90588"/>
    <x v="0"/>
  </r>
  <r>
    <n v="23716"/>
    <s v="Not Specified"/>
    <n v="0.05"/>
    <n v="5.98"/>
    <n v="5.46"/>
    <n v="936"/>
    <x v="1"/>
    <s v="Robyn Garner"/>
    <s v="Regular Air"/>
    <x v="0"/>
    <x v="0"/>
    <x v="7"/>
    <s v="Small Box"/>
    <x v="381"/>
    <n v="0.36"/>
    <n v="-0.30381133873272986"/>
    <s v="United States"/>
    <x v="0"/>
    <x v="1"/>
    <s v="Redlands"/>
    <n v="92374"/>
    <x v="150"/>
    <x v="1"/>
    <s v="2015"/>
    <d v="2015-06-27T00:00:00"/>
    <n v="-31.885000000000002"/>
    <n v="17"/>
    <n v="104.95"/>
    <n v="90589"/>
    <x v="0"/>
  </r>
  <r>
    <n v="23717"/>
    <s v="Not Specified"/>
    <n v="0.01"/>
    <n v="65.989999999999995"/>
    <n v="3.99"/>
    <n v="937"/>
    <x v="0"/>
    <s v="Kelly Shaw"/>
    <s v="Regular Air"/>
    <x v="0"/>
    <x v="2"/>
    <x v="5"/>
    <s v="Small Box"/>
    <x v="382"/>
    <n v="0.59"/>
    <n v="-0.57152590191488084"/>
    <s v="United States"/>
    <x v="0"/>
    <x v="1"/>
    <s v="Redondo Beach"/>
    <n v="90278"/>
    <x v="150"/>
    <x v="1"/>
    <s v="2015"/>
    <d v="2015-06-28T00:00:00"/>
    <n v="-95.21050000000001"/>
    <n v="3"/>
    <n v="166.59"/>
    <n v="90589"/>
    <x v="0"/>
  </r>
  <r>
    <n v="22638"/>
    <s v="Low"/>
    <n v="0.09"/>
    <n v="100.98"/>
    <n v="35.840000000000003"/>
    <n v="940"/>
    <x v="0"/>
    <s v="Albert Maxwell"/>
    <s v="Delivery Truck"/>
    <x v="1"/>
    <x v="1"/>
    <x v="14"/>
    <s v="Jumbo Box"/>
    <x v="77"/>
    <n v="0.62"/>
    <n v="-0.4886039526489816"/>
    <s v="United States"/>
    <x v="1"/>
    <x v="18"/>
    <s v="New Milford"/>
    <n v="6776"/>
    <x v="81"/>
    <x v="4"/>
    <s v="2015"/>
    <d v="2015-04-19T00:00:00"/>
    <n v="-193.58"/>
    <n v="4"/>
    <n v="396.19"/>
    <n v="90844"/>
    <x v="0"/>
  </r>
  <r>
    <n v="23479"/>
    <s v="Not Specified"/>
    <n v="0.03"/>
    <n v="31.74"/>
    <n v="12.62"/>
    <n v="945"/>
    <x v="0"/>
    <s v="Stephanie Sun Perry"/>
    <s v="Regular Air"/>
    <x v="1"/>
    <x v="0"/>
    <x v="8"/>
    <s v="Small Box"/>
    <x v="383"/>
    <n v="0.37"/>
    <n v="-4.3576494427558198E-2"/>
    <s v="United States"/>
    <x v="0"/>
    <x v="1"/>
    <s v="Saratoga"/>
    <n v="95070"/>
    <x v="127"/>
    <x v="5"/>
    <s v="2015"/>
    <d v="2015-03-06T00:00:00"/>
    <n v="-4.3009999999999939"/>
    <n v="3"/>
    <n v="98.7"/>
    <n v="86567"/>
    <x v="0"/>
  </r>
  <r>
    <n v="24459"/>
    <s v="Critical"/>
    <n v="0.09"/>
    <n v="90.98"/>
    <n v="56.2"/>
    <n v="946"/>
    <x v="0"/>
    <s v="Denise Parks"/>
    <s v="Express Air"/>
    <x v="1"/>
    <x v="1"/>
    <x v="2"/>
    <s v="Medium Box"/>
    <x v="384"/>
    <n v="0.74"/>
    <n v="-0.8809945916833104"/>
    <s v="United States"/>
    <x v="1"/>
    <x v="14"/>
    <s v="Auburn"/>
    <n v="4210"/>
    <x v="151"/>
    <x v="5"/>
    <s v="2015"/>
    <d v="2015-03-02T00:00:00"/>
    <n v="-1570.32"/>
    <n v="20"/>
    <n v="1782.44"/>
    <n v="86566"/>
    <x v="0"/>
  </r>
  <r>
    <n v="24693"/>
    <s v="Critical"/>
    <n v="0.08"/>
    <n v="14.2"/>
    <n v="5.3"/>
    <n v="947"/>
    <x v="0"/>
    <s v="Dorothy Buchanan"/>
    <s v="Express Air"/>
    <x v="1"/>
    <x v="1"/>
    <x v="2"/>
    <s v="Wrap Bag"/>
    <x v="257"/>
    <n v="0.46"/>
    <n v="0.37761752877548194"/>
    <s v="United States"/>
    <x v="1"/>
    <x v="2"/>
    <s v="Bayonne"/>
    <n v="7002"/>
    <x v="52"/>
    <x v="0"/>
    <s v="2015"/>
    <d v="2015-01-13T00:00:00"/>
    <n v="27.23"/>
    <n v="5"/>
    <n v="72.11"/>
    <n v="86565"/>
    <x v="0"/>
  </r>
  <r>
    <n v="1279"/>
    <s v="Critical "/>
    <n v="0.06"/>
    <n v="40.98"/>
    <n v="2.99"/>
    <n v="949"/>
    <x v="1"/>
    <s v="Ernest Oh"/>
    <s v="Regular Air"/>
    <x v="3"/>
    <x v="0"/>
    <x v="8"/>
    <s v="Small Box"/>
    <x v="385"/>
    <n v="0.36"/>
    <n v="-0.15302619982373208"/>
    <s v="United States"/>
    <x v="0"/>
    <x v="1"/>
    <s v="Los Angeles"/>
    <n v="90049"/>
    <x v="22"/>
    <x v="0"/>
    <s v="2015"/>
    <d v="2015-01-04T00:00:00"/>
    <n v="-19.099200000000003"/>
    <n v="3"/>
    <n v="124.81"/>
    <n v="9285"/>
    <x v="0"/>
  </r>
  <r>
    <n v="1128"/>
    <s v="Low"/>
    <n v="0.02"/>
    <n v="48.04"/>
    <n v="5.09"/>
    <n v="949"/>
    <x v="1"/>
    <s v="Ernest Oh"/>
    <s v="Regular Air"/>
    <x v="3"/>
    <x v="0"/>
    <x v="7"/>
    <s v="Small Box"/>
    <x v="213"/>
    <n v="0.37"/>
    <n v="0.42398901647528708"/>
    <s v="United States"/>
    <x v="0"/>
    <x v="1"/>
    <s v="Los Angeles"/>
    <n v="90049"/>
    <x v="27"/>
    <x v="5"/>
    <s v="2015"/>
    <d v="2015-03-26T00:00:00"/>
    <n v="373.67"/>
    <n v="18"/>
    <n v="881.32"/>
    <n v="8257"/>
    <x v="0"/>
  </r>
  <r>
    <n v="19279"/>
    <s v="Critical"/>
    <n v="0.06"/>
    <n v="40.98"/>
    <n v="2.99"/>
    <n v="950"/>
    <x v="1"/>
    <s v="Jane Shah"/>
    <s v="Regular Air"/>
    <x v="3"/>
    <x v="0"/>
    <x v="8"/>
    <s v="Small Box"/>
    <x v="385"/>
    <n v="0.36"/>
    <n v="-0.35581442307692307"/>
    <s v="United States"/>
    <x v="2"/>
    <x v="3"/>
    <s v="Prior Lake"/>
    <n v="55372"/>
    <x v="22"/>
    <x v="0"/>
    <s v="2015"/>
    <d v="2015-01-04T00:00:00"/>
    <n v="-14.801880000000001"/>
    <n v="1"/>
    <n v="41.6"/>
    <n v="89083"/>
    <x v="0"/>
  </r>
  <r>
    <n v="19127"/>
    <s v="Low"/>
    <n v="0.05"/>
    <n v="1500.97"/>
    <n v="29.7"/>
    <n v="950"/>
    <x v="1"/>
    <s v="Jane Shah"/>
    <s v="Delivery Truck"/>
    <x v="3"/>
    <x v="2"/>
    <x v="6"/>
    <s v="Jumbo Drum"/>
    <x v="386"/>
    <n v="0.56999999999999995"/>
    <n v="-1.7107195335354857"/>
    <s v="United States"/>
    <x v="2"/>
    <x v="3"/>
    <s v="Prior Lake"/>
    <n v="55372"/>
    <x v="27"/>
    <x v="5"/>
    <s v="2015"/>
    <d v="2015-03-22T00:00:00"/>
    <n v="-2561.3235"/>
    <n v="1"/>
    <n v="1497.22"/>
    <n v="89084"/>
    <x v="0"/>
  </r>
  <r>
    <n v="19128"/>
    <s v="Low"/>
    <n v="0.02"/>
    <n v="48.04"/>
    <n v="5.09"/>
    <n v="950"/>
    <x v="1"/>
    <s v="Jane Shah"/>
    <s v="Regular Air"/>
    <x v="3"/>
    <x v="0"/>
    <x v="7"/>
    <s v="Small Box"/>
    <x v="213"/>
    <n v="0.37"/>
    <n v="0.69"/>
    <s v="United States"/>
    <x v="2"/>
    <x v="3"/>
    <s v="Prior Lake"/>
    <n v="55372"/>
    <x v="27"/>
    <x v="5"/>
    <s v="2015"/>
    <d v="2015-03-26T00:00:00"/>
    <n v="168.91889999999998"/>
    <n v="5"/>
    <n v="244.81"/>
    <n v="89084"/>
    <x v="0"/>
  </r>
  <r>
    <n v="19129"/>
    <s v="Low"/>
    <n v="0.03"/>
    <n v="4.28"/>
    <n v="1.6"/>
    <n v="950"/>
    <x v="1"/>
    <s v="Jane Shah"/>
    <s v="Regular Air"/>
    <x v="3"/>
    <x v="0"/>
    <x v="0"/>
    <s v="Wrap Bag"/>
    <x v="387"/>
    <n v="0.57999999999999996"/>
    <n v="-1.3626373626373627"/>
    <s v="United States"/>
    <x v="2"/>
    <x v="3"/>
    <s v="Prior Lake"/>
    <n v="55372"/>
    <x v="27"/>
    <x v="5"/>
    <s v="2015"/>
    <d v="2015-03-29T00:00:00"/>
    <n v="-6.2"/>
    <n v="1"/>
    <n v="4.55"/>
    <n v="89084"/>
    <x v="0"/>
  </r>
  <r>
    <n v="20073"/>
    <s v="Low"/>
    <n v="0.1"/>
    <n v="7.31"/>
    <n v="0.49"/>
    <n v="954"/>
    <x v="1"/>
    <s v="Tony Chandler"/>
    <s v="Regular Air"/>
    <x v="2"/>
    <x v="0"/>
    <x v="9"/>
    <s v="Small Box"/>
    <x v="388"/>
    <n v="0.38"/>
    <n v="0.69"/>
    <s v="United States"/>
    <x v="2"/>
    <x v="7"/>
    <s v="Highland Village"/>
    <n v="75067"/>
    <x v="6"/>
    <x v="2"/>
    <s v="2015"/>
    <d v="2015-02-21T00:00:00"/>
    <n v="19.064699999999998"/>
    <n v="4"/>
    <n v="27.63"/>
    <n v="90771"/>
    <x v="0"/>
  </r>
  <r>
    <n v="20074"/>
    <s v="Low"/>
    <n v="0.08"/>
    <n v="6.7"/>
    <n v="1.56"/>
    <n v="954"/>
    <x v="1"/>
    <s v="Tony Chandler"/>
    <s v="Regular Air"/>
    <x v="2"/>
    <x v="0"/>
    <x v="0"/>
    <s v="Wrap Bag"/>
    <x v="389"/>
    <n v="0.52"/>
    <n v="0.33835309195770585"/>
    <s v="United States"/>
    <x v="2"/>
    <x v="7"/>
    <s v="Highland Village"/>
    <n v="75067"/>
    <x v="6"/>
    <x v="2"/>
    <s v="2015"/>
    <d v="2015-02-12T00:00:00"/>
    <n v="10.56"/>
    <n v="5"/>
    <n v="31.21"/>
    <n v="90771"/>
    <x v="0"/>
  </r>
  <r>
    <n v="25795"/>
    <s v="Not Specified"/>
    <n v="0.01"/>
    <n v="145.44999999999999"/>
    <n v="17.850000000000001"/>
    <n v="959"/>
    <x v="0"/>
    <s v="Sally House"/>
    <s v="Delivery Truck"/>
    <x v="0"/>
    <x v="2"/>
    <x v="6"/>
    <s v="Jumbo Drum"/>
    <x v="390"/>
    <n v="0.56000000000000005"/>
    <n v="0.69"/>
    <s v="United States"/>
    <x v="2"/>
    <x v="7"/>
    <s v="Burleson"/>
    <n v="76028"/>
    <x v="27"/>
    <x v="5"/>
    <s v="2015"/>
    <d v="2015-03-23T00:00:00"/>
    <n v="837.68069999999989"/>
    <n v="8"/>
    <n v="1214.03"/>
    <n v="91581"/>
    <x v="0"/>
  </r>
  <r>
    <n v="20428"/>
    <s v="Low"/>
    <n v="0.03"/>
    <n v="2.94"/>
    <n v="0.96"/>
    <n v="960"/>
    <x v="0"/>
    <s v="Phillip Chappell"/>
    <s v="Regular Air"/>
    <x v="1"/>
    <x v="0"/>
    <x v="0"/>
    <s v="Wrap Bag"/>
    <x v="202"/>
    <n v="0.57999999999999996"/>
    <n v="-1.1965811965811968"/>
    <s v="United States"/>
    <x v="0"/>
    <x v="1"/>
    <s v="Redondo Beach"/>
    <n v="90278"/>
    <x v="128"/>
    <x v="2"/>
    <s v="2015"/>
    <d v="2015-02-08T00:00:00"/>
    <n v="-4.2"/>
    <n v="1"/>
    <n v="3.51"/>
    <n v="89401"/>
    <x v="0"/>
  </r>
  <r>
    <n v="20685"/>
    <s v="Not Specified"/>
    <n v="0.05"/>
    <n v="124.49"/>
    <n v="51.94"/>
    <n v="961"/>
    <x v="0"/>
    <s v="Benjamin Chan"/>
    <s v="Delivery Truck"/>
    <x v="1"/>
    <x v="1"/>
    <x v="11"/>
    <s v="Jumbo Box"/>
    <x v="156"/>
    <n v="0.63"/>
    <n v="-0.36766233766233769"/>
    <s v="United States"/>
    <x v="0"/>
    <x v="1"/>
    <s v="Redwood City"/>
    <n v="94061"/>
    <x v="152"/>
    <x v="2"/>
    <s v="2015"/>
    <d v="2015-02-24T00:00:00"/>
    <n v="-44.163600000000002"/>
    <n v="1"/>
    <n v="120.12"/>
    <n v="89402"/>
    <x v="0"/>
  </r>
  <r>
    <n v="2428"/>
    <s v="Low"/>
    <n v="0.03"/>
    <n v="2.94"/>
    <n v="0.96"/>
    <n v="962"/>
    <x v="0"/>
    <s v="Yvonne Clarke"/>
    <s v="Regular Air"/>
    <x v="1"/>
    <x v="0"/>
    <x v="0"/>
    <s v="Wrap Bag"/>
    <x v="202"/>
    <n v="0.57999999999999996"/>
    <n v="-0.59914407988587737"/>
    <s v="United States"/>
    <x v="2"/>
    <x v="12"/>
    <s v="Chicago"/>
    <n v="60610"/>
    <x v="128"/>
    <x v="2"/>
    <s v="2015"/>
    <d v="2015-02-08T00:00:00"/>
    <n v="-4.2"/>
    <n v="2"/>
    <n v="7.01"/>
    <n v="17636"/>
    <x v="0"/>
  </r>
  <r>
    <n v="25093"/>
    <s v="Medium"/>
    <n v="0"/>
    <n v="170.98"/>
    <n v="35.89"/>
    <n v="970"/>
    <x v="0"/>
    <s v="Lynn Payne"/>
    <s v="Delivery Truck"/>
    <x v="3"/>
    <x v="1"/>
    <x v="14"/>
    <s v="Jumbo Box"/>
    <x v="379"/>
    <n v="0.66"/>
    <n v="-7.0695092894820205E-2"/>
    <s v="United States"/>
    <x v="3"/>
    <x v="8"/>
    <s v="Rose Hill"/>
    <n v="24281"/>
    <x v="18"/>
    <x v="4"/>
    <s v="2015"/>
    <d v="2015-04-21T00:00:00"/>
    <n v="-102.66200000000001"/>
    <n v="8"/>
    <n v="1452.18"/>
    <n v="86173"/>
    <x v="0"/>
  </r>
  <r>
    <n v="20536"/>
    <s v="Low"/>
    <n v="0.03"/>
    <n v="284.98"/>
    <n v="69.55"/>
    <n v="972"/>
    <x v="1"/>
    <s v="Gregory Holden"/>
    <s v="Delivery Truck"/>
    <x v="0"/>
    <x v="1"/>
    <x v="1"/>
    <s v="Jumbo Drum"/>
    <x v="391"/>
    <n v="0.6"/>
    <n v="-0.18822693661403339"/>
    <s v="United States"/>
    <x v="0"/>
    <x v="1"/>
    <s v="Riverside"/>
    <n v="92503"/>
    <x v="136"/>
    <x v="2"/>
    <s v="2015"/>
    <d v="2015-03-05T00:00:00"/>
    <n v="-116.584"/>
    <n v="2"/>
    <n v="619.38"/>
    <n v="87259"/>
    <x v="0"/>
  </r>
  <r>
    <n v="20537"/>
    <s v="Low"/>
    <n v="0"/>
    <n v="12.99"/>
    <n v="14.37"/>
    <n v="972"/>
    <x v="1"/>
    <s v="Gregory Holden"/>
    <s v="Regular Air"/>
    <x v="0"/>
    <x v="1"/>
    <x v="2"/>
    <s v="Large Box"/>
    <x v="193"/>
    <n v="0.73"/>
    <n v="0.69"/>
    <s v="United States"/>
    <x v="0"/>
    <x v="1"/>
    <s v="Riverside"/>
    <n v="92503"/>
    <x v="136"/>
    <x v="2"/>
    <s v="2015"/>
    <d v="2015-02-28T00:00:00"/>
    <n v="12.896100000000001"/>
    <n v="1"/>
    <n v="18.690000000000001"/>
    <n v="87259"/>
    <x v="0"/>
  </r>
  <r>
    <n v="24298"/>
    <s v="Low"/>
    <n v="0.1"/>
    <n v="2.2200000000000002"/>
    <n v="5"/>
    <n v="975"/>
    <x v="0"/>
    <s v="Francis Evans"/>
    <s v="Regular Air"/>
    <x v="0"/>
    <x v="0"/>
    <x v="15"/>
    <s v="Small Box"/>
    <x v="392"/>
    <n v="0.55000000000000004"/>
    <n v="-2.4226363636363635"/>
    <s v="United States"/>
    <x v="1"/>
    <x v="15"/>
    <s v="Boston"/>
    <n v="2108"/>
    <x v="36"/>
    <x v="4"/>
    <s v="2015"/>
    <d v="2015-04-09T00:00:00"/>
    <n v="-21.319199999999999"/>
    <n v="3"/>
    <n v="8.8000000000000007"/>
    <n v="87260"/>
    <x v="0"/>
  </r>
  <r>
    <n v="22646"/>
    <s v="Medium"/>
    <n v="0"/>
    <n v="37.76"/>
    <n v="12.9"/>
    <n v="980"/>
    <x v="0"/>
    <s v="Howard Burnett"/>
    <s v="Regular Air"/>
    <x v="0"/>
    <x v="0"/>
    <x v="10"/>
    <s v="Small Box"/>
    <x v="393"/>
    <n v="0.56999999999999995"/>
    <n v="0.19666135792120704"/>
    <s v="United States"/>
    <x v="1"/>
    <x v="9"/>
    <s v="South Burlington"/>
    <n v="5403"/>
    <x v="64"/>
    <x v="2"/>
    <s v="2015"/>
    <d v="2015-02-06T00:00:00"/>
    <n v="93.846800000000002"/>
    <n v="12"/>
    <n v="477.2"/>
    <n v="87258"/>
    <x v="0"/>
  </r>
  <r>
    <n v="20010"/>
    <s v="Low"/>
    <n v="0.09"/>
    <n v="300.97000000000003"/>
    <n v="7.18"/>
    <n v="983"/>
    <x v="0"/>
    <s v="Sue Drake"/>
    <s v="Regular Air"/>
    <x v="0"/>
    <x v="2"/>
    <x v="13"/>
    <s v="Small Box"/>
    <x v="394"/>
    <n v="0.48"/>
    <n v="6.2393360436458611E-3"/>
    <s v="United States"/>
    <x v="3"/>
    <x v="40"/>
    <s v="Searcy"/>
    <n v="72143"/>
    <x v="58"/>
    <x v="4"/>
    <s v="2015"/>
    <d v="2015-04-27T00:00:00"/>
    <n v="17.771999999999998"/>
    <n v="10"/>
    <n v="2848.38"/>
    <n v="90201"/>
    <x v="0"/>
  </r>
  <r>
    <n v="25895"/>
    <s v="High"/>
    <n v="0.05"/>
    <n v="4.28"/>
    <n v="5.17"/>
    <n v="993"/>
    <x v="0"/>
    <s v="Gail Currin"/>
    <s v="Regular Air"/>
    <x v="2"/>
    <x v="0"/>
    <x v="7"/>
    <s v="Small Box"/>
    <x v="162"/>
    <n v="0.4"/>
    <n v="-2.7104717470191808"/>
    <s v="United States"/>
    <x v="0"/>
    <x v="1"/>
    <s v="Oxnard"/>
    <n v="93030"/>
    <x v="153"/>
    <x v="2"/>
    <s v="2015"/>
    <d v="2015-02-19T00:00:00"/>
    <n v="-104.57"/>
    <n v="9"/>
    <n v="38.58"/>
    <n v="89432"/>
    <x v="0"/>
  </r>
  <r>
    <n v="19004"/>
    <s v="High"/>
    <n v="0.1"/>
    <n v="400.98"/>
    <n v="76.37"/>
    <n v="994"/>
    <x v="0"/>
    <s v="Neal Weber"/>
    <s v="Delivery Truck"/>
    <x v="2"/>
    <x v="1"/>
    <x v="11"/>
    <s v="Jumbo Box"/>
    <x v="395"/>
    <n v="0.6"/>
    <n v="-1.1956622280898739"/>
    <s v="United States"/>
    <x v="1"/>
    <x v="14"/>
    <s v="Sanford"/>
    <n v="4073"/>
    <x v="88"/>
    <x v="5"/>
    <s v="2015"/>
    <d v="2015-03-15T00:00:00"/>
    <n v="-969.0483660000001"/>
    <n v="2"/>
    <n v="810.47"/>
    <n v="89433"/>
    <x v="0"/>
  </r>
  <r>
    <n v="23840"/>
    <s v="Low"/>
    <n v="0.09"/>
    <n v="7.64"/>
    <n v="5.83"/>
    <n v="995"/>
    <x v="0"/>
    <s v="Lloyd Spencer"/>
    <s v="Regular Air"/>
    <x v="2"/>
    <x v="0"/>
    <x v="7"/>
    <s v="Wrap Bag"/>
    <x v="372"/>
    <n v="0.36"/>
    <n v="5.5361801455444233E-2"/>
    <s v="United States"/>
    <x v="1"/>
    <x v="14"/>
    <s v="West Scarborough"/>
    <n v="4070"/>
    <x v="16"/>
    <x v="3"/>
    <s v="2015"/>
    <d v="2015-05-15T00:00:00"/>
    <n v="4.0320000000000036"/>
    <n v="9"/>
    <n v="72.83"/>
    <n v="89434"/>
    <x v="0"/>
  </r>
  <r>
    <n v="22639"/>
    <s v="Low"/>
    <n v="0.08"/>
    <n v="67.84"/>
    <n v="0.99"/>
    <n v="997"/>
    <x v="0"/>
    <s v="Phillip Pollard"/>
    <s v="Regular Air"/>
    <x v="2"/>
    <x v="0"/>
    <x v="15"/>
    <s v="Small Box"/>
    <x v="396"/>
    <n v="0.57999999999999996"/>
    <n v="-0.37125981778196671"/>
    <s v="United States"/>
    <x v="1"/>
    <x v="2"/>
    <s v="Bayonne"/>
    <n v="7002"/>
    <x v="76"/>
    <x v="0"/>
    <s v="2015"/>
    <d v="2015-01-29T00:00:00"/>
    <n v="-23.634399999999999"/>
    <n v="1"/>
    <n v="63.66"/>
    <n v="89431"/>
    <x v="0"/>
  </r>
  <r>
    <n v="19003"/>
    <s v="High"/>
    <n v="0.08"/>
    <n v="45.19"/>
    <n v="1.99"/>
    <n v="999"/>
    <x v="0"/>
    <s v="Rita Barton"/>
    <s v="Regular Air"/>
    <x v="2"/>
    <x v="2"/>
    <x v="13"/>
    <s v="Small Pack"/>
    <x v="397"/>
    <n v="0.55000000000000004"/>
    <n v="-0.56461248231410155"/>
    <s v="United States"/>
    <x v="1"/>
    <x v="2"/>
    <s v="Ridgewood"/>
    <n v="7450"/>
    <x v="88"/>
    <x v="5"/>
    <s v="2015"/>
    <d v="2015-03-15T00:00:00"/>
    <n v="-71.83"/>
    <n v="3"/>
    <n v="127.22"/>
    <n v="89433"/>
    <x v="0"/>
  </r>
  <r>
    <n v="19002"/>
    <s v="High"/>
    <n v="0.03"/>
    <n v="33.979999999999997"/>
    <n v="19.989999999999998"/>
    <n v="1000"/>
    <x v="0"/>
    <s v="Lynn Bell"/>
    <s v="Regular Air"/>
    <x v="2"/>
    <x v="1"/>
    <x v="2"/>
    <s v="Small Box"/>
    <x v="398"/>
    <n v="0.55000000000000004"/>
    <n v="-1.7112200536490822E-3"/>
    <s v="United States"/>
    <x v="1"/>
    <x v="9"/>
    <s v="Bennington"/>
    <n v="5201"/>
    <x v="88"/>
    <x v="5"/>
    <s v="2015"/>
    <d v="2015-03-15T00:00:00"/>
    <n v="-0.74000000000000909"/>
    <n v="12"/>
    <n v="432.44"/>
    <n v="89433"/>
    <x v="0"/>
  </r>
  <r>
    <n v="19380"/>
    <s v="Low"/>
    <n v="0.06"/>
    <n v="10.14"/>
    <n v="2.27"/>
    <n v="1005"/>
    <x v="1"/>
    <s v="Lloyd Dickson"/>
    <s v="Regular Air"/>
    <x v="2"/>
    <x v="0"/>
    <x v="7"/>
    <s v="Wrap Bag"/>
    <x v="82"/>
    <n v="0.36"/>
    <n v="-0.31855500821018062"/>
    <s v="United States"/>
    <x v="2"/>
    <x v="12"/>
    <s v="Buffalo Grove"/>
    <n v="60089"/>
    <x v="30"/>
    <x v="5"/>
    <s v="2015"/>
    <d v="2015-03-04T00:00:00"/>
    <n v="-3.88"/>
    <n v="1"/>
    <n v="12.18"/>
    <n v="90043"/>
    <x v="0"/>
  </r>
  <r>
    <n v="20167"/>
    <s v="High"/>
    <n v="0.02"/>
    <n v="40.99"/>
    <n v="17.48"/>
    <n v="1005"/>
    <x v="1"/>
    <s v="Lloyd Dickson"/>
    <s v="Regular Air"/>
    <x v="2"/>
    <x v="0"/>
    <x v="7"/>
    <s v="Small Box"/>
    <x v="399"/>
    <n v="0.36"/>
    <n v="0.57983523247372248"/>
    <s v="United States"/>
    <x v="2"/>
    <x v="12"/>
    <s v="Buffalo Grove"/>
    <n v="60089"/>
    <x v="139"/>
    <x v="2"/>
    <s v="2015"/>
    <d v="2015-02-28T00:00:00"/>
    <n v="551.09280000000001"/>
    <n v="23"/>
    <n v="950.43"/>
    <n v="90044"/>
    <x v="0"/>
  </r>
  <r>
    <n v="18529"/>
    <s v="High"/>
    <n v="0.01"/>
    <n v="3.15"/>
    <n v="0.49"/>
    <n v="1008"/>
    <x v="0"/>
    <s v="Priscilla Frank"/>
    <s v="Regular Air"/>
    <x v="1"/>
    <x v="0"/>
    <x v="9"/>
    <s v="Small Box"/>
    <x v="400"/>
    <n v="0.37"/>
    <n v="0.69"/>
    <s v="United States"/>
    <x v="1"/>
    <x v="14"/>
    <s v="Gorham"/>
    <n v="4038"/>
    <x v="40"/>
    <x v="3"/>
    <s v="2015"/>
    <d v="2015-05-27T00:00:00"/>
    <n v="17.505299999999998"/>
    <n v="8"/>
    <n v="25.37"/>
    <n v="88371"/>
    <x v="0"/>
  </r>
  <r>
    <n v="18886"/>
    <s v="High"/>
    <n v="0.1"/>
    <n v="550.98"/>
    <n v="45.7"/>
    <n v="1009"/>
    <x v="0"/>
    <s v="Kristin George"/>
    <s v="Delivery Truck"/>
    <x v="0"/>
    <x v="1"/>
    <x v="11"/>
    <s v="Jumbo Box"/>
    <x v="401"/>
    <n v="0.71"/>
    <n v="0.11754522758832626"/>
    <s v="United States"/>
    <x v="1"/>
    <x v="14"/>
    <s v="Saco"/>
    <n v="4072"/>
    <x v="117"/>
    <x v="1"/>
    <s v="2015"/>
    <d v="2015-06-21T00:00:00"/>
    <n v="818.54617499999995"/>
    <n v="14"/>
    <n v="6963.67"/>
    <n v="88372"/>
    <x v="0"/>
  </r>
  <r>
    <n v="21184"/>
    <s v="Critical"/>
    <n v="0.09"/>
    <n v="28.48"/>
    <n v="1.99"/>
    <n v="1014"/>
    <x v="1"/>
    <s v="Theresa Winters"/>
    <s v="Regular Air"/>
    <x v="1"/>
    <x v="2"/>
    <x v="13"/>
    <s v="Small Pack"/>
    <x v="137"/>
    <n v="0.4"/>
    <n v="-0.1070737341574577"/>
    <s v="United States"/>
    <x v="3"/>
    <x v="40"/>
    <s v="Bryant"/>
    <n v="72022"/>
    <x v="151"/>
    <x v="5"/>
    <s v="2015"/>
    <d v="2015-03-02T00:00:00"/>
    <n v="-17.149999999999999"/>
    <n v="6"/>
    <n v="160.16999999999999"/>
    <n v="88387"/>
    <x v="0"/>
  </r>
  <r>
    <n v="21185"/>
    <s v="Critical"/>
    <n v="0"/>
    <n v="2.08"/>
    <n v="5.33"/>
    <n v="1014"/>
    <x v="1"/>
    <s v="Theresa Winters"/>
    <s v="Regular Air"/>
    <x v="1"/>
    <x v="1"/>
    <x v="2"/>
    <s v="Small Box"/>
    <x v="261"/>
    <n v="0.43"/>
    <n v="-3.954484605087015"/>
    <s v="United States"/>
    <x v="3"/>
    <x v="40"/>
    <s v="Bryant"/>
    <n v="72022"/>
    <x v="151"/>
    <x v="5"/>
    <s v="2015"/>
    <d v="2015-03-03T00:00:00"/>
    <n v="-29.540000000000003"/>
    <n v="3"/>
    <n v="7.47"/>
    <n v="88387"/>
    <x v="0"/>
  </r>
  <r>
    <n v="21186"/>
    <s v="Critical"/>
    <n v="0.06"/>
    <n v="45.99"/>
    <n v="4.99"/>
    <n v="1014"/>
    <x v="1"/>
    <s v="Theresa Winters"/>
    <s v="Express Air"/>
    <x v="1"/>
    <x v="2"/>
    <x v="5"/>
    <s v="Small Box"/>
    <x v="402"/>
    <n v="0.56000000000000005"/>
    <n v="-0.88936112834065961"/>
    <s v="United States"/>
    <x v="3"/>
    <x v="40"/>
    <s v="Bryant"/>
    <n v="72022"/>
    <x v="151"/>
    <x v="5"/>
    <s v="2015"/>
    <d v="2015-03-02T00:00:00"/>
    <n v="-329.78399999999999"/>
    <n v="10"/>
    <n v="370.81"/>
    <n v="88387"/>
    <x v="0"/>
  </r>
  <r>
    <n v="20880"/>
    <s v="Not Specified"/>
    <n v="0.08"/>
    <n v="10.91"/>
    <n v="2.99"/>
    <n v="1014"/>
    <x v="1"/>
    <s v="Theresa Winters"/>
    <s v="Regular Air"/>
    <x v="1"/>
    <x v="0"/>
    <x v="8"/>
    <s v="Small Box"/>
    <x v="403"/>
    <n v="0.38"/>
    <n v="-1.7501458454871242E-2"/>
    <s v="United States"/>
    <x v="3"/>
    <x v="40"/>
    <s v="Bryant"/>
    <n v="72022"/>
    <x v="93"/>
    <x v="5"/>
    <s v="2015"/>
    <d v="2015-03-06T00:00:00"/>
    <n v="-2.1"/>
    <n v="11"/>
    <n v="119.99"/>
    <n v="88388"/>
    <x v="0"/>
  </r>
  <r>
    <n v="20531"/>
    <s v="Medium"/>
    <n v="0"/>
    <n v="43.98"/>
    <n v="8.99"/>
    <n v="1015"/>
    <x v="0"/>
    <s v="Beverly Cameron"/>
    <s v="Regular Air"/>
    <x v="1"/>
    <x v="0"/>
    <x v="0"/>
    <s v="Small Pack"/>
    <x v="404"/>
    <n v="0.57999999999999996"/>
    <n v="1.2747302904564315"/>
    <s v="United States"/>
    <x v="3"/>
    <x v="24"/>
    <s v="Apex"/>
    <n v="27502"/>
    <x v="103"/>
    <x v="5"/>
    <s v="2015"/>
    <d v="2015-03-18T00:00:00"/>
    <n v="829.46699999999998"/>
    <n v="14"/>
    <n v="650.70000000000005"/>
    <n v="88390"/>
    <x v="0"/>
  </r>
  <r>
    <n v="24752"/>
    <s v="High"/>
    <n v="0.02"/>
    <n v="6.48"/>
    <n v="7.86"/>
    <n v="1016"/>
    <x v="0"/>
    <s v="Francis Sherrill"/>
    <s v="Express Air"/>
    <x v="1"/>
    <x v="0"/>
    <x v="7"/>
    <s v="Small Box"/>
    <x v="405"/>
    <n v="0.37"/>
    <n v="9.7477651183172647"/>
    <s v="United States"/>
    <x v="3"/>
    <x v="24"/>
    <s v="Asheville"/>
    <n v="28806"/>
    <x v="20"/>
    <x v="1"/>
    <s v="2015"/>
    <d v="2015-06-13T00:00:00"/>
    <n v="111.22199999999999"/>
    <n v="1"/>
    <n v="11.41"/>
    <n v="88389"/>
    <x v="0"/>
  </r>
  <r>
    <n v="25027"/>
    <s v="Medium"/>
    <n v="0.05"/>
    <n v="35.89"/>
    <n v="14.72"/>
    <n v="1018"/>
    <x v="1"/>
    <s v="Meredith Humphrey"/>
    <s v="Regular Air"/>
    <x v="1"/>
    <x v="0"/>
    <x v="4"/>
    <s v="Small Box"/>
    <x v="406"/>
    <n v="0.4"/>
    <n v="3.3607195872955214E-2"/>
    <s v="United States"/>
    <x v="3"/>
    <x v="24"/>
    <s v="Cary"/>
    <n v="27511"/>
    <x v="4"/>
    <x v="4"/>
    <s v="2015"/>
    <d v="2015-04-09T00:00:00"/>
    <n v="22.866"/>
    <n v="19"/>
    <n v="680.39"/>
    <n v="88391"/>
    <x v="0"/>
  </r>
  <r>
    <n v="25028"/>
    <s v="Medium"/>
    <n v="0"/>
    <n v="11.48"/>
    <n v="5.43"/>
    <n v="1018"/>
    <x v="1"/>
    <s v="Meredith Humphrey"/>
    <s v="Regular Air"/>
    <x v="1"/>
    <x v="0"/>
    <x v="7"/>
    <s v="Small Box"/>
    <x v="407"/>
    <n v="0.36"/>
    <n v="1.5324152542372882"/>
    <s v="United States"/>
    <x v="3"/>
    <x v="24"/>
    <s v="Cary"/>
    <n v="27511"/>
    <x v="4"/>
    <x v="4"/>
    <s v="2015"/>
    <d v="2015-04-08T00:00:00"/>
    <n v="115.72799999999999"/>
    <n v="6"/>
    <n v="75.52"/>
    <n v="88391"/>
    <x v="0"/>
  </r>
  <r>
    <n v="24926"/>
    <s v="Critical"/>
    <n v="0.09"/>
    <n v="517.48"/>
    <n v="16.63"/>
    <n v="1020"/>
    <x v="1"/>
    <s v="Julie Porter"/>
    <s v="Delivery Truck"/>
    <x v="2"/>
    <x v="2"/>
    <x v="6"/>
    <s v="Jumbo Box"/>
    <x v="408"/>
    <n v="0.59"/>
    <n v="0.38621556652254796"/>
    <s v="United States"/>
    <x v="2"/>
    <x v="13"/>
    <s v="Pittsburg"/>
    <n v="66762"/>
    <x v="146"/>
    <x v="5"/>
    <s v="2015"/>
    <d v="2015-03-07T00:00:00"/>
    <n v="909.36"/>
    <n v="5"/>
    <n v="2354.54"/>
    <n v="88632"/>
    <x v="0"/>
  </r>
  <r>
    <n v="23562"/>
    <s v="Critical"/>
    <n v="7.0000000000000007E-2"/>
    <n v="4.13"/>
    <n v="5.04"/>
    <n v="1020"/>
    <x v="1"/>
    <s v="Julie Porter"/>
    <s v="Regular Air"/>
    <x v="2"/>
    <x v="0"/>
    <x v="8"/>
    <s v="Small Box"/>
    <x v="237"/>
    <n v="0.38"/>
    <n v="-0.96666329370098658"/>
    <s v="United States"/>
    <x v="2"/>
    <x v="13"/>
    <s v="Pittsburg"/>
    <n v="66762"/>
    <x v="92"/>
    <x v="2"/>
    <s v="2015"/>
    <d v="2015-02-07T00:00:00"/>
    <n v="-76.424400000000006"/>
    <n v="20"/>
    <n v="79.06"/>
    <n v="88634"/>
    <x v="0"/>
  </r>
  <r>
    <n v="23563"/>
    <s v="Critical"/>
    <n v="0"/>
    <n v="4.4800000000000004"/>
    <n v="2.5"/>
    <n v="1020"/>
    <x v="1"/>
    <s v="Julie Porter"/>
    <s v="Regular Air"/>
    <x v="2"/>
    <x v="0"/>
    <x v="4"/>
    <s v="Small Box"/>
    <x v="409"/>
    <n v="0.37"/>
    <n v="0.13404973902364137"/>
    <s v="United States"/>
    <x v="2"/>
    <x v="13"/>
    <s v="Pittsburg"/>
    <n v="66762"/>
    <x v="92"/>
    <x v="2"/>
    <s v="2015"/>
    <d v="2015-02-08T00:00:00"/>
    <n v="8.7319999999999993"/>
    <n v="14"/>
    <n v="65.14"/>
    <n v="88634"/>
    <x v="0"/>
  </r>
  <r>
    <n v="18921"/>
    <s v="Critical"/>
    <n v="0.02"/>
    <n v="39.06"/>
    <n v="10.55"/>
    <n v="1023"/>
    <x v="1"/>
    <s v="Glen Newman"/>
    <s v="Regular Air"/>
    <x v="2"/>
    <x v="0"/>
    <x v="8"/>
    <s v="Small Box"/>
    <x v="410"/>
    <n v="0.37"/>
    <n v="0.69"/>
    <s v="United States"/>
    <x v="1"/>
    <x v="19"/>
    <s v="Wilkinsburg"/>
    <n v="15221"/>
    <x v="7"/>
    <x v="3"/>
    <s v="2015"/>
    <d v="2015-05-15T00:00:00"/>
    <n v="442.0899"/>
    <n v="16"/>
    <n v="640.71"/>
    <n v="88633"/>
    <x v="0"/>
  </r>
  <r>
    <n v="18922"/>
    <s v="Critical"/>
    <n v="0.1"/>
    <n v="37.700000000000003"/>
    <n v="2.99"/>
    <n v="1023"/>
    <x v="1"/>
    <s v="Glen Newman"/>
    <s v="Regular Air"/>
    <x v="2"/>
    <x v="0"/>
    <x v="8"/>
    <s v="Small Box"/>
    <x v="188"/>
    <n v="0.35"/>
    <n v="0.69"/>
    <s v="United States"/>
    <x v="1"/>
    <x v="19"/>
    <s v="Wilkinsburg"/>
    <n v="15221"/>
    <x v="7"/>
    <x v="3"/>
    <s v="2015"/>
    <d v="2015-05-16T00:00:00"/>
    <n v="455.12399999999997"/>
    <n v="18"/>
    <n v="659.6"/>
    <n v="88633"/>
    <x v="0"/>
  </r>
  <r>
    <n v="21402"/>
    <s v="Not Specified"/>
    <n v="0.08"/>
    <n v="65.989999999999995"/>
    <n v="5.92"/>
    <n v="1026"/>
    <x v="1"/>
    <s v="Eugene Kerr"/>
    <s v="Regular Air"/>
    <x v="2"/>
    <x v="2"/>
    <x v="5"/>
    <s v="Small Box"/>
    <x v="411"/>
    <n v="0.57999999999999996"/>
    <n v="0.54887626582278481"/>
    <s v="United States"/>
    <x v="1"/>
    <x v="4"/>
    <s v="Central Islip"/>
    <n v="11722"/>
    <x v="131"/>
    <x v="2"/>
    <s v="2015"/>
    <d v="2015-02-07T00:00:00"/>
    <n v="624.40163999999993"/>
    <n v="22"/>
    <n v="1137.5999999999999"/>
    <n v="89005"/>
    <x v="0"/>
  </r>
  <r>
    <n v="20872"/>
    <s v="High"/>
    <n v="0.1"/>
    <n v="5.98"/>
    <n v="3.85"/>
    <n v="1026"/>
    <x v="1"/>
    <s v="Eugene Kerr"/>
    <s v="Regular Air"/>
    <x v="2"/>
    <x v="2"/>
    <x v="13"/>
    <s v="Small Pack"/>
    <x v="412"/>
    <n v="0.68"/>
    <n v="0.12485648300890802"/>
    <s v="United States"/>
    <x v="1"/>
    <x v="4"/>
    <s v="Central Islip"/>
    <n v="11722"/>
    <x v="124"/>
    <x v="3"/>
    <s v="2015"/>
    <d v="2015-05-30T00:00:00"/>
    <n v="18.922000000000011"/>
    <n v="26"/>
    <n v="151.55000000000001"/>
    <n v="89008"/>
    <x v="0"/>
  </r>
  <r>
    <n v="20873"/>
    <s v="High"/>
    <n v="7.0000000000000007E-2"/>
    <n v="2.61"/>
    <n v="0.5"/>
    <n v="1026"/>
    <x v="1"/>
    <s v="Eugene Kerr"/>
    <s v="Regular Air"/>
    <x v="2"/>
    <x v="0"/>
    <x v="9"/>
    <s v="Small Box"/>
    <x v="413"/>
    <n v="0.39"/>
    <n v="0.69"/>
    <s v="United States"/>
    <x v="1"/>
    <x v="4"/>
    <s v="Central Islip"/>
    <n v="11722"/>
    <x v="124"/>
    <x v="3"/>
    <s v="2015"/>
    <d v="2015-06-01T00:00:00"/>
    <n v="39.350699999999996"/>
    <n v="22"/>
    <n v="57.03"/>
    <n v="89008"/>
    <x v="0"/>
  </r>
  <r>
    <n v="22662"/>
    <s v="High"/>
    <n v="0.1"/>
    <n v="73.98"/>
    <n v="4"/>
    <n v="1027"/>
    <x v="1"/>
    <s v="Brian Bennett"/>
    <s v="Regular Air"/>
    <x v="2"/>
    <x v="2"/>
    <x v="13"/>
    <s v="Small Box"/>
    <x v="414"/>
    <n v="0.79"/>
    <n v="-0.66201077095873051"/>
    <s v="United States"/>
    <x v="1"/>
    <x v="4"/>
    <s v="Cheektowaga"/>
    <n v="14225"/>
    <x v="14"/>
    <x v="5"/>
    <s v="2015"/>
    <d v="2015-03-13T00:00:00"/>
    <n v="-229.87"/>
    <n v="5"/>
    <n v="347.23"/>
    <n v="89004"/>
    <x v="0"/>
  </r>
  <r>
    <n v="22663"/>
    <s v="High"/>
    <n v="0.05"/>
    <n v="51.98"/>
    <n v="10.17"/>
    <n v="1027"/>
    <x v="1"/>
    <s v="Brian Bennett"/>
    <s v="Regular Air"/>
    <x v="2"/>
    <x v="2"/>
    <x v="6"/>
    <s v="Medium Box"/>
    <x v="415"/>
    <n v="0.37"/>
    <n v="0.69"/>
    <s v="United States"/>
    <x v="1"/>
    <x v="4"/>
    <s v="Cheektowaga"/>
    <n v="14225"/>
    <x v="14"/>
    <x v="5"/>
    <s v="2015"/>
    <d v="2015-03-13T00:00:00"/>
    <n v="329.9787"/>
    <n v="9"/>
    <n v="478.23"/>
    <n v="89004"/>
    <x v="0"/>
  </r>
  <r>
    <n v="24325"/>
    <s v="Medium"/>
    <n v="7.0000000000000007E-2"/>
    <n v="7.08"/>
    <n v="2.35"/>
    <n v="1028"/>
    <x v="1"/>
    <s v="Marguerite Rodgers"/>
    <s v="Express Air"/>
    <x v="2"/>
    <x v="0"/>
    <x v="0"/>
    <s v="Wrap Bag"/>
    <x v="416"/>
    <n v="0.47"/>
    <n v="0.32498401193775317"/>
    <s v="United States"/>
    <x v="1"/>
    <x v="4"/>
    <s v="Commack"/>
    <n v="11725"/>
    <x v="48"/>
    <x v="5"/>
    <s v="2015"/>
    <d v="2015-03-30T00:00:00"/>
    <n v="30.49"/>
    <n v="13"/>
    <n v="93.82"/>
    <n v="89006"/>
    <x v="0"/>
  </r>
  <r>
    <n v="23398"/>
    <s v="Not Specified"/>
    <n v="0.05"/>
    <n v="83.1"/>
    <n v="6.13"/>
    <n v="1028"/>
    <x v="1"/>
    <s v="Marguerite Rodgers"/>
    <s v="Express Air"/>
    <x v="2"/>
    <x v="2"/>
    <x v="13"/>
    <s v="Small Box"/>
    <x v="417"/>
    <n v="0.45"/>
    <n v="0.69"/>
    <s v="United States"/>
    <x v="1"/>
    <x v="4"/>
    <s v="Commack"/>
    <n v="11725"/>
    <x v="100"/>
    <x v="3"/>
    <s v="2015"/>
    <d v="2015-05-09T00:00:00"/>
    <n v="1152.5276999999999"/>
    <n v="20"/>
    <n v="1670.33"/>
    <n v="89007"/>
    <x v="0"/>
  </r>
  <r>
    <n v="21959"/>
    <s v="Critical"/>
    <n v="7.0000000000000007E-2"/>
    <n v="125.99"/>
    <n v="2.5"/>
    <n v="1035"/>
    <x v="0"/>
    <s v="Kent Burton"/>
    <s v="Regular Air"/>
    <x v="1"/>
    <x v="2"/>
    <x v="5"/>
    <s v="Small Box"/>
    <x v="418"/>
    <n v="0.6"/>
    <n v="-6.00860920568645"/>
    <s v="United States"/>
    <x v="1"/>
    <x v="10"/>
    <s v="Delaware"/>
    <n v="43015"/>
    <x v="114"/>
    <x v="5"/>
    <s v="2015"/>
    <d v="2015-03-13T00:00:00"/>
    <n v="-604.40600000000006"/>
    <n v="1"/>
    <n v="100.59"/>
    <n v="90710"/>
    <x v="0"/>
  </r>
  <r>
    <n v="21960"/>
    <s v="Critical"/>
    <n v="0.03"/>
    <n v="99.99"/>
    <n v="19.989999999999998"/>
    <n v="1036"/>
    <x v="0"/>
    <s v="Jessica Huffman"/>
    <s v="Regular Air"/>
    <x v="1"/>
    <x v="2"/>
    <x v="13"/>
    <s v="Small Box"/>
    <x v="419"/>
    <n v="0.52"/>
    <n v="0.49075838096193058"/>
    <s v="United States"/>
    <x v="1"/>
    <x v="10"/>
    <s v="Dublin"/>
    <n v="43017"/>
    <x v="114"/>
    <x v="5"/>
    <s v="2015"/>
    <d v="2015-03-14T00:00:00"/>
    <n v="293.66000000000003"/>
    <n v="6"/>
    <n v="598.38"/>
    <n v="90710"/>
    <x v="0"/>
  </r>
  <r>
    <n v="20669"/>
    <s v="Critical"/>
    <n v="0.1"/>
    <n v="7.64"/>
    <n v="5.83"/>
    <n v="1038"/>
    <x v="0"/>
    <s v="Jon Hale"/>
    <s v="Regular Air"/>
    <x v="0"/>
    <x v="0"/>
    <x v="7"/>
    <s v="Wrap Bag"/>
    <x v="372"/>
    <n v="0.36"/>
    <n v="-10.243582317073169"/>
    <s v="United States"/>
    <x v="3"/>
    <x v="26"/>
    <s v="Belle Glade"/>
    <n v="33430"/>
    <x v="154"/>
    <x v="1"/>
    <s v="2015"/>
    <d v="2015-06-17T00:00:00"/>
    <n v="-403.18739999999997"/>
    <n v="5"/>
    <n v="39.36"/>
    <n v="90641"/>
    <x v="0"/>
  </r>
  <r>
    <n v="18404"/>
    <s v="Critical"/>
    <n v="0.06"/>
    <n v="55.94"/>
    <n v="4"/>
    <n v="1041"/>
    <x v="1"/>
    <s v="Mildred Chase"/>
    <s v="Regular Air"/>
    <x v="2"/>
    <x v="2"/>
    <x v="13"/>
    <s v="Small Box"/>
    <x v="420"/>
    <n v="0.74"/>
    <n v="-4.266195743098801E-2"/>
    <s v="United States"/>
    <x v="0"/>
    <x v="1"/>
    <s v="Woodland"/>
    <n v="95695"/>
    <x v="89"/>
    <x v="4"/>
    <s v="2015"/>
    <d v="2015-04-18T00:00:00"/>
    <n v="-13.77"/>
    <n v="6"/>
    <n v="322.77"/>
    <n v="87846"/>
    <x v="0"/>
  </r>
  <r>
    <n v="18405"/>
    <s v="Critical"/>
    <n v="7.0000000000000007E-2"/>
    <n v="6.3"/>
    <n v="0.5"/>
    <n v="1041"/>
    <x v="1"/>
    <s v="Mildred Chase"/>
    <s v="Regular Air"/>
    <x v="2"/>
    <x v="0"/>
    <x v="9"/>
    <s v="Small Box"/>
    <x v="421"/>
    <n v="0.39"/>
    <n v="0.69"/>
    <s v="United States"/>
    <x v="0"/>
    <x v="1"/>
    <s v="Woodland"/>
    <n v="95695"/>
    <x v="89"/>
    <x v="4"/>
    <s v="2015"/>
    <d v="2015-04-17T00:00:00"/>
    <n v="44.912100000000002"/>
    <n v="11"/>
    <n v="65.09"/>
    <n v="87846"/>
    <x v="0"/>
  </r>
  <r>
    <n v="20937"/>
    <s v="Critical"/>
    <n v="0"/>
    <n v="14.42"/>
    <n v="6.75"/>
    <n v="1042"/>
    <x v="0"/>
    <s v="Jerome Burch"/>
    <s v="Express Air"/>
    <x v="2"/>
    <x v="0"/>
    <x v="15"/>
    <s v="Medium Box"/>
    <x v="194"/>
    <n v="0.52"/>
    <n v="9.4280517380759904E-2"/>
    <s v="United States"/>
    <x v="0"/>
    <x v="1"/>
    <s v="Yuba City"/>
    <n v="95991"/>
    <x v="41"/>
    <x v="3"/>
    <s v="2015"/>
    <d v="2015-05-17T00:00:00"/>
    <n v="9.33"/>
    <n v="6"/>
    <n v="98.96"/>
    <n v="87847"/>
    <x v="0"/>
  </r>
  <r>
    <n v="3926"/>
    <s v="Critical"/>
    <n v="0.02"/>
    <n v="209.84"/>
    <n v="21.21"/>
    <n v="1044"/>
    <x v="1"/>
    <s v="Erin Ballard"/>
    <s v="Regular Air"/>
    <x v="1"/>
    <x v="1"/>
    <x v="2"/>
    <s v="Large Box"/>
    <x v="422"/>
    <n v="0.59"/>
    <n v="0.19141887393020118"/>
    <s v="United States"/>
    <x v="0"/>
    <x v="1"/>
    <s v="Los Angeles"/>
    <n v="90004"/>
    <x v="110"/>
    <x v="1"/>
    <s v="2015"/>
    <d v="2015-06-14T00:00:00"/>
    <n v="2593.14"/>
    <n v="62"/>
    <n v="13546.94"/>
    <n v="28001"/>
    <x v="0"/>
  </r>
  <r>
    <n v="3927"/>
    <s v="Critical"/>
    <n v="0.01"/>
    <n v="194.3"/>
    <n v="11.54"/>
    <n v="1044"/>
    <x v="1"/>
    <s v="Erin Ballard"/>
    <s v="Regular Air"/>
    <x v="1"/>
    <x v="1"/>
    <x v="2"/>
    <s v="Large Box"/>
    <x v="423"/>
    <n v="0.59"/>
    <n v="0.18163442237548133"/>
    <s v="United States"/>
    <x v="0"/>
    <x v="1"/>
    <s v="Los Angeles"/>
    <n v="90004"/>
    <x v="110"/>
    <x v="1"/>
    <s v="2015"/>
    <d v="2015-06-16T00:00:00"/>
    <n v="1162.76"/>
    <n v="32"/>
    <n v="6401.65"/>
    <n v="28001"/>
    <x v="0"/>
  </r>
  <r>
    <n v="6711"/>
    <s v="High"/>
    <n v="0"/>
    <n v="6.68"/>
    <n v="5.66"/>
    <n v="1044"/>
    <x v="1"/>
    <s v="Erin Ballard"/>
    <s v="Regular Air"/>
    <x v="1"/>
    <x v="0"/>
    <x v="7"/>
    <s v="Small Box"/>
    <x v="424"/>
    <n v="0.37"/>
    <n v="-0.12461937155814706"/>
    <s v="United States"/>
    <x v="0"/>
    <x v="1"/>
    <s v="Los Angeles"/>
    <n v="90004"/>
    <x v="139"/>
    <x v="2"/>
    <s v="2015"/>
    <d v="2015-02-28T00:00:00"/>
    <n v="-76.94"/>
    <n v="90"/>
    <n v="617.4"/>
    <n v="47813"/>
    <x v="1"/>
  </r>
  <r>
    <n v="24711"/>
    <s v="High"/>
    <n v="0"/>
    <n v="6.68"/>
    <n v="5.66"/>
    <n v="1047"/>
    <x v="0"/>
    <s v="Gayle Pearson"/>
    <s v="Regular Air"/>
    <x v="1"/>
    <x v="0"/>
    <x v="7"/>
    <s v="Small Box"/>
    <x v="424"/>
    <n v="0.37"/>
    <n v="-0.25357332995309928"/>
    <s v="United States"/>
    <x v="1"/>
    <x v="15"/>
    <s v="Boston"/>
    <n v="2109"/>
    <x v="139"/>
    <x v="2"/>
    <s v="2015"/>
    <d v="2015-02-28T00:00:00"/>
    <n v="-40.008800000000001"/>
    <n v="23"/>
    <n v="157.78"/>
    <n v="89389"/>
    <x v="0"/>
  </r>
  <r>
    <n v="26259"/>
    <s v="Not Specified"/>
    <n v="0.03"/>
    <n v="5.44"/>
    <n v="7.46"/>
    <n v="1054"/>
    <x v="1"/>
    <s v="Keith R Atkinson"/>
    <s v="Express Air"/>
    <x v="0"/>
    <x v="0"/>
    <x v="8"/>
    <s v="Small Box"/>
    <x v="425"/>
    <n v="0.36"/>
    <n v="-1.9651843405549223"/>
    <s v="United States"/>
    <x v="0"/>
    <x v="28"/>
    <s v="Surprise"/>
    <n v="85374"/>
    <x v="40"/>
    <x v="3"/>
    <s v="2015"/>
    <d v="2015-05-27T00:00:00"/>
    <n v="-51.704000000000001"/>
    <n v="4"/>
    <n v="26.31"/>
    <n v="90069"/>
    <x v="0"/>
  </r>
  <r>
    <n v="26260"/>
    <s v="Not Specified"/>
    <n v="0.08"/>
    <n v="26.38"/>
    <n v="5.58"/>
    <n v="1054"/>
    <x v="1"/>
    <s v="Keith R Atkinson"/>
    <s v="Regular Air"/>
    <x v="0"/>
    <x v="0"/>
    <x v="7"/>
    <s v="Small Box"/>
    <x v="426"/>
    <n v="0.39"/>
    <n v="0.69"/>
    <s v="United States"/>
    <x v="0"/>
    <x v="28"/>
    <s v="Surprise"/>
    <n v="85374"/>
    <x v="40"/>
    <x v="3"/>
    <s v="2015"/>
    <d v="2015-05-26T00:00:00"/>
    <n v="144.7482"/>
    <n v="8"/>
    <n v="209.78"/>
    <n v="90069"/>
    <x v="0"/>
  </r>
  <r>
    <n v="26261"/>
    <s v="Not Specified"/>
    <n v="0.06"/>
    <n v="20.99"/>
    <n v="2.5"/>
    <n v="1054"/>
    <x v="1"/>
    <s v="Keith R Atkinson"/>
    <s v="Regular Air"/>
    <x v="0"/>
    <x v="2"/>
    <x v="5"/>
    <s v="Wrap Bag"/>
    <x v="427"/>
    <n v="0.81"/>
    <n v="-6.2921480650588899"/>
    <s v="United States"/>
    <x v="0"/>
    <x v="28"/>
    <s v="Surprise"/>
    <n v="85374"/>
    <x v="40"/>
    <x v="3"/>
    <s v="2015"/>
    <d v="2015-05-27T00:00:00"/>
    <n v="-112.18899999999999"/>
    <n v="1"/>
    <n v="17.829999999999998"/>
    <n v="90069"/>
    <x v="0"/>
  </r>
  <r>
    <n v="8200"/>
    <s v="Medium"/>
    <n v="0.09"/>
    <n v="138.75"/>
    <n v="52.42"/>
    <n v="1060"/>
    <x v="1"/>
    <s v="Gene Gilliam"/>
    <s v="Delivery Truck"/>
    <x v="2"/>
    <x v="1"/>
    <x v="11"/>
    <s v="Jumbo Box"/>
    <x v="428"/>
    <n v="0.74"/>
    <n v="-0.17642754194375326"/>
    <s v="United States"/>
    <x v="3"/>
    <x v="29"/>
    <s v="Atlanta"/>
    <n v="30318"/>
    <x v="120"/>
    <x v="5"/>
    <s v="2015"/>
    <d v="2015-03-25T00:00:00"/>
    <n v="-445.97177625000006"/>
    <n v="23"/>
    <n v="2527.79"/>
    <n v="58628"/>
    <x v="0"/>
  </r>
  <r>
    <n v="7980"/>
    <s v="Low"/>
    <n v="7.0000000000000007E-2"/>
    <n v="6.3"/>
    <n v="0.5"/>
    <n v="1060"/>
    <x v="1"/>
    <s v="Gene Gilliam"/>
    <s v="Regular Air"/>
    <x v="2"/>
    <x v="0"/>
    <x v="9"/>
    <s v="Small Box"/>
    <x v="57"/>
    <n v="0.39"/>
    <n v="3.4195454172478865E-2"/>
    <s v="United States"/>
    <x v="3"/>
    <x v="29"/>
    <s v="Atlanta"/>
    <n v="30318"/>
    <x v="155"/>
    <x v="3"/>
    <s v="2015"/>
    <d v="2015-05-30T00:00:00"/>
    <n v="4.1673999999999998"/>
    <n v="20"/>
    <n v="121.87"/>
    <n v="57061"/>
    <x v="0"/>
  </r>
  <r>
    <n v="26200"/>
    <s v="Medium"/>
    <n v="0.09"/>
    <n v="138.75"/>
    <n v="52.42"/>
    <n v="1062"/>
    <x v="1"/>
    <s v="Willie Robinson"/>
    <s v="Delivery Truck"/>
    <x v="2"/>
    <x v="1"/>
    <x v="11"/>
    <s v="Jumbo Box"/>
    <x v="428"/>
    <n v="0.74"/>
    <n v="-0.50850311637499634"/>
    <s v="United States"/>
    <x v="1"/>
    <x v="4"/>
    <s v="Coram"/>
    <n v="11727"/>
    <x v="120"/>
    <x v="5"/>
    <s v="2015"/>
    <d v="2015-03-25T00:00:00"/>
    <n v="-335.31712500000003"/>
    <n v="6"/>
    <n v="659.42"/>
    <n v="91354"/>
    <x v="0"/>
  </r>
  <r>
    <n v="25979"/>
    <s v="Low"/>
    <n v="0.04"/>
    <n v="22.38"/>
    <n v="15.1"/>
    <n v="1062"/>
    <x v="1"/>
    <s v="Willie Robinson"/>
    <s v="Regular Air"/>
    <x v="2"/>
    <x v="0"/>
    <x v="8"/>
    <s v="Small Box"/>
    <x v="429"/>
    <n v="0.38"/>
    <n v="3.9704111218496804E-2"/>
    <s v="United States"/>
    <x v="1"/>
    <x v="4"/>
    <s v="Coram"/>
    <n v="11727"/>
    <x v="155"/>
    <x v="3"/>
    <s v="2015"/>
    <d v="2015-06-07T00:00:00"/>
    <n v="16.021800000000013"/>
    <n v="18"/>
    <n v="403.53"/>
    <n v="91355"/>
    <x v="0"/>
  </r>
  <r>
    <n v="25981"/>
    <s v="Low"/>
    <n v="0.06"/>
    <n v="17.78"/>
    <n v="5.03"/>
    <n v="1062"/>
    <x v="1"/>
    <s v="Willie Robinson"/>
    <s v="Regular Air"/>
    <x v="2"/>
    <x v="1"/>
    <x v="2"/>
    <s v="Small Box"/>
    <x v="430"/>
    <n v="0.54"/>
    <n v="0.69"/>
    <s v="United States"/>
    <x v="1"/>
    <x v="4"/>
    <s v="Coram"/>
    <n v="11727"/>
    <x v="155"/>
    <x v="3"/>
    <s v="2015"/>
    <d v="2015-06-02T00:00:00"/>
    <n v="38.067299999999996"/>
    <n v="3"/>
    <n v="55.17"/>
    <n v="91355"/>
    <x v="0"/>
  </r>
  <r>
    <n v="19445"/>
    <s v="Critical"/>
    <n v="0.01"/>
    <n v="15.99"/>
    <n v="13.18"/>
    <n v="1065"/>
    <x v="0"/>
    <s v="Vicki Bond"/>
    <s v="Regular Air"/>
    <x v="0"/>
    <x v="0"/>
    <x v="8"/>
    <s v="Small Box"/>
    <x v="222"/>
    <n v="0.37"/>
    <n v="-0.26344701144552779"/>
    <s v="United States"/>
    <x v="2"/>
    <x v="12"/>
    <s v="Burbank"/>
    <n v="60459"/>
    <x v="29"/>
    <x v="2"/>
    <s v="2015"/>
    <d v="2015-02-20T00:00:00"/>
    <n v="-99.435440000000014"/>
    <n v="23"/>
    <n v="377.44"/>
    <n v="88899"/>
    <x v="0"/>
  </r>
  <r>
    <n v="20445"/>
    <s v="Low"/>
    <n v="0.04"/>
    <n v="22.84"/>
    <n v="16.87"/>
    <n v="1068"/>
    <x v="0"/>
    <s v="Erik Barr"/>
    <s v="Regular Air"/>
    <x v="1"/>
    <x v="0"/>
    <x v="7"/>
    <s v="Small Box"/>
    <x v="431"/>
    <n v="0.39"/>
    <n v="-0.33966480446927377"/>
    <s v="United States"/>
    <x v="2"/>
    <x v="12"/>
    <s v="Calumet City"/>
    <n v="60409"/>
    <x v="44"/>
    <x v="5"/>
    <s v="2015"/>
    <d v="2015-03-16T00:00:00"/>
    <n v="-97.28"/>
    <n v="12"/>
    <n v="286.39999999999998"/>
    <n v="87109"/>
    <x v="0"/>
  </r>
  <r>
    <n v="24737"/>
    <s v="Medium"/>
    <n v="0.02"/>
    <n v="15.94"/>
    <n v="5.45"/>
    <n v="1069"/>
    <x v="0"/>
    <s v="Pam Bennett"/>
    <s v="Regular Air"/>
    <x v="1"/>
    <x v="0"/>
    <x v="0"/>
    <s v="Small Pack"/>
    <x v="432"/>
    <n v="0.55000000000000004"/>
    <n v="0.21015142848541413"/>
    <s v="United States"/>
    <x v="2"/>
    <x v="12"/>
    <s v="Carbondale"/>
    <n v="62901"/>
    <x v="50"/>
    <x v="3"/>
    <s v="2015"/>
    <d v="2015-05-15T00:00:00"/>
    <n v="139.61200000000002"/>
    <n v="41"/>
    <n v="664.34"/>
    <n v="87110"/>
    <x v="0"/>
  </r>
  <r>
    <n v="22685"/>
    <s v="Not Specified"/>
    <n v="0.01"/>
    <n v="150.88999999999999"/>
    <n v="60.2"/>
    <n v="1072"/>
    <x v="0"/>
    <s v="Marion Owens"/>
    <s v="Delivery Truck"/>
    <x v="0"/>
    <x v="1"/>
    <x v="1"/>
    <s v="Jumbo Drum"/>
    <x v="433"/>
    <n v="0.77"/>
    <n v="-1.0680632694866219"/>
    <s v="United States"/>
    <x v="1"/>
    <x v="19"/>
    <s v="Bethlehem"/>
    <n v="18018"/>
    <x v="12"/>
    <x v="5"/>
    <s v="2015"/>
    <d v="2015-03-30T00:00:00"/>
    <n v="-505.76"/>
    <n v="3"/>
    <n v="473.53"/>
    <n v="89631"/>
    <x v="0"/>
  </r>
  <r>
    <n v="26176"/>
    <s v="High"/>
    <n v="0.04"/>
    <n v="19.23"/>
    <n v="6.15"/>
    <n v="1075"/>
    <x v="0"/>
    <s v="Theodore Tyson"/>
    <s v="Regular Air"/>
    <x v="1"/>
    <x v="1"/>
    <x v="2"/>
    <s v="Small Pack"/>
    <x v="159"/>
    <n v="0.44"/>
    <n v="0.68999999999999984"/>
    <s v="United States"/>
    <x v="2"/>
    <x v="12"/>
    <s v="Romeoville"/>
    <n v="60441"/>
    <x v="156"/>
    <x v="5"/>
    <s v="2015"/>
    <d v="2015-03-10T00:00:00"/>
    <n v="152.43479999999997"/>
    <n v="11"/>
    <n v="220.92"/>
    <n v="86422"/>
    <x v="0"/>
  </r>
  <r>
    <n v="23312"/>
    <s v="Not Specified"/>
    <n v="0.08"/>
    <n v="13.9"/>
    <n v="7.59"/>
    <n v="1080"/>
    <x v="0"/>
    <s v="Colleen Fletcher"/>
    <s v="Regular Air"/>
    <x v="0"/>
    <x v="0"/>
    <x v="12"/>
    <s v="Small Pack"/>
    <x v="243"/>
    <n v="0.56000000000000005"/>
    <n v="5.021129270403752E-2"/>
    <s v="United States"/>
    <x v="2"/>
    <x v="12"/>
    <s v="Saint Charles"/>
    <n v="60174"/>
    <x v="100"/>
    <x v="3"/>
    <s v="2015"/>
    <d v="2015-05-09T00:00:00"/>
    <n v="9.862000000000009"/>
    <n v="14"/>
    <n v="196.41"/>
    <n v="88461"/>
    <x v="0"/>
  </r>
  <r>
    <n v="24324"/>
    <s v="Not Specified"/>
    <n v="7.0000000000000007E-2"/>
    <n v="55.99"/>
    <n v="5"/>
    <n v="1083"/>
    <x v="0"/>
    <s v="Hazel Dale"/>
    <s v="Express Air"/>
    <x v="0"/>
    <x v="2"/>
    <x v="5"/>
    <s v="Small Pack"/>
    <x v="134"/>
    <n v="0.83"/>
    <n v="-4.3082655325443788"/>
    <s v="United States"/>
    <x v="2"/>
    <x v="12"/>
    <s v="Springfield"/>
    <n v="62701"/>
    <x v="157"/>
    <x v="5"/>
    <s v="2015"/>
    <d v="2015-04-02T00:00:00"/>
    <n v="-232.99100000000001"/>
    <n v="1"/>
    <n v="54.08"/>
    <n v="88460"/>
    <x v="0"/>
  </r>
  <r>
    <n v="18047"/>
    <s v="Not Specified"/>
    <n v="0.05"/>
    <n v="7.64"/>
    <n v="5.83"/>
    <n v="1085"/>
    <x v="1"/>
    <s v="Ted Dunlap"/>
    <s v="Regular Air"/>
    <x v="1"/>
    <x v="0"/>
    <x v="7"/>
    <s v="Wrap Bag"/>
    <x v="372"/>
    <n v="0.36"/>
    <n v="-0.85364985163204743"/>
    <s v="United States"/>
    <x v="1"/>
    <x v="4"/>
    <s v="Deer Park"/>
    <n v="11729"/>
    <x v="99"/>
    <x v="0"/>
    <s v="2015"/>
    <d v="2015-01-06T00:00:00"/>
    <n v="-40.275199999999998"/>
    <n v="6"/>
    <n v="47.18"/>
    <n v="86122"/>
    <x v="0"/>
  </r>
  <r>
    <n v="25279"/>
    <s v="High"/>
    <n v="0.04"/>
    <n v="9.06"/>
    <n v="9.86"/>
    <n v="1085"/>
    <x v="1"/>
    <s v="Ted Dunlap"/>
    <s v="Regular Air"/>
    <x v="1"/>
    <x v="0"/>
    <x v="7"/>
    <s v="Small Box"/>
    <x v="204"/>
    <n v="0.4"/>
    <n v="-1.7249757045675413"/>
    <s v="United States"/>
    <x v="1"/>
    <x v="4"/>
    <s v="Deer Park"/>
    <n v="11729"/>
    <x v="158"/>
    <x v="4"/>
    <s v="2015"/>
    <d v="2015-04-25T00:00:00"/>
    <n v="-53.25"/>
    <n v="3"/>
    <n v="30.87"/>
    <n v="86123"/>
    <x v="0"/>
  </r>
  <r>
    <n v="23104"/>
    <s v="Not Specified"/>
    <n v="0.06"/>
    <n v="30.42"/>
    <n v="8.65"/>
    <n v="1085"/>
    <x v="1"/>
    <s v="Ted Dunlap"/>
    <s v="Regular Air"/>
    <x v="0"/>
    <x v="2"/>
    <x v="13"/>
    <s v="Small Box"/>
    <x v="434"/>
    <n v="0.74"/>
    <n v="-0.51528878822197055"/>
    <s v="United States"/>
    <x v="1"/>
    <x v="4"/>
    <s v="Deer Park"/>
    <n v="11729"/>
    <x v="116"/>
    <x v="3"/>
    <s v="2015"/>
    <d v="2015-05-15T00:00:00"/>
    <n v="-159.25"/>
    <n v="10"/>
    <n v="309.05"/>
    <n v="86124"/>
    <x v="0"/>
  </r>
  <r>
    <n v="23105"/>
    <s v="Not Specified"/>
    <n v="0.02"/>
    <n v="37.94"/>
    <n v="5.08"/>
    <n v="1085"/>
    <x v="1"/>
    <s v="Ted Dunlap"/>
    <s v="Regular Air"/>
    <x v="0"/>
    <x v="0"/>
    <x v="7"/>
    <s v="Wrap Bag"/>
    <x v="320"/>
    <n v="0.38"/>
    <n v="0.69"/>
    <s v="United States"/>
    <x v="1"/>
    <x v="4"/>
    <s v="Deer Park"/>
    <n v="11729"/>
    <x v="116"/>
    <x v="3"/>
    <s v="2015"/>
    <d v="2015-05-14T00:00:00"/>
    <n v="206.517"/>
    <n v="8"/>
    <n v="299.3"/>
    <n v="86124"/>
    <x v="0"/>
  </r>
  <r>
    <n v="25280"/>
    <s v="High"/>
    <n v="0.04"/>
    <n v="14.27"/>
    <n v="7.27"/>
    <n v="1086"/>
    <x v="0"/>
    <s v="Leon Peele"/>
    <s v="Regular Air"/>
    <x v="1"/>
    <x v="0"/>
    <x v="8"/>
    <s v="Small Box"/>
    <x v="435"/>
    <n v="0.38"/>
    <n v="4.6971706454465072E-2"/>
    <s v="United States"/>
    <x v="1"/>
    <x v="4"/>
    <s v="Dix Hills"/>
    <n v="11746"/>
    <x v="158"/>
    <x v="4"/>
    <s v="2015"/>
    <d v="2015-04-25T00:00:00"/>
    <n v="2.125"/>
    <n v="3"/>
    <n v="45.24"/>
    <n v="86123"/>
    <x v="0"/>
  </r>
  <r>
    <n v="22537"/>
    <s v="Medium"/>
    <n v="0.02"/>
    <n v="15.14"/>
    <n v="4.53"/>
    <n v="1101"/>
    <x v="0"/>
    <s v="Kimberly McCarthy"/>
    <s v="Regular Air"/>
    <x v="2"/>
    <x v="0"/>
    <x v="10"/>
    <s v="Small Box"/>
    <x v="436"/>
    <n v="0.81"/>
    <n v="0.11532732261858109"/>
    <s v="United States"/>
    <x v="0"/>
    <x v="1"/>
    <s v="Oxnard"/>
    <n v="93030"/>
    <x v="130"/>
    <x v="3"/>
    <s v="2015"/>
    <d v="2015-05-06T00:00:00"/>
    <n v="5.8840000000000074"/>
    <n v="3"/>
    <n v="51.02"/>
    <n v="91488"/>
    <x v="0"/>
  </r>
  <r>
    <n v="21847"/>
    <s v="Not Specified"/>
    <n v="0.05"/>
    <n v="328.14"/>
    <n v="91.05"/>
    <n v="1103"/>
    <x v="0"/>
    <s v="Sidney Bowling"/>
    <s v="Delivery Truck"/>
    <x v="1"/>
    <x v="0"/>
    <x v="15"/>
    <s v="Jumbo Drum"/>
    <x v="158"/>
    <n v="0.56999999999999995"/>
    <n v="0.33693085856183363"/>
    <s v="United States"/>
    <x v="2"/>
    <x v="32"/>
    <s v="Omaha"/>
    <n v="68046"/>
    <x v="98"/>
    <x v="4"/>
    <s v="2015"/>
    <d v="2015-04-11T00:00:00"/>
    <n v="772.04"/>
    <n v="7"/>
    <n v="2291.39"/>
    <n v="90977"/>
    <x v="0"/>
  </r>
  <r>
    <n v="3847"/>
    <s v="Not Specified"/>
    <n v="0.05"/>
    <n v="328.14"/>
    <n v="91.05"/>
    <n v="1104"/>
    <x v="0"/>
    <s v="Timothy Ross"/>
    <s v="Delivery Truck"/>
    <x v="1"/>
    <x v="0"/>
    <x v="15"/>
    <s v="Jumbo Drum"/>
    <x v="158"/>
    <n v="0.56999999999999995"/>
    <n v="8.1327979167632292E-2"/>
    <s v="United States"/>
    <x v="1"/>
    <x v="4"/>
    <s v="New York City"/>
    <n v="10282"/>
    <x v="98"/>
    <x v="4"/>
    <s v="2015"/>
    <d v="2015-04-11T00:00:00"/>
    <n v="772.04"/>
    <n v="29"/>
    <n v="9492.92"/>
    <n v="27456"/>
    <x v="0"/>
  </r>
  <r>
    <n v="2808"/>
    <s v="Medium"/>
    <n v="0.04"/>
    <n v="6.35"/>
    <n v="1.02"/>
    <n v="1106"/>
    <x v="1"/>
    <s v="Maxine Collier Grady"/>
    <s v="Regular Air"/>
    <x v="2"/>
    <x v="0"/>
    <x v="7"/>
    <s v="Wrap Bag"/>
    <x v="318"/>
    <n v="0.39"/>
    <n v="0.25719848023361697"/>
    <s v="United States"/>
    <x v="2"/>
    <x v="7"/>
    <s v="Dallas"/>
    <n v="75220"/>
    <x v="135"/>
    <x v="3"/>
    <s v="2015"/>
    <d v="2015-05-23T00:00:00"/>
    <n v="81.91"/>
    <n v="52"/>
    <n v="318.47000000000003"/>
    <n v="20261"/>
    <x v="0"/>
  </r>
  <r>
    <n v="106"/>
    <s v="High"/>
    <n v="0.01"/>
    <n v="9.31"/>
    <n v="3.98"/>
    <n v="1106"/>
    <x v="1"/>
    <s v="Maxine Collier Grady"/>
    <s v="Regular Air"/>
    <x v="2"/>
    <x v="0"/>
    <x v="12"/>
    <s v="Small Pack"/>
    <x v="437"/>
    <n v="0.56000000000000005"/>
    <n v="-1.8570260324383261E-2"/>
    <s v="United States"/>
    <x v="2"/>
    <x v="7"/>
    <s v="Dallas"/>
    <n v="75220"/>
    <x v="8"/>
    <x v="3"/>
    <s v="2015"/>
    <d v="2015-05-22T00:00:00"/>
    <n v="-10.9"/>
    <n v="61"/>
    <n v="586.96"/>
    <n v="646"/>
    <x v="0"/>
  </r>
  <r>
    <n v="6443"/>
    <s v="Not Specified"/>
    <n v="0.08"/>
    <n v="140.81"/>
    <n v="24.49"/>
    <n v="1106"/>
    <x v="1"/>
    <s v="Maxine Collier Grady"/>
    <s v="Regular Air"/>
    <x v="3"/>
    <x v="1"/>
    <x v="1"/>
    <s v="Large Box"/>
    <x v="438"/>
    <n v="0.56999999999999995"/>
    <n v="0.10935998871617179"/>
    <s v="United States"/>
    <x v="2"/>
    <x v="7"/>
    <s v="Dallas"/>
    <n v="75220"/>
    <x v="132"/>
    <x v="1"/>
    <s v="2015"/>
    <d v="2015-06-08T00:00:00"/>
    <n v="1232.79"/>
    <n v="81"/>
    <n v="11272.77"/>
    <n v="45824"/>
    <x v="0"/>
  </r>
  <r>
    <n v="18106"/>
    <s v="High"/>
    <n v="0.01"/>
    <n v="9.31"/>
    <n v="3.98"/>
    <n v="1107"/>
    <x v="0"/>
    <s v="Joanna Keith"/>
    <s v="Regular Air"/>
    <x v="2"/>
    <x v="0"/>
    <x v="12"/>
    <s v="Small Pack"/>
    <x v="437"/>
    <n v="0.56000000000000005"/>
    <n v="1.510427492551792E-2"/>
    <s v="United States"/>
    <x v="2"/>
    <x v="7"/>
    <s v="Lake Jackson"/>
    <n v="77566"/>
    <x v="8"/>
    <x v="3"/>
    <s v="2015"/>
    <d v="2015-05-22T00:00:00"/>
    <n v="2.1800000000000015"/>
    <n v="15"/>
    <n v="144.33000000000001"/>
    <n v="86411"/>
    <x v="0"/>
  </r>
  <r>
    <n v="20807"/>
    <s v="Medium"/>
    <n v="0.09"/>
    <n v="31.74"/>
    <n v="12.62"/>
    <n v="1108"/>
    <x v="1"/>
    <s v="Dwight Bishop"/>
    <s v="Express Air"/>
    <x v="2"/>
    <x v="0"/>
    <x v="8"/>
    <s v="Small Box"/>
    <x v="383"/>
    <n v="0.37"/>
    <n v="0.24804102753649973"/>
    <s v="United States"/>
    <x v="2"/>
    <x v="7"/>
    <s v="Lancaster"/>
    <n v="75146"/>
    <x v="135"/>
    <x v="3"/>
    <s v="2015"/>
    <d v="2015-05-20T00:00:00"/>
    <n v="67.107500000000002"/>
    <n v="9"/>
    <n v="270.55"/>
    <n v="86409"/>
    <x v="0"/>
  </r>
  <r>
    <n v="20808"/>
    <s v="Medium"/>
    <n v="0.04"/>
    <n v="6.35"/>
    <n v="1.02"/>
    <n v="1108"/>
    <x v="1"/>
    <s v="Dwight Bishop"/>
    <s v="Regular Air"/>
    <x v="2"/>
    <x v="0"/>
    <x v="7"/>
    <s v="Wrap Bag"/>
    <x v="318"/>
    <n v="0.39"/>
    <n v="0.69"/>
    <s v="United States"/>
    <x v="2"/>
    <x v="7"/>
    <s v="Lancaster"/>
    <n v="75146"/>
    <x v="135"/>
    <x v="3"/>
    <s v="2015"/>
    <d v="2015-05-23T00:00:00"/>
    <n v="54.937799999999996"/>
    <n v="13"/>
    <n v="79.62"/>
    <n v="86409"/>
    <x v="0"/>
  </r>
  <r>
    <n v="20809"/>
    <s v="Medium"/>
    <n v="0.02"/>
    <n v="65.989999999999995"/>
    <n v="8.99"/>
    <n v="1108"/>
    <x v="1"/>
    <s v="Dwight Bishop"/>
    <s v="Express Air"/>
    <x v="2"/>
    <x v="2"/>
    <x v="5"/>
    <s v="Small Box"/>
    <x v="210"/>
    <n v="0.56000000000000005"/>
    <n v="0.35064715813168257"/>
    <s v="United States"/>
    <x v="2"/>
    <x v="7"/>
    <s v="Lancaster"/>
    <n v="75146"/>
    <x v="135"/>
    <x v="3"/>
    <s v="2015"/>
    <d v="2015-05-21T00:00:00"/>
    <n v="168.23699999999999"/>
    <n v="8"/>
    <n v="479.79"/>
    <n v="86409"/>
    <x v="0"/>
  </r>
  <r>
    <n v="22480"/>
    <s v="Medium"/>
    <n v="0.08"/>
    <n v="8.3699999999999992"/>
    <n v="10.16"/>
    <n v="1109"/>
    <x v="0"/>
    <s v="Dennis Welch"/>
    <s v="Regular Air"/>
    <x v="3"/>
    <x v="1"/>
    <x v="2"/>
    <s v="Large Box"/>
    <x v="439"/>
    <n v="0.59"/>
    <n v="-1.5527296082209379"/>
    <s v="United States"/>
    <x v="2"/>
    <x v="7"/>
    <s v="Laredo"/>
    <n v="78041"/>
    <x v="159"/>
    <x v="1"/>
    <s v="2015"/>
    <d v="2015-06-29T00:00:00"/>
    <n v="-169.232"/>
    <n v="13"/>
    <n v="108.99"/>
    <n v="86410"/>
    <x v="0"/>
  </r>
  <r>
    <n v="20176"/>
    <s v="Not Specified"/>
    <n v="0.03"/>
    <n v="300.98"/>
    <n v="54.92"/>
    <n v="1112"/>
    <x v="1"/>
    <s v="Luis Kerr"/>
    <s v="Delivery Truck"/>
    <x v="0"/>
    <x v="1"/>
    <x v="14"/>
    <s v="Jumbo Box"/>
    <x v="52"/>
    <n v="0.55000000000000004"/>
    <n v="0.36072724798884293"/>
    <s v="United States"/>
    <x v="0"/>
    <x v="1"/>
    <s v="Yucaipa"/>
    <n v="92399"/>
    <x v="57"/>
    <x v="4"/>
    <s v="2015"/>
    <d v="2015-04-04T00:00:00"/>
    <n v="1272.5808"/>
    <n v="12"/>
    <n v="3527.82"/>
    <n v="90832"/>
    <x v="0"/>
  </r>
  <r>
    <n v="20177"/>
    <s v="Not Specified"/>
    <n v="0.02"/>
    <n v="2550.14"/>
    <n v="29.7"/>
    <n v="1112"/>
    <x v="1"/>
    <s v="Luis Kerr"/>
    <s v="Delivery Truck"/>
    <x v="0"/>
    <x v="2"/>
    <x v="6"/>
    <s v="Jumbo Drum"/>
    <x v="440"/>
    <n v="0.56999999999999995"/>
    <n v="-1.1474027112453467"/>
    <s v="United States"/>
    <x v="0"/>
    <x v="1"/>
    <s v="Yucaipa"/>
    <n v="92399"/>
    <x v="57"/>
    <x v="4"/>
    <s v="2015"/>
    <d v="2015-04-04T00:00:00"/>
    <n v="-5390.7388920000003"/>
    <n v="2"/>
    <n v="4698.21"/>
    <n v="90832"/>
    <x v="0"/>
  </r>
  <r>
    <n v="26060"/>
    <s v="Critical"/>
    <n v="0.01"/>
    <n v="2.89"/>
    <n v="0.5"/>
    <n v="1113"/>
    <x v="1"/>
    <s v="Julia Reynolds"/>
    <s v="Regular Air"/>
    <x v="0"/>
    <x v="0"/>
    <x v="9"/>
    <s v="Small Box"/>
    <x v="277"/>
    <n v="0.38"/>
    <n v="0.69"/>
    <s v="United States"/>
    <x v="0"/>
    <x v="21"/>
    <s v="Arvada"/>
    <n v="80004"/>
    <x v="34"/>
    <x v="4"/>
    <s v="2015"/>
    <d v="2015-04-07T00:00:00"/>
    <n v="29.725199999999997"/>
    <n v="14"/>
    <n v="43.08"/>
    <n v="90833"/>
    <x v="0"/>
  </r>
  <r>
    <n v="26061"/>
    <s v="Critical"/>
    <n v="0"/>
    <n v="55.99"/>
    <n v="5"/>
    <n v="1113"/>
    <x v="1"/>
    <s v="Julia Reynolds"/>
    <s v="Regular Air"/>
    <x v="0"/>
    <x v="2"/>
    <x v="5"/>
    <s v="Small Pack"/>
    <x v="241"/>
    <n v="0.8"/>
    <n v="-0.72262773722627738"/>
    <s v="United States"/>
    <x v="0"/>
    <x v="21"/>
    <s v="Arvada"/>
    <n v="80004"/>
    <x v="34"/>
    <x v="4"/>
    <s v="2015"/>
    <d v="2015-04-08T00:00:00"/>
    <n v="-187.11"/>
    <n v="5"/>
    <n v="258.93"/>
    <n v="90833"/>
    <x v="0"/>
  </r>
  <r>
    <n v="21579"/>
    <s v="Not Specified"/>
    <n v="0.06"/>
    <n v="64.650000000000006"/>
    <n v="35"/>
    <n v="1117"/>
    <x v="0"/>
    <s v="Samantha Koch"/>
    <s v="Regular Air"/>
    <x v="1"/>
    <x v="0"/>
    <x v="10"/>
    <s v="Large Box"/>
    <x v="333"/>
    <n v="0.8"/>
    <n v="-0.50175504322766573"/>
    <s v="United States"/>
    <x v="0"/>
    <x v="28"/>
    <s v="Tucson"/>
    <n v="85705"/>
    <x v="64"/>
    <x v="2"/>
    <s v="2015"/>
    <d v="2015-02-06T00:00:00"/>
    <n v="-139.28720000000001"/>
    <n v="4"/>
    <n v="277.60000000000002"/>
    <n v="86768"/>
    <x v="0"/>
  </r>
  <r>
    <n v="21329"/>
    <s v="Low"/>
    <n v="0.04"/>
    <n v="19.98"/>
    <n v="8.68"/>
    <n v="1121"/>
    <x v="1"/>
    <s v="Tonya Proctor"/>
    <s v="Regular Air"/>
    <x v="3"/>
    <x v="0"/>
    <x v="7"/>
    <s v="Small Box"/>
    <x v="441"/>
    <n v="0.37"/>
    <n v="0.64270411806712691"/>
    <s v="United States"/>
    <x v="0"/>
    <x v="1"/>
    <s v="Temecula"/>
    <n v="92592"/>
    <x v="131"/>
    <x v="2"/>
    <s v="2015"/>
    <d v="2015-02-14T00:00:00"/>
    <n v="108"/>
    <n v="8"/>
    <n v="168.04"/>
    <n v="86767"/>
    <x v="0"/>
  </r>
  <r>
    <n v="21330"/>
    <s v="Low"/>
    <n v="0.08"/>
    <n v="125.99"/>
    <n v="7.69"/>
    <n v="1121"/>
    <x v="1"/>
    <s v="Tonya Proctor"/>
    <s v="Regular Air"/>
    <x v="3"/>
    <x v="2"/>
    <x v="5"/>
    <s v="Small Box"/>
    <x v="442"/>
    <n v="0.57999999999999996"/>
    <n v="0.53614135842833988"/>
    <s v="United States"/>
    <x v="0"/>
    <x v="1"/>
    <s v="Temecula"/>
    <n v="92592"/>
    <x v="131"/>
    <x v="2"/>
    <s v="2015"/>
    <d v="2015-02-09T00:00:00"/>
    <n v="377.154"/>
    <n v="7"/>
    <n v="703.46"/>
    <n v="86767"/>
    <x v="0"/>
  </r>
  <r>
    <n v="20612"/>
    <s v="High"/>
    <n v="0.03"/>
    <n v="7.3"/>
    <n v="7.72"/>
    <n v="1123"/>
    <x v="1"/>
    <s v="Peggy Lanier"/>
    <s v="Regular Air"/>
    <x v="2"/>
    <x v="0"/>
    <x v="8"/>
    <s v="Small Box"/>
    <x v="443"/>
    <n v="0.38"/>
    <n v="-1.2262522922497829"/>
    <s v="United States"/>
    <x v="0"/>
    <x v="1"/>
    <s v="Roseville"/>
    <n v="95661"/>
    <x v="24"/>
    <x v="5"/>
    <s v="2015"/>
    <d v="2015-03-18T00:00:00"/>
    <n v="-127.05200000000001"/>
    <n v="14"/>
    <n v="103.61"/>
    <n v="87015"/>
    <x v="0"/>
  </r>
  <r>
    <n v="18212"/>
    <s v="High"/>
    <n v="0.09"/>
    <n v="175.99"/>
    <n v="4.99"/>
    <n v="1123"/>
    <x v="1"/>
    <s v="Peggy Lanier"/>
    <s v="Regular Air"/>
    <x v="2"/>
    <x v="2"/>
    <x v="5"/>
    <s v="Small Box"/>
    <x v="32"/>
    <n v="0.59"/>
    <n v="0.69000000000000006"/>
    <s v="United States"/>
    <x v="0"/>
    <x v="1"/>
    <s v="Roseville"/>
    <n v="95661"/>
    <x v="105"/>
    <x v="1"/>
    <s v="2015"/>
    <d v="2015-06-22T00:00:00"/>
    <n v="2169.7464"/>
    <n v="22"/>
    <n v="3144.56"/>
    <n v="87016"/>
    <x v="0"/>
  </r>
  <r>
    <n v="18211"/>
    <s v="High"/>
    <n v="0.09"/>
    <n v="160.97999999999999"/>
    <n v="35.020000000000003"/>
    <n v="1124"/>
    <x v="0"/>
    <s v="Randy Jiang"/>
    <s v="Delivery Truck"/>
    <x v="2"/>
    <x v="1"/>
    <x v="14"/>
    <s v="Jumbo Box"/>
    <x v="263"/>
    <n v="0.72"/>
    <n v="-8.6667269752960782E-2"/>
    <s v="United States"/>
    <x v="1"/>
    <x v="18"/>
    <s v="Norwich"/>
    <n v="6360"/>
    <x v="105"/>
    <x v="1"/>
    <s v="2015"/>
    <d v="2015-06-21T00:00:00"/>
    <n v="-229.93"/>
    <n v="18"/>
    <n v="2653.02"/>
    <n v="87016"/>
    <x v="0"/>
  </r>
  <r>
    <n v="22052"/>
    <s v="Medium"/>
    <n v="0.02"/>
    <n v="4.0599999999999996"/>
    <n v="6.89"/>
    <n v="1127"/>
    <x v="1"/>
    <s v="Ray Grady"/>
    <s v="Regular Air"/>
    <x v="3"/>
    <x v="0"/>
    <x v="15"/>
    <s v="Small Box"/>
    <x v="326"/>
    <n v="0.6"/>
    <n v="-1.4030115252207751"/>
    <s v="United States"/>
    <x v="2"/>
    <x v="7"/>
    <s v="Eagle Pass"/>
    <n v="78852"/>
    <x v="152"/>
    <x v="2"/>
    <s v="2015"/>
    <d v="2015-02-26T00:00:00"/>
    <n v="-93.735199999999992"/>
    <n v="16"/>
    <n v="66.81"/>
    <n v="87221"/>
    <x v="0"/>
  </r>
  <r>
    <n v="26377"/>
    <s v="Low"/>
    <n v="0.04"/>
    <n v="4.71"/>
    <n v="0.7"/>
    <n v="1127"/>
    <x v="1"/>
    <s v="Ray Grady"/>
    <s v="Regular Air"/>
    <x v="3"/>
    <x v="0"/>
    <x v="3"/>
    <s v="Wrap Bag"/>
    <x v="444"/>
    <n v="0.8"/>
    <n v="5.0044189129474156E-2"/>
    <s v="United States"/>
    <x v="2"/>
    <x v="7"/>
    <s v="Eagle Pass"/>
    <n v="78852"/>
    <x v="33"/>
    <x v="1"/>
    <s v="2015"/>
    <d v="2015-06-26T00:00:00"/>
    <n v="4.53"/>
    <n v="19"/>
    <n v="90.52"/>
    <n v="87222"/>
    <x v="0"/>
  </r>
  <r>
    <n v="26378"/>
    <s v="Low"/>
    <n v="0.06"/>
    <n v="4.2"/>
    <n v="2.2599999999999998"/>
    <n v="1128"/>
    <x v="0"/>
    <s v="Kurt O'Connor"/>
    <s v="Regular Air"/>
    <x v="3"/>
    <x v="0"/>
    <x v="7"/>
    <s v="Wrap Bag"/>
    <x v="445"/>
    <n v="0.36"/>
    <n v="0.17473646596390924"/>
    <s v="United States"/>
    <x v="2"/>
    <x v="7"/>
    <s v="Edinburg"/>
    <n v="78539"/>
    <x v="33"/>
    <x v="1"/>
    <s v="2015"/>
    <d v="2015-06-27T00:00:00"/>
    <n v="9.7799999999999994"/>
    <n v="13"/>
    <n v="55.97"/>
    <n v="87222"/>
    <x v="0"/>
  </r>
  <r>
    <n v="4501"/>
    <s v="Low"/>
    <n v="0.04"/>
    <n v="8.6"/>
    <n v="6.19"/>
    <n v="1129"/>
    <x v="1"/>
    <s v="Pam Patton"/>
    <s v="Regular Air"/>
    <x v="1"/>
    <x v="0"/>
    <x v="8"/>
    <s v="Small Box"/>
    <x v="331"/>
    <n v="0.38"/>
    <n v="-0.20475357761663351"/>
    <s v="United States"/>
    <x v="1"/>
    <x v="15"/>
    <s v="Boston"/>
    <n v="2118"/>
    <x v="160"/>
    <x v="2"/>
    <s v="2015"/>
    <d v="2015-02-23T00:00:00"/>
    <n v="-63.813500000000005"/>
    <n v="37"/>
    <n v="311.66000000000003"/>
    <n v="32037"/>
    <x v="0"/>
  </r>
  <r>
    <n v="4502"/>
    <s v="Low"/>
    <n v="7.0000000000000007E-2"/>
    <n v="699.99"/>
    <n v="24.49"/>
    <n v="1129"/>
    <x v="1"/>
    <s v="Pam Patton"/>
    <s v="Regular Air"/>
    <x v="1"/>
    <x v="2"/>
    <x v="16"/>
    <s v="Large Box"/>
    <x v="446"/>
    <n v="0.54"/>
    <n v="3.2982476063395626E-2"/>
    <s v="United States"/>
    <x v="1"/>
    <x v="15"/>
    <s v="Boston"/>
    <n v="2118"/>
    <x v="160"/>
    <x v="2"/>
    <s v="2015"/>
    <d v="2015-02-20T00:00:00"/>
    <n v="325.29000000000002"/>
    <n v="15"/>
    <n v="9862.51"/>
    <n v="32037"/>
    <x v="0"/>
  </r>
  <r>
    <n v="6891"/>
    <s v="Not Specified"/>
    <n v="0.05"/>
    <n v="5.78"/>
    <n v="7.64"/>
    <n v="1129"/>
    <x v="1"/>
    <s v="Pam Patton"/>
    <s v="Express Air"/>
    <x v="0"/>
    <x v="0"/>
    <x v="7"/>
    <s v="Small Box"/>
    <x v="447"/>
    <n v="0.36"/>
    <n v="-0.65413449072769292"/>
    <s v="United States"/>
    <x v="1"/>
    <x v="15"/>
    <s v="Boston"/>
    <n v="2118"/>
    <x v="48"/>
    <x v="5"/>
    <s v="2015"/>
    <d v="2015-03-31T00:00:00"/>
    <n v="-116.05"/>
    <n v="29"/>
    <n v="177.41"/>
    <n v="49125"/>
    <x v="0"/>
  </r>
  <r>
    <n v="1917"/>
    <s v="Medium"/>
    <n v="0.02"/>
    <n v="7.64"/>
    <n v="1.39"/>
    <n v="1129"/>
    <x v="1"/>
    <s v="Pam Patton"/>
    <s v="Regular Air"/>
    <x v="1"/>
    <x v="0"/>
    <x v="4"/>
    <s v="Small Box"/>
    <x v="448"/>
    <n v="0.36"/>
    <n v="0.2884667371163156"/>
    <s v="United States"/>
    <x v="1"/>
    <x v="15"/>
    <s v="Boston"/>
    <n v="2118"/>
    <x v="8"/>
    <x v="3"/>
    <s v="2015"/>
    <d v="2015-05-23T00:00:00"/>
    <n v="117.38"/>
    <n v="52"/>
    <n v="406.91"/>
    <n v="13735"/>
    <x v="0"/>
  </r>
  <r>
    <n v="5568"/>
    <s v="Low"/>
    <n v="0.03"/>
    <n v="30.98"/>
    <n v="6.5"/>
    <n v="1129"/>
    <x v="1"/>
    <s v="Pam Patton"/>
    <s v="Regular Air"/>
    <x v="0"/>
    <x v="2"/>
    <x v="13"/>
    <s v="Small Box"/>
    <x v="449"/>
    <n v="0.79"/>
    <n v="-0.10825094400528493"/>
    <s v="United States"/>
    <x v="1"/>
    <x v="15"/>
    <s v="Boston"/>
    <n v="2118"/>
    <x v="1"/>
    <x v="1"/>
    <s v="2015"/>
    <d v="2015-06-17T00:00:00"/>
    <n v="-144.19999999999999"/>
    <n v="44"/>
    <n v="1332.09"/>
    <n v="39430"/>
    <x v="0"/>
  </r>
  <r>
    <n v="8099"/>
    <s v="Low"/>
    <n v="0.02"/>
    <n v="4.9800000000000004"/>
    <n v="6.07"/>
    <n v="1129"/>
    <x v="1"/>
    <s v="Pam Patton"/>
    <s v="Regular Air"/>
    <x v="1"/>
    <x v="0"/>
    <x v="7"/>
    <s v="Small Box"/>
    <x v="46"/>
    <n v="0.36"/>
    <n v="-0.44473933649289099"/>
    <s v="United States"/>
    <x v="1"/>
    <x v="15"/>
    <s v="Boston"/>
    <n v="2118"/>
    <x v="161"/>
    <x v="0"/>
    <s v="2015"/>
    <d v="2015-01-28T00:00:00"/>
    <n v="-46.92"/>
    <n v="19"/>
    <n v="105.5"/>
    <n v="57794"/>
    <x v="0"/>
  </r>
  <r>
    <n v="19917"/>
    <s v="Medium"/>
    <n v="0.02"/>
    <n v="7.64"/>
    <n v="1.39"/>
    <n v="1131"/>
    <x v="0"/>
    <s v="Benjamin Strauss"/>
    <s v="Regular Air"/>
    <x v="1"/>
    <x v="0"/>
    <x v="4"/>
    <s v="Small Box"/>
    <x v="448"/>
    <n v="0.36"/>
    <n v="0.69"/>
    <s v="United States"/>
    <x v="2"/>
    <x v="7"/>
    <s v="El Paso"/>
    <n v="79907"/>
    <x v="8"/>
    <x v="3"/>
    <s v="2015"/>
    <d v="2015-05-23T00:00:00"/>
    <n v="70.193699999999993"/>
    <n v="13"/>
    <n v="101.73"/>
    <n v="88103"/>
    <x v="0"/>
  </r>
  <r>
    <n v="23860"/>
    <s v="Medium"/>
    <n v="0.06"/>
    <n v="6.37"/>
    <n v="5.19"/>
    <n v="1132"/>
    <x v="1"/>
    <s v="Michael Robbins"/>
    <s v="Regular Air"/>
    <x v="0"/>
    <x v="0"/>
    <x v="8"/>
    <s v="Small Box"/>
    <x v="214"/>
    <n v="0.38"/>
    <n v="-1.2790318302387267"/>
    <s v="United States"/>
    <x v="2"/>
    <x v="7"/>
    <s v="Euless"/>
    <n v="76039"/>
    <x v="104"/>
    <x v="2"/>
    <s v="2015"/>
    <d v="2015-02-11T00:00:00"/>
    <n v="-48.219499999999996"/>
    <n v="6"/>
    <n v="37.700000000000003"/>
    <n v="88101"/>
    <x v="0"/>
  </r>
  <r>
    <n v="22501"/>
    <s v="Low"/>
    <n v="0.04"/>
    <n v="8.6"/>
    <n v="6.19"/>
    <n v="1132"/>
    <x v="1"/>
    <s v="Michael Robbins"/>
    <s v="Regular Air"/>
    <x v="1"/>
    <x v="0"/>
    <x v="8"/>
    <s v="Small Box"/>
    <x v="331"/>
    <n v="0.38"/>
    <n v="-0.84175570505210395"/>
    <s v="United States"/>
    <x v="2"/>
    <x v="7"/>
    <s v="Euless"/>
    <n v="76039"/>
    <x v="160"/>
    <x v="2"/>
    <s v="2015"/>
    <d v="2015-02-23T00:00:00"/>
    <n v="-63.813500000000005"/>
    <n v="9"/>
    <n v="75.81"/>
    <n v="88102"/>
    <x v="0"/>
  </r>
  <r>
    <n v="22502"/>
    <s v="Low"/>
    <n v="7.0000000000000007E-2"/>
    <n v="699.99"/>
    <n v="24.49"/>
    <n v="1132"/>
    <x v="1"/>
    <s v="Michael Robbins"/>
    <s v="Regular Air"/>
    <x v="1"/>
    <x v="2"/>
    <x v="16"/>
    <s v="Large Box"/>
    <x v="446"/>
    <n v="0.54"/>
    <n v="0.12368441064638784"/>
    <s v="United States"/>
    <x v="2"/>
    <x v="7"/>
    <s v="Euless"/>
    <n v="76039"/>
    <x v="160"/>
    <x v="2"/>
    <s v="2015"/>
    <d v="2015-02-20T00:00:00"/>
    <n v="325.29000000000002"/>
    <n v="4"/>
    <n v="2630"/>
    <n v="88102"/>
    <x v="0"/>
  </r>
  <r>
    <n v="23568"/>
    <s v="Low"/>
    <n v="0.03"/>
    <n v="30.98"/>
    <n v="6.5"/>
    <n v="1132"/>
    <x v="1"/>
    <s v="Michael Robbins"/>
    <s v="Regular Air"/>
    <x v="0"/>
    <x v="2"/>
    <x v="13"/>
    <s v="Small Box"/>
    <x v="449"/>
    <n v="0.79"/>
    <n v="-0.34640562128400693"/>
    <s v="United States"/>
    <x v="2"/>
    <x v="7"/>
    <s v="Euless"/>
    <n v="76039"/>
    <x v="1"/>
    <x v="1"/>
    <s v="2015"/>
    <d v="2015-06-17T00:00:00"/>
    <n v="-115.35999999999999"/>
    <n v="11"/>
    <n v="333.02"/>
    <n v="88104"/>
    <x v="0"/>
  </r>
  <r>
    <n v="26099"/>
    <s v="Low"/>
    <n v="0.02"/>
    <n v="4.9800000000000004"/>
    <n v="6.07"/>
    <n v="1133"/>
    <x v="0"/>
    <s v="Marjorie Owens"/>
    <s v="Regular Air"/>
    <x v="1"/>
    <x v="0"/>
    <x v="7"/>
    <s v="Small Box"/>
    <x v="46"/>
    <n v="0.36"/>
    <n v="-1.6902017291066282"/>
    <s v="United States"/>
    <x v="2"/>
    <x v="7"/>
    <s v="Farmers Branch"/>
    <n v="75234"/>
    <x v="161"/>
    <x v="0"/>
    <s v="2015"/>
    <d v="2015-01-28T00:00:00"/>
    <n v="-46.92"/>
    <n v="5"/>
    <n v="27.76"/>
    <n v="88105"/>
    <x v="0"/>
  </r>
  <r>
    <n v="22119"/>
    <s v="High"/>
    <n v="0.09"/>
    <n v="270.97000000000003"/>
    <n v="28.06"/>
    <n v="1136"/>
    <x v="0"/>
    <s v="Carmen McPherson"/>
    <s v="Delivery Truck"/>
    <x v="3"/>
    <x v="2"/>
    <x v="6"/>
    <s v="Jumbo Drum"/>
    <x v="450"/>
    <n v="0.56000000000000005"/>
    <n v="0.69"/>
    <s v="United States"/>
    <x v="2"/>
    <x v="12"/>
    <s v="Carol Stream"/>
    <n v="60188"/>
    <x v="22"/>
    <x v="0"/>
    <s v="2015"/>
    <d v="2015-01-04T00:00:00"/>
    <n v="2660.1432"/>
    <n v="15"/>
    <n v="3855.28"/>
    <n v="87940"/>
    <x v="0"/>
  </r>
  <r>
    <n v="19357"/>
    <s v="Medium"/>
    <n v="0.02"/>
    <n v="160.97999999999999"/>
    <n v="30"/>
    <n v="1138"/>
    <x v="0"/>
    <s v="Malcolm Floyd"/>
    <s v="Delivery Truck"/>
    <x v="1"/>
    <x v="1"/>
    <x v="1"/>
    <s v="Jumbo Drum"/>
    <x v="48"/>
    <n v="0.62"/>
    <n v="-0.26555145721855677"/>
    <s v="United States"/>
    <x v="2"/>
    <x v="7"/>
    <s v="The Colony"/>
    <n v="75056"/>
    <x v="160"/>
    <x v="2"/>
    <s v="2015"/>
    <d v="2015-02-19T00:00:00"/>
    <n v="-51.116"/>
    <n v="1"/>
    <n v="192.49"/>
    <n v="86574"/>
    <x v="0"/>
  </r>
  <r>
    <n v="25467"/>
    <s v="Medium"/>
    <n v="0.05"/>
    <n v="363.25"/>
    <n v="19.989999999999998"/>
    <n v="1142"/>
    <x v="1"/>
    <s v="Russell Chan"/>
    <s v="Regular Air"/>
    <x v="1"/>
    <x v="0"/>
    <x v="15"/>
    <s v="Small Box"/>
    <x v="451"/>
    <n v="0.56999999999999995"/>
    <n v="0.69"/>
    <s v="United States"/>
    <x v="2"/>
    <x v="7"/>
    <s v="Waco"/>
    <n v="76706"/>
    <x v="148"/>
    <x v="0"/>
    <s v="2015"/>
    <d v="2015-01-06T00:00:00"/>
    <n v="1766.7795000000001"/>
    <n v="7"/>
    <n v="2560.5500000000002"/>
    <n v="86573"/>
    <x v="0"/>
  </r>
  <r>
    <n v="24539"/>
    <s v="Medium"/>
    <n v="0.01"/>
    <n v="18.97"/>
    <n v="9.5399999999999991"/>
    <n v="1142"/>
    <x v="1"/>
    <s v="Russell Chan"/>
    <s v="Regular Air"/>
    <x v="1"/>
    <x v="0"/>
    <x v="7"/>
    <s v="Small Box"/>
    <x v="62"/>
    <n v="0.37"/>
    <n v="0.37719067070760315"/>
    <s v="United States"/>
    <x v="2"/>
    <x v="7"/>
    <s v="Waco"/>
    <n v="76706"/>
    <x v="132"/>
    <x v="1"/>
    <s v="2015"/>
    <d v="2015-06-09T00:00:00"/>
    <n v="85.875"/>
    <n v="11"/>
    <n v="227.67"/>
    <n v="86575"/>
    <x v="0"/>
  </r>
  <r>
    <n v="25179"/>
    <s v="Low"/>
    <n v="0.05"/>
    <n v="7.59"/>
    <n v="4"/>
    <n v="1151"/>
    <x v="0"/>
    <s v="Edna Huang"/>
    <s v="Regular Air"/>
    <x v="0"/>
    <x v="1"/>
    <x v="2"/>
    <s v="Wrap Bag"/>
    <x v="150"/>
    <n v="0.42"/>
    <n v="0.69"/>
    <s v="United States"/>
    <x v="1"/>
    <x v="15"/>
    <s v="South Hadley"/>
    <n v="1075"/>
    <x v="62"/>
    <x v="1"/>
    <s v="2015"/>
    <d v="2015-06-09T00:00:00"/>
    <n v="6.0926999999999998"/>
    <n v="1"/>
    <n v="8.83"/>
    <n v="91344"/>
    <x v="0"/>
  </r>
  <r>
    <n v="24224"/>
    <s v="Critical"/>
    <n v="0.09"/>
    <n v="9.11"/>
    <n v="2.15"/>
    <n v="1155"/>
    <x v="1"/>
    <s v="Alex Nicholson"/>
    <s v="Express Air"/>
    <x v="3"/>
    <x v="0"/>
    <x v="7"/>
    <s v="Wrap Bag"/>
    <x v="452"/>
    <n v="0.4"/>
    <n v="0.58993315896541709"/>
    <s v="United States"/>
    <x v="0"/>
    <x v="1"/>
    <s v="Montebello"/>
    <n v="90640"/>
    <x v="22"/>
    <x v="0"/>
    <s v="2015"/>
    <d v="2015-01-04T00:00:00"/>
    <n v="20.299600000000002"/>
    <n v="4"/>
    <n v="34.409999999999997"/>
    <n v="90853"/>
    <x v="0"/>
  </r>
  <r>
    <n v="24225"/>
    <s v="Critical"/>
    <n v="0.08"/>
    <n v="15.04"/>
    <n v="1.97"/>
    <n v="1155"/>
    <x v="1"/>
    <s v="Alex Nicholson"/>
    <s v="Regular Air"/>
    <x v="3"/>
    <x v="0"/>
    <x v="7"/>
    <s v="Wrap Bag"/>
    <x v="231"/>
    <n v="0.39"/>
    <n v="0.69"/>
    <s v="United States"/>
    <x v="0"/>
    <x v="1"/>
    <s v="Montebello"/>
    <n v="90640"/>
    <x v="22"/>
    <x v="0"/>
    <s v="2015"/>
    <d v="2015-01-02T00:00:00"/>
    <n v="108.5163"/>
    <n v="11"/>
    <n v="157.27000000000001"/>
    <n v="90853"/>
    <x v="0"/>
  </r>
  <r>
    <n v="20212"/>
    <s v="High"/>
    <n v="0.06"/>
    <n v="175.99"/>
    <n v="8.99"/>
    <n v="1156"/>
    <x v="0"/>
    <s v="Edith Forbes"/>
    <s v="Regular Air"/>
    <x v="3"/>
    <x v="2"/>
    <x v="5"/>
    <s v="Small Box"/>
    <x v="44"/>
    <n v="0.56999999999999995"/>
    <n v="4.7809792472184962E-2"/>
    <s v="United States"/>
    <x v="1"/>
    <x v="15"/>
    <s v="Tewksbury"/>
    <n v="1876"/>
    <x v="79"/>
    <x v="2"/>
    <s v="2015"/>
    <d v="2015-02-15T00:00:00"/>
    <n v="48.47148"/>
    <n v="7"/>
    <n v="1013.84"/>
    <n v="90855"/>
    <x v="0"/>
  </r>
  <r>
    <n v="20897"/>
    <s v="High"/>
    <n v="0.04"/>
    <n v="100.98"/>
    <n v="35.840000000000003"/>
    <n v="1159"/>
    <x v="0"/>
    <s v="Arlene Weeks"/>
    <s v="Delivery Truck"/>
    <x v="3"/>
    <x v="1"/>
    <x v="14"/>
    <s v="Jumbo Box"/>
    <x v="77"/>
    <n v="0.62"/>
    <n v="-1.3793227990970653"/>
    <s v="United States"/>
    <x v="1"/>
    <x v="2"/>
    <s v="Union City"/>
    <n v="7086"/>
    <x v="135"/>
    <x v="3"/>
    <s v="2015"/>
    <d v="2015-05-21T00:00:00"/>
    <n v="-152.76"/>
    <n v="1"/>
    <n v="110.75"/>
    <n v="90854"/>
    <x v="0"/>
  </r>
  <r>
    <n v="18860"/>
    <s v="Not Specified"/>
    <n v="0.09"/>
    <n v="9.7799999999999994"/>
    <n v="1.39"/>
    <n v="1170"/>
    <x v="1"/>
    <s v="Jessie Houston"/>
    <s v="Regular Air"/>
    <x v="3"/>
    <x v="0"/>
    <x v="4"/>
    <s v="Small Box"/>
    <x v="453"/>
    <n v="0.39"/>
    <n v="0.69"/>
    <s v="United States"/>
    <x v="1"/>
    <x v="42"/>
    <s v="Newark"/>
    <n v="19711"/>
    <x v="42"/>
    <x v="1"/>
    <s v="2015"/>
    <d v="2015-06-03T00:00:00"/>
    <n v="125.20739999999999"/>
    <n v="19"/>
    <n v="181.46"/>
    <n v="87520"/>
    <x v="0"/>
  </r>
  <r>
    <n v="18861"/>
    <s v="Not Specified"/>
    <n v="0"/>
    <n v="200.99"/>
    <n v="8.08"/>
    <n v="1170"/>
    <x v="1"/>
    <s v="Jessie Houston"/>
    <s v="Regular Air"/>
    <x v="3"/>
    <x v="2"/>
    <x v="5"/>
    <s v="Small Box"/>
    <x v="454"/>
    <n v="0.59"/>
    <n v="0.26157614048127847"/>
    <s v="United States"/>
    <x v="1"/>
    <x v="42"/>
    <s v="Newark"/>
    <n v="19711"/>
    <x v="42"/>
    <x v="1"/>
    <s v="2015"/>
    <d v="2015-06-04T00:00:00"/>
    <n v="281.53440000000001"/>
    <n v="6"/>
    <n v="1076.3"/>
    <n v="87520"/>
    <x v="0"/>
  </r>
  <r>
    <n v="19182"/>
    <s v="High"/>
    <n v="0.03"/>
    <n v="4.4800000000000004"/>
    <n v="49"/>
    <n v="1178"/>
    <x v="1"/>
    <s v="Sandy Hunt"/>
    <s v="Regular Air"/>
    <x v="3"/>
    <x v="0"/>
    <x v="15"/>
    <s v="Large Box"/>
    <x v="238"/>
    <n v="0.6"/>
    <n v="2.9946877912395147"/>
    <s v="United States"/>
    <x v="3"/>
    <x v="26"/>
    <s v="Altamonte Springs"/>
    <n v="32701"/>
    <x v="37"/>
    <x v="4"/>
    <s v="2015"/>
    <d v="2015-04-11T00:00:00"/>
    <n v="64.265999999999991"/>
    <n v="2"/>
    <n v="21.46"/>
    <n v="89787"/>
    <x v="0"/>
  </r>
  <r>
    <n v="19183"/>
    <s v="High"/>
    <n v="0.06"/>
    <n v="350.99"/>
    <n v="39"/>
    <n v="1178"/>
    <x v="1"/>
    <s v="Sandy Hunt"/>
    <s v="Delivery Truck"/>
    <x v="3"/>
    <x v="1"/>
    <x v="1"/>
    <s v="Jumbo Drum"/>
    <x v="455"/>
    <n v="0.55000000000000004"/>
    <n v="-8.6294435350948717E-2"/>
    <s v="United States"/>
    <x v="3"/>
    <x v="26"/>
    <s v="Altamonte Springs"/>
    <n v="32701"/>
    <x v="37"/>
    <x v="4"/>
    <s v="2015"/>
    <d v="2015-04-11T00:00:00"/>
    <n v="-302.61559999999997"/>
    <n v="10"/>
    <n v="3506.78"/>
    <n v="89787"/>
    <x v="0"/>
  </r>
  <r>
    <n v="19184"/>
    <s v="High"/>
    <n v="0.09"/>
    <n v="40.98"/>
    <n v="6.5"/>
    <n v="1178"/>
    <x v="1"/>
    <s v="Sandy Hunt"/>
    <s v="Express Air"/>
    <x v="3"/>
    <x v="2"/>
    <x v="13"/>
    <s v="Small Box"/>
    <x v="456"/>
    <n v="0.74"/>
    <n v="2.1261907430236468E-2"/>
    <s v="United States"/>
    <x v="3"/>
    <x v="26"/>
    <s v="Altamonte Springs"/>
    <n v="32701"/>
    <x v="37"/>
    <x v="4"/>
    <s v="2015"/>
    <d v="2015-04-11T00:00:00"/>
    <n v="5.6916000000000002"/>
    <n v="7"/>
    <n v="267.69"/>
    <n v="89787"/>
    <x v="0"/>
  </r>
  <r>
    <n v="19185"/>
    <s v="High"/>
    <n v="0.09"/>
    <n v="349.45"/>
    <n v="60"/>
    <n v="1178"/>
    <x v="1"/>
    <s v="Sandy Hunt"/>
    <s v="Delivery Truck"/>
    <x v="3"/>
    <x v="1"/>
    <x v="11"/>
    <s v="Jumbo Drum"/>
    <x v="356"/>
    <m/>
    <n v="-0.15997763581044178"/>
    <s v="United States"/>
    <x v="3"/>
    <x v="26"/>
    <s v="Altamonte Springs"/>
    <n v="32701"/>
    <x v="37"/>
    <x v="4"/>
    <s v="2015"/>
    <d v="2015-04-10T00:00:00"/>
    <n v="-369.10999999999996"/>
    <n v="7"/>
    <n v="2307.2600000000002"/>
    <n v="89787"/>
    <x v="0"/>
  </r>
  <r>
    <n v="19484"/>
    <s v="High"/>
    <n v="7.0000000000000007E-2"/>
    <n v="2.61"/>
    <n v="0.5"/>
    <n v="1182"/>
    <x v="0"/>
    <s v="Jesse Williamson"/>
    <s v="Regular Air"/>
    <x v="1"/>
    <x v="0"/>
    <x v="9"/>
    <s v="Small Box"/>
    <x v="413"/>
    <n v="0.39"/>
    <n v="0.69"/>
    <s v="United States"/>
    <x v="0"/>
    <x v="17"/>
    <s v="Spanish Fork"/>
    <n v="84660"/>
    <x v="94"/>
    <x v="3"/>
    <s v="2015"/>
    <d v="2015-05-23T00:00:00"/>
    <n v="27.013499999999997"/>
    <n v="15"/>
    <n v="39.15"/>
    <n v="86913"/>
    <x v="0"/>
  </r>
  <r>
    <n v="21522"/>
    <s v="Not Specified"/>
    <n v="0.04"/>
    <n v="35.99"/>
    <n v="3.3"/>
    <n v="1183"/>
    <x v="0"/>
    <s v="Becky O'Brien"/>
    <s v="Regular Air"/>
    <x v="1"/>
    <x v="2"/>
    <x v="5"/>
    <s v="Small Pack"/>
    <x v="457"/>
    <n v="0.39"/>
    <n v="0.69"/>
    <s v="United States"/>
    <x v="0"/>
    <x v="17"/>
    <s v="Springville"/>
    <n v="84663"/>
    <x v="159"/>
    <x v="1"/>
    <s v="2015"/>
    <d v="2015-06-29T00:00:00"/>
    <n v="184.19549999999998"/>
    <n v="9"/>
    <n v="266.95"/>
    <n v="86914"/>
    <x v="0"/>
  </r>
  <r>
    <n v="22190"/>
    <s v="Medium"/>
    <n v="0"/>
    <n v="6783.02"/>
    <n v="24.49"/>
    <n v="1185"/>
    <x v="1"/>
    <s v="Lee Xu"/>
    <s v="Regular Air"/>
    <x v="3"/>
    <x v="2"/>
    <x v="6"/>
    <s v="Large Box"/>
    <x v="458"/>
    <n v="0.39"/>
    <n v="1.9997518556091578E-4"/>
    <s v="United States"/>
    <x v="3"/>
    <x v="43"/>
    <s v="Madison"/>
    <n v="35756"/>
    <x v="68"/>
    <x v="5"/>
    <s v="2015"/>
    <d v="2015-03-22T00:00:00"/>
    <n v="4.1099999999999994"/>
    <n v="3"/>
    <n v="20552.55"/>
    <n v="85938"/>
    <x v="0"/>
  </r>
  <r>
    <n v="20764"/>
    <s v="Not Specified"/>
    <n v="0.08"/>
    <n v="11.7"/>
    <n v="6.96"/>
    <n v="1185"/>
    <x v="1"/>
    <s v="Lee Xu"/>
    <s v="Regular Air"/>
    <x v="3"/>
    <x v="0"/>
    <x v="15"/>
    <s v="Medium Box"/>
    <x v="459"/>
    <n v="0.5"/>
    <n v="0.32535307517084283"/>
    <s v="United States"/>
    <x v="3"/>
    <x v="43"/>
    <s v="Madison"/>
    <n v="35756"/>
    <x v="98"/>
    <x v="4"/>
    <s v="2015"/>
    <d v="2015-04-13T00:00:00"/>
    <n v="28.565999999999999"/>
    <n v="8"/>
    <n v="87.8"/>
    <n v="85940"/>
    <x v="0"/>
  </r>
  <r>
    <n v="24358"/>
    <s v="Critical"/>
    <n v="7.0000000000000007E-2"/>
    <n v="400.97"/>
    <n v="48.26"/>
    <n v="1186"/>
    <x v="0"/>
    <s v="Glenda Herbert"/>
    <s v="Delivery Truck"/>
    <x v="3"/>
    <x v="2"/>
    <x v="6"/>
    <s v="Jumbo Box"/>
    <x v="460"/>
    <n v="0.36"/>
    <n v="0.68999999999999984"/>
    <s v="United States"/>
    <x v="0"/>
    <x v="1"/>
    <s v="Huntington Beach"/>
    <n v="92646"/>
    <x v="37"/>
    <x v="4"/>
    <s v="2015"/>
    <d v="2015-04-10T00:00:00"/>
    <n v="2581.5590999999995"/>
    <n v="10"/>
    <n v="3741.39"/>
    <n v="85939"/>
    <x v="0"/>
  </r>
  <r>
    <n v="18829"/>
    <s v="Low"/>
    <n v="0.06"/>
    <n v="10.89"/>
    <n v="4.5"/>
    <n v="1189"/>
    <x v="1"/>
    <s v="Dwight Stephenson"/>
    <s v="Regular Air"/>
    <x v="3"/>
    <x v="0"/>
    <x v="15"/>
    <s v="Small Box"/>
    <x v="76"/>
    <n v="0.59"/>
    <n v="-0.16817572997589073"/>
    <s v="United States"/>
    <x v="0"/>
    <x v="1"/>
    <s v="Huntington Beach"/>
    <n v="92646"/>
    <x v="77"/>
    <x v="1"/>
    <s v="2015"/>
    <d v="2015-06-22T00:00:00"/>
    <n v="-25.112000000000002"/>
    <n v="14"/>
    <n v="149.32"/>
    <n v="87584"/>
    <x v="0"/>
  </r>
  <r>
    <n v="18830"/>
    <s v="Low"/>
    <n v="0.03"/>
    <n v="10.64"/>
    <n v="5.16"/>
    <n v="1189"/>
    <x v="1"/>
    <s v="Dwight Stephenson"/>
    <s v="Regular Air"/>
    <x v="3"/>
    <x v="1"/>
    <x v="2"/>
    <s v="Small Box"/>
    <x v="304"/>
    <n v="0.56999999999999995"/>
    <n v="9.8163945539800027E-2"/>
    <s v="United States"/>
    <x v="0"/>
    <x v="1"/>
    <s v="Huntington Beach"/>
    <n v="92646"/>
    <x v="77"/>
    <x v="1"/>
    <s v="2015"/>
    <d v="2015-06-22T00:00:00"/>
    <n v="17.376000000000001"/>
    <n v="16"/>
    <n v="177.01"/>
    <n v="87584"/>
    <x v="0"/>
  </r>
  <r>
    <n v="18831"/>
    <s v="Low"/>
    <n v="0.03"/>
    <n v="7.96"/>
    <n v="4.95"/>
    <n v="1189"/>
    <x v="1"/>
    <s v="Dwight Stephenson"/>
    <s v="Regular Air"/>
    <x v="3"/>
    <x v="1"/>
    <x v="2"/>
    <s v="Small Box"/>
    <x v="461"/>
    <n v="0.41"/>
    <n v="0.69"/>
    <s v="United States"/>
    <x v="0"/>
    <x v="1"/>
    <s v="Huntington Beach"/>
    <n v="92646"/>
    <x v="77"/>
    <x v="1"/>
    <s v="2015"/>
    <d v="2015-06-19T00:00:00"/>
    <n v="24.260399999999997"/>
    <n v="4"/>
    <n v="35.159999999999997"/>
    <n v="87584"/>
    <x v="0"/>
  </r>
  <r>
    <n v="19553"/>
    <s v="Low"/>
    <n v="0.03"/>
    <n v="28.53"/>
    <n v="1.49"/>
    <n v="1191"/>
    <x v="0"/>
    <s v="John Morse"/>
    <s v="Regular Air"/>
    <x v="2"/>
    <x v="0"/>
    <x v="8"/>
    <s v="Small Box"/>
    <x v="107"/>
    <n v="0.38"/>
    <n v="0.66907361548851862"/>
    <s v="United States"/>
    <x v="1"/>
    <x v="18"/>
    <s v="New Britain"/>
    <n v="6050"/>
    <x v="162"/>
    <x v="1"/>
    <s v="2015"/>
    <d v="2015-07-01T00:00:00"/>
    <n v="59.440499999999993"/>
    <n v="3"/>
    <n v="88.84"/>
    <n v="87587"/>
    <x v="0"/>
  </r>
  <r>
    <n v="830"/>
    <s v="Low"/>
    <n v="0.03"/>
    <n v="10.64"/>
    <n v="5.16"/>
    <n v="1193"/>
    <x v="1"/>
    <s v="Louis Parrish"/>
    <s v="Regular Air"/>
    <x v="3"/>
    <x v="1"/>
    <x v="2"/>
    <s v="Small Box"/>
    <x v="304"/>
    <n v="0.56999999999999995"/>
    <n v="2.0775941230486684E-2"/>
    <s v="United States"/>
    <x v="1"/>
    <x v="41"/>
    <s v="Washington"/>
    <n v="20016"/>
    <x v="77"/>
    <x v="1"/>
    <s v="2015"/>
    <d v="2015-06-22T00:00:00"/>
    <n v="14.48"/>
    <n v="63"/>
    <n v="696.96"/>
    <n v="5984"/>
    <x v="0"/>
  </r>
  <r>
    <n v="831"/>
    <s v="Low"/>
    <n v="0.03"/>
    <n v="7.96"/>
    <n v="4.95"/>
    <n v="1193"/>
    <x v="1"/>
    <s v="Louis Parrish"/>
    <s v="Regular Air"/>
    <x v="3"/>
    <x v="1"/>
    <x v="2"/>
    <s v="Small Box"/>
    <x v="461"/>
    <n v="0.41"/>
    <n v="0.14891908172143767"/>
    <s v="United States"/>
    <x v="1"/>
    <x v="41"/>
    <s v="Washington"/>
    <n v="20016"/>
    <x v="77"/>
    <x v="1"/>
    <s v="2015"/>
    <d v="2015-06-19T00:00:00"/>
    <n v="22.25"/>
    <n v="17"/>
    <n v="149.41"/>
    <n v="5984"/>
    <x v="0"/>
  </r>
  <r>
    <n v="4131"/>
    <s v="High"/>
    <n v="0.05"/>
    <n v="52.4"/>
    <n v="16.11"/>
    <n v="1193"/>
    <x v="1"/>
    <s v="Louis Parrish"/>
    <s v="Regular Air"/>
    <x v="3"/>
    <x v="0"/>
    <x v="8"/>
    <s v="Small Box"/>
    <x v="462"/>
    <n v="0.39"/>
    <n v="0.13003612318753113"/>
    <s v="United States"/>
    <x v="1"/>
    <x v="41"/>
    <s v="Washington"/>
    <n v="20016"/>
    <x v="147"/>
    <x v="2"/>
    <s v="2015"/>
    <d v="2015-02-27T00:00:00"/>
    <n v="592.52650000000006"/>
    <n v="85"/>
    <n v="4556.63"/>
    <n v="29350"/>
    <x v="0"/>
  </r>
  <r>
    <n v="4133"/>
    <s v="High"/>
    <n v="0.05"/>
    <n v="36.549999999999997"/>
    <n v="13.89"/>
    <n v="1193"/>
    <x v="1"/>
    <s v="Louis Parrish"/>
    <s v="Express Air"/>
    <x v="3"/>
    <x v="0"/>
    <x v="0"/>
    <s v="Wrap Bag"/>
    <x v="463"/>
    <n v="0.41"/>
    <n v="7.8952455563808033E-2"/>
    <s v="United States"/>
    <x v="1"/>
    <x v="41"/>
    <s v="Washington"/>
    <n v="20016"/>
    <x v="147"/>
    <x v="2"/>
    <s v="2015"/>
    <d v="2015-02-26T00:00:00"/>
    <n v="232.8"/>
    <n v="83"/>
    <n v="2948.61"/>
    <n v="29350"/>
    <x v="0"/>
  </r>
  <r>
    <n v="5468"/>
    <s v="Not Specified"/>
    <n v="0.03"/>
    <n v="5.98"/>
    <n v="1.49"/>
    <n v="1193"/>
    <x v="1"/>
    <s v="Louis Parrish"/>
    <s v="Regular Air"/>
    <x v="2"/>
    <x v="0"/>
    <x v="8"/>
    <s v="Small Box"/>
    <x v="370"/>
    <n v="0.39"/>
    <n v="7.3534807376653466E-2"/>
    <s v="United States"/>
    <x v="1"/>
    <x v="41"/>
    <s v="Washington"/>
    <n v="20016"/>
    <x v="90"/>
    <x v="3"/>
    <s v="2015"/>
    <d v="2015-05-03T00:00:00"/>
    <n v="38.08"/>
    <n v="85"/>
    <n v="517.85"/>
    <n v="38852"/>
    <x v="0"/>
  </r>
  <r>
    <n v="1552"/>
    <s v="Low"/>
    <n v="0.09"/>
    <n v="49.99"/>
    <n v="19.989999999999998"/>
    <n v="1193"/>
    <x v="1"/>
    <s v="Louis Parrish"/>
    <s v="Regular Air"/>
    <x v="2"/>
    <x v="2"/>
    <x v="13"/>
    <s v="Small Box"/>
    <x v="84"/>
    <n v="0.41"/>
    <n v="-7.1756021101242141E-3"/>
    <s v="United States"/>
    <x v="1"/>
    <x v="41"/>
    <s v="Washington"/>
    <n v="20016"/>
    <x v="162"/>
    <x v="1"/>
    <s v="2015"/>
    <d v="2015-06-30T00:00:00"/>
    <n v="-17.03"/>
    <n v="48"/>
    <n v="2373.3200000000002"/>
    <n v="11206"/>
    <x v="0"/>
  </r>
  <r>
    <n v="1553"/>
    <s v="Low"/>
    <n v="0.03"/>
    <n v="28.53"/>
    <n v="1.49"/>
    <n v="1193"/>
    <x v="1"/>
    <s v="Louis Parrish"/>
    <s v="Regular Air"/>
    <x v="2"/>
    <x v="0"/>
    <x v="8"/>
    <s v="Small Box"/>
    <x v="107"/>
    <n v="0.38"/>
    <n v="0.12165597273815734"/>
    <s v="United States"/>
    <x v="1"/>
    <x v="41"/>
    <s v="Washington"/>
    <n v="20016"/>
    <x v="162"/>
    <x v="1"/>
    <s v="2015"/>
    <d v="2015-07-01T00:00:00"/>
    <n v="39.626999999999995"/>
    <n v="11"/>
    <n v="325.73"/>
    <n v="11206"/>
    <x v="0"/>
  </r>
  <r>
    <n v="23468"/>
    <s v="Not Specified"/>
    <n v="0.03"/>
    <n v="5.98"/>
    <n v="1.49"/>
    <n v="1194"/>
    <x v="0"/>
    <s v="Sidney Brewer"/>
    <s v="Regular Air"/>
    <x v="2"/>
    <x v="0"/>
    <x v="8"/>
    <s v="Small Box"/>
    <x v="370"/>
    <n v="0.39"/>
    <n v="0.16020009379396588"/>
    <s v="United States"/>
    <x v="3"/>
    <x v="26"/>
    <s v="Immokalee"/>
    <n v="34142"/>
    <x v="90"/>
    <x v="3"/>
    <s v="2015"/>
    <d v="2015-05-03T00:00:00"/>
    <n v="20.495999999999995"/>
    <n v="21"/>
    <n v="127.94"/>
    <n v="87586"/>
    <x v="0"/>
  </r>
  <r>
    <n v="19358"/>
    <s v="High"/>
    <n v="0.08"/>
    <n v="355.98"/>
    <n v="58.92"/>
    <n v="1197"/>
    <x v="0"/>
    <s v="Grace McNeill Hunt"/>
    <s v="Delivery Truck"/>
    <x v="2"/>
    <x v="1"/>
    <x v="1"/>
    <s v="Jumbo Drum"/>
    <x v="464"/>
    <n v="0.64"/>
    <n v="7.6857595452055602E-2"/>
    <s v="United States"/>
    <x v="1"/>
    <x v="15"/>
    <s v="Sudbury"/>
    <n v="1776"/>
    <x v="103"/>
    <x v="5"/>
    <s v="2015"/>
    <d v="2015-03-20T00:00:00"/>
    <n v="103.83"/>
    <n v="4"/>
    <n v="1350.94"/>
    <n v="87583"/>
    <x v="0"/>
  </r>
  <r>
    <n v="22132"/>
    <s v="High"/>
    <n v="0.1"/>
    <n v="15.14"/>
    <n v="4.53"/>
    <n v="1199"/>
    <x v="0"/>
    <s v="Edward Lamm"/>
    <s v="Regular Air"/>
    <x v="3"/>
    <x v="0"/>
    <x v="10"/>
    <s v="Small Box"/>
    <x v="436"/>
    <n v="0.81"/>
    <n v="-0.33121724092058002"/>
    <s v="United States"/>
    <x v="1"/>
    <x v="16"/>
    <s v="Nashua"/>
    <n v="3060"/>
    <x v="147"/>
    <x v="2"/>
    <s v="2015"/>
    <d v="2015-02-28T00:00:00"/>
    <n v="-24.897600000000001"/>
    <n v="5"/>
    <n v="75.17"/>
    <n v="87585"/>
    <x v="0"/>
  </r>
  <r>
    <n v="22131"/>
    <s v="High"/>
    <n v="0.05"/>
    <n v="52.4"/>
    <n v="16.11"/>
    <n v="1200"/>
    <x v="0"/>
    <s v="Beth English"/>
    <s v="Regular Air"/>
    <x v="3"/>
    <x v="0"/>
    <x v="8"/>
    <s v="Small Box"/>
    <x v="462"/>
    <n v="0.39"/>
    <n v="0.69"/>
    <s v="United States"/>
    <x v="1"/>
    <x v="2"/>
    <s v="Elmwood Park"/>
    <n v="7407"/>
    <x v="147"/>
    <x v="2"/>
    <s v="2015"/>
    <d v="2015-02-27T00:00:00"/>
    <n v="776.7743999999999"/>
    <n v="21"/>
    <n v="1125.76"/>
    <n v="87585"/>
    <x v="0"/>
  </r>
  <r>
    <n v="22133"/>
    <s v="High"/>
    <n v="0.05"/>
    <n v="36.549999999999997"/>
    <n v="13.89"/>
    <n v="1202"/>
    <x v="0"/>
    <s v="Faye Wolf"/>
    <s v="Express Air"/>
    <x v="3"/>
    <x v="0"/>
    <x v="0"/>
    <s v="Wrap Bag"/>
    <x v="463"/>
    <n v="0.41"/>
    <n v="0.46183665536238488"/>
    <s v="United States"/>
    <x v="1"/>
    <x v="2"/>
    <s v="South Orange"/>
    <n v="7079"/>
    <x v="147"/>
    <x v="2"/>
    <s v="2015"/>
    <d v="2015-02-26T00:00:00"/>
    <n v="344.54399999999998"/>
    <n v="21"/>
    <n v="746.03"/>
    <n v="87585"/>
    <x v="0"/>
  </r>
  <r>
    <n v="19552"/>
    <s v="Low"/>
    <n v="0.09"/>
    <n v="49.99"/>
    <n v="19.989999999999998"/>
    <n v="1203"/>
    <x v="0"/>
    <s v="Judy Merritt"/>
    <s v="Regular Air"/>
    <x v="2"/>
    <x v="2"/>
    <x v="13"/>
    <s v="Small Box"/>
    <x v="84"/>
    <n v="0.41"/>
    <n v="-1.4351204220248428E-2"/>
    <s v="United States"/>
    <x v="1"/>
    <x v="31"/>
    <s v="Cranston"/>
    <n v="2920"/>
    <x v="162"/>
    <x v="1"/>
    <s v="2015"/>
    <d v="2015-06-30T00:00:00"/>
    <n v="-8.5150000000000006"/>
    <n v="12"/>
    <n v="593.33000000000004"/>
    <n v="87587"/>
    <x v="0"/>
  </r>
  <r>
    <n v="18636"/>
    <s v="Low"/>
    <n v="0.01"/>
    <n v="3.08"/>
    <n v="0.5"/>
    <n v="1211"/>
    <x v="0"/>
    <s v="Debra Proctor"/>
    <s v="Regular Air"/>
    <x v="0"/>
    <x v="0"/>
    <x v="9"/>
    <s v="Small Box"/>
    <x v="465"/>
    <n v="0.37"/>
    <n v="0.69"/>
    <s v="United States"/>
    <x v="2"/>
    <x v="38"/>
    <s v="Fort Wayne"/>
    <n v="46806"/>
    <x v="108"/>
    <x v="2"/>
    <s v="2015"/>
    <d v="2015-02-06T00:00:00"/>
    <n v="9.0045000000000002"/>
    <n v="4"/>
    <n v="13.05"/>
    <n v="88598"/>
    <x v="0"/>
  </r>
  <r>
    <n v="22528"/>
    <s v="High"/>
    <n v="0.08"/>
    <n v="4.91"/>
    <n v="4.97"/>
    <n v="1212"/>
    <x v="1"/>
    <s v="Eileen Fletcher"/>
    <s v="Regular Air"/>
    <x v="0"/>
    <x v="0"/>
    <x v="8"/>
    <s v="Small Box"/>
    <x v="466"/>
    <n v="0.38"/>
    <n v="-1.6923240033927056"/>
    <s v="United States"/>
    <x v="2"/>
    <x v="38"/>
    <s v="Gary"/>
    <n v="46404"/>
    <x v="43"/>
    <x v="0"/>
    <s v="2015"/>
    <d v="2015-01-16T00:00:00"/>
    <n v="-99.762500000000003"/>
    <n v="12"/>
    <n v="58.95"/>
    <n v="88600"/>
    <x v="0"/>
  </r>
  <r>
    <n v="22529"/>
    <s v="High"/>
    <n v="0.01"/>
    <n v="3499.99"/>
    <n v="24.49"/>
    <n v="1212"/>
    <x v="1"/>
    <s v="Eileen Fletcher"/>
    <s v="Regular Air"/>
    <x v="0"/>
    <x v="2"/>
    <x v="16"/>
    <s v="Large Box"/>
    <x v="467"/>
    <n v="0.37"/>
    <n v="-0.83362692593570742"/>
    <s v="United States"/>
    <x v="2"/>
    <x v="38"/>
    <s v="Gary"/>
    <n v="46404"/>
    <x v="43"/>
    <x v="0"/>
    <s v="2015"/>
    <d v="2015-01-16T00:00:00"/>
    <n v="-3061.82"/>
    <n v="1"/>
    <n v="3672.89"/>
    <n v="88600"/>
    <x v="0"/>
  </r>
  <r>
    <n v="24270"/>
    <s v="Low"/>
    <n v="7.0000000000000007E-2"/>
    <n v="29.89"/>
    <n v="1.99"/>
    <n v="1213"/>
    <x v="1"/>
    <s v="Jeremy Pratt"/>
    <s v="Express Air"/>
    <x v="0"/>
    <x v="2"/>
    <x v="13"/>
    <s v="Small Pack"/>
    <x v="468"/>
    <n v="0.5"/>
    <n v="0.69"/>
    <s v="United States"/>
    <x v="2"/>
    <x v="38"/>
    <s v="Granger"/>
    <n v="46530"/>
    <x v="128"/>
    <x v="2"/>
    <s v="2015"/>
    <d v="2015-02-09T00:00:00"/>
    <n v="258.6189"/>
    <n v="13"/>
    <n v="374.81"/>
    <n v="88599"/>
    <x v="0"/>
  </r>
  <r>
    <n v="24271"/>
    <s v="Low"/>
    <n v="0.03"/>
    <n v="8.34"/>
    <n v="4.82"/>
    <n v="1213"/>
    <x v="1"/>
    <s v="Jeremy Pratt"/>
    <s v="Regular Air"/>
    <x v="0"/>
    <x v="0"/>
    <x v="7"/>
    <s v="Small Box"/>
    <x v="329"/>
    <n v="0.4"/>
    <n v="-0.15507279870580076"/>
    <s v="United States"/>
    <x v="2"/>
    <x v="38"/>
    <s v="Granger"/>
    <n v="46530"/>
    <x v="128"/>
    <x v="2"/>
    <s v="2015"/>
    <d v="2015-02-08T00:00:00"/>
    <n v="-6.71"/>
    <n v="5"/>
    <n v="43.27"/>
    <n v="88599"/>
    <x v="0"/>
  </r>
  <r>
    <n v="22530"/>
    <s v="High"/>
    <n v="0.03"/>
    <n v="5.84"/>
    <n v="1.2"/>
    <n v="1213"/>
    <x v="1"/>
    <s v="Jeremy Pratt"/>
    <s v="Regular Air"/>
    <x v="0"/>
    <x v="0"/>
    <x v="0"/>
    <s v="Wrap Bag"/>
    <x v="469"/>
    <n v="0.55000000000000004"/>
    <n v="-8.5178875638839747E-4"/>
    <s v="United States"/>
    <x v="2"/>
    <x v="38"/>
    <s v="Granger"/>
    <n v="46530"/>
    <x v="43"/>
    <x v="0"/>
    <s v="2015"/>
    <d v="2015-01-17T00:00:00"/>
    <n v="-9.9999999999997868E-3"/>
    <n v="2"/>
    <n v="11.74"/>
    <n v="88600"/>
    <x v="0"/>
  </r>
  <r>
    <n v="7632"/>
    <s v="Medium"/>
    <n v="0.09"/>
    <n v="130.97999999999999"/>
    <n v="30"/>
    <n v="1217"/>
    <x v="0"/>
    <s v="Billy Perry Browning"/>
    <s v="Delivery Truck"/>
    <x v="2"/>
    <x v="1"/>
    <x v="1"/>
    <s v="Jumbo Drum"/>
    <x v="185"/>
    <n v="0.78"/>
    <n v="-8.0198671215111789E-2"/>
    <s v="United States"/>
    <x v="1"/>
    <x v="15"/>
    <s v="Boston"/>
    <n v="2112"/>
    <x v="65"/>
    <x v="4"/>
    <s v="2015"/>
    <d v="2015-05-01T00:00:00"/>
    <n v="-421.76"/>
    <n v="41"/>
    <n v="5258.94"/>
    <n v="54595"/>
    <x v="1"/>
  </r>
  <r>
    <n v="25631"/>
    <s v="Medium"/>
    <n v="0.02"/>
    <n v="8.34"/>
    <n v="2.64"/>
    <n v="1226"/>
    <x v="0"/>
    <s v="Ken Cash"/>
    <s v="Regular Air"/>
    <x v="2"/>
    <x v="0"/>
    <x v="12"/>
    <s v="Small Pack"/>
    <x v="120"/>
    <n v="0.59"/>
    <n v="0.10173808810308661"/>
    <s v="United States"/>
    <x v="1"/>
    <x v="31"/>
    <s v="Pawtucket"/>
    <n v="2861"/>
    <x v="65"/>
    <x v="4"/>
    <s v="2015"/>
    <d v="2015-04-30T00:00:00"/>
    <n v="6.79"/>
    <n v="8"/>
    <n v="66.739999999999995"/>
    <n v="90800"/>
    <x v="0"/>
  </r>
  <r>
    <n v="25632"/>
    <s v="Medium"/>
    <n v="0.09"/>
    <n v="130.97999999999999"/>
    <n v="30"/>
    <n v="1227"/>
    <x v="0"/>
    <s v="Elsie Hwang"/>
    <s v="Delivery Truck"/>
    <x v="2"/>
    <x v="1"/>
    <x v="1"/>
    <s v="Jumbo Drum"/>
    <x v="185"/>
    <n v="0.78"/>
    <n v="-0.32881411430843471"/>
    <s v="United States"/>
    <x v="1"/>
    <x v="9"/>
    <s v="South Burlington"/>
    <n v="5403"/>
    <x v="65"/>
    <x v="4"/>
    <s v="2015"/>
    <d v="2015-05-01T00:00:00"/>
    <n v="-421.76"/>
    <n v="10"/>
    <n v="1282.67"/>
    <n v="90800"/>
    <x v="0"/>
  </r>
  <r>
    <n v="7810"/>
    <s v="Medium"/>
    <n v="0"/>
    <n v="7.1"/>
    <n v="6.05"/>
    <n v="1228"/>
    <x v="1"/>
    <s v="Hazel Jennings"/>
    <s v="Regular Air"/>
    <x v="2"/>
    <x v="0"/>
    <x v="8"/>
    <s v="Small Box"/>
    <x v="227"/>
    <n v="0.39"/>
    <n v="-0.28800938562467077"/>
    <s v="United States"/>
    <x v="1"/>
    <x v="19"/>
    <s v="Philadelphia"/>
    <n v="19140"/>
    <x v="160"/>
    <x v="2"/>
    <s v="2015"/>
    <d v="2015-02-17T00:00:00"/>
    <n v="-60.145000000000003"/>
    <n v="28"/>
    <n v="208.83"/>
    <n v="55874"/>
    <x v="1"/>
  </r>
  <r>
    <n v="7811"/>
    <s v="Medium"/>
    <n v="0.01"/>
    <n v="4.9800000000000004"/>
    <n v="4.62"/>
    <n v="1228"/>
    <x v="1"/>
    <s v="Hazel Jennings"/>
    <s v="Express Air"/>
    <x v="2"/>
    <x v="2"/>
    <x v="13"/>
    <s v="Small Pack"/>
    <x v="139"/>
    <n v="0.64"/>
    <n v="-0.48935611038107751"/>
    <s v="United States"/>
    <x v="1"/>
    <x v="19"/>
    <s v="Philadelphia"/>
    <n v="19140"/>
    <x v="160"/>
    <x v="2"/>
    <s v="2015"/>
    <d v="2015-02-18T00:00:00"/>
    <n v="-111.72"/>
    <n v="41"/>
    <n v="228.3"/>
    <n v="55874"/>
    <x v="1"/>
  </r>
  <r>
    <n v="7812"/>
    <s v="Medium"/>
    <n v="0.06"/>
    <n v="5.68"/>
    <n v="1.39"/>
    <n v="1228"/>
    <x v="1"/>
    <s v="Hazel Jennings"/>
    <s v="Regular Air"/>
    <x v="2"/>
    <x v="0"/>
    <x v="4"/>
    <s v="Small Box"/>
    <x v="360"/>
    <n v="0.38"/>
    <n v="0.25484443758202729"/>
    <s v="United States"/>
    <x v="1"/>
    <x v="19"/>
    <s v="Philadelphia"/>
    <n v="19140"/>
    <x v="160"/>
    <x v="2"/>
    <s v="2015"/>
    <d v="2015-02-16T00:00:00"/>
    <n v="33.01"/>
    <n v="24"/>
    <n v="129.53"/>
    <n v="55874"/>
    <x v="1"/>
  </r>
  <r>
    <n v="25811"/>
    <s v="Medium"/>
    <n v="0.01"/>
    <n v="4.9800000000000004"/>
    <n v="4.62"/>
    <n v="1229"/>
    <x v="0"/>
    <s v="Patrick Byrne"/>
    <s v="Express Air"/>
    <x v="2"/>
    <x v="2"/>
    <x v="13"/>
    <s v="Small Pack"/>
    <x v="139"/>
    <n v="0.64"/>
    <n v="-2.0064655172413794"/>
    <s v="United States"/>
    <x v="2"/>
    <x v="7"/>
    <s v="Sulphur Springs"/>
    <n v="75482"/>
    <x v="160"/>
    <x v="2"/>
    <s v="2015"/>
    <d v="2015-02-18T00:00:00"/>
    <n v="-111.72"/>
    <n v="10"/>
    <n v="55.68"/>
    <n v="90378"/>
    <x v="0"/>
  </r>
  <r>
    <n v="21206"/>
    <s v="Critical"/>
    <n v="0.1"/>
    <n v="120.98"/>
    <n v="9.07"/>
    <n v="1233"/>
    <x v="1"/>
    <s v="Gary Hester"/>
    <s v="Express Air"/>
    <x v="3"/>
    <x v="0"/>
    <x v="8"/>
    <s v="Small Box"/>
    <x v="470"/>
    <n v="0.35"/>
    <n v="0.52347099816978737"/>
    <s v="United States"/>
    <x v="2"/>
    <x v="7"/>
    <s v="Flower Mound"/>
    <n v="75028"/>
    <x v="37"/>
    <x v="4"/>
    <s v="2015"/>
    <d v="2015-04-11T00:00:00"/>
    <n v="297.45715999999999"/>
    <n v="5"/>
    <n v="568.24"/>
    <n v="89375"/>
    <x v="0"/>
  </r>
  <r>
    <n v="21207"/>
    <s v="Critical"/>
    <n v="0.02"/>
    <n v="152.47999999999999"/>
    <n v="6.5"/>
    <n v="1233"/>
    <x v="1"/>
    <s v="Gary Hester"/>
    <s v="Express Air"/>
    <x v="3"/>
    <x v="2"/>
    <x v="13"/>
    <s v="Small Box"/>
    <x v="208"/>
    <n v="0.74"/>
    <n v="-3.4657319992633968"/>
    <s v="United States"/>
    <x v="2"/>
    <x v="7"/>
    <s v="Flower Mound"/>
    <n v="75028"/>
    <x v="37"/>
    <x v="4"/>
    <s v="2015"/>
    <d v="2015-04-11T00:00:00"/>
    <n v="-564.60239999999999"/>
    <n v="1"/>
    <n v="162.91"/>
    <n v="89375"/>
    <x v="0"/>
  </r>
  <r>
    <n v="19874"/>
    <s v="High"/>
    <n v="0.09"/>
    <n v="99.99"/>
    <n v="19.989999999999998"/>
    <n v="1233"/>
    <x v="1"/>
    <s v="Gary Hester"/>
    <s v="Regular Air"/>
    <x v="3"/>
    <x v="2"/>
    <x v="13"/>
    <s v="Small Box"/>
    <x v="419"/>
    <n v="0.52"/>
    <n v="-1.6536098310291858"/>
    <s v="United States"/>
    <x v="2"/>
    <x v="7"/>
    <s v="Flower Mound"/>
    <n v="75028"/>
    <x v="141"/>
    <x v="1"/>
    <s v="2015"/>
    <d v="2015-06-06T00:00:00"/>
    <n v="-161.47499999999999"/>
    <n v="1"/>
    <n v="97.65"/>
    <n v="89376"/>
    <x v="0"/>
  </r>
  <r>
    <n v="19875"/>
    <s v="High"/>
    <n v="0.04"/>
    <n v="205.99"/>
    <n v="5.26"/>
    <n v="1233"/>
    <x v="1"/>
    <s v="Gary Hester"/>
    <s v="Regular Air"/>
    <x v="3"/>
    <x v="2"/>
    <x v="5"/>
    <s v="Small Box"/>
    <x v="291"/>
    <n v="0.56000000000000005"/>
    <n v="-7.9912822375591253E-4"/>
    <s v="United States"/>
    <x v="2"/>
    <x v="7"/>
    <s v="Flower Mound"/>
    <n v="75028"/>
    <x v="141"/>
    <x v="1"/>
    <s v="2015"/>
    <d v="2015-06-05T00:00:00"/>
    <n v="-0.81400000000001005"/>
    <n v="6"/>
    <n v="1018.61"/>
    <n v="89376"/>
    <x v="0"/>
  </r>
  <r>
    <n v="20592"/>
    <s v="Medium"/>
    <n v="0.03"/>
    <n v="128.24"/>
    <n v="12.65"/>
    <n v="1237"/>
    <x v="1"/>
    <s v="Eva Simpson"/>
    <s v="Regular Air"/>
    <x v="0"/>
    <x v="1"/>
    <x v="1"/>
    <s v="Medium Box"/>
    <x v="212"/>
    <m/>
    <n v="0.69"/>
    <s v="United States"/>
    <x v="2"/>
    <x v="7"/>
    <s v="Carrollton"/>
    <n v="75007"/>
    <x v="70"/>
    <x v="0"/>
    <s v="2015"/>
    <d v="2015-02-02T00:00:00"/>
    <n v="790.46399999999983"/>
    <n v="9"/>
    <n v="1145.5999999999999"/>
    <n v="86075"/>
    <x v="0"/>
  </r>
  <r>
    <n v="18625"/>
    <s v="Not Specified"/>
    <n v="0.02"/>
    <n v="7.38"/>
    <n v="5.21"/>
    <n v="1237"/>
    <x v="1"/>
    <s v="Eva Simpson"/>
    <s v="Regular Air"/>
    <x v="0"/>
    <x v="1"/>
    <x v="2"/>
    <s v="Small Box"/>
    <x v="143"/>
    <n v="0.56000000000000005"/>
    <n v="0.31566068515497553"/>
    <s v="United States"/>
    <x v="2"/>
    <x v="7"/>
    <s v="Carrollton"/>
    <n v="75007"/>
    <x v="48"/>
    <x v="5"/>
    <s v="2015"/>
    <d v="2015-03-30T00:00:00"/>
    <n v="7.74"/>
    <n v="3"/>
    <n v="24.52"/>
    <n v="86076"/>
    <x v="0"/>
  </r>
  <r>
    <n v="20432"/>
    <s v="Medium"/>
    <n v="0.05"/>
    <n v="300.98"/>
    <n v="13.99"/>
    <n v="1237"/>
    <x v="1"/>
    <s v="Eva Simpson"/>
    <s v="Regular Air"/>
    <x v="0"/>
    <x v="2"/>
    <x v="6"/>
    <s v="Medium Box"/>
    <x v="471"/>
    <n v="0.39"/>
    <n v="0.69"/>
    <s v="United States"/>
    <x v="2"/>
    <x v="7"/>
    <s v="Carrollton"/>
    <n v="75007"/>
    <x v="40"/>
    <x v="3"/>
    <s v="2015"/>
    <d v="2015-05-26T00:00:00"/>
    <n v="3985.3089"/>
    <n v="20"/>
    <n v="5775.81"/>
    <n v="86077"/>
    <x v="0"/>
  </r>
  <r>
    <n v="20433"/>
    <s v="Medium"/>
    <n v="0.04"/>
    <n v="205.99"/>
    <n v="5"/>
    <n v="1237"/>
    <x v="1"/>
    <s v="Eva Simpson"/>
    <s v="Express Air"/>
    <x v="0"/>
    <x v="2"/>
    <x v="5"/>
    <s v="Small Box"/>
    <x v="472"/>
    <n v="0.59"/>
    <n v="7.4307862679955788E-3"/>
    <s v="United States"/>
    <x v="2"/>
    <x v="7"/>
    <s v="Carrollton"/>
    <n v="75007"/>
    <x v="40"/>
    <x v="3"/>
    <s v="2015"/>
    <d v="2015-05-26T00:00:00"/>
    <n v="13.956800000000015"/>
    <n v="11"/>
    <n v="1878.24"/>
    <n v="86077"/>
    <x v="0"/>
  </r>
  <r>
    <n v="20593"/>
    <s v="Medium"/>
    <n v="0.01"/>
    <n v="160.97999999999999"/>
    <n v="30"/>
    <n v="1238"/>
    <x v="0"/>
    <s v="April Bowers"/>
    <s v="Delivery Truck"/>
    <x v="0"/>
    <x v="1"/>
    <x v="1"/>
    <s v="Jumbo Drum"/>
    <x v="48"/>
    <n v="0.62"/>
    <n v="0.48253775991484515"/>
    <s v="United States"/>
    <x v="2"/>
    <x v="7"/>
    <s v="Cedar Hill"/>
    <n v="75104"/>
    <x v="70"/>
    <x v="0"/>
    <s v="2015"/>
    <d v="2015-02-02T00:00:00"/>
    <n v="788.79"/>
    <n v="10"/>
    <n v="1634.67"/>
    <n v="86075"/>
    <x v="0"/>
  </r>
  <r>
    <n v="20920"/>
    <s v="Not Specified"/>
    <n v="0"/>
    <n v="387.99"/>
    <n v="19.989999999999998"/>
    <n v="1241"/>
    <x v="1"/>
    <s v="Bradley Schroeder"/>
    <s v="Regular Air"/>
    <x v="0"/>
    <x v="0"/>
    <x v="8"/>
    <s v="Small Box"/>
    <x v="473"/>
    <n v="0.38"/>
    <n v="-7.557603289399961E-3"/>
    <s v="United States"/>
    <x v="3"/>
    <x v="43"/>
    <s v="Auburn"/>
    <n v="36830"/>
    <x v="44"/>
    <x v="5"/>
    <s v="2015"/>
    <d v="2015-03-17T00:00:00"/>
    <n v="-70.14"/>
    <n v="23"/>
    <n v="9280.7199999999993"/>
    <n v="90880"/>
    <x v="0"/>
  </r>
  <r>
    <n v="20233"/>
    <s v="Critical"/>
    <n v="0.06"/>
    <n v="200.97"/>
    <n v="15.59"/>
    <n v="1241"/>
    <x v="1"/>
    <s v="Bradley Schroeder"/>
    <s v="Delivery Truck"/>
    <x v="2"/>
    <x v="2"/>
    <x v="6"/>
    <s v="Jumbo Drum"/>
    <x v="474"/>
    <n v="0.36"/>
    <n v="0.39413269277818552"/>
    <s v="United States"/>
    <x v="3"/>
    <x v="43"/>
    <s v="Auburn"/>
    <n v="36830"/>
    <x v="78"/>
    <x v="5"/>
    <s v="2015"/>
    <d v="2015-03-25T00:00:00"/>
    <n v="531.61799999999994"/>
    <n v="7"/>
    <n v="1348.83"/>
    <n v="90881"/>
    <x v="0"/>
  </r>
  <r>
    <n v="5117"/>
    <s v="High"/>
    <n v="0.1"/>
    <n v="22.38"/>
    <n v="15.1"/>
    <n v="1246"/>
    <x v="1"/>
    <s v="Lois Hansen"/>
    <s v="Regular Air"/>
    <x v="1"/>
    <x v="0"/>
    <x v="8"/>
    <s v="Small Box"/>
    <x v="429"/>
    <n v="0.38"/>
    <n v="-0.19029611667669649"/>
    <s v="United States"/>
    <x v="1"/>
    <x v="4"/>
    <s v="New York City"/>
    <n v="10009"/>
    <x v="121"/>
    <x v="4"/>
    <s v="2015"/>
    <d v="2015-04-06T00:00:00"/>
    <n v="-107.51349999999999"/>
    <n v="26"/>
    <n v="564.98"/>
    <n v="36452"/>
    <x v="0"/>
  </r>
  <r>
    <n v="5118"/>
    <s v="High"/>
    <n v="0.04"/>
    <n v="6.98"/>
    <n v="2.83"/>
    <n v="1246"/>
    <x v="1"/>
    <s v="Lois Hansen"/>
    <s v="Regular Air"/>
    <x v="1"/>
    <x v="1"/>
    <x v="2"/>
    <s v="Small Pack"/>
    <x v="475"/>
    <n v="0.37"/>
    <n v="0.35534445474204512"/>
    <s v="United States"/>
    <x v="1"/>
    <x v="4"/>
    <s v="New York City"/>
    <n v="10009"/>
    <x v="121"/>
    <x v="4"/>
    <s v="2015"/>
    <d v="2015-04-07T00:00:00"/>
    <n v="46.01"/>
    <n v="18"/>
    <n v="129.47999999999999"/>
    <n v="36452"/>
    <x v="0"/>
  </r>
  <r>
    <n v="6581"/>
    <s v="Low"/>
    <n v="0.03"/>
    <n v="256.99"/>
    <n v="11.25"/>
    <n v="1246"/>
    <x v="1"/>
    <s v="Lois Hansen"/>
    <s v="Regular Air"/>
    <x v="1"/>
    <x v="2"/>
    <x v="13"/>
    <s v="Small Box"/>
    <x v="476"/>
    <n v="0.51"/>
    <n v="0.18132293446669293"/>
    <s v="United States"/>
    <x v="1"/>
    <x v="4"/>
    <s v="New York City"/>
    <n v="10009"/>
    <x v="55"/>
    <x v="3"/>
    <s v="2015"/>
    <d v="2015-05-22T00:00:00"/>
    <n v="1489.8"/>
    <n v="32"/>
    <n v="8216.2800000000007"/>
    <n v="46853"/>
    <x v="0"/>
  </r>
  <r>
    <n v="23117"/>
    <s v="High"/>
    <n v="0.1"/>
    <n v="22.38"/>
    <n v="15.1"/>
    <n v="1247"/>
    <x v="1"/>
    <s v="Henry O'Connell"/>
    <s v="Regular Air"/>
    <x v="1"/>
    <x v="0"/>
    <x v="8"/>
    <s v="Small Box"/>
    <x v="429"/>
    <n v="0.38"/>
    <n v="-0.70681414765630124"/>
    <s v="United States"/>
    <x v="2"/>
    <x v="7"/>
    <s v="Leander"/>
    <n v="78641"/>
    <x v="121"/>
    <x v="4"/>
    <s v="2015"/>
    <d v="2015-04-06T00:00:00"/>
    <n v="-107.51349999999999"/>
    <n v="7"/>
    <n v="152.11000000000001"/>
    <n v="91555"/>
    <x v="0"/>
  </r>
  <r>
    <n v="23118"/>
    <s v="High"/>
    <n v="0.04"/>
    <n v="6.98"/>
    <n v="2.83"/>
    <n v="1247"/>
    <x v="1"/>
    <s v="Henry O'Connell"/>
    <s v="Regular Air"/>
    <x v="1"/>
    <x v="1"/>
    <x v="2"/>
    <s v="Small Pack"/>
    <x v="475"/>
    <n v="0.37"/>
    <n v="0.69"/>
    <s v="United States"/>
    <x v="2"/>
    <x v="7"/>
    <s v="Leander"/>
    <n v="78641"/>
    <x v="121"/>
    <x v="4"/>
    <s v="2015"/>
    <d v="2015-04-07T00:00:00"/>
    <n v="24.819299999999998"/>
    <n v="5"/>
    <n v="35.97"/>
    <n v="91555"/>
    <x v="0"/>
  </r>
  <r>
    <n v="18413"/>
    <s v="High"/>
    <n v="0"/>
    <n v="3.89"/>
    <n v="7.01"/>
    <n v="1250"/>
    <x v="1"/>
    <s v="Kara Patton"/>
    <s v="Regular Air"/>
    <x v="0"/>
    <x v="0"/>
    <x v="8"/>
    <s v="Small Box"/>
    <x v="477"/>
    <n v="0.37"/>
    <n v="-2.9795527790751986"/>
    <s v="United States"/>
    <x v="2"/>
    <x v="12"/>
    <s v="Carpentersville"/>
    <n v="60110"/>
    <x v="37"/>
    <x v="4"/>
    <s v="2015"/>
    <d v="2015-04-09T00:00:00"/>
    <n v="-255.16890000000001"/>
    <n v="21"/>
    <n v="85.64"/>
    <n v="87877"/>
    <x v="0"/>
  </r>
  <r>
    <n v="18414"/>
    <s v="High"/>
    <n v="0.09"/>
    <n v="120.98"/>
    <n v="30"/>
    <n v="1250"/>
    <x v="1"/>
    <s v="Kara Patton"/>
    <s v="Delivery Truck"/>
    <x v="0"/>
    <x v="1"/>
    <x v="1"/>
    <s v="Jumbo Drum"/>
    <x v="478"/>
    <n v="0.64"/>
    <n v="2.9505731315910132E-2"/>
    <s v="United States"/>
    <x v="2"/>
    <x v="12"/>
    <s v="Carpentersville"/>
    <n v="60110"/>
    <x v="37"/>
    <x v="4"/>
    <s v="2015"/>
    <d v="2015-04-11T00:00:00"/>
    <n v="74.004800000000003"/>
    <n v="22"/>
    <n v="2508.15"/>
    <n v="87877"/>
    <x v="0"/>
  </r>
  <r>
    <n v="18415"/>
    <s v="High"/>
    <n v="0.1"/>
    <n v="30.98"/>
    <n v="5.76"/>
    <n v="1250"/>
    <x v="1"/>
    <s v="Kara Patton"/>
    <s v="Regular Air"/>
    <x v="0"/>
    <x v="0"/>
    <x v="7"/>
    <s v="Small Box"/>
    <x v="479"/>
    <n v="0.4"/>
    <n v="0.48499601099193329"/>
    <s v="United States"/>
    <x v="2"/>
    <x v="12"/>
    <s v="Carpentersville"/>
    <n v="60110"/>
    <x v="37"/>
    <x v="4"/>
    <s v="2015"/>
    <d v="2015-04-10T00:00:00"/>
    <n v="109.42479999999999"/>
    <n v="8"/>
    <n v="225.62"/>
    <n v="87877"/>
    <x v="0"/>
  </r>
  <r>
    <n v="19322"/>
    <s v="Low"/>
    <n v="0.02"/>
    <n v="46.89"/>
    <n v="5.0999999999999996"/>
    <n v="1253"/>
    <x v="1"/>
    <s v="Vickie Coates"/>
    <s v="Regular Air"/>
    <x v="1"/>
    <x v="0"/>
    <x v="15"/>
    <s v="Medium Box"/>
    <x v="480"/>
    <n v="0.46"/>
    <n v="0.69"/>
    <s v="United States"/>
    <x v="2"/>
    <x v="7"/>
    <s v="Cedar Park"/>
    <n v="78613"/>
    <x v="45"/>
    <x v="4"/>
    <s v="2015"/>
    <d v="2015-04-23T00:00:00"/>
    <n v="421.34849999999994"/>
    <n v="13"/>
    <n v="610.65"/>
    <n v="89981"/>
    <x v="0"/>
  </r>
  <r>
    <n v="19323"/>
    <s v="Low"/>
    <n v="0.05"/>
    <n v="140.97999999999999"/>
    <n v="36.090000000000003"/>
    <n v="1253"/>
    <x v="1"/>
    <s v="Vickie Coates"/>
    <s v="Delivery Truck"/>
    <x v="1"/>
    <x v="1"/>
    <x v="14"/>
    <s v="Jumbo Box"/>
    <x v="481"/>
    <n v="0.77"/>
    <n v="-0.53356501344316687"/>
    <s v="United States"/>
    <x v="2"/>
    <x v="7"/>
    <s v="Cedar Park"/>
    <n v="78613"/>
    <x v="45"/>
    <x v="4"/>
    <s v="2015"/>
    <d v="2015-04-25T00:00:00"/>
    <n v="-373.09"/>
    <n v="5"/>
    <n v="699.24"/>
    <n v="89981"/>
    <x v="0"/>
  </r>
  <r>
    <n v="19324"/>
    <s v="Low"/>
    <n v="0.1"/>
    <n v="212.6"/>
    <n v="110.2"/>
    <n v="1253"/>
    <x v="1"/>
    <s v="Vickie Coates"/>
    <s v="Delivery Truck"/>
    <x v="1"/>
    <x v="1"/>
    <x v="11"/>
    <s v="Jumbo Box"/>
    <x v="482"/>
    <n v="0.73"/>
    <n v="-1.4769939003337553"/>
    <s v="United States"/>
    <x v="2"/>
    <x v="7"/>
    <s v="Cedar Park"/>
    <n v="78613"/>
    <x v="45"/>
    <x v="4"/>
    <s v="2015"/>
    <d v="2015-04-25T00:00:00"/>
    <n v="-3465.0720000000001"/>
    <n v="12"/>
    <n v="2346.0300000000002"/>
    <n v="89981"/>
    <x v="0"/>
  </r>
  <r>
    <n v="23455"/>
    <s v="Medium"/>
    <n v="0.04"/>
    <n v="2.08"/>
    <n v="1.49"/>
    <n v="1254"/>
    <x v="1"/>
    <s v="Anne Bland"/>
    <s v="Regular Air"/>
    <x v="1"/>
    <x v="0"/>
    <x v="8"/>
    <s v="Small Box"/>
    <x v="483"/>
    <n v="0.36"/>
    <n v="-0.33406870002961209"/>
    <s v="United States"/>
    <x v="2"/>
    <x v="7"/>
    <s v="Channelview"/>
    <n v="77530"/>
    <x v="8"/>
    <x v="3"/>
    <s v="2015"/>
    <d v="2015-05-23T00:00:00"/>
    <n v="-11.281500000000001"/>
    <n v="16"/>
    <n v="33.770000000000003"/>
    <n v="89982"/>
    <x v="0"/>
  </r>
  <r>
    <n v="23815"/>
    <s v="Critical"/>
    <n v="0.06"/>
    <n v="80.98"/>
    <n v="35"/>
    <n v="1254"/>
    <x v="1"/>
    <s v="Anne Bland"/>
    <s v="Regular Air"/>
    <x v="1"/>
    <x v="0"/>
    <x v="10"/>
    <s v="Large Box"/>
    <x v="484"/>
    <n v="0.81"/>
    <n v="-1.2661033624631057"/>
    <s v="United States"/>
    <x v="2"/>
    <x v="7"/>
    <s v="Channelview"/>
    <n v="77530"/>
    <x v="14"/>
    <x v="5"/>
    <s v="2015"/>
    <d v="2015-03-13T00:00:00"/>
    <n v="-218.77"/>
    <n v="2"/>
    <n v="172.79"/>
    <n v="89983"/>
    <x v="0"/>
  </r>
  <r>
    <n v="23926"/>
    <s v="Medium"/>
    <n v="0.06"/>
    <n v="3.95"/>
    <n v="2"/>
    <n v="1254"/>
    <x v="1"/>
    <s v="Anne Bland"/>
    <s v="Regular Air"/>
    <x v="1"/>
    <x v="0"/>
    <x v="3"/>
    <s v="Wrap Bag"/>
    <x v="485"/>
    <n v="0.53"/>
    <n v="-0.49237029501525942"/>
    <s v="United States"/>
    <x v="2"/>
    <x v="7"/>
    <s v="Channelview"/>
    <n v="77530"/>
    <x v="120"/>
    <x v="5"/>
    <s v="2015"/>
    <d v="2015-03-25T00:00:00"/>
    <n v="-9.68"/>
    <n v="5"/>
    <n v="19.66"/>
    <n v="89984"/>
    <x v="0"/>
  </r>
  <r>
    <n v="18131"/>
    <s v="Medium"/>
    <n v="0.01"/>
    <n v="115.99"/>
    <n v="56.14"/>
    <n v="1257"/>
    <x v="1"/>
    <s v="Ryan Foster"/>
    <s v="Delivery Truck"/>
    <x v="1"/>
    <x v="2"/>
    <x v="6"/>
    <s v="Jumbo Drum"/>
    <x v="486"/>
    <n v="0.4"/>
    <n v="-0.27201985604368334"/>
    <s v="United States"/>
    <x v="0"/>
    <x v="21"/>
    <s v="Aurora"/>
    <n v="80013"/>
    <x v="55"/>
    <x v="3"/>
    <s v="2015"/>
    <d v="2015-05-23T00:00:00"/>
    <n v="-164.39520000000002"/>
    <n v="5"/>
    <n v="604.35"/>
    <n v="86535"/>
    <x v="0"/>
  </r>
  <r>
    <n v="18693"/>
    <s v="Critical"/>
    <n v="0.04"/>
    <n v="2.52"/>
    <n v="1.92"/>
    <n v="1257"/>
    <x v="1"/>
    <s v="Ryan Foster"/>
    <s v="Regular Air"/>
    <x v="1"/>
    <x v="0"/>
    <x v="12"/>
    <s v="Wrap Bag"/>
    <x v="487"/>
    <n v="0.82"/>
    <n v="-2.6223642172523962"/>
    <s v="United States"/>
    <x v="0"/>
    <x v="21"/>
    <s v="Aurora"/>
    <n v="80013"/>
    <x v="158"/>
    <x v="4"/>
    <s v="2015"/>
    <d v="2015-04-24T00:00:00"/>
    <n v="-8.2080000000000002"/>
    <n v="1"/>
    <n v="3.13"/>
    <n v="86536"/>
    <x v="0"/>
  </r>
  <r>
    <n v="24939"/>
    <s v="High"/>
    <n v="0.03"/>
    <n v="3.69"/>
    <n v="2.5"/>
    <n v="1259"/>
    <x v="0"/>
    <s v="Keith Hobbs"/>
    <s v="Express Air"/>
    <x v="1"/>
    <x v="0"/>
    <x v="4"/>
    <s v="Small Box"/>
    <x v="488"/>
    <n v="0.39"/>
    <n v="-56.835291073738688"/>
    <s v="United States"/>
    <x v="3"/>
    <x v="35"/>
    <s v="Danville"/>
    <n v="40422"/>
    <x v="18"/>
    <x v="4"/>
    <s v="2015"/>
    <d v="2015-04-20T00:00:00"/>
    <n v="-2196.6840000000002"/>
    <n v="9"/>
    <n v="38.65"/>
    <n v="86534"/>
    <x v="0"/>
  </r>
  <r>
    <n v="21771"/>
    <s v="Critical"/>
    <n v="0.02"/>
    <n v="73.98"/>
    <n v="14.52"/>
    <n v="1261"/>
    <x v="0"/>
    <s v="Vickie Gonzalez"/>
    <s v="Regular Air"/>
    <x v="1"/>
    <x v="2"/>
    <x v="13"/>
    <s v="Small Box"/>
    <x v="414"/>
    <n v="0.65"/>
    <n v="0.11510985379266586"/>
    <s v="United States"/>
    <x v="0"/>
    <x v="21"/>
    <s v="Broomfield"/>
    <n v="80020"/>
    <x v="163"/>
    <x v="3"/>
    <s v="2015"/>
    <d v="2015-05-10T00:00:00"/>
    <n v="43.538000000000011"/>
    <n v="5"/>
    <n v="378.23"/>
    <n v="89730"/>
    <x v="0"/>
  </r>
  <r>
    <n v="24559"/>
    <s v="Critical"/>
    <n v="0.05"/>
    <n v="5.28"/>
    <n v="6.26"/>
    <n v="1265"/>
    <x v="0"/>
    <s v="Danielle Kramer"/>
    <s v="Regular Air"/>
    <x v="1"/>
    <x v="0"/>
    <x v="7"/>
    <s v="Small Box"/>
    <x v="489"/>
    <n v="0.4"/>
    <n v="-1.5910489510489512"/>
    <s v="United States"/>
    <x v="2"/>
    <x v="23"/>
    <s v="Altus"/>
    <n v="73521"/>
    <x v="164"/>
    <x v="1"/>
    <s v="2015"/>
    <d v="2015-06-12T00:00:00"/>
    <n v="-11.376000000000001"/>
    <n v="1"/>
    <n v="7.15"/>
    <n v="89729"/>
    <x v="0"/>
  </r>
  <r>
    <n v="22363"/>
    <s v="Critical"/>
    <n v="0.01"/>
    <n v="13.99"/>
    <n v="7.51"/>
    <n v="1267"/>
    <x v="1"/>
    <s v="Rosemary Branch"/>
    <s v="Regular Air"/>
    <x v="0"/>
    <x v="2"/>
    <x v="6"/>
    <s v="Medium Box"/>
    <x v="490"/>
    <n v="0.39"/>
    <n v="17.880804020100502"/>
    <s v="United States"/>
    <x v="3"/>
    <x v="26"/>
    <s v="Boca Raton"/>
    <n v="33433"/>
    <x v="104"/>
    <x v="2"/>
    <s v="2015"/>
    <d v="2015-02-11T00:00:00"/>
    <n v="533.74199999999996"/>
    <n v="2"/>
    <n v="29.85"/>
    <n v="89514"/>
    <x v="0"/>
  </r>
  <r>
    <n v="21848"/>
    <s v="Not Specified"/>
    <n v="0.08"/>
    <n v="128.24"/>
    <n v="12.65"/>
    <n v="1267"/>
    <x v="1"/>
    <s v="Rosemary Branch"/>
    <s v="Regular Air"/>
    <x v="0"/>
    <x v="1"/>
    <x v="1"/>
    <s v="Medium Box"/>
    <x v="212"/>
    <m/>
    <n v="-1.0352144962340355"/>
    <s v="United States"/>
    <x v="3"/>
    <x v="26"/>
    <s v="Boca Raton"/>
    <n v="33433"/>
    <x v="3"/>
    <x v="3"/>
    <s v="2015"/>
    <d v="2015-05-13T00:00:00"/>
    <n v="-379.34399999999999"/>
    <n v="3"/>
    <n v="366.44"/>
    <n v="89515"/>
    <x v="0"/>
  </r>
  <r>
    <n v="21849"/>
    <s v="Not Specified"/>
    <n v="0.04"/>
    <n v="5.98"/>
    <n v="4.38"/>
    <n v="1267"/>
    <x v="1"/>
    <s v="Rosemary Branch"/>
    <s v="Regular Air"/>
    <x v="0"/>
    <x v="2"/>
    <x v="13"/>
    <s v="Small Pack"/>
    <x v="491"/>
    <n v="0.75"/>
    <n v="-21.825146953405017"/>
    <s v="United States"/>
    <x v="3"/>
    <x v="26"/>
    <s v="Boca Raton"/>
    <n v="33433"/>
    <x v="3"/>
    <x v="3"/>
    <s v="2015"/>
    <d v="2015-05-14T00:00:00"/>
    <n v="-1522.3039999999999"/>
    <n v="11"/>
    <n v="69.75"/>
    <n v="89515"/>
    <x v="0"/>
  </r>
  <r>
    <n v="19550"/>
    <s v="Medium"/>
    <n v="7.0000000000000007E-2"/>
    <n v="125.99"/>
    <n v="7.69"/>
    <n v="1271"/>
    <x v="1"/>
    <s v="Joanne Church"/>
    <s v="Regular Air"/>
    <x v="0"/>
    <x v="2"/>
    <x v="5"/>
    <s v="Small Box"/>
    <x v="19"/>
    <n v="0.59"/>
    <n v="0.69"/>
    <s v="United States"/>
    <x v="0"/>
    <x v="1"/>
    <s v="La Mesa"/>
    <n v="91941"/>
    <x v="37"/>
    <x v="4"/>
    <s v="2015"/>
    <d v="2015-04-10T00:00:00"/>
    <n v="588.24569999999994"/>
    <n v="8"/>
    <n v="852.53"/>
    <n v="88410"/>
    <x v="0"/>
  </r>
  <r>
    <n v="19398"/>
    <s v="Low"/>
    <n v="0.1"/>
    <n v="34.229999999999997"/>
    <n v="5.0199999999999996"/>
    <n v="1271"/>
    <x v="1"/>
    <s v="Joanne Church"/>
    <s v="Regular Air"/>
    <x v="0"/>
    <x v="1"/>
    <x v="2"/>
    <s v="Small Box"/>
    <x v="492"/>
    <n v="0.55000000000000004"/>
    <n v="0.69"/>
    <s v="United States"/>
    <x v="0"/>
    <x v="1"/>
    <s v="La Mesa"/>
    <n v="91941"/>
    <x v="90"/>
    <x v="3"/>
    <s v="2015"/>
    <d v="2015-05-06T00:00:00"/>
    <n v="151.56539999999998"/>
    <n v="7"/>
    <n v="219.66"/>
    <n v="88411"/>
    <x v="0"/>
  </r>
  <r>
    <n v="20628"/>
    <s v="Critical"/>
    <n v="7.0000000000000007E-2"/>
    <n v="40.98"/>
    <n v="7.47"/>
    <n v="1279"/>
    <x v="1"/>
    <s v="Josephine Rao"/>
    <s v="Regular Air"/>
    <x v="0"/>
    <x v="0"/>
    <x v="8"/>
    <s v="Small Box"/>
    <x v="493"/>
    <n v="0.37"/>
    <n v="0.67034798534798534"/>
    <s v="United States"/>
    <x v="2"/>
    <x v="38"/>
    <s v="Hammond"/>
    <n v="46324"/>
    <x v="151"/>
    <x v="5"/>
    <s v="2015"/>
    <d v="2015-03-02T00:00:00"/>
    <n v="54.901500000000006"/>
    <n v="2"/>
    <n v="81.900000000000006"/>
    <n v="90114"/>
    <x v="0"/>
  </r>
  <r>
    <n v="25005"/>
    <s v="Not Specified"/>
    <n v="0"/>
    <n v="442.14"/>
    <n v="14.7"/>
    <n v="1279"/>
    <x v="1"/>
    <s v="Josephine Rao"/>
    <s v="Delivery Truck"/>
    <x v="0"/>
    <x v="2"/>
    <x v="6"/>
    <s v="Jumbo Drum"/>
    <x v="110"/>
    <n v="0.56000000000000005"/>
    <n v="0.21401503836404448"/>
    <s v="United States"/>
    <x v="2"/>
    <x v="38"/>
    <s v="Hammond"/>
    <n v="46324"/>
    <x v="93"/>
    <x v="5"/>
    <s v="2015"/>
    <d v="2015-03-05T00:00:00"/>
    <n v="501.51"/>
    <n v="5"/>
    <n v="2343.34"/>
    <n v="90115"/>
    <x v="0"/>
  </r>
  <r>
    <n v="2628"/>
    <s v="Critical"/>
    <n v="7.0000000000000007E-2"/>
    <n v="40.98"/>
    <n v="7.47"/>
    <n v="1280"/>
    <x v="0"/>
    <s v="Harold Albright"/>
    <s v="Regular Air"/>
    <x v="0"/>
    <x v="0"/>
    <x v="8"/>
    <s v="Small Box"/>
    <x v="493"/>
    <n v="0.37"/>
    <n v="0.16758188089496659"/>
    <s v="United States"/>
    <x v="0"/>
    <x v="0"/>
    <s v="Seattle"/>
    <n v="98119"/>
    <x v="151"/>
    <x v="5"/>
    <s v="2015"/>
    <d v="2015-03-02T00:00:00"/>
    <n v="54.901500000000006"/>
    <n v="8"/>
    <n v="327.61"/>
    <n v="19042"/>
    <x v="0"/>
  </r>
  <r>
    <n v="22125"/>
    <s v="Low"/>
    <n v="0.1"/>
    <n v="238.4"/>
    <n v="24.49"/>
    <n v="1281"/>
    <x v="1"/>
    <s v="Pauline Denton"/>
    <s v="Regular Air"/>
    <x v="2"/>
    <x v="1"/>
    <x v="1"/>
    <s v="Large Box"/>
    <x v="494"/>
    <m/>
    <n v="0.49325691744153283"/>
    <s v="United States"/>
    <x v="2"/>
    <x v="38"/>
    <s v="Vincennes"/>
    <n v="47591"/>
    <x v="76"/>
    <x v="0"/>
    <s v="2015"/>
    <d v="2015-01-26T00:00:00"/>
    <n v="875.28440000000001"/>
    <n v="8"/>
    <n v="1774.5"/>
    <n v="89112"/>
    <x v="0"/>
  </r>
  <r>
    <n v="22126"/>
    <s v="Low"/>
    <n v="0.03"/>
    <n v="199.99"/>
    <n v="24.49"/>
    <n v="1281"/>
    <x v="1"/>
    <s v="Pauline Denton"/>
    <s v="Express Air"/>
    <x v="2"/>
    <x v="2"/>
    <x v="16"/>
    <s v="Large Box"/>
    <x v="495"/>
    <n v="0.46"/>
    <n v="0.69"/>
    <s v="United States"/>
    <x v="2"/>
    <x v="38"/>
    <s v="Vincennes"/>
    <n v="47591"/>
    <x v="76"/>
    <x v="0"/>
    <s v="2015"/>
    <d v="2015-01-26T00:00:00"/>
    <n v="727.73609999999996"/>
    <n v="5"/>
    <n v="1054.69"/>
    <n v="89112"/>
    <x v="0"/>
  </r>
  <r>
    <n v="4125"/>
    <s v="Low"/>
    <n v="0.1"/>
    <n v="238.4"/>
    <n v="24.49"/>
    <n v="1282"/>
    <x v="1"/>
    <s v="Dana Sharpe"/>
    <s v="Regular Air"/>
    <x v="2"/>
    <x v="1"/>
    <x v="1"/>
    <s v="Large Box"/>
    <x v="494"/>
    <m/>
    <n v="6.9228884991712245E-2"/>
    <s v="United States"/>
    <x v="1"/>
    <x v="19"/>
    <s v="Philadelphia"/>
    <n v="19134"/>
    <x v="76"/>
    <x v="0"/>
    <s v="2015"/>
    <d v="2015-01-26T00:00:00"/>
    <n v="460.67600000000004"/>
    <n v="30"/>
    <n v="6654.39"/>
    <n v="29319"/>
    <x v="0"/>
  </r>
  <r>
    <n v="4126"/>
    <s v="Low"/>
    <n v="0.03"/>
    <n v="199.99"/>
    <n v="24.49"/>
    <n v="1282"/>
    <x v="1"/>
    <s v="Dana Sharpe"/>
    <s v="Express Air"/>
    <x v="2"/>
    <x v="2"/>
    <x v="16"/>
    <s v="Large Box"/>
    <x v="495"/>
    <n v="0.46"/>
    <n v="8.8814341409895498E-2"/>
    <s v="United States"/>
    <x v="1"/>
    <x v="19"/>
    <s v="Philadelphia"/>
    <n v="19134"/>
    <x v="76"/>
    <x v="0"/>
    <s v="2015"/>
    <d v="2015-01-26T00:00:00"/>
    <n v="393.41999999999996"/>
    <n v="21"/>
    <n v="4429.6899999999996"/>
    <n v="29319"/>
    <x v="0"/>
  </r>
  <r>
    <n v="19990"/>
    <s v="Not Specified"/>
    <n v="0.04"/>
    <n v="150.97999999999999"/>
    <n v="13.99"/>
    <n v="1298"/>
    <x v="1"/>
    <s v="Herbert Beard"/>
    <s v="Regular Air"/>
    <x v="1"/>
    <x v="2"/>
    <x v="6"/>
    <s v="Medium Box"/>
    <x v="216"/>
    <n v="0.38"/>
    <n v="0.69"/>
    <s v="United States"/>
    <x v="2"/>
    <x v="7"/>
    <s v="Sulphur Springs"/>
    <n v="75482"/>
    <x v="6"/>
    <x v="2"/>
    <s v="2015"/>
    <d v="2015-02-15T00:00:00"/>
    <n v="606.05459999999994"/>
    <n v="6"/>
    <n v="878.34"/>
    <n v="90662"/>
    <x v="0"/>
  </r>
  <r>
    <n v="19991"/>
    <s v="Not Specified"/>
    <n v="0.04"/>
    <n v="176.19"/>
    <n v="11.87"/>
    <n v="1298"/>
    <x v="1"/>
    <s v="Herbert Beard"/>
    <s v="Regular Air"/>
    <x v="1"/>
    <x v="0"/>
    <x v="10"/>
    <s v="Small Box"/>
    <x v="496"/>
    <n v="0.62"/>
    <n v="0.47312177601726357"/>
    <s v="United States"/>
    <x v="2"/>
    <x v="7"/>
    <s v="Sulphur Springs"/>
    <n v="75482"/>
    <x v="6"/>
    <x v="2"/>
    <s v="2015"/>
    <d v="2015-02-14T00:00:00"/>
    <n v="320.10000000000002"/>
    <n v="4"/>
    <n v="676.57"/>
    <n v="90662"/>
    <x v="0"/>
  </r>
  <r>
    <n v="23120"/>
    <s v="High"/>
    <n v="0.03"/>
    <n v="39.479999999999997"/>
    <n v="1.99"/>
    <n v="1303"/>
    <x v="1"/>
    <s v="Cindy Harvey"/>
    <s v="Regular Air"/>
    <x v="3"/>
    <x v="2"/>
    <x v="13"/>
    <s v="Small Pack"/>
    <x v="246"/>
    <n v="0.54"/>
    <n v="0.69"/>
    <s v="United States"/>
    <x v="0"/>
    <x v="17"/>
    <s v="Tooele"/>
    <n v="84074"/>
    <x v="153"/>
    <x v="2"/>
    <s v="2015"/>
    <d v="2015-02-21T00:00:00"/>
    <n v="317.08949999999999"/>
    <n v="12"/>
    <n v="459.55"/>
    <n v="87003"/>
    <x v="0"/>
  </r>
  <r>
    <n v="20652"/>
    <s v="Low"/>
    <n v="0.01"/>
    <n v="65.989999999999995"/>
    <n v="5.31"/>
    <n v="1303"/>
    <x v="1"/>
    <s v="Cindy Harvey"/>
    <s v="Regular Air"/>
    <x v="3"/>
    <x v="2"/>
    <x v="5"/>
    <s v="Small Box"/>
    <x v="497"/>
    <n v="0.56999999999999995"/>
    <n v="0.46631164090147148"/>
    <s v="United States"/>
    <x v="0"/>
    <x v="17"/>
    <s v="Tooele"/>
    <n v="84074"/>
    <x v="153"/>
    <x v="2"/>
    <s v="2015"/>
    <d v="2015-02-26T00:00:00"/>
    <n v="250.36272000000002"/>
    <n v="9"/>
    <n v="536.9"/>
    <n v="87005"/>
    <x v="0"/>
  </r>
  <r>
    <n v="25092"/>
    <s v="Medium"/>
    <n v="0.08"/>
    <n v="2.88"/>
    <n v="0.5"/>
    <n v="1304"/>
    <x v="0"/>
    <s v="Sherri McIntosh"/>
    <s v="Regular Air"/>
    <x v="3"/>
    <x v="0"/>
    <x v="9"/>
    <s v="Small Box"/>
    <x v="498"/>
    <n v="0.39"/>
    <n v="0.69"/>
    <s v="United States"/>
    <x v="0"/>
    <x v="17"/>
    <s v="West Jordan"/>
    <n v="84084"/>
    <x v="45"/>
    <x v="4"/>
    <s v="2015"/>
    <d v="2015-04-24T00:00:00"/>
    <n v="6.0305999999999997"/>
    <n v="3"/>
    <n v="8.74"/>
    <n v="87004"/>
    <x v="0"/>
  </r>
  <r>
    <n v="26274"/>
    <s v="High"/>
    <n v="0.04"/>
    <n v="62.18"/>
    <n v="10.84"/>
    <n v="1305"/>
    <x v="0"/>
    <s v="Chris Pritchard"/>
    <s v="Regular Air"/>
    <x v="3"/>
    <x v="1"/>
    <x v="2"/>
    <s v="Medium Box"/>
    <x v="499"/>
    <n v="0.63"/>
    <n v="0.69"/>
    <s v="United States"/>
    <x v="0"/>
    <x v="17"/>
    <s v="West Valley City"/>
    <n v="84120"/>
    <x v="149"/>
    <x v="2"/>
    <s v="2015"/>
    <d v="2015-02-19T00:00:00"/>
    <n v="125.8077"/>
    <n v="3"/>
    <n v="182.33"/>
    <n v="87002"/>
    <x v="0"/>
  </r>
  <r>
    <n v="22832"/>
    <s v="Low"/>
    <n v="0.04"/>
    <n v="8.33"/>
    <n v="1.99"/>
    <n v="1307"/>
    <x v="0"/>
    <s v="Teresa Hill"/>
    <s v="Regular Air"/>
    <x v="2"/>
    <x v="2"/>
    <x v="13"/>
    <s v="Small Pack"/>
    <x v="140"/>
    <n v="0.52"/>
    <n v="0.34200822794453756"/>
    <s v="United States"/>
    <x v="0"/>
    <x v="6"/>
    <s v="Coos Bay"/>
    <n v="97420"/>
    <x v="133"/>
    <x v="1"/>
    <s v="2015"/>
    <d v="2015-07-07T00:00:00"/>
    <n v="44.891999999999996"/>
    <n v="16"/>
    <n v="131.26"/>
    <n v="91451"/>
    <x v="0"/>
  </r>
  <r>
    <n v="3167"/>
    <s v="Medium"/>
    <n v="0.04"/>
    <n v="5.34"/>
    <n v="2.99"/>
    <n v="1314"/>
    <x v="1"/>
    <s v="Keith Marsh"/>
    <s v="Regular Air"/>
    <x v="1"/>
    <x v="0"/>
    <x v="8"/>
    <s v="Small Box"/>
    <x v="289"/>
    <n v="0.38"/>
    <n v="1.4343308395677472E-2"/>
    <s v="United States"/>
    <x v="0"/>
    <x v="1"/>
    <s v="Los Angeles"/>
    <n v="90058"/>
    <x v="25"/>
    <x v="5"/>
    <s v="2015"/>
    <d v="2015-04-01T00:00:00"/>
    <n v="3.4509999999999996"/>
    <n v="45"/>
    <n v="240.6"/>
    <n v="22755"/>
    <x v="0"/>
  </r>
  <r>
    <n v="3168"/>
    <s v="Medium"/>
    <n v="0.06"/>
    <n v="55.99"/>
    <n v="5"/>
    <n v="1314"/>
    <x v="1"/>
    <s v="Keith Marsh"/>
    <s v="Regular Air"/>
    <x v="1"/>
    <x v="2"/>
    <x v="5"/>
    <s v="Small Pack"/>
    <x v="241"/>
    <n v="0.8"/>
    <n v="-1.1619934143870314"/>
    <s v="United States"/>
    <x v="0"/>
    <x v="1"/>
    <s v="Los Angeles"/>
    <n v="90058"/>
    <x v="25"/>
    <x v="5"/>
    <s v="2015"/>
    <d v="2015-04-01T00:00:00"/>
    <n v="-275.25299999999999"/>
    <n v="5"/>
    <n v="236.88"/>
    <n v="22755"/>
    <x v="0"/>
  </r>
  <r>
    <n v="3791"/>
    <s v="Low"/>
    <n v="0.05"/>
    <n v="80.98"/>
    <n v="35"/>
    <n v="1314"/>
    <x v="1"/>
    <s v="Keith Marsh"/>
    <s v="Regular Air"/>
    <x v="1"/>
    <x v="0"/>
    <x v="10"/>
    <s v="Large Box"/>
    <x v="484"/>
    <n v="0.81"/>
    <n v="-0.27539135279121335"/>
    <s v="United States"/>
    <x v="0"/>
    <x v="1"/>
    <s v="Los Angeles"/>
    <n v="90058"/>
    <x v="99"/>
    <x v="0"/>
    <s v="2015"/>
    <d v="2015-01-09T00:00:00"/>
    <n v="-746.44"/>
    <n v="34"/>
    <n v="2710.47"/>
    <n v="27013"/>
    <x v="0"/>
  </r>
  <r>
    <n v="3792"/>
    <s v="Low"/>
    <n v="0.05"/>
    <n v="279.48"/>
    <n v="35"/>
    <n v="1314"/>
    <x v="1"/>
    <s v="Keith Marsh"/>
    <s v="Regular Air"/>
    <x v="1"/>
    <x v="0"/>
    <x v="10"/>
    <s v="Large Box"/>
    <x v="284"/>
    <n v="0.8"/>
    <n v="-3.2909501563784825E-2"/>
    <s v="United States"/>
    <x v="0"/>
    <x v="1"/>
    <s v="Los Angeles"/>
    <n v="90058"/>
    <x v="99"/>
    <x v="0"/>
    <s v="2015"/>
    <d v="2015-01-05T00:00:00"/>
    <n v="-274.95"/>
    <n v="31"/>
    <n v="8354.73"/>
    <n v="27013"/>
    <x v="0"/>
  </r>
  <r>
    <n v="21166"/>
    <s v="Medium"/>
    <n v="0"/>
    <n v="4.91"/>
    <n v="5.68"/>
    <n v="1315"/>
    <x v="0"/>
    <s v="Adam Saunders Gray"/>
    <s v="Regular Air"/>
    <x v="1"/>
    <x v="0"/>
    <x v="8"/>
    <s v="Small Box"/>
    <x v="500"/>
    <n v="0.36"/>
    <n v="-1.967857142857143"/>
    <s v="United States"/>
    <x v="0"/>
    <x v="21"/>
    <s v="Colorado Springs"/>
    <n v="80906"/>
    <x v="25"/>
    <x v="5"/>
    <s v="2015"/>
    <d v="2015-03-31T00:00:00"/>
    <n v="-95.047499999999999"/>
    <n v="9"/>
    <n v="48.3"/>
    <n v="87602"/>
    <x v="0"/>
  </r>
  <r>
    <n v="21167"/>
    <s v="Medium"/>
    <n v="0.04"/>
    <n v="5.34"/>
    <n v="2.99"/>
    <n v="1316"/>
    <x v="1"/>
    <s v="Marion Lindsey"/>
    <s v="Regular Air"/>
    <x v="1"/>
    <x v="0"/>
    <x v="8"/>
    <s v="Small Box"/>
    <x v="289"/>
    <n v="0.38"/>
    <n v="5.8680496514198259E-2"/>
    <s v="United States"/>
    <x v="0"/>
    <x v="21"/>
    <s v="Commerce City"/>
    <n v="80022"/>
    <x v="25"/>
    <x v="5"/>
    <s v="2015"/>
    <d v="2015-04-01T00:00:00"/>
    <n v="3.4509999999999996"/>
    <n v="11"/>
    <n v="58.81"/>
    <n v="87602"/>
    <x v="0"/>
  </r>
  <r>
    <n v="21168"/>
    <s v="Medium"/>
    <n v="0.06"/>
    <n v="55.99"/>
    <n v="5"/>
    <n v="1316"/>
    <x v="1"/>
    <s v="Marion Lindsey"/>
    <s v="Regular Air"/>
    <x v="1"/>
    <x v="2"/>
    <x v="5"/>
    <s v="Small Pack"/>
    <x v="241"/>
    <n v="0.8"/>
    <n v="-5.8094765723934145"/>
    <s v="United States"/>
    <x v="0"/>
    <x v="21"/>
    <s v="Commerce City"/>
    <n v="80022"/>
    <x v="25"/>
    <x v="5"/>
    <s v="2015"/>
    <d v="2015-04-01T00:00:00"/>
    <n v="-275.25299999999999"/>
    <n v="1"/>
    <n v="47.38"/>
    <n v="87602"/>
    <x v="0"/>
  </r>
  <r>
    <n v="21791"/>
    <s v="Low"/>
    <n v="0.05"/>
    <n v="80.98"/>
    <n v="35"/>
    <n v="1316"/>
    <x v="1"/>
    <s v="Marion Lindsey"/>
    <s v="Regular Air"/>
    <x v="1"/>
    <x v="0"/>
    <x v="10"/>
    <s v="Large Box"/>
    <x v="484"/>
    <n v="0.81"/>
    <n v="-1.1704089312594079"/>
    <s v="United States"/>
    <x v="0"/>
    <x v="21"/>
    <s v="Commerce City"/>
    <n v="80022"/>
    <x v="99"/>
    <x v="0"/>
    <s v="2015"/>
    <d v="2015-01-09T00:00:00"/>
    <n v="-746.44"/>
    <n v="8"/>
    <n v="637.76"/>
    <n v="87603"/>
    <x v="0"/>
  </r>
  <r>
    <n v="21792"/>
    <s v="Low"/>
    <n v="0.05"/>
    <n v="279.48"/>
    <n v="35"/>
    <n v="1316"/>
    <x v="1"/>
    <s v="Marion Lindsey"/>
    <s v="Regular Air"/>
    <x v="1"/>
    <x v="0"/>
    <x v="10"/>
    <s v="Large Box"/>
    <x v="284"/>
    <n v="0.8"/>
    <n v="-0.1275242804003599"/>
    <s v="United States"/>
    <x v="0"/>
    <x v="21"/>
    <s v="Commerce City"/>
    <n v="80022"/>
    <x v="99"/>
    <x v="0"/>
    <s v="2015"/>
    <d v="2015-01-05T00:00:00"/>
    <n v="-274.95"/>
    <n v="8"/>
    <n v="2156.06"/>
    <n v="87603"/>
    <x v="0"/>
  </r>
  <r>
    <n v="21006"/>
    <s v="Low"/>
    <n v="0.02"/>
    <n v="55.99"/>
    <n v="3.3"/>
    <n v="1338"/>
    <x v="0"/>
    <s v="Denise McIntosh"/>
    <s v="Regular Air"/>
    <x v="1"/>
    <x v="2"/>
    <x v="5"/>
    <s v="Small Pack"/>
    <x v="501"/>
    <n v="0.59"/>
    <n v="0.69"/>
    <s v="United States"/>
    <x v="2"/>
    <x v="12"/>
    <s v="Chicago"/>
    <n v="60623"/>
    <x v="104"/>
    <x v="2"/>
    <s v="2015"/>
    <d v="2015-02-10T00:00:00"/>
    <n v="525.20039999999995"/>
    <n v="16"/>
    <n v="761.16"/>
    <n v="91244"/>
    <x v="0"/>
  </r>
  <r>
    <n v="3004"/>
    <s v="Low"/>
    <n v="0"/>
    <n v="22.38"/>
    <n v="15.1"/>
    <n v="1340"/>
    <x v="1"/>
    <s v="Marie Bass"/>
    <s v="Express Air"/>
    <x v="1"/>
    <x v="0"/>
    <x v="8"/>
    <s v="Small Box"/>
    <x v="429"/>
    <n v="0.38"/>
    <n v="-7.7118122692916152E-2"/>
    <s v="United States"/>
    <x v="1"/>
    <x v="4"/>
    <s v="New York City"/>
    <n v="10170"/>
    <x v="104"/>
    <x v="2"/>
    <s v="2015"/>
    <d v="2015-02-17T00:00:00"/>
    <n v="-52.646999999999998"/>
    <n v="29"/>
    <n v="682.68"/>
    <n v="21636"/>
    <x v="0"/>
  </r>
  <r>
    <n v="3005"/>
    <s v="Low"/>
    <n v="7.0000000000000007E-2"/>
    <n v="5.98"/>
    <n v="4.6900000000000004"/>
    <n v="1340"/>
    <x v="1"/>
    <s v="Marie Bass"/>
    <s v="Regular Air"/>
    <x v="1"/>
    <x v="0"/>
    <x v="10"/>
    <s v="Small Box"/>
    <x v="502"/>
    <n v="0.68"/>
    <n v="-0.33278867102396514"/>
    <s v="United States"/>
    <x v="1"/>
    <x v="4"/>
    <s v="New York City"/>
    <n v="10170"/>
    <x v="104"/>
    <x v="2"/>
    <s v="2015"/>
    <d v="2015-02-15T00:00:00"/>
    <n v="-24.44"/>
    <n v="11"/>
    <n v="73.44"/>
    <n v="21636"/>
    <x v="0"/>
  </r>
  <r>
    <n v="3006"/>
    <s v="Low"/>
    <n v="0.02"/>
    <n v="55.99"/>
    <n v="3.3"/>
    <n v="1340"/>
    <x v="1"/>
    <s v="Marie Bass"/>
    <s v="Regular Air"/>
    <x v="1"/>
    <x v="2"/>
    <x v="5"/>
    <s v="Small Pack"/>
    <x v="501"/>
    <n v="0.59"/>
    <n v="0.12228843503822066"/>
    <s v="United States"/>
    <x v="1"/>
    <x v="4"/>
    <s v="New York City"/>
    <n v="10170"/>
    <x v="104"/>
    <x v="2"/>
    <s v="2015"/>
    <d v="2015-02-10T00:00:00"/>
    <n v="366.50700000000001"/>
    <n v="63"/>
    <n v="2997.07"/>
    <n v="21636"/>
    <x v="0"/>
  </r>
  <r>
    <n v="3431"/>
    <s v="Not Specified"/>
    <n v="7.0000000000000007E-2"/>
    <n v="3.98"/>
    <n v="0.83"/>
    <n v="1340"/>
    <x v="1"/>
    <s v="Marie Bass"/>
    <s v="Regular Air"/>
    <x v="1"/>
    <x v="0"/>
    <x v="0"/>
    <s v="Wrap Bag"/>
    <x v="503"/>
    <n v="0.51"/>
    <n v="9.6800424253137687E-2"/>
    <s v="United States"/>
    <x v="1"/>
    <x v="4"/>
    <s v="New York City"/>
    <n v="10170"/>
    <x v="132"/>
    <x v="1"/>
    <s v="2015"/>
    <d v="2015-06-09T00:00:00"/>
    <n v="27.38"/>
    <n v="76"/>
    <n v="282.85000000000002"/>
    <n v="24455"/>
    <x v="0"/>
  </r>
  <r>
    <n v="21005"/>
    <s v="Low"/>
    <n v="7.0000000000000007E-2"/>
    <n v="5.98"/>
    <n v="4.6900000000000004"/>
    <n v="1341"/>
    <x v="1"/>
    <s v="Edward Bynum"/>
    <s v="Regular Air"/>
    <x v="1"/>
    <x v="0"/>
    <x v="10"/>
    <s v="Small Box"/>
    <x v="502"/>
    <n v="0.68"/>
    <n v="-0.63448826759860211"/>
    <s v="United States"/>
    <x v="1"/>
    <x v="19"/>
    <s v="Chambersburg"/>
    <n v="17201"/>
    <x v="104"/>
    <x v="2"/>
    <s v="2015"/>
    <d v="2015-02-15T00:00:00"/>
    <n v="-12.708800000000002"/>
    <n v="3"/>
    <n v="20.03"/>
    <n v="91244"/>
    <x v="0"/>
  </r>
  <r>
    <n v="21430"/>
    <s v="Not Specified"/>
    <n v="0"/>
    <n v="20.89"/>
    <n v="1.99"/>
    <n v="1341"/>
    <x v="1"/>
    <s v="Edward Bynum"/>
    <s v="Regular Air"/>
    <x v="1"/>
    <x v="2"/>
    <x v="13"/>
    <s v="Small Pack"/>
    <x v="504"/>
    <n v="0.48"/>
    <n v="-6.2618259224219486E-2"/>
    <s v="United States"/>
    <x v="1"/>
    <x v="19"/>
    <s v="Chambersburg"/>
    <n v="17201"/>
    <x v="132"/>
    <x v="1"/>
    <s v="2015"/>
    <d v="2015-06-08T00:00:00"/>
    <n v="-5.2949999999999999"/>
    <n v="4"/>
    <n v="84.56"/>
    <n v="91245"/>
    <x v="0"/>
  </r>
  <r>
    <n v="21431"/>
    <s v="Not Specified"/>
    <n v="7.0000000000000007E-2"/>
    <n v="3.98"/>
    <n v="0.83"/>
    <n v="1341"/>
    <x v="1"/>
    <s v="Edward Bynum"/>
    <s v="Regular Air"/>
    <x v="1"/>
    <x v="0"/>
    <x v="0"/>
    <s v="Wrap Bag"/>
    <x v="503"/>
    <n v="0.51"/>
    <n v="0.58082308018667805"/>
    <s v="United States"/>
    <x v="1"/>
    <x v="19"/>
    <s v="Chambersburg"/>
    <n v="17201"/>
    <x v="132"/>
    <x v="1"/>
    <s v="2015"/>
    <d v="2015-06-09T00:00:00"/>
    <n v="41.07"/>
    <n v="19"/>
    <n v="70.709999999999994"/>
    <n v="91245"/>
    <x v="0"/>
  </r>
  <r>
    <n v="20804"/>
    <s v="Low"/>
    <n v="0.1"/>
    <n v="2.62"/>
    <n v="0.8"/>
    <n v="1347"/>
    <x v="0"/>
    <s v="Vivian Goldstein"/>
    <s v="Regular Air"/>
    <x v="1"/>
    <x v="0"/>
    <x v="3"/>
    <s v="Wrap Bag"/>
    <x v="505"/>
    <n v="0.39"/>
    <n v="-1.8220381797146161"/>
    <s v="United States"/>
    <x v="3"/>
    <x v="26"/>
    <s v="Brandon"/>
    <n v="33511"/>
    <x v="122"/>
    <x v="4"/>
    <s v="2015"/>
    <d v="2015-05-06T00:00:00"/>
    <n v="-94.490899999999996"/>
    <n v="21"/>
    <n v="51.86"/>
    <n v="89686"/>
    <x v="0"/>
  </r>
  <r>
    <n v="22414"/>
    <s v="High"/>
    <n v="0"/>
    <n v="12.2"/>
    <n v="6.02"/>
    <n v="1350"/>
    <x v="0"/>
    <s v="Jackie Burke"/>
    <s v="Express Air"/>
    <x v="1"/>
    <x v="1"/>
    <x v="2"/>
    <s v="Small Pack"/>
    <x v="506"/>
    <n v="0.43"/>
    <n v="-3.0636201991465151"/>
    <s v="United States"/>
    <x v="3"/>
    <x v="26"/>
    <s v="Carol City"/>
    <n v="33055"/>
    <x v="89"/>
    <x v="4"/>
    <s v="2015"/>
    <d v="2015-04-18T00:00:00"/>
    <n v="-172.298"/>
    <n v="4"/>
    <n v="56.24"/>
    <n v="88233"/>
    <x v="0"/>
  </r>
  <r>
    <n v="18499"/>
    <s v="Not Specified"/>
    <n v="0.1"/>
    <n v="110.99"/>
    <n v="8.99"/>
    <n v="1351"/>
    <x v="0"/>
    <s v="Janet McCullough"/>
    <s v="Express Air"/>
    <x v="1"/>
    <x v="2"/>
    <x v="5"/>
    <s v="Small Box"/>
    <x v="507"/>
    <n v="0.56999999999999995"/>
    <n v="5.2334894389754378"/>
    <s v="United States"/>
    <x v="3"/>
    <x v="26"/>
    <s v="Coconut Creek"/>
    <n v="33063"/>
    <x v="39"/>
    <x v="0"/>
    <s v="2015"/>
    <d v="2015-01-29T00:00:00"/>
    <n v="3285.48"/>
    <n v="7"/>
    <n v="627.78"/>
    <n v="88232"/>
    <x v="0"/>
  </r>
  <r>
    <n v="24232"/>
    <s v="High"/>
    <n v="0.05"/>
    <n v="17.670000000000002"/>
    <n v="8.99"/>
    <n v="1352"/>
    <x v="0"/>
    <s v="Vivian Clarke"/>
    <s v="Regular Air"/>
    <x v="1"/>
    <x v="1"/>
    <x v="2"/>
    <s v="Small Pack"/>
    <x v="283"/>
    <n v="0.47"/>
    <n v="0.1624216765453006"/>
    <s v="United States"/>
    <x v="1"/>
    <x v="30"/>
    <s v="Camp Springs"/>
    <n v="20746"/>
    <x v="122"/>
    <x v="4"/>
    <s v="2015"/>
    <d v="2015-05-01T00:00:00"/>
    <n v="46.036799999999999"/>
    <n v="16"/>
    <n v="283.44"/>
    <n v="88234"/>
    <x v="0"/>
  </r>
  <r>
    <n v="20870"/>
    <s v="High"/>
    <n v="0.1"/>
    <n v="4.13"/>
    <n v="0.99"/>
    <n v="1354"/>
    <x v="1"/>
    <s v="Aaron Dillon"/>
    <s v="Regular Air"/>
    <x v="3"/>
    <x v="0"/>
    <x v="9"/>
    <s v="Small Box"/>
    <x v="508"/>
    <n v="0.39"/>
    <n v="-0.12906024096385543"/>
    <s v="United States"/>
    <x v="2"/>
    <x v="7"/>
    <s v="Weatherford"/>
    <n v="76086"/>
    <x v="143"/>
    <x v="2"/>
    <s v="2015"/>
    <d v="2015-02-11T00:00:00"/>
    <n v="-1.0712000000000002"/>
    <n v="2"/>
    <n v="8.3000000000000007"/>
    <n v="91209"/>
    <x v="0"/>
  </r>
  <r>
    <n v="20871"/>
    <s v="High"/>
    <n v="0.04"/>
    <n v="4.9800000000000004"/>
    <n v="0.49"/>
    <n v="1354"/>
    <x v="1"/>
    <s v="Aaron Dillon"/>
    <s v="Regular Air"/>
    <x v="3"/>
    <x v="0"/>
    <x v="9"/>
    <s v="Small Box"/>
    <x v="509"/>
    <n v="0.39"/>
    <n v="0.43928286852589649"/>
    <s v="United States"/>
    <x v="2"/>
    <x v="7"/>
    <s v="Weatherford"/>
    <n v="76086"/>
    <x v="143"/>
    <x v="2"/>
    <s v="2015"/>
    <d v="2015-02-13T00:00:00"/>
    <n v="4.4104000000000001"/>
    <n v="2"/>
    <n v="10.039999999999999"/>
    <n v="91209"/>
    <x v="0"/>
  </r>
  <r>
    <n v="18733"/>
    <s v="Medium"/>
    <n v="0.03"/>
    <n v="125.99"/>
    <n v="7.69"/>
    <n v="1357"/>
    <x v="1"/>
    <s v="Marguerite Yu"/>
    <s v="Regular Air"/>
    <x v="1"/>
    <x v="2"/>
    <x v="5"/>
    <s v="Small Box"/>
    <x v="442"/>
    <n v="0.57999999999999996"/>
    <n v="0.51032241633983599"/>
    <s v="United States"/>
    <x v="2"/>
    <x v="7"/>
    <s v="Weslaco"/>
    <n v="78596"/>
    <x v="26"/>
    <x v="1"/>
    <s v="2015"/>
    <d v="2015-06-05T00:00:00"/>
    <n v="500.95799999999997"/>
    <n v="9"/>
    <n v="981.65"/>
    <n v="88184"/>
    <x v="0"/>
  </r>
  <r>
    <n v="18645"/>
    <s v="High"/>
    <n v="7.0000000000000007E-2"/>
    <n v="119.99"/>
    <n v="16.8"/>
    <n v="1357"/>
    <x v="1"/>
    <s v="Marguerite Yu"/>
    <s v="Delivery Truck"/>
    <x v="1"/>
    <x v="2"/>
    <x v="6"/>
    <s v="Jumbo Box"/>
    <x v="510"/>
    <n v="0.35"/>
    <n v="0.69"/>
    <s v="United States"/>
    <x v="2"/>
    <x v="7"/>
    <s v="Weslaco"/>
    <n v="78596"/>
    <x v="162"/>
    <x v="1"/>
    <s v="2015"/>
    <d v="2015-06-30T00:00:00"/>
    <n v="1206.5961"/>
    <n v="15"/>
    <n v="1748.69"/>
    <n v="88185"/>
    <x v="0"/>
  </r>
  <r>
    <n v="20830"/>
    <s v="High"/>
    <n v="0.03"/>
    <n v="14.34"/>
    <n v="5"/>
    <n v="1360"/>
    <x v="0"/>
    <s v="Arlene Gibbons"/>
    <s v="Regular Air"/>
    <x v="3"/>
    <x v="1"/>
    <x v="2"/>
    <s v="Small Pack"/>
    <x v="511"/>
    <n v="0.49"/>
    <n v="0.69"/>
    <s v="United States"/>
    <x v="2"/>
    <x v="25"/>
    <s v="Muscatine"/>
    <n v="52761"/>
    <x v="161"/>
    <x v="0"/>
    <s v="2015"/>
    <d v="2015-01-27T00:00:00"/>
    <n v="82.310099999999991"/>
    <n v="8"/>
    <n v="119.29"/>
    <n v="89595"/>
    <x v="0"/>
  </r>
  <r>
    <n v="20829"/>
    <s v="High"/>
    <n v="0.01"/>
    <n v="2.89"/>
    <n v="0.5"/>
    <n v="1361"/>
    <x v="1"/>
    <s v="Kristina Collier"/>
    <s v="Regular Air"/>
    <x v="3"/>
    <x v="0"/>
    <x v="9"/>
    <s v="Small Box"/>
    <x v="277"/>
    <n v="0.38"/>
    <n v="0.39727272727272728"/>
    <s v="United States"/>
    <x v="2"/>
    <x v="22"/>
    <s v="Allen Park"/>
    <n v="48101"/>
    <x v="161"/>
    <x v="0"/>
    <s v="2015"/>
    <d v="2015-01-28T00:00:00"/>
    <n v="1.2236"/>
    <n v="1"/>
    <n v="3.08"/>
    <n v="89595"/>
    <x v="0"/>
  </r>
  <r>
    <n v="24432"/>
    <s v="Critical"/>
    <n v="0.01"/>
    <n v="6.48"/>
    <n v="6.22"/>
    <n v="1361"/>
    <x v="1"/>
    <s v="Kristina Collier"/>
    <s v="Express Air"/>
    <x v="3"/>
    <x v="0"/>
    <x v="7"/>
    <s v="Small Box"/>
    <x v="512"/>
    <n v="0.37"/>
    <n v="-0.22503887129283043"/>
    <s v="United States"/>
    <x v="2"/>
    <x v="22"/>
    <s v="Allen Park"/>
    <n v="48101"/>
    <x v="104"/>
    <x v="2"/>
    <s v="2015"/>
    <d v="2015-02-11T00:00:00"/>
    <n v="-15.6312"/>
    <n v="9"/>
    <n v="69.459999999999994"/>
    <n v="89596"/>
    <x v="0"/>
  </r>
  <r>
    <n v="24433"/>
    <s v="Critical"/>
    <n v="0.03"/>
    <n v="85.99"/>
    <n v="3.3"/>
    <n v="1361"/>
    <x v="1"/>
    <s v="Kristina Collier"/>
    <s v="Regular Air"/>
    <x v="3"/>
    <x v="2"/>
    <x v="5"/>
    <s v="Small Pack"/>
    <x v="181"/>
    <n v="0.37"/>
    <n v="0.69"/>
    <s v="United States"/>
    <x v="2"/>
    <x v="22"/>
    <s v="Allen Park"/>
    <n v="48101"/>
    <x v="104"/>
    <x v="2"/>
    <s v="2015"/>
    <d v="2015-02-12T00:00:00"/>
    <n v="790.54679999999996"/>
    <n v="16"/>
    <n v="1145.72"/>
    <n v="89596"/>
    <x v="0"/>
  </r>
  <r>
    <n v="23011"/>
    <s v="Medium"/>
    <n v="0.05"/>
    <n v="12.97"/>
    <n v="1.49"/>
    <n v="1363"/>
    <x v="1"/>
    <s v="Earl Roy"/>
    <s v="Regular Air"/>
    <x v="3"/>
    <x v="0"/>
    <x v="8"/>
    <s v="Small Box"/>
    <x v="513"/>
    <n v="0.35"/>
    <n v="0.20728100113765641"/>
    <s v="United States"/>
    <x v="3"/>
    <x v="26"/>
    <s v="Casselberry"/>
    <n v="32707"/>
    <x v="128"/>
    <x v="2"/>
    <s v="2015"/>
    <d v="2015-02-06T00:00:00"/>
    <n v="5.4659999999999993"/>
    <n v="2"/>
    <n v="26.37"/>
    <n v="89993"/>
    <x v="0"/>
  </r>
  <r>
    <n v="23012"/>
    <s v="Medium"/>
    <n v="0.06"/>
    <n v="5.81"/>
    <n v="3.37"/>
    <n v="1363"/>
    <x v="1"/>
    <s v="Earl Roy"/>
    <s v="Regular Air"/>
    <x v="3"/>
    <x v="0"/>
    <x v="3"/>
    <s v="Wrap Bag"/>
    <x v="514"/>
    <n v="0.54"/>
    <n v="-2.7903854790419165"/>
    <s v="United States"/>
    <x v="3"/>
    <x v="26"/>
    <s v="Casselberry"/>
    <n v="32707"/>
    <x v="128"/>
    <x v="2"/>
    <s v="2015"/>
    <d v="2015-02-06T00:00:00"/>
    <n v="-149.1182"/>
    <n v="9"/>
    <n v="53.44"/>
    <n v="89993"/>
    <x v="0"/>
  </r>
  <r>
    <n v="19333"/>
    <s v="Not Specified"/>
    <n v="0.1"/>
    <n v="5.98"/>
    <n v="5.35"/>
    <n v="1364"/>
    <x v="0"/>
    <s v="Chris Ford"/>
    <s v="Regular Air"/>
    <x v="1"/>
    <x v="0"/>
    <x v="7"/>
    <s v="Small Box"/>
    <x v="515"/>
    <n v="0.4"/>
    <n v="-1.5741192884548307"/>
    <s v="United States"/>
    <x v="1"/>
    <x v="30"/>
    <s v="Camp Springs"/>
    <n v="20746"/>
    <x v="83"/>
    <x v="5"/>
    <s v="2015"/>
    <d v="2015-03-17T00:00:00"/>
    <n v="-90.26"/>
    <n v="10"/>
    <n v="57.34"/>
    <n v="89994"/>
    <x v="0"/>
  </r>
  <r>
    <n v="20539"/>
    <s v="Medium"/>
    <n v="0.03"/>
    <n v="73.98"/>
    <n v="14.52"/>
    <n v="1367"/>
    <x v="0"/>
    <s v="James Hunter"/>
    <s v="Regular Air"/>
    <x v="3"/>
    <x v="2"/>
    <x v="13"/>
    <s v="Small Box"/>
    <x v="414"/>
    <n v="0.65"/>
    <n v="-4.1284687420906092"/>
    <s v="United States"/>
    <x v="2"/>
    <x v="7"/>
    <s v="Lubbock"/>
    <n v="79424"/>
    <x v="0"/>
    <x v="0"/>
    <s v="2015"/>
    <d v="2015-01-10T00:00:00"/>
    <n v="-326.23159999999996"/>
    <n v="1"/>
    <n v="79.02"/>
    <n v="90513"/>
    <x v="0"/>
  </r>
  <r>
    <n v="26034"/>
    <s v="Medium"/>
    <n v="0.09"/>
    <n v="4.55"/>
    <n v="1.49"/>
    <n v="1368"/>
    <x v="0"/>
    <s v="Patsy Harmon"/>
    <s v="Regular Air"/>
    <x v="3"/>
    <x v="0"/>
    <x v="8"/>
    <s v="Small Box"/>
    <x v="516"/>
    <n v="0.35"/>
    <n v="0.66396856581532415"/>
    <s v="United States"/>
    <x v="2"/>
    <x v="7"/>
    <s v="Lufkin"/>
    <n v="75901"/>
    <x v="165"/>
    <x v="5"/>
    <s v="2015"/>
    <d v="2015-03-25T00:00:00"/>
    <n v="16.898"/>
    <n v="6"/>
    <n v="25.45"/>
    <n v="90514"/>
    <x v="0"/>
  </r>
  <r>
    <n v="26035"/>
    <s v="Medium"/>
    <n v="7.0000000000000007E-2"/>
    <n v="9.7799999999999994"/>
    <n v="5.76"/>
    <n v="1369"/>
    <x v="0"/>
    <s v="Joe D Dean"/>
    <s v="Express Air"/>
    <x v="3"/>
    <x v="0"/>
    <x v="4"/>
    <s v="Small Box"/>
    <x v="453"/>
    <n v="0.35"/>
    <n v="0.18190028901734104"/>
    <s v="United States"/>
    <x v="2"/>
    <x v="7"/>
    <s v="Mansfield"/>
    <n v="76063"/>
    <x v="165"/>
    <x v="5"/>
    <s v="2015"/>
    <d v="2015-03-25T00:00:00"/>
    <n v="20.14"/>
    <n v="11"/>
    <n v="110.72"/>
    <n v="90514"/>
    <x v="0"/>
  </r>
  <r>
    <n v="24534"/>
    <s v="Critical"/>
    <n v="0.06"/>
    <n v="44.01"/>
    <n v="3.5"/>
    <n v="1374"/>
    <x v="0"/>
    <s v="Earl Buck"/>
    <s v="Regular Air"/>
    <x v="1"/>
    <x v="0"/>
    <x v="15"/>
    <s v="Small Box"/>
    <x v="517"/>
    <n v="0.59"/>
    <n v="-0.45232211333617384"/>
    <s v="United States"/>
    <x v="0"/>
    <x v="1"/>
    <s v="Stockton"/>
    <n v="95207"/>
    <x v="31"/>
    <x v="1"/>
    <s v="2015"/>
    <d v="2015-06-08T00:00:00"/>
    <n v="-21.231999999999999"/>
    <n v="1"/>
    <n v="46.94"/>
    <n v="88212"/>
    <x v="0"/>
  </r>
  <r>
    <n v="19932"/>
    <s v="Low"/>
    <n v="0.05"/>
    <n v="2.89"/>
    <n v="0.5"/>
    <n v="1380"/>
    <x v="0"/>
    <s v="Jeanne Walker"/>
    <s v="Regular Air"/>
    <x v="1"/>
    <x v="0"/>
    <x v="9"/>
    <s v="Small Box"/>
    <x v="277"/>
    <n v="0.38"/>
    <n v="0.69"/>
    <s v="United States"/>
    <x v="1"/>
    <x v="16"/>
    <s v="Portsmouth"/>
    <n v="3801"/>
    <x v="150"/>
    <x v="1"/>
    <s v="2015"/>
    <d v="2015-07-03T00:00:00"/>
    <n v="18.0642"/>
    <n v="9"/>
    <n v="26.18"/>
    <n v="88213"/>
    <x v="0"/>
  </r>
  <r>
    <n v="19018"/>
    <s v="Medium"/>
    <n v="0.03"/>
    <n v="2.23"/>
    <n v="4.57"/>
    <n v="1383"/>
    <x v="0"/>
    <s v="Christina Hanna"/>
    <s v="Regular Air"/>
    <x v="3"/>
    <x v="1"/>
    <x v="2"/>
    <s v="Small Pack"/>
    <x v="518"/>
    <n v="0.41"/>
    <n v="-3.2536636427076062"/>
    <s v="United States"/>
    <x v="0"/>
    <x v="17"/>
    <s v="West Valley City"/>
    <n v="84120"/>
    <x v="90"/>
    <x v="3"/>
    <s v="2015"/>
    <d v="2015-05-02T00:00:00"/>
    <n v="-93.25"/>
    <n v="12"/>
    <n v="28.66"/>
    <n v="89406"/>
    <x v="0"/>
  </r>
  <r>
    <n v="25790"/>
    <s v="Not Specified"/>
    <n v="7.0000000000000007E-2"/>
    <n v="11.29"/>
    <n v="5.03"/>
    <n v="1384"/>
    <x v="1"/>
    <s v="George McLamb"/>
    <s v="Regular Air"/>
    <x v="3"/>
    <x v="0"/>
    <x v="10"/>
    <s v="Small Box"/>
    <x v="519"/>
    <n v="0.59"/>
    <n v="-1.3235103101152783"/>
    <s v="United States"/>
    <x v="3"/>
    <x v="8"/>
    <s v="Alexandria"/>
    <n v="22304"/>
    <x v="133"/>
    <x v="1"/>
    <s v="2015"/>
    <d v="2015-07-02T00:00:00"/>
    <n v="-163.03"/>
    <n v="11"/>
    <n v="123.18"/>
    <n v="89407"/>
    <x v="0"/>
  </r>
  <r>
    <n v="22984"/>
    <s v="Low"/>
    <n v="0.02"/>
    <n v="70.97"/>
    <n v="3.5"/>
    <n v="1384"/>
    <x v="1"/>
    <s v="George McLamb"/>
    <s v="Regular Air"/>
    <x v="3"/>
    <x v="0"/>
    <x v="15"/>
    <s v="Small Box"/>
    <x v="235"/>
    <n v="0.59"/>
    <n v="1.5399161444714657E-2"/>
    <s v="United States"/>
    <x v="3"/>
    <x v="8"/>
    <s v="Alexandria"/>
    <n v="22304"/>
    <x v="31"/>
    <x v="1"/>
    <s v="2015"/>
    <d v="2015-06-14T00:00:00"/>
    <n v="23.61599999999995"/>
    <n v="21"/>
    <n v="1533.59"/>
    <n v="89408"/>
    <x v="0"/>
  </r>
  <r>
    <n v="18970"/>
    <s v="Critical"/>
    <n v="0.06"/>
    <n v="1.74"/>
    <n v="4.08"/>
    <n v="1389"/>
    <x v="1"/>
    <s v="Jean Khan"/>
    <s v="Regular Air"/>
    <x v="0"/>
    <x v="1"/>
    <x v="2"/>
    <s v="Small Pack"/>
    <x v="60"/>
    <n v="0.53"/>
    <n v="-3.9975451263537907"/>
    <s v="United States"/>
    <x v="0"/>
    <x v="1"/>
    <s v="Menlo Park"/>
    <n v="94025"/>
    <x v="51"/>
    <x v="0"/>
    <s v="2015"/>
    <d v="2015-01-26T00:00:00"/>
    <n v="-11.0732"/>
    <n v="1"/>
    <n v="2.77"/>
    <n v="88726"/>
    <x v="0"/>
  </r>
  <r>
    <n v="19852"/>
    <s v="High"/>
    <n v="0.08"/>
    <n v="2.62"/>
    <n v="0.8"/>
    <n v="1389"/>
    <x v="1"/>
    <s v="Jean Khan"/>
    <s v="Express Air"/>
    <x v="2"/>
    <x v="0"/>
    <x v="3"/>
    <s v="Wrap Bag"/>
    <x v="505"/>
    <n v="0.39"/>
    <n v="0.69"/>
    <s v="United States"/>
    <x v="0"/>
    <x v="1"/>
    <s v="Menlo Park"/>
    <n v="94025"/>
    <x v="116"/>
    <x v="3"/>
    <s v="2015"/>
    <d v="2015-05-15T00:00:00"/>
    <n v="21.769499999999997"/>
    <n v="12"/>
    <n v="31.55"/>
    <n v="88728"/>
    <x v="0"/>
  </r>
  <r>
    <n v="19111"/>
    <s v="High"/>
    <n v="0.09"/>
    <n v="2.61"/>
    <n v="0.5"/>
    <n v="1389"/>
    <x v="1"/>
    <s v="Jean Khan"/>
    <s v="Regular Air"/>
    <x v="3"/>
    <x v="0"/>
    <x v="9"/>
    <s v="Small Box"/>
    <x v="413"/>
    <n v="0.39"/>
    <n v="0.69"/>
    <s v="United States"/>
    <x v="0"/>
    <x v="1"/>
    <s v="Menlo Park"/>
    <n v="94025"/>
    <x v="26"/>
    <x v="1"/>
    <s v="2015"/>
    <d v="2015-06-05T00:00:00"/>
    <n v="29.380199999999995"/>
    <n v="17"/>
    <n v="42.58"/>
    <n v="88729"/>
    <x v="0"/>
  </r>
  <r>
    <n v="18702"/>
    <s v="Critical"/>
    <n v="0.1"/>
    <n v="8.17"/>
    <n v="1.69"/>
    <n v="1390"/>
    <x v="1"/>
    <s v="Hazel Jones"/>
    <s v="Regular Air"/>
    <x v="0"/>
    <x v="0"/>
    <x v="7"/>
    <s v="Wrap Bag"/>
    <x v="520"/>
    <n v="0.38"/>
    <n v="0.69"/>
    <s v="United States"/>
    <x v="0"/>
    <x v="1"/>
    <s v="Stockton"/>
    <n v="95207"/>
    <x v="41"/>
    <x v="3"/>
    <s v="2015"/>
    <d v="2015-05-16T00:00:00"/>
    <n v="100.2984"/>
    <n v="19"/>
    <n v="145.36000000000001"/>
    <n v="88731"/>
    <x v="0"/>
  </r>
  <r>
    <n v="18703"/>
    <s v="Critical"/>
    <n v="0.03"/>
    <n v="110.99"/>
    <n v="2.5"/>
    <n v="1390"/>
    <x v="1"/>
    <s v="Hazel Jones"/>
    <s v="Regular Air"/>
    <x v="0"/>
    <x v="2"/>
    <x v="5"/>
    <s v="Small Box"/>
    <x v="170"/>
    <n v="0.56999999999999995"/>
    <n v="0.69"/>
    <s v="United States"/>
    <x v="0"/>
    <x v="1"/>
    <s v="Stockton"/>
    <n v="95207"/>
    <x v="41"/>
    <x v="3"/>
    <s v="2015"/>
    <d v="2015-05-18T00:00:00"/>
    <n v="2495.3987999999999"/>
    <n v="38"/>
    <n v="3616.52"/>
    <n v="88731"/>
    <x v="0"/>
  </r>
  <r>
    <n v="20523"/>
    <s v="Not Specified"/>
    <n v="0"/>
    <n v="2.88"/>
    <n v="0.7"/>
    <n v="1391"/>
    <x v="1"/>
    <s v="Carolyn Greer"/>
    <s v="Express Air"/>
    <x v="3"/>
    <x v="0"/>
    <x v="0"/>
    <s v="Wrap Bag"/>
    <x v="122"/>
    <n v="0.56000000000000005"/>
    <n v="-1.3819095477386863E-2"/>
    <s v="United States"/>
    <x v="0"/>
    <x v="1"/>
    <s v="Sunnyvale"/>
    <n v="94086"/>
    <x v="158"/>
    <x v="4"/>
    <s v="2015"/>
    <d v="2015-04-24T00:00:00"/>
    <n v="-0.10999999999999943"/>
    <n v="1"/>
    <n v="7.96"/>
    <n v="88727"/>
    <x v="0"/>
  </r>
  <r>
    <n v="20163"/>
    <s v="Low"/>
    <n v="7.0000000000000007E-2"/>
    <n v="12.28"/>
    <n v="6.13"/>
    <n v="1391"/>
    <x v="1"/>
    <s v="Carolyn Greer"/>
    <s v="Regular Air"/>
    <x v="2"/>
    <x v="0"/>
    <x v="10"/>
    <s v="Small Box"/>
    <x v="521"/>
    <n v="0.56999999999999995"/>
    <n v="3.9107779973818681E-2"/>
    <s v="United States"/>
    <x v="0"/>
    <x v="1"/>
    <s v="Sunnyvale"/>
    <n v="94086"/>
    <x v="32"/>
    <x v="3"/>
    <s v="2015"/>
    <d v="2015-05-10T00:00:00"/>
    <n v="15.236000000000018"/>
    <n v="33"/>
    <n v="389.59"/>
    <n v="88730"/>
    <x v="0"/>
  </r>
  <r>
    <n v="5297"/>
    <s v="Not Specified"/>
    <n v="0"/>
    <n v="8.6"/>
    <n v="6.19"/>
    <n v="1402"/>
    <x v="1"/>
    <s v="Wesley Tate"/>
    <s v="Regular Air"/>
    <x v="0"/>
    <x v="0"/>
    <x v="8"/>
    <s v="Small Box"/>
    <x v="331"/>
    <n v="0.38"/>
    <n v="-9.5678849717564587E-2"/>
    <s v="United States"/>
    <x v="2"/>
    <x v="12"/>
    <s v="Chicago"/>
    <n v="60653"/>
    <x v="43"/>
    <x v="0"/>
    <s v="2015"/>
    <d v="2015-01-15T00:00:00"/>
    <n v="-42.8536"/>
    <n v="48"/>
    <n v="447.89"/>
    <n v="37729"/>
    <x v="0"/>
  </r>
  <r>
    <n v="6080"/>
    <s v="Medium"/>
    <n v="0.04"/>
    <n v="30.73"/>
    <n v="4"/>
    <n v="1402"/>
    <x v="1"/>
    <s v="Wesley Tate"/>
    <s v="Regular Air"/>
    <x v="1"/>
    <x v="2"/>
    <x v="13"/>
    <s v="Small Box"/>
    <x v="88"/>
    <n v="0.75"/>
    <n v="-1.4632189409081951E-2"/>
    <s v="United States"/>
    <x v="2"/>
    <x v="12"/>
    <s v="Chicago"/>
    <n v="60653"/>
    <x v="72"/>
    <x v="0"/>
    <s v="2015"/>
    <d v="2015-01-22T00:00:00"/>
    <n v="-20.79"/>
    <n v="48"/>
    <n v="1420.84"/>
    <n v="43079"/>
    <x v="0"/>
  </r>
  <r>
    <n v="23297"/>
    <s v="Not Specified"/>
    <n v="0"/>
    <n v="8.6"/>
    <n v="6.19"/>
    <n v="1405"/>
    <x v="1"/>
    <s v="Crystal Floyd"/>
    <s v="Regular Air"/>
    <x v="0"/>
    <x v="0"/>
    <x v="8"/>
    <s v="Small Box"/>
    <x v="331"/>
    <n v="0.38"/>
    <n v="-0.29661105653299991"/>
    <s v="United States"/>
    <x v="2"/>
    <x v="22"/>
    <s v="Battle Creek"/>
    <n v="49017"/>
    <x v="43"/>
    <x v="0"/>
    <s v="2015"/>
    <d v="2015-01-15T00:00:00"/>
    <n v="-33.211539999999999"/>
    <n v="12"/>
    <n v="111.97"/>
    <n v="86144"/>
    <x v="0"/>
  </r>
  <r>
    <n v="24080"/>
    <s v="Medium"/>
    <n v="0.04"/>
    <n v="30.73"/>
    <n v="4"/>
    <n v="1405"/>
    <x v="1"/>
    <s v="Crystal Floyd"/>
    <s v="Regular Air"/>
    <x v="1"/>
    <x v="2"/>
    <x v="13"/>
    <s v="Small Box"/>
    <x v="88"/>
    <n v="0.75"/>
    <n v="-5.8528757636327804E-2"/>
    <s v="United States"/>
    <x v="2"/>
    <x v="22"/>
    <s v="Battle Creek"/>
    <n v="49017"/>
    <x v="72"/>
    <x v="0"/>
    <s v="2015"/>
    <d v="2015-01-22T00:00:00"/>
    <n v="-20.79"/>
    <n v="12"/>
    <n v="355.21"/>
    <n v="86145"/>
    <x v="0"/>
  </r>
  <r>
    <n v="19417"/>
    <s v="Medium"/>
    <n v="0"/>
    <n v="65.989999999999995"/>
    <n v="5.26"/>
    <n v="1410"/>
    <x v="0"/>
    <s v="Charles Ward"/>
    <s v="Regular Air"/>
    <x v="0"/>
    <x v="2"/>
    <x v="5"/>
    <s v="Small Box"/>
    <x v="522"/>
    <n v="0.59"/>
    <n v="0.69"/>
    <s v="United States"/>
    <x v="0"/>
    <x v="1"/>
    <s v="Moreno Valley"/>
    <n v="92553"/>
    <x v="74"/>
    <x v="4"/>
    <s v="2015"/>
    <d v="2015-04-08T00:00:00"/>
    <n v="369.99869999999999"/>
    <n v="9"/>
    <n v="536.23"/>
    <n v="87086"/>
    <x v="0"/>
  </r>
  <r>
    <n v="24407"/>
    <s v="Not Specified"/>
    <n v="0.08"/>
    <n v="3.38"/>
    <n v="0.85"/>
    <n v="1412"/>
    <x v="0"/>
    <s v="Marc Ray"/>
    <s v="Regular Air"/>
    <x v="0"/>
    <x v="0"/>
    <x v="0"/>
    <s v="Wrap Bag"/>
    <x v="523"/>
    <n v="0.48"/>
    <n v="0.52701880958515845"/>
    <s v="United States"/>
    <x v="0"/>
    <x v="1"/>
    <s v="Mountain View"/>
    <n v="94043"/>
    <x v="23"/>
    <x v="2"/>
    <s v="2015"/>
    <d v="2015-02-04T00:00:00"/>
    <n v="20.453600000000002"/>
    <n v="12"/>
    <n v="38.81"/>
    <n v="87087"/>
    <x v="0"/>
  </r>
  <r>
    <n v="1417"/>
    <s v="Medium"/>
    <n v="0"/>
    <n v="65.989999999999995"/>
    <n v="5.26"/>
    <n v="1413"/>
    <x v="1"/>
    <s v="Pamela Wiley"/>
    <s v="Regular Air"/>
    <x v="0"/>
    <x v="2"/>
    <x v="5"/>
    <s v="Small Box"/>
    <x v="522"/>
    <n v="0.59"/>
    <n v="0.25280663148275928"/>
    <s v="United States"/>
    <x v="1"/>
    <x v="15"/>
    <s v="Boston"/>
    <n v="2113"/>
    <x v="74"/>
    <x v="4"/>
    <s v="2015"/>
    <d v="2015-04-08T00:00:00"/>
    <n v="542.25"/>
    <n v="36"/>
    <n v="2144.92"/>
    <n v="10277"/>
    <x v="0"/>
  </r>
  <r>
    <n v="6406"/>
    <s v="Not Specified"/>
    <n v="0.02"/>
    <n v="16.48"/>
    <n v="1.99"/>
    <n v="1413"/>
    <x v="1"/>
    <s v="Pamela Wiley"/>
    <s v="Express Air"/>
    <x v="0"/>
    <x v="2"/>
    <x v="13"/>
    <s v="Small Pack"/>
    <x v="524"/>
    <n v="0.42"/>
    <n v="0.14365610037972593"/>
    <s v="United States"/>
    <x v="1"/>
    <x v="15"/>
    <s v="Boston"/>
    <n v="2113"/>
    <x v="23"/>
    <x v="2"/>
    <s v="2015"/>
    <d v="2015-02-04T00:00:00"/>
    <n v="69.61"/>
    <n v="27"/>
    <n v="484.56"/>
    <n v="45539"/>
    <x v="0"/>
  </r>
  <r>
    <n v="25129"/>
    <s v="Critical"/>
    <n v="0.02"/>
    <n v="417.4"/>
    <n v="75.23"/>
    <n v="1416"/>
    <x v="1"/>
    <s v="Betsy Gibson"/>
    <s v="Delivery Truck"/>
    <x v="2"/>
    <x v="1"/>
    <x v="11"/>
    <s v="Jumbo Box"/>
    <x v="249"/>
    <n v="0.79"/>
    <n v="-1.3473088431909341"/>
    <s v="United States"/>
    <x v="2"/>
    <x v="38"/>
    <s v="Indianapolis"/>
    <n v="46203"/>
    <x v="166"/>
    <x v="3"/>
    <s v="2015"/>
    <d v="2015-05-07T00:00:00"/>
    <n v="-634.86540000000002"/>
    <n v="1"/>
    <n v="471.21"/>
    <n v="90538"/>
    <x v="0"/>
  </r>
  <r>
    <n v="24722"/>
    <s v="High"/>
    <n v="0.04"/>
    <n v="46.89"/>
    <n v="5.0999999999999996"/>
    <n v="1416"/>
    <x v="1"/>
    <s v="Betsy Gibson"/>
    <s v="Regular Air"/>
    <x v="2"/>
    <x v="0"/>
    <x v="15"/>
    <s v="Medium Box"/>
    <x v="480"/>
    <n v="0.46"/>
    <n v="0.47708230655495315"/>
    <s v="United States"/>
    <x v="2"/>
    <x v="38"/>
    <s v="Indianapolis"/>
    <n v="46203"/>
    <x v="97"/>
    <x v="1"/>
    <s v="2015"/>
    <d v="2015-06-27T00:00:00"/>
    <n v="87.12"/>
    <n v="4"/>
    <n v="182.61"/>
    <n v="90540"/>
    <x v="0"/>
  </r>
  <r>
    <n v="22823"/>
    <s v="Low"/>
    <n v="7.0000000000000007E-2"/>
    <n v="4.84"/>
    <n v="0.71"/>
    <n v="1418"/>
    <x v="0"/>
    <s v="Rebecca Lindsey"/>
    <s v="Regular Air"/>
    <x v="2"/>
    <x v="0"/>
    <x v="0"/>
    <s v="Wrap Bag"/>
    <x v="525"/>
    <n v="0.52"/>
    <n v="0.69"/>
    <s v="United States"/>
    <x v="2"/>
    <x v="38"/>
    <s v="Kokomo"/>
    <n v="46901"/>
    <x v="167"/>
    <x v="0"/>
    <s v="2015"/>
    <d v="2015-01-03T00:00:00"/>
    <n v="25.240199999999998"/>
    <n v="8"/>
    <n v="36.58"/>
    <n v="90539"/>
    <x v="0"/>
  </r>
  <r>
    <n v="24295"/>
    <s v="Not Specified"/>
    <n v="0.01"/>
    <n v="124.49"/>
    <n v="51.94"/>
    <n v="1419"/>
    <x v="0"/>
    <s v="Brooke Lancaster"/>
    <s v="Delivery Truck"/>
    <x v="2"/>
    <x v="1"/>
    <x v="11"/>
    <s v="Jumbo Box"/>
    <x v="156"/>
    <n v="0.63"/>
    <n v="-3.9844218726326958E-2"/>
    <s v="United States"/>
    <x v="2"/>
    <x v="38"/>
    <s v="Lafayette"/>
    <n v="47905"/>
    <x v="97"/>
    <x v="1"/>
    <s v="2015"/>
    <d v="2015-06-26T00:00:00"/>
    <n v="-94.674644999999998"/>
    <n v="18"/>
    <n v="2376.12"/>
    <n v="90540"/>
    <x v="0"/>
  </r>
  <r>
    <n v="19024"/>
    <s v="Low"/>
    <n v="0.05"/>
    <n v="350.99"/>
    <n v="39"/>
    <n v="1424"/>
    <x v="1"/>
    <s v="Robyn Zhou"/>
    <s v="Delivery Truck"/>
    <x v="1"/>
    <x v="1"/>
    <x v="1"/>
    <s v="Jumbo Drum"/>
    <x v="455"/>
    <n v="0.55000000000000004"/>
    <n v="0.44239706689671393"/>
    <s v="United States"/>
    <x v="0"/>
    <x v="21"/>
    <s v="Englewood"/>
    <n v="80112"/>
    <x v="38"/>
    <x v="0"/>
    <s v="2015"/>
    <d v="2015-01-14T00:00:00"/>
    <n v="451.28039999999999"/>
    <n v="3"/>
    <n v="1020.08"/>
    <n v="89448"/>
    <x v="0"/>
  </r>
  <r>
    <n v="19025"/>
    <s v="Low"/>
    <n v="0"/>
    <n v="8.74"/>
    <n v="1.39"/>
    <n v="1424"/>
    <x v="1"/>
    <s v="Robyn Zhou"/>
    <s v="Regular Air"/>
    <x v="1"/>
    <x v="0"/>
    <x v="4"/>
    <s v="Small Box"/>
    <x v="526"/>
    <n v="0.38"/>
    <n v="0.69"/>
    <s v="United States"/>
    <x v="0"/>
    <x v="21"/>
    <s v="Englewood"/>
    <n v="80112"/>
    <x v="38"/>
    <x v="0"/>
    <s v="2015"/>
    <d v="2015-01-16T00:00:00"/>
    <n v="44.988"/>
    <n v="7"/>
    <n v="65.2"/>
    <n v="89448"/>
    <x v="0"/>
  </r>
  <r>
    <n v="19026"/>
    <s v="Low"/>
    <n v="0.02"/>
    <n v="1.98"/>
    <n v="0.7"/>
    <n v="1424"/>
    <x v="1"/>
    <s v="Robyn Zhou"/>
    <s v="Regular Air"/>
    <x v="1"/>
    <x v="0"/>
    <x v="3"/>
    <s v="Wrap Bag"/>
    <x v="133"/>
    <n v="0.83"/>
    <n v="-0.9177866312527666"/>
    <s v="United States"/>
    <x v="0"/>
    <x v="21"/>
    <s v="Englewood"/>
    <n v="80112"/>
    <x v="38"/>
    <x v="0"/>
    <s v="2015"/>
    <d v="2015-01-16T00:00:00"/>
    <n v="-20.732799999999997"/>
    <n v="11"/>
    <n v="22.59"/>
    <n v="89448"/>
    <x v="0"/>
  </r>
  <r>
    <n v="23620"/>
    <s v="Not Specified"/>
    <n v="0.05"/>
    <n v="8.0399999999999991"/>
    <n v="8.94"/>
    <n v="1424"/>
    <x v="1"/>
    <s v="Robyn Zhou"/>
    <s v="Regular Air"/>
    <x v="1"/>
    <x v="0"/>
    <x v="8"/>
    <s v="Small Box"/>
    <x v="376"/>
    <n v="0.4"/>
    <n v="-1.3546044825313115"/>
    <s v="United States"/>
    <x v="0"/>
    <x v="21"/>
    <s v="Englewood"/>
    <n v="80112"/>
    <x v="105"/>
    <x v="1"/>
    <s v="2015"/>
    <d v="2015-06-22T00:00:00"/>
    <n v="-164.39479999999998"/>
    <n v="15"/>
    <n v="121.36"/>
    <n v="89449"/>
    <x v="0"/>
  </r>
  <r>
    <n v="22824"/>
    <s v="Low"/>
    <n v="0.04"/>
    <n v="2036.48"/>
    <n v="14.7"/>
    <n v="1425"/>
    <x v="0"/>
    <s v="Gregory Crane"/>
    <s v="Delivery Truck"/>
    <x v="2"/>
    <x v="2"/>
    <x v="6"/>
    <s v="Jumbo Drum"/>
    <x v="220"/>
    <n v="0.55000000000000004"/>
    <n v="-2.3802331067155986"/>
    <s v="United States"/>
    <x v="0"/>
    <x v="21"/>
    <s v="Fort Collins"/>
    <n v="80525"/>
    <x v="167"/>
    <x v="0"/>
    <s v="2015"/>
    <d v="2015-01-06T00:00:00"/>
    <n v="-4793.0039999999999"/>
    <n v="1"/>
    <n v="2013.67"/>
    <n v="89450"/>
    <x v="0"/>
  </r>
  <r>
    <n v="22407"/>
    <s v="Low"/>
    <n v="0.09"/>
    <n v="125.99"/>
    <n v="2.5"/>
    <n v="1427"/>
    <x v="0"/>
    <s v="Stacy Gould"/>
    <s v="Regular Air"/>
    <x v="1"/>
    <x v="2"/>
    <x v="5"/>
    <s v="Small Box"/>
    <x v="418"/>
    <n v="0.6"/>
    <n v="0.69"/>
    <s v="United States"/>
    <x v="2"/>
    <x v="22"/>
    <s v="Bay City"/>
    <n v="48708"/>
    <x v="64"/>
    <x v="2"/>
    <s v="2015"/>
    <d v="2015-02-09T00:00:00"/>
    <n v="1258.7876999999999"/>
    <n v="18"/>
    <n v="1824.33"/>
    <n v="90905"/>
    <x v="0"/>
  </r>
  <r>
    <n v="19810"/>
    <s v="Not Specified"/>
    <n v="0.05"/>
    <n v="9.7799999999999994"/>
    <n v="1.39"/>
    <n v="1432"/>
    <x v="1"/>
    <s v="Kerry Green"/>
    <s v="Regular Air"/>
    <x v="0"/>
    <x v="0"/>
    <x v="4"/>
    <s v="Small Box"/>
    <x v="453"/>
    <n v="0.39"/>
    <n v="0.69"/>
    <s v="United States"/>
    <x v="2"/>
    <x v="38"/>
    <s v="Indianapolis"/>
    <n v="46203"/>
    <x v="93"/>
    <x v="5"/>
    <s v="2015"/>
    <d v="2015-03-06T00:00:00"/>
    <n v="74.278499999999994"/>
    <n v="11"/>
    <n v="107.65"/>
    <n v="86826"/>
    <x v="0"/>
  </r>
  <r>
    <n v="18762"/>
    <s v="Low"/>
    <n v="7.0000000000000007E-2"/>
    <n v="10.98"/>
    <n v="4.8"/>
    <n v="1432"/>
    <x v="1"/>
    <s v="Kerry Green"/>
    <s v="Regular Air"/>
    <x v="0"/>
    <x v="0"/>
    <x v="4"/>
    <s v="Small Box"/>
    <x v="182"/>
    <n v="0.36"/>
    <n v="0.32031959324496095"/>
    <s v="United States"/>
    <x v="2"/>
    <x v="38"/>
    <s v="Indianapolis"/>
    <n v="46203"/>
    <x v="105"/>
    <x v="1"/>
    <s v="2015"/>
    <d v="2015-06-27T00:00:00"/>
    <n v="52.92"/>
    <n v="16"/>
    <n v="165.21"/>
    <n v="86827"/>
    <x v="0"/>
  </r>
  <r>
    <n v="19811"/>
    <s v="Not Specified"/>
    <n v="0.02"/>
    <n v="3.28"/>
    <n v="3.97"/>
    <n v="1433"/>
    <x v="1"/>
    <s v="Frances Jackson"/>
    <s v="Express Air"/>
    <x v="0"/>
    <x v="0"/>
    <x v="0"/>
    <s v="Wrap Bag"/>
    <x v="365"/>
    <n v="0.56000000000000005"/>
    <n v="-2.6381709741550696"/>
    <s v="United States"/>
    <x v="2"/>
    <x v="38"/>
    <s v="Jeffersonville"/>
    <n v="47130"/>
    <x v="93"/>
    <x v="5"/>
    <s v="2015"/>
    <d v="2015-03-06T00:00:00"/>
    <n v="-66.349999999999994"/>
    <n v="7"/>
    <n v="25.15"/>
    <n v="86826"/>
    <x v="0"/>
  </r>
  <r>
    <n v="20124"/>
    <s v="High"/>
    <n v="7.0000000000000007E-2"/>
    <n v="300.98"/>
    <n v="64.73"/>
    <n v="1433"/>
    <x v="1"/>
    <s v="Frances Jackson"/>
    <s v="Delivery Truck"/>
    <x v="0"/>
    <x v="1"/>
    <x v="1"/>
    <s v="Jumbo Drum"/>
    <x v="527"/>
    <n v="0.56000000000000005"/>
    <n v="0.32659442406593309"/>
    <s v="United States"/>
    <x v="2"/>
    <x v="38"/>
    <s v="Jeffersonville"/>
    <n v="47130"/>
    <x v="168"/>
    <x v="3"/>
    <s v="2015"/>
    <d v="2015-05-21T00:00:00"/>
    <n v="1399.6400000000003"/>
    <n v="14"/>
    <n v="4285.5600000000004"/>
    <n v="86828"/>
    <x v="0"/>
  </r>
  <r>
    <n v="20125"/>
    <s v="High"/>
    <n v="0.01"/>
    <n v="20.98"/>
    <n v="45"/>
    <n v="1433"/>
    <x v="1"/>
    <s v="Frances Jackson"/>
    <s v="Delivery Truck"/>
    <x v="0"/>
    <x v="0"/>
    <x v="10"/>
    <s v="Jumbo Drum"/>
    <x v="528"/>
    <n v="0.61"/>
    <n v="0.36847173606601563"/>
    <s v="United States"/>
    <x v="2"/>
    <x v="38"/>
    <s v="Jeffersonville"/>
    <n v="47130"/>
    <x v="168"/>
    <x v="3"/>
    <s v="2015"/>
    <d v="2015-05-19T00:00:00"/>
    <n v="232.64200000000028"/>
    <n v="28"/>
    <n v="631.37"/>
    <n v="86828"/>
    <x v="0"/>
  </r>
  <r>
    <n v="21955"/>
    <s v="Critical"/>
    <n v="0.01"/>
    <n v="80.98"/>
    <n v="35"/>
    <n v="1438"/>
    <x v="0"/>
    <s v="Jean Weiss Diaz"/>
    <s v="Regular Air"/>
    <x v="0"/>
    <x v="0"/>
    <x v="10"/>
    <s v="Large Box"/>
    <x v="354"/>
    <n v="0.83"/>
    <n v="-1.528482992943285"/>
    <s v="United States"/>
    <x v="1"/>
    <x v="10"/>
    <s v="Elyria"/>
    <n v="44035"/>
    <x v="46"/>
    <x v="0"/>
    <s v="2015"/>
    <d v="2015-01-24T00:00:00"/>
    <n v="-409.37360000000001"/>
    <n v="3"/>
    <n v="267.83"/>
    <n v="90120"/>
    <x v="0"/>
  </r>
  <r>
    <n v="23415"/>
    <s v="Critical"/>
    <n v="0.05"/>
    <n v="6.48"/>
    <n v="6.22"/>
    <n v="1439"/>
    <x v="0"/>
    <s v="Kyle Kaufman"/>
    <s v="Regular Air"/>
    <x v="0"/>
    <x v="0"/>
    <x v="7"/>
    <s v="Small Box"/>
    <x v="512"/>
    <n v="0.37"/>
    <n v="-1.3546132339235788"/>
    <s v="United States"/>
    <x v="1"/>
    <x v="10"/>
    <s v="Euclid"/>
    <n v="44117"/>
    <x v="65"/>
    <x v="4"/>
    <s v="2015"/>
    <d v="2015-04-29T00:00:00"/>
    <n v="-29.07"/>
    <n v="3"/>
    <n v="21.46"/>
    <n v="90121"/>
    <x v="0"/>
  </r>
  <r>
    <n v="22672"/>
    <s v="Not Specified"/>
    <n v="0.04"/>
    <n v="177.98"/>
    <n v="0.99"/>
    <n v="1442"/>
    <x v="1"/>
    <s v="Rodney Field"/>
    <s v="Regular Air"/>
    <x v="0"/>
    <x v="0"/>
    <x v="15"/>
    <s v="Small Box"/>
    <x v="529"/>
    <n v="0.56000000000000005"/>
    <n v="0.69"/>
    <s v="United States"/>
    <x v="2"/>
    <x v="33"/>
    <s v="Springfield"/>
    <n v="65807"/>
    <x v="97"/>
    <x v="1"/>
    <s v="2015"/>
    <d v="2015-06-27T00:00:00"/>
    <n v="1909.8854999999996"/>
    <n v="15"/>
    <n v="2767.95"/>
    <n v="89076"/>
    <x v="0"/>
  </r>
  <r>
    <n v="21945"/>
    <s v="Low"/>
    <n v="0.02"/>
    <n v="15.99"/>
    <n v="13.18"/>
    <n v="1442"/>
    <x v="1"/>
    <s v="Rodney Field"/>
    <s v="Express Air"/>
    <x v="0"/>
    <x v="0"/>
    <x v="8"/>
    <s v="Small Box"/>
    <x v="222"/>
    <n v="0.37"/>
    <n v="-0.62580264976022115"/>
    <s v="United States"/>
    <x v="2"/>
    <x v="33"/>
    <s v="Springfield"/>
    <n v="65807"/>
    <x v="111"/>
    <x v="0"/>
    <s v="2015"/>
    <d v="2015-02-03T00:00:00"/>
    <n v="-76.992500000000007"/>
    <n v="7"/>
    <n v="123.03"/>
    <n v="89077"/>
    <x v="0"/>
  </r>
  <r>
    <n v="21946"/>
    <s v="Low"/>
    <n v="0.09"/>
    <n v="46.94"/>
    <n v="6.77"/>
    <n v="1442"/>
    <x v="1"/>
    <s v="Rodney Field"/>
    <s v="Express Air"/>
    <x v="0"/>
    <x v="1"/>
    <x v="2"/>
    <s v="Small Box"/>
    <x v="530"/>
    <n v="0.44"/>
    <n v="0.69"/>
    <s v="United States"/>
    <x v="2"/>
    <x v="33"/>
    <s v="Springfield"/>
    <n v="65807"/>
    <x v="111"/>
    <x v="0"/>
    <s v="2015"/>
    <d v="2015-01-30T00:00:00"/>
    <n v="297.96959999999996"/>
    <n v="10"/>
    <n v="431.84"/>
    <n v="89077"/>
    <x v="0"/>
  </r>
  <r>
    <n v="23793"/>
    <s v="Medium"/>
    <n v="0.1"/>
    <n v="218.08"/>
    <n v="18.059999999999999"/>
    <n v="1450"/>
    <x v="0"/>
    <s v="Veronica Peck"/>
    <s v="Express Air"/>
    <x v="3"/>
    <x v="1"/>
    <x v="1"/>
    <s v="Large Box"/>
    <x v="531"/>
    <n v="0.56999999999999995"/>
    <n v="0.55728900363826894"/>
    <s v="United States"/>
    <x v="0"/>
    <x v="1"/>
    <s v="South Lake Tahoe"/>
    <n v="96150"/>
    <x v="84"/>
    <x v="3"/>
    <s v="2015"/>
    <d v="2015-05-25T00:00:00"/>
    <n v="1318.83"/>
    <n v="12"/>
    <n v="2366.5100000000002"/>
    <n v="86735"/>
    <x v="0"/>
  </r>
  <r>
    <n v="25006"/>
    <s v="High"/>
    <n v="0.05"/>
    <n v="85.99"/>
    <n v="0.99"/>
    <n v="1459"/>
    <x v="0"/>
    <s v="Steve Raynor"/>
    <s v="Regular Air"/>
    <x v="3"/>
    <x v="2"/>
    <x v="5"/>
    <s v="Wrap Bag"/>
    <x v="141"/>
    <n v="0.55000000000000004"/>
    <n v="0.12418049650253736"/>
    <s v="United States"/>
    <x v="3"/>
    <x v="39"/>
    <s v="Taylors"/>
    <n v="29687"/>
    <x v="121"/>
    <x v="4"/>
    <s v="2015"/>
    <d v="2015-04-07T00:00:00"/>
    <n v="36.215999999999994"/>
    <n v="4"/>
    <n v="291.64"/>
    <n v="86734"/>
    <x v="0"/>
  </r>
  <r>
    <n v="18105"/>
    <s v="High"/>
    <n v="0.05"/>
    <n v="12.95"/>
    <n v="4.9800000000000004"/>
    <n v="1461"/>
    <x v="0"/>
    <s v="Norman Adams"/>
    <s v="Regular Air"/>
    <x v="3"/>
    <x v="0"/>
    <x v="8"/>
    <s v="Small Box"/>
    <x v="532"/>
    <n v="0.4"/>
    <n v="0.53165418449833568"/>
    <s v="United States"/>
    <x v="2"/>
    <x v="38"/>
    <s v="Lafayette"/>
    <n v="47905"/>
    <x v="42"/>
    <x v="1"/>
    <s v="2015"/>
    <d v="2015-06-04T00:00:00"/>
    <n v="134.16825"/>
    <n v="19"/>
    <n v="252.36"/>
    <n v="86397"/>
    <x v="0"/>
  </r>
  <r>
    <n v="23735"/>
    <s v="High"/>
    <n v="0"/>
    <n v="65.989999999999995"/>
    <n v="8.99"/>
    <n v="1466"/>
    <x v="1"/>
    <s v="Wesley Reid"/>
    <s v="Regular Air"/>
    <x v="2"/>
    <x v="2"/>
    <x v="5"/>
    <s v="Small Box"/>
    <x v="377"/>
    <n v="0.56000000000000005"/>
    <n v="0.44047368146486504"/>
    <s v="United States"/>
    <x v="2"/>
    <x v="32"/>
    <s v="Columbus"/>
    <n v="68601"/>
    <x v="164"/>
    <x v="1"/>
    <s v="2015"/>
    <d v="2015-06-13T00:00:00"/>
    <n v="253.30319999999998"/>
    <n v="10"/>
    <n v="575.07000000000005"/>
    <n v="91115"/>
    <x v="0"/>
  </r>
  <r>
    <n v="25917"/>
    <s v="Low"/>
    <n v="0.04"/>
    <n v="130.97999999999999"/>
    <n v="54.74"/>
    <n v="1466"/>
    <x v="1"/>
    <s v="Wesley Reid"/>
    <s v="Delivery Truck"/>
    <x v="2"/>
    <x v="1"/>
    <x v="14"/>
    <s v="Jumbo Box"/>
    <x v="136"/>
    <n v="0.69"/>
    <n v="-0.4062413704073729"/>
    <s v="United States"/>
    <x v="2"/>
    <x v="32"/>
    <s v="Columbus"/>
    <n v="68601"/>
    <x v="20"/>
    <x v="1"/>
    <s v="2015"/>
    <d v="2015-06-12T00:00:00"/>
    <n v="-723.78399999999999"/>
    <n v="14"/>
    <n v="1781.66"/>
    <n v="91116"/>
    <x v="0"/>
  </r>
  <r>
    <n v="25915"/>
    <s v="Low"/>
    <n v="0.04"/>
    <n v="105.29"/>
    <n v="10.119999999999999"/>
    <n v="1469"/>
    <x v="1"/>
    <s v="Vicki Zhu Daniels"/>
    <s v="Regular Air"/>
    <x v="2"/>
    <x v="1"/>
    <x v="2"/>
    <s v="Large Box"/>
    <x v="533"/>
    <n v="0.79"/>
    <n v="0.62636928048987928"/>
    <s v="United States"/>
    <x v="0"/>
    <x v="17"/>
    <s v="Clearfield"/>
    <n v="84015"/>
    <x v="20"/>
    <x v="1"/>
    <s v="2015"/>
    <d v="2015-06-16T00:00:00"/>
    <n v="589.18799999999999"/>
    <n v="9"/>
    <n v="940.64"/>
    <n v="91116"/>
    <x v="0"/>
  </r>
  <r>
    <n v="25916"/>
    <s v="Low"/>
    <n v="7.0000000000000007E-2"/>
    <n v="31.76"/>
    <n v="45.51"/>
    <n v="1469"/>
    <x v="1"/>
    <s v="Vicki Zhu Daniels"/>
    <s v="Delivery Truck"/>
    <x v="2"/>
    <x v="1"/>
    <x v="11"/>
    <s v="Jumbo Box"/>
    <x v="123"/>
    <n v="0.65"/>
    <n v="-2.9935848111639767"/>
    <s v="United States"/>
    <x v="0"/>
    <x v="17"/>
    <s v="Clearfield"/>
    <n v="84015"/>
    <x v="20"/>
    <x v="1"/>
    <s v="2015"/>
    <d v="2015-06-14T00:00:00"/>
    <n v="-1314.992"/>
    <n v="18"/>
    <n v="439.27"/>
    <n v="91116"/>
    <x v="0"/>
  </r>
  <r>
    <n v="21710"/>
    <s v="High"/>
    <n v="0.03"/>
    <n v="420.98"/>
    <n v="19.989999999999998"/>
    <n v="1471"/>
    <x v="0"/>
    <s v="Danielle Daniel"/>
    <s v="Regular Air"/>
    <x v="1"/>
    <x v="0"/>
    <x v="8"/>
    <s v="Small Box"/>
    <x v="534"/>
    <n v="0.35"/>
    <n v="0.69"/>
    <s v="United States"/>
    <x v="1"/>
    <x v="10"/>
    <s v="Westerville"/>
    <n v="43081"/>
    <x v="68"/>
    <x v="5"/>
    <s v="2015"/>
    <d v="2015-03-22T00:00:00"/>
    <n v="3043.0310999999997"/>
    <n v="10"/>
    <n v="4410.1899999999996"/>
    <n v="87077"/>
    <x v="0"/>
  </r>
  <r>
    <n v="23958"/>
    <s v="Not Specified"/>
    <n v="0.02"/>
    <n v="30.98"/>
    <n v="6.5"/>
    <n v="1472"/>
    <x v="1"/>
    <s v="Tommy Ellis Ritchie"/>
    <s v="Express Air"/>
    <x v="1"/>
    <x v="2"/>
    <x v="13"/>
    <s v="Small Box"/>
    <x v="449"/>
    <n v="0.79"/>
    <n v="-8.0710448733021037E-2"/>
    <s v="United States"/>
    <x v="1"/>
    <x v="10"/>
    <s v="Westlake"/>
    <n v="44145"/>
    <x v="133"/>
    <x v="1"/>
    <s v="2015"/>
    <d v="2015-07-01T00:00:00"/>
    <n v="-44.624000000000002"/>
    <n v="17"/>
    <n v="552.89"/>
    <n v="87078"/>
    <x v="0"/>
  </r>
  <r>
    <n v="22313"/>
    <s v="Medium"/>
    <n v="0.05"/>
    <n v="20.27"/>
    <n v="3.99"/>
    <n v="1472"/>
    <x v="1"/>
    <s v="Tommy Ellis Ritchie"/>
    <s v="Regular Air"/>
    <x v="1"/>
    <x v="0"/>
    <x v="15"/>
    <s v="Small Box"/>
    <x v="535"/>
    <n v="0.56999999999999995"/>
    <n v="0.49754488705836936"/>
    <s v="United States"/>
    <x v="1"/>
    <x v="10"/>
    <s v="Westlake"/>
    <n v="44145"/>
    <x v="40"/>
    <x v="3"/>
    <s v="2015"/>
    <d v="2015-05-26T00:00:00"/>
    <n v="309.25400000000002"/>
    <n v="30"/>
    <n v="621.55999999999995"/>
    <n v="87079"/>
    <x v="0"/>
  </r>
  <r>
    <n v="24937"/>
    <s v="Critical"/>
    <n v="0.04"/>
    <n v="9.7799999999999994"/>
    <n v="1.99"/>
    <n v="1473"/>
    <x v="0"/>
    <s v="Paul Puckett"/>
    <s v="Express Air"/>
    <x v="1"/>
    <x v="2"/>
    <x v="13"/>
    <s v="Small Pack"/>
    <x v="536"/>
    <n v="0.43"/>
    <n v="0.69"/>
    <s v="United States"/>
    <x v="1"/>
    <x v="10"/>
    <s v="Wooster"/>
    <n v="44691"/>
    <x v="72"/>
    <x v="0"/>
    <s v="2015"/>
    <d v="2015-01-22T00:00:00"/>
    <n v="61.292699999999996"/>
    <n v="9"/>
    <n v="88.83"/>
    <n v="87076"/>
    <x v="0"/>
  </r>
  <r>
    <n v="7544"/>
    <s v="Not Specified"/>
    <n v="7.0000000000000007E-2"/>
    <n v="8.9499999999999993"/>
    <n v="2.0099999999999998"/>
    <n v="1481"/>
    <x v="0"/>
    <s v="Marvin MacDonald"/>
    <s v="Regular Air"/>
    <x v="0"/>
    <x v="0"/>
    <x v="7"/>
    <s v="Wrap Bag"/>
    <x v="537"/>
    <n v="0.39"/>
    <n v="0.29816349748090365"/>
    <s v="United States"/>
    <x v="0"/>
    <x v="1"/>
    <s v="Los Angeles"/>
    <n v="90049"/>
    <x v="12"/>
    <x v="5"/>
    <s v="2015"/>
    <d v="2015-03-28T00:00:00"/>
    <n v="91.73"/>
    <n v="36"/>
    <n v="307.64999999999998"/>
    <n v="53953"/>
    <x v="0"/>
  </r>
  <r>
    <n v="25544"/>
    <s v="Not Specified"/>
    <n v="7.0000000000000007E-2"/>
    <n v="8.9499999999999993"/>
    <n v="2.0099999999999998"/>
    <n v="1482"/>
    <x v="1"/>
    <s v="Michael Tanner"/>
    <s v="Regular Air"/>
    <x v="0"/>
    <x v="0"/>
    <x v="7"/>
    <s v="Wrap Bag"/>
    <x v="537"/>
    <n v="0.39"/>
    <n v="0.69"/>
    <s v="United States"/>
    <x v="2"/>
    <x v="22"/>
    <s v="Bay City"/>
    <n v="48708"/>
    <x v="12"/>
    <x v="5"/>
    <s v="2015"/>
    <d v="2015-03-28T00:00:00"/>
    <n v="53.067899999999995"/>
    <n v="9"/>
    <n v="76.91"/>
    <n v="91362"/>
    <x v="0"/>
  </r>
  <r>
    <n v="22745"/>
    <s v="Not Specified"/>
    <n v="0.05"/>
    <n v="9.65"/>
    <n v="6.22"/>
    <n v="1482"/>
    <x v="1"/>
    <s v="Michael Tanner"/>
    <s v="Regular Air"/>
    <x v="0"/>
    <x v="1"/>
    <x v="2"/>
    <s v="Small Box"/>
    <x v="105"/>
    <n v="0.55000000000000004"/>
    <n v="-9.6756971058543681E-2"/>
    <s v="United States"/>
    <x v="2"/>
    <x v="22"/>
    <s v="Bay City"/>
    <n v="48708"/>
    <x v="136"/>
    <x v="2"/>
    <s v="2015"/>
    <d v="2015-02-28T00:00:00"/>
    <n v="-14.6432"/>
    <n v="15"/>
    <n v="151.34"/>
    <n v="91363"/>
    <x v="0"/>
  </r>
  <r>
    <n v="21806"/>
    <s v="High"/>
    <n v="0.06"/>
    <n v="99.99"/>
    <n v="19.989999999999998"/>
    <n v="1484"/>
    <x v="1"/>
    <s v="Alison Stewart"/>
    <s v="Regular Air"/>
    <x v="1"/>
    <x v="2"/>
    <x v="13"/>
    <s v="Small Box"/>
    <x v="419"/>
    <n v="0.52"/>
    <n v="-0.43949834619625139"/>
    <s v="United States"/>
    <x v="2"/>
    <x v="12"/>
    <s v="Des Plaines"/>
    <n v="60016"/>
    <x v="140"/>
    <x v="5"/>
    <s v="2015"/>
    <d v="2015-03-14T00:00:00"/>
    <n v="-127.56"/>
    <n v="3"/>
    <n v="290.24"/>
    <n v="91235"/>
    <x v="0"/>
  </r>
  <r>
    <n v="21807"/>
    <s v="High"/>
    <n v="0"/>
    <n v="193.17"/>
    <n v="19.989999999999998"/>
    <n v="1484"/>
    <x v="1"/>
    <s v="Alison Stewart"/>
    <s v="Regular Air"/>
    <x v="1"/>
    <x v="0"/>
    <x v="10"/>
    <s v="Small Box"/>
    <x v="538"/>
    <n v="0.71"/>
    <n v="0.2904879555281038"/>
    <s v="United States"/>
    <x v="2"/>
    <x v="12"/>
    <s v="Des Plaines"/>
    <n v="60016"/>
    <x v="140"/>
    <x v="5"/>
    <s v="2015"/>
    <d v="2015-03-12T00:00:00"/>
    <n v="282.18"/>
    <n v="5"/>
    <n v="971.4"/>
    <n v="91235"/>
    <x v="0"/>
  </r>
  <r>
    <n v="21808"/>
    <s v="High"/>
    <n v="0.08"/>
    <n v="20.99"/>
    <n v="3.3"/>
    <n v="1484"/>
    <x v="1"/>
    <s v="Alison Stewart"/>
    <s v="Express Air"/>
    <x v="1"/>
    <x v="2"/>
    <x v="5"/>
    <s v="Small Pack"/>
    <x v="321"/>
    <n v="0.81"/>
    <n v="-0.49784507260606686"/>
    <s v="United States"/>
    <x v="2"/>
    <x v="12"/>
    <s v="Des Plaines"/>
    <n v="60016"/>
    <x v="140"/>
    <x v="5"/>
    <s v="2015"/>
    <d v="2015-03-11T00:00:00"/>
    <n v="-96.337999999999994"/>
    <n v="11"/>
    <n v="193.51"/>
    <n v="91235"/>
    <x v="0"/>
  </r>
  <r>
    <n v="22763"/>
    <s v="Not Specified"/>
    <n v="0.04"/>
    <n v="11.5"/>
    <n v="7.19"/>
    <n v="1485"/>
    <x v="1"/>
    <s v="Wayne Sutherland"/>
    <s v="Regular Air"/>
    <x v="1"/>
    <x v="0"/>
    <x v="8"/>
    <s v="Small Box"/>
    <x v="539"/>
    <n v="0.4"/>
    <n v="-0.14801267346809455"/>
    <s v="United States"/>
    <x v="2"/>
    <x v="12"/>
    <s v="Downers Grove"/>
    <n v="60516"/>
    <x v="63"/>
    <x v="2"/>
    <s v="2015"/>
    <d v="2015-02-23T00:00:00"/>
    <n v="-23.357880000000002"/>
    <n v="14"/>
    <n v="157.81"/>
    <n v="91236"/>
    <x v="0"/>
  </r>
  <r>
    <n v="22764"/>
    <s v="Not Specified"/>
    <n v="0.02"/>
    <n v="15.7"/>
    <n v="11.25"/>
    <n v="1485"/>
    <x v="1"/>
    <s v="Wayne Sutherland"/>
    <s v="Regular Air"/>
    <x v="1"/>
    <x v="0"/>
    <x v="10"/>
    <s v="Small Box"/>
    <x v="540"/>
    <n v="0.6"/>
    <n v="-0.9383539094650204"/>
    <s v="United States"/>
    <x v="2"/>
    <x v="12"/>
    <s v="Downers Grove"/>
    <n v="60516"/>
    <x v="63"/>
    <x v="2"/>
    <s v="2015"/>
    <d v="2015-02-21T00:00:00"/>
    <n v="-18.241599999999998"/>
    <n v="1"/>
    <n v="19.440000000000001"/>
    <n v="91236"/>
    <x v="0"/>
  </r>
  <r>
    <n v="22765"/>
    <s v="Not Specified"/>
    <n v="0.05"/>
    <n v="225.02"/>
    <n v="28.66"/>
    <n v="1485"/>
    <x v="1"/>
    <s v="Wayne Sutherland"/>
    <s v="Delivery Truck"/>
    <x v="1"/>
    <x v="0"/>
    <x v="10"/>
    <s v="Jumbo Drum"/>
    <x v="541"/>
    <n v="0.72"/>
    <n v="0.30817865561841251"/>
    <s v="United States"/>
    <x v="2"/>
    <x v="12"/>
    <s v="Downers Grove"/>
    <n v="60516"/>
    <x v="63"/>
    <x v="2"/>
    <s v="2015"/>
    <d v="2015-02-22T00:00:00"/>
    <n v="1428.9104"/>
    <n v="21"/>
    <n v="4636.63"/>
    <n v="91236"/>
    <x v="0"/>
  </r>
  <r>
    <n v="18460"/>
    <s v="High"/>
    <n v="0.04"/>
    <n v="119.99"/>
    <n v="14"/>
    <n v="1492"/>
    <x v="0"/>
    <s v="Don Beard"/>
    <s v="Delivery Truck"/>
    <x v="0"/>
    <x v="2"/>
    <x v="6"/>
    <s v="Jumbo Drum"/>
    <x v="319"/>
    <n v="0.36"/>
    <n v="0.69"/>
    <s v="United States"/>
    <x v="2"/>
    <x v="33"/>
    <s v="Ozark"/>
    <n v="65721"/>
    <x v="154"/>
    <x v="1"/>
    <s v="2015"/>
    <d v="2015-06-18T00:00:00"/>
    <n v="509.95830000000001"/>
    <n v="6"/>
    <n v="739.07"/>
    <n v="88004"/>
    <x v="0"/>
  </r>
  <r>
    <n v="19472"/>
    <s v="Critical"/>
    <n v="0.06"/>
    <n v="8.3699999999999992"/>
    <n v="10.16"/>
    <n v="1494"/>
    <x v="1"/>
    <s v="Kate Lehman"/>
    <s v="Regular Air"/>
    <x v="0"/>
    <x v="1"/>
    <x v="2"/>
    <s v="Large Box"/>
    <x v="439"/>
    <n v="0.59"/>
    <n v="-1.6217330626744484"/>
    <s v="United States"/>
    <x v="1"/>
    <x v="30"/>
    <s v="Dundalk"/>
    <n v="21222"/>
    <x v="140"/>
    <x v="5"/>
    <s v="2015"/>
    <d v="2015-03-13T00:00:00"/>
    <n v="-255.65"/>
    <n v="18"/>
    <n v="157.63999999999999"/>
    <n v="85880"/>
    <x v="0"/>
  </r>
  <r>
    <n v="19473"/>
    <s v="Critical"/>
    <n v="0.09"/>
    <n v="6.48"/>
    <n v="9.17"/>
    <n v="1494"/>
    <x v="1"/>
    <s v="Kate Lehman"/>
    <s v="Express Air"/>
    <x v="0"/>
    <x v="0"/>
    <x v="7"/>
    <s v="Small Box"/>
    <x v="92"/>
    <n v="0.37"/>
    <n v="-1.8154648956356738"/>
    <s v="United States"/>
    <x v="1"/>
    <x v="30"/>
    <s v="Dundalk"/>
    <n v="21222"/>
    <x v="140"/>
    <x v="5"/>
    <s v="2015"/>
    <d v="2015-03-13T00:00:00"/>
    <n v="-76.540000000000006"/>
    <n v="6"/>
    <n v="42.16"/>
    <n v="85880"/>
    <x v="0"/>
  </r>
  <r>
    <n v="24286"/>
    <s v="Critical"/>
    <n v="0.09"/>
    <n v="6.28"/>
    <n v="5.29"/>
    <n v="1497"/>
    <x v="1"/>
    <s v="Gloria Jacobs"/>
    <s v="Regular Air"/>
    <x v="0"/>
    <x v="1"/>
    <x v="2"/>
    <s v="Small Box"/>
    <x v="148"/>
    <n v="0.43"/>
    <n v="-0.71661931818181812"/>
    <s v="United States"/>
    <x v="1"/>
    <x v="4"/>
    <s v="Elmira"/>
    <n v="14901"/>
    <x v="140"/>
    <x v="5"/>
    <s v="2015"/>
    <d v="2015-03-12T00:00:00"/>
    <n v="-10.09"/>
    <n v="2"/>
    <n v="14.08"/>
    <n v="85880"/>
    <x v="0"/>
  </r>
  <r>
    <n v="24287"/>
    <s v="Critical"/>
    <n v="0.03"/>
    <n v="15.14"/>
    <n v="4.53"/>
    <n v="1497"/>
    <x v="1"/>
    <s v="Gloria Jacobs"/>
    <s v="Regular Air"/>
    <x v="0"/>
    <x v="0"/>
    <x v="10"/>
    <s v="Small Box"/>
    <x v="436"/>
    <n v="0.81"/>
    <n v="-0.36174190784092236"/>
    <s v="United States"/>
    <x v="1"/>
    <x v="4"/>
    <s v="Elmira"/>
    <n v="14901"/>
    <x v="140"/>
    <x v="5"/>
    <s v="2015"/>
    <d v="2015-03-13T00:00:00"/>
    <n v="-92.87"/>
    <n v="17"/>
    <n v="256.73"/>
    <n v="85880"/>
    <x v="0"/>
  </r>
  <r>
    <n v="20016"/>
    <s v="Medium"/>
    <n v="0.05"/>
    <n v="2.16"/>
    <n v="6.05"/>
    <n v="1499"/>
    <x v="1"/>
    <s v="Charlotte L Doyle"/>
    <s v="Regular Air"/>
    <x v="1"/>
    <x v="0"/>
    <x v="8"/>
    <s v="Small Box"/>
    <x v="542"/>
    <n v="0.37"/>
    <n v="-16.077783754706832"/>
    <s v="United States"/>
    <x v="3"/>
    <x v="26"/>
    <s v="Coral Gables"/>
    <n v="33134"/>
    <x v="128"/>
    <x v="2"/>
    <s v="2015"/>
    <d v="2015-02-05T00:00:00"/>
    <n v="-298.88600000000002"/>
    <n v="8"/>
    <n v="18.59"/>
    <n v="90731"/>
    <x v="0"/>
  </r>
  <r>
    <n v="20017"/>
    <s v="Medium"/>
    <n v="0.03"/>
    <n v="6.48"/>
    <n v="6.6"/>
    <n v="1499"/>
    <x v="1"/>
    <s v="Charlotte L Doyle"/>
    <s v="Regular Air"/>
    <x v="1"/>
    <x v="0"/>
    <x v="7"/>
    <s v="Small Box"/>
    <x v="205"/>
    <n v="0.37"/>
    <n v="-2.4792112867584568"/>
    <s v="United States"/>
    <x v="3"/>
    <x v="26"/>
    <s v="Coral Gables"/>
    <n v="33134"/>
    <x v="128"/>
    <x v="2"/>
    <s v="2015"/>
    <d v="2015-02-05T00:00:00"/>
    <n v="-145.852"/>
    <n v="9"/>
    <n v="58.83"/>
    <n v="90731"/>
    <x v="0"/>
  </r>
  <r>
    <n v="20018"/>
    <s v="Medium"/>
    <n v="0.08"/>
    <n v="146.05000000000001"/>
    <n v="80.2"/>
    <n v="1499"/>
    <x v="1"/>
    <s v="Charlotte L Doyle"/>
    <s v="Delivery Truck"/>
    <x v="1"/>
    <x v="1"/>
    <x v="11"/>
    <s v="Jumbo Box"/>
    <x v="115"/>
    <n v="0.71"/>
    <n v="-1.7944224028350216E-2"/>
    <s v="United States"/>
    <x v="3"/>
    <x v="26"/>
    <s v="Coral Gables"/>
    <n v="33134"/>
    <x v="128"/>
    <x v="2"/>
    <s v="2015"/>
    <d v="2015-02-05T00:00:00"/>
    <n v="-27.951000000000001"/>
    <n v="11"/>
    <n v="1557.66"/>
    <n v="90731"/>
    <x v="0"/>
  </r>
  <r>
    <n v="21682"/>
    <s v="Critical"/>
    <n v="0.08"/>
    <n v="3.69"/>
    <n v="0.5"/>
    <n v="1502"/>
    <x v="1"/>
    <s v="Renee Huang"/>
    <s v="Regular Air"/>
    <x v="2"/>
    <x v="0"/>
    <x v="9"/>
    <s v="Small Box"/>
    <x v="543"/>
    <n v="0.38"/>
    <n v="-2.8236884802595997E-2"/>
    <s v="United States"/>
    <x v="3"/>
    <x v="26"/>
    <s v="Coral Springs"/>
    <n v="33065"/>
    <x v="163"/>
    <x v="3"/>
    <s v="2015"/>
    <d v="2015-05-10T00:00:00"/>
    <n v="-3.6547000000000001"/>
    <n v="38"/>
    <n v="129.43"/>
    <n v="89193"/>
    <x v="0"/>
  </r>
  <r>
    <n v="18868"/>
    <s v="Low"/>
    <n v="0.08"/>
    <n v="5.84"/>
    <n v="1"/>
    <n v="1502"/>
    <x v="1"/>
    <s v="Renee Huang"/>
    <s v="Express Air"/>
    <x v="2"/>
    <x v="0"/>
    <x v="0"/>
    <s v="Wrap Bag"/>
    <x v="544"/>
    <n v="0.38"/>
    <n v="11.922495520443068"/>
    <s v="United States"/>
    <x v="3"/>
    <x v="26"/>
    <s v="Coral Springs"/>
    <n v="33065"/>
    <x v="159"/>
    <x v="1"/>
    <s v="2015"/>
    <d v="2015-07-03T00:00:00"/>
    <n v="731.92199999999991"/>
    <n v="11"/>
    <n v="61.39"/>
    <n v="89194"/>
    <x v="0"/>
  </r>
  <r>
    <n v="18869"/>
    <s v="Low"/>
    <n v="0"/>
    <n v="205.99"/>
    <n v="8.99"/>
    <n v="1502"/>
    <x v="1"/>
    <s v="Renee Huang"/>
    <s v="Regular Air"/>
    <x v="2"/>
    <x v="2"/>
    <x v="5"/>
    <s v="Small Box"/>
    <x v="545"/>
    <n v="0.6"/>
    <n v="7.6598837209302328E-2"/>
    <s v="United States"/>
    <x v="3"/>
    <x v="26"/>
    <s v="Coral Springs"/>
    <n v="33065"/>
    <x v="159"/>
    <x v="1"/>
    <s v="2015"/>
    <d v="2015-07-02T00:00:00"/>
    <n v="186.55799999999999"/>
    <n v="13"/>
    <n v="2435.52"/>
    <n v="89194"/>
    <x v="0"/>
  </r>
  <r>
    <n v="18061"/>
    <s v="Low"/>
    <n v="0"/>
    <n v="85.99"/>
    <n v="0.99"/>
    <n v="1505"/>
    <x v="0"/>
    <s v="Kay Schultz"/>
    <s v="Regular Air"/>
    <x v="2"/>
    <x v="2"/>
    <x v="5"/>
    <s v="Wrap Bag"/>
    <x v="163"/>
    <n v="0.85"/>
    <n v="-0.29694273544723149"/>
    <s v="United States"/>
    <x v="2"/>
    <x v="7"/>
    <s v="College Station"/>
    <n v="77840"/>
    <x v="1"/>
    <x v="1"/>
    <s v="2015"/>
    <d v="2015-06-18T00:00:00"/>
    <n v="-138.03680000000003"/>
    <n v="6"/>
    <n v="464.86"/>
    <n v="86181"/>
    <x v="0"/>
  </r>
  <r>
    <n v="23329"/>
    <s v="Critical"/>
    <n v="0.09"/>
    <n v="20.98"/>
    <n v="1.49"/>
    <n v="1511"/>
    <x v="0"/>
    <s v="Joseph Dawson"/>
    <s v="Regular Air"/>
    <x v="0"/>
    <x v="0"/>
    <x v="8"/>
    <s v="Small Box"/>
    <x v="546"/>
    <n v="0.35"/>
    <n v="0.69"/>
    <s v="United States"/>
    <x v="2"/>
    <x v="38"/>
    <s v="Muncie"/>
    <n v="47302"/>
    <x v="33"/>
    <x v="1"/>
    <s v="2015"/>
    <d v="2015-06-24T00:00:00"/>
    <n v="199.1823"/>
    <n v="14"/>
    <n v="288.67"/>
    <n v="90303"/>
    <x v="0"/>
  </r>
  <r>
    <n v="23470"/>
    <s v="Critical"/>
    <n v="0.06"/>
    <n v="55.48"/>
    <n v="4.8499999999999996"/>
    <n v="1519"/>
    <x v="0"/>
    <s v="Randall Boykin"/>
    <s v="Regular Air"/>
    <x v="3"/>
    <x v="0"/>
    <x v="7"/>
    <s v="Small Box"/>
    <x v="547"/>
    <n v="0.37"/>
    <n v="0.69"/>
    <s v="United States"/>
    <x v="1"/>
    <x v="14"/>
    <s v="Auburn"/>
    <n v="4210"/>
    <x v="110"/>
    <x v="1"/>
    <s v="2015"/>
    <d v="2015-06-14T00:00:00"/>
    <n v="711.05189999999993"/>
    <n v="19"/>
    <n v="1030.51"/>
    <n v="89957"/>
    <x v="0"/>
  </r>
  <r>
    <n v="23471"/>
    <s v="Critical"/>
    <n v="0.1"/>
    <n v="122.99"/>
    <n v="70.2"/>
    <n v="1522"/>
    <x v="0"/>
    <s v="Earl Watts"/>
    <s v="Delivery Truck"/>
    <x v="3"/>
    <x v="1"/>
    <x v="1"/>
    <s v="Jumbo Drum"/>
    <x v="36"/>
    <n v="0.74"/>
    <n v="-0.44386529248955303"/>
    <s v="United States"/>
    <x v="2"/>
    <x v="3"/>
    <s v="Hopkins"/>
    <n v="55305"/>
    <x v="110"/>
    <x v="1"/>
    <s v="2015"/>
    <d v="2015-06-15T00:00:00"/>
    <n v="-899.67499999999995"/>
    <n v="17"/>
    <n v="2026.91"/>
    <n v="89957"/>
    <x v="0"/>
  </r>
  <r>
    <n v="19269"/>
    <s v="High"/>
    <n v="0.04"/>
    <n v="11.34"/>
    <n v="5.01"/>
    <n v="1526"/>
    <x v="0"/>
    <s v="Larry Hall"/>
    <s v="Regular Air"/>
    <x v="1"/>
    <x v="0"/>
    <x v="7"/>
    <s v="Small Box"/>
    <x v="195"/>
    <n v="0.36"/>
    <n v="-1.637877607547823"/>
    <s v="United States"/>
    <x v="3"/>
    <x v="43"/>
    <s v="Birmingham"/>
    <n v="35211"/>
    <x v="104"/>
    <x v="2"/>
    <s v="2015"/>
    <d v="2015-02-11T00:00:00"/>
    <n v="-189.22399999999999"/>
    <n v="10"/>
    <n v="115.53"/>
    <n v="86812"/>
    <x v="0"/>
  </r>
  <r>
    <n v="24974"/>
    <s v="Critical"/>
    <n v="0.03"/>
    <n v="30.98"/>
    <n v="8.99"/>
    <n v="1527"/>
    <x v="1"/>
    <s v="Neil Parker"/>
    <s v="Express Air"/>
    <x v="2"/>
    <x v="0"/>
    <x v="0"/>
    <s v="Small Pack"/>
    <x v="548"/>
    <n v="0.57999999999999996"/>
    <n v="3.1405874745981817E-3"/>
    <s v="United States"/>
    <x v="3"/>
    <x v="43"/>
    <s v="Decatur"/>
    <n v="35601"/>
    <x v="85"/>
    <x v="0"/>
    <s v="2015"/>
    <d v="2015-01-11T00:00:00"/>
    <n v="0.50999999999999868"/>
    <n v="5"/>
    <n v="162.38999999999999"/>
    <n v="86813"/>
    <x v="0"/>
  </r>
  <r>
    <n v="22253"/>
    <s v="Low"/>
    <n v="0.03"/>
    <n v="65.989999999999995"/>
    <n v="5.26"/>
    <n v="1527"/>
    <x v="1"/>
    <s v="Neil Parker"/>
    <s v="Regular Air"/>
    <x v="1"/>
    <x v="2"/>
    <x v="5"/>
    <s v="Small Box"/>
    <x v="167"/>
    <n v="0.56000000000000005"/>
    <n v="-3.9701222616505709E-2"/>
    <s v="United States"/>
    <x v="3"/>
    <x v="43"/>
    <s v="Decatur"/>
    <n v="35601"/>
    <x v="25"/>
    <x v="5"/>
    <s v="2015"/>
    <d v="2015-04-09T00:00:00"/>
    <n v="-52.248000000000005"/>
    <n v="23"/>
    <n v="1316.03"/>
    <n v="86814"/>
    <x v="0"/>
  </r>
  <r>
    <n v="21455"/>
    <s v="Low"/>
    <n v="0.09"/>
    <n v="50.98"/>
    <n v="6.5"/>
    <n v="1527"/>
    <x v="1"/>
    <s v="Neil Parker"/>
    <s v="Regular Air"/>
    <x v="1"/>
    <x v="2"/>
    <x v="13"/>
    <s v="Small Box"/>
    <x v="338"/>
    <n v="0.73"/>
    <n v="5.0290595595559713E-2"/>
    <s v="United States"/>
    <x v="3"/>
    <x v="43"/>
    <s v="Decatur"/>
    <n v="35601"/>
    <x v="8"/>
    <x v="3"/>
    <s v="2015"/>
    <d v="2015-05-28T00:00:00"/>
    <n v="70.175999999999988"/>
    <n v="28"/>
    <n v="1395.41"/>
    <n v="86815"/>
    <x v="0"/>
  </r>
  <r>
    <n v="24975"/>
    <s v="Critical"/>
    <n v="0.01"/>
    <n v="525.98"/>
    <n v="19.989999999999998"/>
    <n v="1528"/>
    <x v="0"/>
    <s v="Brad Stark"/>
    <s v="Regular Air"/>
    <x v="2"/>
    <x v="0"/>
    <x v="8"/>
    <s v="Small Box"/>
    <x v="549"/>
    <n v="0.37"/>
    <n v="-3.2905964668418407E-2"/>
    <s v="United States"/>
    <x v="3"/>
    <x v="24"/>
    <s v="Eden"/>
    <n v="27288"/>
    <x v="85"/>
    <x v="0"/>
    <s v="2015"/>
    <d v="2015-01-11T00:00:00"/>
    <n v="-161.92400000000001"/>
    <n v="9"/>
    <n v="4920.8100000000004"/>
    <n v="86813"/>
    <x v="0"/>
  </r>
  <r>
    <n v="21199"/>
    <s v="Critical"/>
    <n v="7.0000000000000007E-2"/>
    <n v="4.91"/>
    <n v="0.5"/>
    <n v="1531"/>
    <x v="0"/>
    <s v="Jon Ayers"/>
    <s v="Regular Air"/>
    <x v="3"/>
    <x v="0"/>
    <x v="9"/>
    <s v="Small Box"/>
    <x v="550"/>
    <n v="0.36"/>
    <n v="-5.5880935506732818"/>
    <s v="United States"/>
    <x v="3"/>
    <x v="26"/>
    <s v="Palm Coast"/>
    <n v="32137"/>
    <x v="60"/>
    <x v="0"/>
    <s v="2015"/>
    <d v="2015-01-18T00:00:00"/>
    <n v="-157.696"/>
    <n v="6"/>
    <n v="28.22"/>
    <n v="88852"/>
    <x v="0"/>
  </r>
  <r>
    <n v="21596"/>
    <s v="High"/>
    <n v="0.02"/>
    <n v="4.8899999999999997"/>
    <n v="4.93"/>
    <n v="1533"/>
    <x v="1"/>
    <s v="Nicole Reid"/>
    <s v="Regular Air"/>
    <x v="0"/>
    <x v="2"/>
    <x v="13"/>
    <s v="Small Pack"/>
    <x v="154"/>
    <n v="0.66"/>
    <n v="-0.76268071882178079"/>
    <s v="United States"/>
    <x v="2"/>
    <x v="33"/>
    <s v="University City"/>
    <n v="63130"/>
    <x v="92"/>
    <x v="2"/>
    <s v="2015"/>
    <d v="2015-02-07T00:00:00"/>
    <n v="-56.445999999999998"/>
    <n v="14"/>
    <n v="74.010000000000005"/>
    <n v="91328"/>
    <x v="0"/>
  </r>
  <r>
    <n v="21597"/>
    <s v="High"/>
    <n v="7.0000000000000007E-2"/>
    <n v="10.06"/>
    <n v="2.06"/>
    <n v="1533"/>
    <x v="1"/>
    <s v="Nicole Reid"/>
    <s v="Regular Air"/>
    <x v="0"/>
    <x v="0"/>
    <x v="7"/>
    <s v="Wrap Bag"/>
    <x v="85"/>
    <n v="0.39"/>
    <n v="0.69"/>
    <s v="United States"/>
    <x v="2"/>
    <x v="33"/>
    <s v="University City"/>
    <n v="63130"/>
    <x v="92"/>
    <x v="2"/>
    <s v="2015"/>
    <d v="2015-02-07T00:00:00"/>
    <n v="33.189"/>
    <n v="5"/>
    <n v="48.1"/>
    <n v="91328"/>
    <x v="0"/>
  </r>
  <r>
    <n v="23147"/>
    <s v="Low"/>
    <n v="0"/>
    <n v="599.99"/>
    <n v="24.49"/>
    <n v="1548"/>
    <x v="0"/>
    <s v="John Bray"/>
    <s v="Regular Air"/>
    <x v="0"/>
    <x v="2"/>
    <x v="16"/>
    <s v="Large Box"/>
    <x v="551"/>
    <n v="0.44"/>
    <n v="-3.3330700755822083E-2"/>
    <s v="United States"/>
    <x v="2"/>
    <x v="38"/>
    <s v="Richmond"/>
    <n v="47374"/>
    <x v="96"/>
    <x v="1"/>
    <s v="2015"/>
    <d v="2015-06-25T00:00:00"/>
    <n v="-367.16500000000002"/>
    <n v="18"/>
    <n v="11015.82"/>
    <n v="88487"/>
    <x v="0"/>
  </r>
  <r>
    <n v="19627"/>
    <s v="Low"/>
    <n v="7.0000000000000007E-2"/>
    <n v="17.7"/>
    <n v="9.4700000000000006"/>
    <n v="1551"/>
    <x v="0"/>
    <s v="Laurence Flowers"/>
    <s v="Regular Air"/>
    <x v="3"/>
    <x v="0"/>
    <x v="10"/>
    <s v="Small Box"/>
    <x v="552"/>
    <n v="0.59"/>
    <n v="-0.81000432367712105"/>
    <s v="United States"/>
    <x v="3"/>
    <x v="37"/>
    <s v="Biloxi"/>
    <n v="39530"/>
    <x v="97"/>
    <x v="1"/>
    <s v="2015"/>
    <d v="2015-07-01T00:00:00"/>
    <n v="-243.54400000000001"/>
    <n v="18"/>
    <n v="300.67"/>
    <n v="87488"/>
    <x v="0"/>
  </r>
  <r>
    <n v="20993"/>
    <s v="Critical"/>
    <n v="0.01"/>
    <n v="348.21"/>
    <n v="40.19"/>
    <n v="1552"/>
    <x v="0"/>
    <s v="Gary Koch"/>
    <s v="Delivery Truck"/>
    <x v="2"/>
    <x v="1"/>
    <x v="11"/>
    <s v="Jumbo Box"/>
    <x v="553"/>
    <n v="0.62"/>
    <n v="-0.46589269425325486"/>
    <s v="United States"/>
    <x v="3"/>
    <x v="37"/>
    <s v="Clinton"/>
    <n v="39056"/>
    <x v="167"/>
    <x v="0"/>
    <s v="2015"/>
    <d v="2015-01-04T00:00:00"/>
    <n v="-337.09199999999998"/>
    <n v="2"/>
    <n v="723.54"/>
    <n v="87486"/>
    <x v="0"/>
  </r>
  <r>
    <n v="24862"/>
    <s v="Not Specified"/>
    <n v="0.03"/>
    <n v="12.28"/>
    <n v="6.35"/>
    <n v="1553"/>
    <x v="0"/>
    <s v="Tara Powers Underwood"/>
    <s v="Regular Air"/>
    <x v="2"/>
    <x v="0"/>
    <x v="7"/>
    <s v="Small Box"/>
    <x v="554"/>
    <n v="0.38"/>
    <n v="0.78459956586313251"/>
    <s v="United States"/>
    <x v="3"/>
    <x v="37"/>
    <s v="Greenville"/>
    <n v="38701"/>
    <x v="27"/>
    <x v="5"/>
    <s v="2015"/>
    <d v="2015-03-24T00:00:00"/>
    <n v="68.675999999999988"/>
    <n v="7"/>
    <n v="87.53"/>
    <n v="87484"/>
    <x v="0"/>
  </r>
  <r>
    <n v="26135"/>
    <s v="High"/>
    <n v="0.04"/>
    <n v="10.98"/>
    <n v="3.99"/>
    <n v="1554"/>
    <x v="1"/>
    <s v="Joan Floyd"/>
    <s v="Regular Air"/>
    <x v="2"/>
    <x v="0"/>
    <x v="15"/>
    <s v="Small Box"/>
    <x v="555"/>
    <n v="0.57999999999999996"/>
    <n v="2.7931250725815815"/>
    <s v="United States"/>
    <x v="3"/>
    <x v="37"/>
    <s v="Gulfport"/>
    <n v="39503"/>
    <x v="73"/>
    <x v="3"/>
    <s v="2015"/>
    <d v="2015-05-18T00:00:00"/>
    <n v="481.03199999999998"/>
    <n v="15"/>
    <n v="172.22"/>
    <n v="87485"/>
    <x v="0"/>
  </r>
  <r>
    <n v="25409"/>
    <s v="High"/>
    <n v="0.03"/>
    <n v="124.49"/>
    <n v="51.94"/>
    <n v="1554"/>
    <x v="1"/>
    <s v="Joan Floyd"/>
    <s v="Delivery Truck"/>
    <x v="3"/>
    <x v="1"/>
    <x v="11"/>
    <s v="Jumbo Box"/>
    <x v="156"/>
    <n v="0.63"/>
    <n v="-4.4899874843554455E-3"/>
    <s v="United States"/>
    <x v="3"/>
    <x v="37"/>
    <s v="Gulfport"/>
    <n v="39503"/>
    <x v="169"/>
    <x v="2"/>
    <s v="2015"/>
    <d v="2015-02-14T00:00:00"/>
    <n v="-4.0180000000000007"/>
    <n v="7"/>
    <n v="894.88"/>
    <n v="87487"/>
    <x v="0"/>
  </r>
  <r>
    <n v="18294"/>
    <s v="Not Specified"/>
    <n v="0.06"/>
    <n v="2.89"/>
    <n v="0.99"/>
    <n v="1556"/>
    <x v="1"/>
    <s v="Carol Wood"/>
    <s v="Regular Air"/>
    <x v="3"/>
    <x v="0"/>
    <x v="9"/>
    <s v="Small Box"/>
    <x v="556"/>
    <n v="0.38"/>
    <n v="-0.12055788842231553"/>
    <s v="United States"/>
    <x v="3"/>
    <x v="8"/>
    <s v="Alexandria"/>
    <n v="22304"/>
    <x v="144"/>
    <x v="1"/>
    <s v="2015"/>
    <d v="2015-06-03T00:00:00"/>
    <n v="-2.0097"/>
    <n v="6"/>
    <n v="16.670000000000002"/>
    <n v="87425"/>
    <x v="0"/>
  </r>
  <r>
    <n v="18295"/>
    <s v="Not Specified"/>
    <n v="0.08"/>
    <n v="22.84"/>
    <n v="11.54"/>
    <n v="1556"/>
    <x v="1"/>
    <s v="Carol Wood"/>
    <s v="Regular Air"/>
    <x v="3"/>
    <x v="0"/>
    <x v="7"/>
    <s v="Small Box"/>
    <x v="64"/>
    <n v="0.39"/>
    <n v="-2.4460545193687233"/>
    <s v="United States"/>
    <x v="3"/>
    <x v="8"/>
    <s v="Alexandria"/>
    <n v="22304"/>
    <x v="144"/>
    <x v="1"/>
    <s v="2015"/>
    <d v="2015-06-03T00:00:00"/>
    <n v="-477.37200000000007"/>
    <n v="9"/>
    <n v="195.16"/>
    <n v="87425"/>
    <x v="0"/>
  </r>
  <r>
    <n v="18511"/>
    <s v="Low"/>
    <n v="0.09"/>
    <n v="60.98"/>
    <n v="49"/>
    <n v="1557"/>
    <x v="1"/>
    <s v="James Nicholson"/>
    <s v="Regular Air"/>
    <x v="3"/>
    <x v="0"/>
    <x v="15"/>
    <s v="Large Box"/>
    <x v="557"/>
    <n v="0.59"/>
    <n v="-1.0854209772401719"/>
    <s v="United States"/>
    <x v="3"/>
    <x v="8"/>
    <s v="Annandale"/>
    <n v="22003"/>
    <x v="78"/>
    <x v="5"/>
    <s v="2015"/>
    <d v="2015-04-02T00:00:00"/>
    <n v="-954.75800000000004"/>
    <n v="15"/>
    <n v="879.62"/>
    <n v="87426"/>
    <x v="0"/>
  </r>
  <r>
    <n v="18512"/>
    <s v="Low"/>
    <n v="0.05"/>
    <n v="29.89"/>
    <n v="1.99"/>
    <n v="1557"/>
    <x v="1"/>
    <s v="James Nicholson"/>
    <s v="Regular Air"/>
    <x v="3"/>
    <x v="2"/>
    <x v="13"/>
    <s v="Small Pack"/>
    <x v="468"/>
    <n v="0.5"/>
    <n v="0.60763974639386475"/>
    <s v="United States"/>
    <x v="3"/>
    <x v="8"/>
    <s v="Annandale"/>
    <n v="22003"/>
    <x v="78"/>
    <x v="5"/>
    <s v="2015"/>
    <d v="2015-03-27T00:00:00"/>
    <n v="219.4734"/>
    <n v="12"/>
    <n v="361.19"/>
    <n v="87426"/>
    <x v="0"/>
  </r>
  <r>
    <n v="26229"/>
    <s v="Critical"/>
    <n v="0.1"/>
    <n v="226.67"/>
    <n v="28.16"/>
    <n v="1559"/>
    <x v="0"/>
    <s v="Zachary Maynard"/>
    <s v="Delivery Truck"/>
    <x v="3"/>
    <x v="1"/>
    <x v="1"/>
    <s v="Jumbo Drum"/>
    <x v="558"/>
    <n v="0.59"/>
    <n v="-0.3590759561134288"/>
    <s v="United States"/>
    <x v="3"/>
    <x v="8"/>
    <s v="Blacksburg"/>
    <n v="24060"/>
    <x v="112"/>
    <x v="4"/>
    <s v="2015"/>
    <d v="2015-04-17T00:00:00"/>
    <n v="-390.76800000000003"/>
    <n v="5"/>
    <n v="1088.26"/>
    <n v="87424"/>
    <x v="0"/>
  </r>
  <r>
    <n v="19130"/>
    <s v="High"/>
    <n v="0.02"/>
    <n v="11.34"/>
    <n v="11.25"/>
    <n v="1561"/>
    <x v="1"/>
    <s v="Edwin Coley"/>
    <s v="Regular Air"/>
    <x v="0"/>
    <x v="0"/>
    <x v="7"/>
    <s v="Small Box"/>
    <x v="559"/>
    <n v="0.36"/>
    <n v="-1.4677068557919621"/>
    <s v="United States"/>
    <x v="2"/>
    <x v="7"/>
    <s v="Mansfield"/>
    <n v="76063"/>
    <x v="151"/>
    <x v="5"/>
    <s v="2015"/>
    <d v="2015-03-02T00:00:00"/>
    <n v="-155.21"/>
    <n v="9"/>
    <n v="105.75"/>
    <n v="88093"/>
    <x v="0"/>
  </r>
  <r>
    <n v="19208"/>
    <s v="Critical"/>
    <n v="0.05"/>
    <n v="12.2"/>
    <n v="6.02"/>
    <n v="1561"/>
    <x v="1"/>
    <s v="Edwin Coley"/>
    <s v="Regular Air"/>
    <x v="0"/>
    <x v="1"/>
    <x v="2"/>
    <s v="Small Pack"/>
    <x v="506"/>
    <n v="0.43"/>
    <n v="-0.10389488503050212"/>
    <s v="United States"/>
    <x v="2"/>
    <x v="7"/>
    <s v="Mansfield"/>
    <n v="76063"/>
    <x v="53"/>
    <x v="4"/>
    <s v="2015"/>
    <d v="2015-04-14T00:00:00"/>
    <n v="-6.6420000000000003"/>
    <n v="5"/>
    <n v="63.93"/>
    <n v="88094"/>
    <x v="0"/>
  </r>
  <r>
    <n v="20464"/>
    <s v="Medium"/>
    <n v="7.0000000000000007E-2"/>
    <n v="20.95"/>
    <n v="5.99"/>
    <n v="1574"/>
    <x v="0"/>
    <s v="Sherry Hurley"/>
    <s v="Regular Air"/>
    <x v="3"/>
    <x v="2"/>
    <x v="13"/>
    <s v="Small Box"/>
    <x v="560"/>
    <n v="0.65"/>
    <n v="6.9580991313234544E-2"/>
    <s v="United States"/>
    <x v="3"/>
    <x v="24"/>
    <s v="Fayetteville"/>
    <n v="28314"/>
    <x v="170"/>
    <x v="2"/>
    <s v="2015"/>
    <d v="2015-02-10T00:00:00"/>
    <n v="27.233999999999998"/>
    <n v="19"/>
    <n v="391.4"/>
    <n v="86966"/>
    <x v="0"/>
  </r>
  <r>
    <n v="22127"/>
    <s v="Low"/>
    <n v="0.1"/>
    <n v="11.58"/>
    <n v="6.97"/>
    <n v="1580"/>
    <x v="0"/>
    <s v="Ronnie Nolan"/>
    <s v="Regular Air"/>
    <x v="0"/>
    <x v="0"/>
    <x v="4"/>
    <s v="Small Box"/>
    <x v="240"/>
    <n v="0.35"/>
    <n v="-0.57797660013764629"/>
    <s v="United States"/>
    <x v="1"/>
    <x v="14"/>
    <s v="Waterville"/>
    <n v="4901"/>
    <x v="160"/>
    <x v="2"/>
    <s v="2015"/>
    <d v="2015-02-20T00:00:00"/>
    <n v="-8.3979999999999997"/>
    <n v="1"/>
    <n v="14.53"/>
    <n v="90934"/>
    <x v="0"/>
  </r>
  <r>
    <n v="25013"/>
    <s v="Medium"/>
    <n v="0.03"/>
    <n v="19.04"/>
    <n v="6.38"/>
    <n v="1590"/>
    <x v="0"/>
    <s v="Lucille Buchanan"/>
    <s v="Express Air"/>
    <x v="0"/>
    <x v="1"/>
    <x v="2"/>
    <s v="Small Box"/>
    <x v="561"/>
    <n v="0.56000000000000005"/>
    <n v="0.58177879608414906"/>
    <s v="United States"/>
    <x v="1"/>
    <x v="10"/>
    <s v="Willoughby"/>
    <n v="44094"/>
    <x v="36"/>
    <x v="4"/>
    <s v="2015"/>
    <d v="2015-04-04T00:00:00"/>
    <n v="83.793599999999998"/>
    <n v="7"/>
    <n v="144.03"/>
    <n v="86668"/>
    <x v="0"/>
  </r>
  <r>
    <n v="25011"/>
    <s v="Medium"/>
    <n v="0.02"/>
    <n v="5.53"/>
    <n v="6.98"/>
    <n v="1593"/>
    <x v="0"/>
    <s v="Ronald O'Neill"/>
    <s v="Regular Air"/>
    <x v="0"/>
    <x v="0"/>
    <x v="8"/>
    <s v="Small Box"/>
    <x v="562"/>
    <n v="0.39"/>
    <n v="-1.5944216349108786"/>
    <s v="United States"/>
    <x v="2"/>
    <x v="23"/>
    <s v="Bartlesville"/>
    <n v="74006"/>
    <x v="36"/>
    <x v="4"/>
    <s v="2015"/>
    <d v="2015-04-06T00:00:00"/>
    <n v="-77.823719999999994"/>
    <n v="8"/>
    <n v="48.81"/>
    <n v="86668"/>
    <x v="0"/>
  </r>
  <r>
    <n v="21059"/>
    <s v="High"/>
    <n v="0.01"/>
    <n v="500.98"/>
    <n v="26"/>
    <n v="1595"/>
    <x v="1"/>
    <s v="Chad Henson"/>
    <s v="Delivery Truck"/>
    <x v="0"/>
    <x v="1"/>
    <x v="1"/>
    <s v="Jumbo Drum"/>
    <x v="1"/>
    <n v="0.6"/>
    <n v="0.69"/>
    <s v="United States"/>
    <x v="1"/>
    <x v="36"/>
    <s v="Huntington"/>
    <n v="25705"/>
    <x v="171"/>
    <x v="3"/>
    <s v="2015"/>
    <d v="2015-05-12T00:00:00"/>
    <n v="5078.5379999999996"/>
    <n v="14"/>
    <n v="7360.2"/>
    <n v="90796"/>
    <x v="0"/>
  </r>
  <r>
    <n v="21060"/>
    <s v="High"/>
    <n v="0.08"/>
    <n v="9.77"/>
    <n v="6.02"/>
    <n v="1595"/>
    <x v="1"/>
    <s v="Chad Henson"/>
    <s v="Regular Air"/>
    <x v="0"/>
    <x v="1"/>
    <x v="2"/>
    <s v="Medium Box"/>
    <x v="563"/>
    <n v="0.48"/>
    <n v="0.26135189759712557"/>
    <s v="United States"/>
    <x v="1"/>
    <x v="36"/>
    <s v="Huntington"/>
    <n v="25705"/>
    <x v="171"/>
    <x v="3"/>
    <s v="2015"/>
    <d v="2015-05-12T00:00:00"/>
    <n v="23.276000000000003"/>
    <n v="9"/>
    <n v="89.06"/>
    <n v="90796"/>
    <x v="0"/>
  </r>
  <r>
    <n v="21061"/>
    <s v="High"/>
    <n v="0.09"/>
    <n v="3.28"/>
    <n v="0.98"/>
    <n v="1595"/>
    <x v="1"/>
    <s v="Chad Henson"/>
    <s v="Regular Air"/>
    <x v="0"/>
    <x v="0"/>
    <x v="0"/>
    <s v="Wrap Bag"/>
    <x v="564"/>
    <n v="0.59"/>
    <n v="0.13154034229828851"/>
    <s v="United States"/>
    <x v="1"/>
    <x v="36"/>
    <s v="Huntington"/>
    <n v="25705"/>
    <x v="171"/>
    <x v="3"/>
    <s v="2015"/>
    <d v="2015-05-13T00:00:00"/>
    <n v="17.754000000000001"/>
    <n v="42"/>
    <n v="134.97"/>
    <n v="90796"/>
    <x v="0"/>
  </r>
  <r>
    <n v="21928"/>
    <s v="Critical"/>
    <n v="0.1"/>
    <n v="9.11"/>
    <n v="2.15"/>
    <n v="1602"/>
    <x v="0"/>
    <s v="Frank Hess"/>
    <s v="Regular Air"/>
    <x v="1"/>
    <x v="0"/>
    <x v="7"/>
    <s v="Wrap Bag"/>
    <x v="452"/>
    <n v="0.4"/>
    <n v="-0.22567164179104476"/>
    <s v="United States"/>
    <x v="1"/>
    <x v="30"/>
    <s v="Waldorf"/>
    <n v="20601"/>
    <x v="98"/>
    <x v="4"/>
    <s v="2015"/>
    <d v="2015-04-12T00:00:00"/>
    <n v="-3.9312"/>
    <n v="2"/>
    <n v="17.420000000000002"/>
    <n v="89680"/>
    <x v="0"/>
  </r>
  <r>
    <n v="23533"/>
    <s v="Critical"/>
    <n v="0.09"/>
    <n v="2.1800000000000002"/>
    <n v="0.78"/>
    <n v="1603"/>
    <x v="1"/>
    <s v="Alex Watkins"/>
    <s v="Regular Air"/>
    <x v="2"/>
    <x v="0"/>
    <x v="3"/>
    <s v="Wrap Bag"/>
    <x v="565"/>
    <n v="0.52"/>
    <n v="0.12838912133891214"/>
    <s v="United States"/>
    <x v="1"/>
    <x v="4"/>
    <s v="Woodmere"/>
    <n v="11598"/>
    <x v="59"/>
    <x v="0"/>
    <s v="2015"/>
    <d v="2015-01-18T00:00:00"/>
    <n v="2.4548000000000001"/>
    <n v="9"/>
    <n v="19.12"/>
    <n v="89679"/>
    <x v="0"/>
  </r>
  <r>
    <n v="23534"/>
    <s v="Critical"/>
    <n v="0.05"/>
    <n v="179.29"/>
    <n v="29.21"/>
    <n v="1603"/>
    <x v="1"/>
    <s v="Alex Watkins"/>
    <s v="Delivery Truck"/>
    <x v="2"/>
    <x v="1"/>
    <x v="11"/>
    <s v="Jumbo Box"/>
    <x v="218"/>
    <n v="0.76"/>
    <n v="-2.878695763609088"/>
    <s v="United States"/>
    <x v="1"/>
    <x v="4"/>
    <s v="Woodmere"/>
    <n v="11598"/>
    <x v="59"/>
    <x v="0"/>
    <s v="2015"/>
    <d v="2015-01-18T00:00:00"/>
    <n v="-537.27977732000011"/>
    <n v="1"/>
    <n v="186.64"/>
    <n v="89679"/>
    <x v="0"/>
  </r>
  <r>
    <n v="18450"/>
    <s v="Medium"/>
    <n v="0.05"/>
    <n v="1.98"/>
    <n v="4.7699999999999996"/>
    <n v="1606"/>
    <x v="1"/>
    <s v="Don Rogers"/>
    <s v="Regular Air"/>
    <x v="1"/>
    <x v="0"/>
    <x v="8"/>
    <s v="Small Box"/>
    <x v="566"/>
    <n v="0.4"/>
    <n v="-4.0679376770538251"/>
    <s v="United States"/>
    <x v="1"/>
    <x v="4"/>
    <s v="Franklin Square"/>
    <n v="11010"/>
    <x v="0"/>
    <x v="0"/>
    <s v="2015"/>
    <d v="2015-01-08T00:00:00"/>
    <n v="-14.359820000000001"/>
    <n v="1"/>
    <n v="3.53"/>
    <n v="87993"/>
    <x v="0"/>
  </r>
  <r>
    <n v="18451"/>
    <s v="Medium"/>
    <n v="7.0000000000000007E-2"/>
    <n v="699.99"/>
    <n v="24.49"/>
    <n v="1606"/>
    <x v="1"/>
    <s v="Don Rogers"/>
    <s v="Express Air"/>
    <x v="1"/>
    <x v="2"/>
    <x v="16"/>
    <s v="Large Box"/>
    <x v="199"/>
    <n v="0.41"/>
    <n v="-4.0623267663043476"/>
    <s v="United States"/>
    <x v="1"/>
    <x v="4"/>
    <s v="Franklin Square"/>
    <n v="11010"/>
    <x v="0"/>
    <x v="0"/>
    <s v="2015"/>
    <d v="2015-01-08T00:00:00"/>
    <n v="-2870.2775999999994"/>
    <n v="1"/>
    <n v="706.56"/>
    <n v="87993"/>
    <x v="0"/>
  </r>
  <r>
    <n v="18452"/>
    <s v="Medium"/>
    <n v="7.0000000000000007E-2"/>
    <n v="6783.02"/>
    <n v="24.49"/>
    <n v="1606"/>
    <x v="1"/>
    <s v="Don Rogers"/>
    <s v="Regular Air"/>
    <x v="1"/>
    <x v="2"/>
    <x v="6"/>
    <s v="Large Box"/>
    <x v="458"/>
    <n v="0.39"/>
    <n v="5.9433872389978619E-3"/>
    <s v="United States"/>
    <x v="1"/>
    <x v="4"/>
    <s v="Franklin Square"/>
    <n v="11010"/>
    <x v="0"/>
    <x v="0"/>
    <s v="2015"/>
    <d v="2015-01-08T00:00:00"/>
    <n v="77.983599999997679"/>
    <n v="2"/>
    <n v="13121.07"/>
    <n v="87993"/>
    <x v="0"/>
  </r>
  <r>
    <n v="22921"/>
    <s v="Not Specified"/>
    <n v="0.01"/>
    <n v="15.16"/>
    <n v="15.09"/>
    <n v="1607"/>
    <x v="1"/>
    <s v="Kathleen Huang Hall"/>
    <s v="Regular Air"/>
    <x v="1"/>
    <x v="0"/>
    <x v="8"/>
    <s v="Small Box"/>
    <x v="567"/>
    <n v="0.39"/>
    <n v="-1.810682412332101"/>
    <s v="United States"/>
    <x v="1"/>
    <x v="4"/>
    <s v="Freeport"/>
    <n v="11520"/>
    <x v="112"/>
    <x v="4"/>
    <s v="2015"/>
    <d v="2015-04-15T00:00:00"/>
    <n v="-200.85899999999998"/>
    <n v="7"/>
    <n v="110.93"/>
    <n v="87994"/>
    <x v="0"/>
  </r>
  <r>
    <n v="24951"/>
    <s v="Low"/>
    <n v="0.1"/>
    <n v="5.68"/>
    <n v="3.6"/>
    <n v="1607"/>
    <x v="1"/>
    <s v="Kathleen Huang Hall"/>
    <s v="Express Air"/>
    <x v="1"/>
    <x v="0"/>
    <x v="12"/>
    <s v="Small Pack"/>
    <x v="568"/>
    <n v="0.56000000000000005"/>
    <n v="-0.28133164343050276"/>
    <s v="United States"/>
    <x v="1"/>
    <x v="4"/>
    <s v="Freeport"/>
    <n v="11520"/>
    <x v="92"/>
    <x v="2"/>
    <s v="2015"/>
    <d v="2015-02-10T00:00:00"/>
    <n v="-33.2956"/>
    <n v="21"/>
    <n v="118.35"/>
    <n v="87995"/>
    <x v="0"/>
  </r>
  <r>
    <n v="22682"/>
    <s v="High"/>
    <n v="0.03"/>
    <n v="2.16"/>
    <n v="6.05"/>
    <n v="1609"/>
    <x v="1"/>
    <s v="Jerry Ennis"/>
    <s v="Regular Air"/>
    <x v="3"/>
    <x v="0"/>
    <x v="8"/>
    <s v="Small Box"/>
    <x v="542"/>
    <n v="0.37"/>
    <n v="-5.2331311380704797"/>
    <s v="United States"/>
    <x v="0"/>
    <x v="1"/>
    <s v="Sacramento"/>
    <n v="95823"/>
    <x v="171"/>
    <x v="3"/>
    <s v="2015"/>
    <d v="2015-05-12T00:00:00"/>
    <n v="-90.585499999999996"/>
    <n v="7"/>
    <n v="17.309999999999999"/>
    <n v="87824"/>
    <x v="0"/>
  </r>
  <r>
    <n v="22683"/>
    <s v="High"/>
    <n v="0.03"/>
    <n v="9.7100000000000009"/>
    <n v="9.4499999999999993"/>
    <n v="1609"/>
    <x v="1"/>
    <s v="Jerry Ennis"/>
    <s v="Regular Air"/>
    <x v="3"/>
    <x v="0"/>
    <x v="10"/>
    <s v="Small Box"/>
    <x v="173"/>
    <n v="0.6"/>
    <n v="-1.5662139219015281"/>
    <s v="United States"/>
    <x v="0"/>
    <x v="1"/>
    <s v="Sacramento"/>
    <n v="95823"/>
    <x v="171"/>
    <x v="3"/>
    <s v="2015"/>
    <d v="2015-05-11T00:00:00"/>
    <n v="-36.9"/>
    <n v="2"/>
    <n v="23.56"/>
    <n v="87824"/>
    <x v="0"/>
  </r>
  <r>
    <n v="18394"/>
    <s v="Low"/>
    <n v="0.06"/>
    <n v="40.97"/>
    <n v="1.99"/>
    <n v="1614"/>
    <x v="0"/>
    <s v="Wayne Lutz"/>
    <s v="Regular Air"/>
    <x v="3"/>
    <x v="2"/>
    <x v="13"/>
    <s v="Small Pack"/>
    <x v="569"/>
    <n v="0.42"/>
    <n v="0.69"/>
    <s v="United States"/>
    <x v="1"/>
    <x v="15"/>
    <s v="Hopkinton"/>
    <n v="1748"/>
    <x v="4"/>
    <x v="4"/>
    <s v="2015"/>
    <d v="2015-04-12T00:00:00"/>
    <n v="341.19809999999995"/>
    <n v="12"/>
    <n v="494.49"/>
    <n v="87823"/>
    <x v="0"/>
  </r>
  <r>
    <n v="19501"/>
    <s v="High"/>
    <n v="0.09"/>
    <n v="12.88"/>
    <n v="4.59"/>
    <n v="1618"/>
    <x v="0"/>
    <s v="June Roberts"/>
    <s v="Regular Air"/>
    <x v="3"/>
    <x v="0"/>
    <x v="12"/>
    <s v="Wrap Bag"/>
    <x v="570"/>
    <n v="0.82"/>
    <n v="-1.1075064820084741"/>
    <s v="United States"/>
    <x v="2"/>
    <x v="38"/>
    <s v="Highland"/>
    <n v="46322"/>
    <x v="34"/>
    <x v="4"/>
    <s v="2015"/>
    <d v="2015-04-06T00:00:00"/>
    <n v="-175.13"/>
    <n v="13"/>
    <n v="158.13"/>
    <n v="90248"/>
    <x v="0"/>
  </r>
  <r>
    <n v="19502"/>
    <s v="High"/>
    <n v="0.02"/>
    <n v="45.99"/>
    <n v="4.99"/>
    <n v="1620"/>
    <x v="0"/>
    <s v="Gerald Petty"/>
    <s v="Express Air"/>
    <x v="3"/>
    <x v="2"/>
    <x v="5"/>
    <s v="Small Box"/>
    <x v="571"/>
    <n v="0.56999999999999995"/>
    <n v="2.4292988160235569E-2"/>
    <s v="United States"/>
    <x v="1"/>
    <x v="19"/>
    <s v="Lancaster"/>
    <n v="17602"/>
    <x v="34"/>
    <x v="4"/>
    <s v="2015"/>
    <d v="2015-04-07T00:00:00"/>
    <n v="3.96"/>
    <n v="4"/>
    <n v="163.01"/>
    <n v="90248"/>
    <x v="0"/>
  </r>
  <r>
    <n v="23750"/>
    <s v="High"/>
    <n v="0.06"/>
    <n v="15.01"/>
    <n v="8.4"/>
    <n v="1623"/>
    <x v="1"/>
    <s v="Patrick Adcock"/>
    <s v="Regular Air"/>
    <x v="2"/>
    <x v="0"/>
    <x v="8"/>
    <s v="Small Box"/>
    <x v="572"/>
    <n v="0.39"/>
    <n v="4.8549723756906105E-3"/>
    <s v="United States"/>
    <x v="2"/>
    <x v="38"/>
    <s v="Schererville"/>
    <n v="46375"/>
    <x v="84"/>
    <x v="3"/>
    <s v="2015"/>
    <d v="2015-05-26T00:00:00"/>
    <n v="1.6169000000000011"/>
    <n v="22"/>
    <n v="333.04"/>
    <n v="87611"/>
    <x v="0"/>
  </r>
  <r>
    <n v="23751"/>
    <s v="High"/>
    <n v="0.09"/>
    <n v="40.479999999999997"/>
    <n v="19.989999999999998"/>
    <n v="1623"/>
    <x v="1"/>
    <s v="Patrick Adcock"/>
    <s v="Regular Air"/>
    <x v="2"/>
    <x v="2"/>
    <x v="13"/>
    <s v="Small Box"/>
    <x v="295"/>
    <n v="0.77"/>
    <n v="0.13841757683515379"/>
    <s v="United States"/>
    <x v="2"/>
    <x v="38"/>
    <s v="Schererville"/>
    <n v="46375"/>
    <x v="84"/>
    <x v="3"/>
    <s v="2015"/>
    <d v="2015-05-26T00:00:00"/>
    <n v="65.394000000000062"/>
    <n v="12"/>
    <n v="472.44"/>
    <n v="87611"/>
    <x v="0"/>
  </r>
  <r>
    <n v="23752"/>
    <s v="High"/>
    <n v="0.05"/>
    <n v="12.28"/>
    <n v="6.13"/>
    <n v="1623"/>
    <x v="1"/>
    <s v="Patrick Adcock"/>
    <s v="Regular Air"/>
    <x v="2"/>
    <x v="0"/>
    <x v="10"/>
    <s v="Small Box"/>
    <x v="521"/>
    <n v="0.56999999999999995"/>
    <n v="7.1329418045915652E-2"/>
    <s v="United States"/>
    <x v="2"/>
    <x v="38"/>
    <s v="Schererville"/>
    <n v="46375"/>
    <x v="84"/>
    <x v="3"/>
    <s v="2015"/>
    <d v="2015-05-25T00:00:00"/>
    <n v="1.3360000000000003"/>
    <n v="1"/>
    <n v="18.73"/>
    <n v="87611"/>
    <x v="0"/>
  </r>
  <r>
    <n v="21145"/>
    <s v="Medium"/>
    <n v="0.08"/>
    <n v="213.45"/>
    <n v="14.7"/>
    <n v="1625"/>
    <x v="1"/>
    <s v="Molly Browning"/>
    <s v="Delivery Truck"/>
    <x v="1"/>
    <x v="2"/>
    <x v="6"/>
    <s v="Jumbo Drum"/>
    <x v="90"/>
    <n v="0.59"/>
    <n v="0.69"/>
    <s v="United States"/>
    <x v="1"/>
    <x v="4"/>
    <s v="Glen Cove"/>
    <n v="11542"/>
    <x v="12"/>
    <x v="5"/>
    <s v="2015"/>
    <d v="2015-03-29T00:00:00"/>
    <n v="1674.7541999999999"/>
    <n v="12"/>
    <n v="2427.1799999999998"/>
    <n v="90600"/>
    <x v="0"/>
  </r>
  <r>
    <n v="21146"/>
    <s v="Medium"/>
    <n v="0.1"/>
    <n v="55.98"/>
    <n v="13.88"/>
    <n v="1625"/>
    <x v="1"/>
    <s v="Molly Browning"/>
    <s v="Regular Air"/>
    <x v="1"/>
    <x v="0"/>
    <x v="7"/>
    <s v="Small Box"/>
    <x v="573"/>
    <n v="0.36"/>
    <n v="0.69"/>
    <s v="United States"/>
    <x v="1"/>
    <x v="4"/>
    <s v="Glen Cove"/>
    <n v="11542"/>
    <x v="12"/>
    <x v="5"/>
    <s v="2015"/>
    <d v="2015-03-29T00:00:00"/>
    <n v="300.04649999999998"/>
    <n v="8"/>
    <n v="434.85"/>
    <n v="90600"/>
    <x v="0"/>
  </r>
  <r>
    <n v="21147"/>
    <s v="Medium"/>
    <n v="0"/>
    <n v="16.059999999999999"/>
    <n v="8.34"/>
    <n v="1625"/>
    <x v="1"/>
    <s v="Molly Browning"/>
    <s v="Regular Air"/>
    <x v="1"/>
    <x v="0"/>
    <x v="10"/>
    <s v="Small Box"/>
    <x v="574"/>
    <n v="0.59"/>
    <n v="-1.4660751565762005"/>
    <s v="United States"/>
    <x v="1"/>
    <x v="4"/>
    <s v="Glen Cove"/>
    <n v="11542"/>
    <x v="12"/>
    <x v="5"/>
    <s v="2015"/>
    <d v="2015-03-28T00:00:00"/>
    <n v="-28.09"/>
    <n v="1"/>
    <n v="19.16"/>
    <n v="90600"/>
    <x v="0"/>
  </r>
  <r>
    <n v="21270"/>
    <s v="Medium"/>
    <n v="0"/>
    <n v="209.37"/>
    <n v="69"/>
    <n v="1625"/>
    <x v="1"/>
    <s v="Molly Browning"/>
    <s v="Regular Air"/>
    <x v="1"/>
    <x v="1"/>
    <x v="11"/>
    <s v="Large Box"/>
    <x v="575"/>
    <n v="0.79"/>
    <n v="-0.13424899946935531"/>
    <s v="United States"/>
    <x v="1"/>
    <x v="4"/>
    <s v="Glen Cove"/>
    <n v="11542"/>
    <x v="160"/>
    <x v="2"/>
    <s v="2015"/>
    <d v="2015-02-18T00:00:00"/>
    <n v="-263.1119290800001"/>
    <n v="11"/>
    <n v="1959.88"/>
    <n v="90601"/>
    <x v="0"/>
  </r>
  <r>
    <n v="23604"/>
    <s v="High"/>
    <n v="0.06"/>
    <n v="43.57"/>
    <n v="16.36"/>
    <n v="1627"/>
    <x v="0"/>
    <s v="Aaron Day"/>
    <s v="Regular Air"/>
    <x v="0"/>
    <x v="0"/>
    <x v="10"/>
    <s v="Small Box"/>
    <x v="576"/>
    <n v="0.55000000000000004"/>
    <n v="-5.4646840148698889E-2"/>
    <s v="United States"/>
    <x v="3"/>
    <x v="20"/>
    <s v="Greeneville"/>
    <n v="37743"/>
    <x v="5"/>
    <x v="3"/>
    <s v="2015"/>
    <d v="2015-05-30T00:00:00"/>
    <n v="-38.808"/>
    <n v="17"/>
    <n v="710.16"/>
    <n v="90602"/>
    <x v="0"/>
  </r>
  <r>
    <n v="19769"/>
    <s v="High"/>
    <n v="0.08"/>
    <n v="8.09"/>
    <n v="7.96"/>
    <n v="1632"/>
    <x v="1"/>
    <s v="Lori Wolfe"/>
    <s v="Express Air"/>
    <x v="1"/>
    <x v="1"/>
    <x v="2"/>
    <s v="Small Box"/>
    <x v="38"/>
    <n v="0.49"/>
    <n v="0.33127461139896375"/>
    <s v="United States"/>
    <x v="3"/>
    <x v="37"/>
    <s v="Hattiesburg"/>
    <n v="39401"/>
    <x v="43"/>
    <x v="0"/>
    <s v="2015"/>
    <d v="2015-01-16T00:00:00"/>
    <n v="15.984"/>
    <n v="6"/>
    <n v="48.25"/>
    <n v="90530"/>
    <x v="0"/>
  </r>
  <r>
    <n v="20359"/>
    <s v="High"/>
    <n v="0.02"/>
    <n v="25.99"/>
    <n v="5.37"/>
    <n v="1632"/>
    <x v="1"/>
    <s v="Lori Wolfe"/>
    <s v="Regular Air"/>
    <x v="1"/>
    <x v="0"/>
    <x v="0"/>
    <s v="Small Box"/>
    <x v="577"/>
    <n v="0.56000000000000005"/>
    <n v="-0.36243216576221016"/>
    <s v="United States"/>
    <x v="3"/>
    <x v="37"/>
    <s v="Hattiesburg"/>
    <n v="39401"/>
    <x v="112"/>
    <x v="4"/>
    <s v="2015"/>
    <d v="2015-04-17T00:00:00"/>
    <n v="-88.158000000000001"/>
    <n v="9"/>
    <n v="243.24"/>
    <n v="90533"/>
    <x v="0"/>
  </r>
  <r>
    <n v="24786"/>
    <s v="Not Specified"/>
    <n v="0.03"/>
    <n v="5.98"/>
    <n v="3.85"/>
    <n v="1633"/>
    <x v="0"/>
    <s v="Gerald Raynor"/>
    <s v="Regular Air"/>
    <x v="1"/>
    <x v="2"/>
    <x v="13"/>
    <s v="Small Pack"/>
    <x v="412"/>
    <n v="0.68"/>
    <n v="-1.9747483134405814"/>
    <s v="United States"/>
    <x v="3"/>
    <x v="37"/>
    <s v="Horn Lake"/>
    <n v="38637"/>
    <x v="104"/>
    <x v="2"/>
    <s v="2015"/>
    <d v="2015-02-12T00:00:00"/>
    <n v="-76.106800000000007"/>
    <n v="6"/>
    <n v="38.54"/>
    <n v="90531"/>
    <x v="0"/>
  </r>
  <r>
    <n v="26340"/>
    <s v="Not Specified"/>
    <n v="0.08"/>
    <n v="100.97"/>
    <n v="14"/>
    <n v="1634"/>
    <x v="0"/>
    <s v="Katherine W Epstein"/>
    <s v="Delivery Truck"/>
    <x v="1"/>
    <x v="2"/>
    <x v="6"/>
    <s v="Jumbo Drum"/>
    <x v="578"/>
    <n v="0.37"/>
    <n v="-4.9552388144232538E-2"/>
    <s v="United States"/>
    <x v="3"/>
    <x v="37"/>
    <s v="Jackson"/>
    <n v="39212"/>
    <x v="37"/>
    <x v="4"/>
    <s v="2015"/>
    <d v="2015-04-10T00:00:00"/>
    <n v="-73.494119999999938"/>
    <n v="15"/>
    <n v="1483.16"/>
    <n v="90532"/>
    <x v="0"/>
  </r>
  <r>
    <n v="19144"/>
    <s v="Critical"/>
    <n v="0.08"/>
    <n v="115.99"/>
    <n v="56.14"/>
    <n v="1636"/>
    <x v="1"/>
    <s v="Sidney Greenberg"/>
    <s v="Delivery Truck"/>
    <x v="1"/>
    <x v="2"/>
    <x v="6"/>
    <s v="Jumbo Drum"/>
    <x v="486"/>
    <n v="0.4"/>
    <n v="-0.48471547794574815"/>
    <s v="United States"/>
    <x v="0"/>
    <x v="1"/>
    <s v="Salinas"/>
    <n v="93905"/>
    <x v="101"/>
    <x v="0"/>
    <s v="2015"/>
    <d v="2015-01-16T00:00:00"/>
    <n v="-272.860884"/>
    <n v="5"/>
    <n v="562.92999999999995"/>
    <n v="89704"/>
    <x v="0"/>
  </r>
  <r>
    <n v="19145"/>
    <s v="Critical"/>
    <n v="0.08"/>
    <n v="4.28"/>
    <n v="0.94"/>
    <n v="1636"/>
    <x v="1"/>
    <s v="Sidney Greenberg"/>
    <s v="Regular Air"/>
    <x v="1"/>
    <x v="0"/>
    <x v="0"/>
    <s v="Wrap Bag"/>
    <x v="579"/>
    <n v="0.56000000000000005"/>
    <n v="0.36254969156956823"/>
    <s v="United States"/>
    <x v="0"/>
    <x v="1"/>
    <s v="Salinas"/>
    <n v="93905"/>
    <x v="101"/>
    <x v="0"/>
    <s v="2015"/>
    <d v="2015-01-17T00:00:00"/>
    <n v="10.5792"/>
    <n v="7"/>
    <n v="29.18"/>
    <n v="89704"/>
    <x v="0"/>
  </r>
  <r>
    <n v="20869"/>
    <s v="High"/>
    <n v="0.04"/>
    <n v="136.97999999999999"/>
    <n v="24.49"/>
    <n v="1636"/>
    <x v="1"/>
    <s v="Sidney Greenberg"/>
    <s v="Express Air"/>
    <x v="1"/>
    <x v="1"/>
    <x v="2"/>
    <s v="Large Box"/>
    <x v="580"/>
    <n v="0.59"/>
    <n v="0.69"/>
    <s v="United States"/>
    <x v="0"/>
    <x v="1"/>
    <s v="Salinas"/>
    <n v="93905"/>
    <x v="38"/>
    <x v="0"/>
    <s v="2015"/>
    <d v="2015-01-14T00:00:00"/>
    <n v="1127.5497"/>
    <n v="12"/>
    <n v="1634.13"/>
    <n v="89706"/>
    <x v="0"/>
  </r>
  <r>
    <n v="26109"/>
    <s v="Critical"/>
    <n v="0.08"/>
    <n v="55.48"/>
    <n v="6.79"/>
    <n v="1639"/>
    <x v="0"/>
    <s v="Marvin Rollins"/>
    <s v="Regular Air"/>
    <x v="1"/>
    <x v="0"/>
    <x v="7"/>
    <s v="Small Box"/>
    <x v="581"/>
    <n v="0.37"/>
    <n v="0.69000000000000006"/>
    <s v="United States"/>
    <x v="1"/>
    <x v="18"/>
    <s v="Stamford"/>
    <n v="6901"/>
    <x v="115"/>
    <x v="2"/>
    <s v="2015"/>
    <d v="2015-02-28T00:00:00"/>
    <n v="147.75659999999999"/>
    <n v="4"/>
    <n v="214.14"/>
    <n v="89705"/>
    <x v="0"/>
  </r>
  <r>
    <n v="18274"/>
    <s v="Low"/>
    <n v="0.09"/>
    <n v="107.53"/>
    <n v="5.81"/>
    <n v="1644"/>
    <x v="0"/>
    <s v="Sam Woodward"/>
    <s v="Regular Air"/>
    <x v="2"/>
    <x v="1"/>
    <x v="2"/>
    <s v="Medium Box"/>
    <x v="582"/>
    <n v="0.65"/>
    <n v="0.69000000000000006"/>
    <s v="United States"/>
    <x v="2"/>
    <x v="7"/>
    <s v="Friendswood"/>
    <n v="77546"/>
    <x v="110"/>
    <x v="1"/>
    <s v="2015"/>
    <d v="2015-06-16T00:00:00"/>
    <n v="69.545100000000005"/>
    <n v="1"/>
    <n v="100.79"/>
    <n v="87342"/>
    <x v="0"/>
  </r>
  <r>
    <n v="24265"/>
    <s v="Not Specified"/>
    <n v="0.06"/>
    <n v="3.29"/>
    <n v="1.35"/>
    <n v="1646"/>
    <x v="0"/>
    <s v="Eugene Brewer Knox"/>
    <s v="Regular Air"/>
    <x v="2"/>
    <x v="0"/>
    <x v="3"/>
    <s v="Wrap Bag"/>
    <x v="93"/>
    <n v="0.4"/>
    <n v="0.23714206283013622"/>
    <s v="United States"/>
    <x v="1"/>
    <x v="4"/>
    <s v="Bethpage"/>
    <n v="11714"/>
    <x v="24"/>
    <x v="5"/>
    <s v="2015"/>
    <d v="2015-03-17T00:00:00"/>
    <n v="8.5299999999999994"/>
    <n v="11"/>
    <n v="35.97"/>
    <n v="90932"/>
    <x v="0"/>
  </r>
  <r>
    <n v="21947"/>
    <s v="Critical"/>
    <n v="0.08"/>
    <n v="46.89"/>
    <n v="5.0999999999999996"/>
    <n v="1648"/>
    <x v="1"/>
    <s v="Nina Bowles"/>
    <s v="Regular Air"/>
    <x v="0"/>
    <x v="0"/>
    <x v="15"/>
    <s v="Medium Box"/>
    <x v="480"/>
    <n v="0.46"/>
    <n v="0.69"/>
    <s v="United States"/>
    <x v="2"/>
    <x v="12"/>
    <s v="Woodstock"/>
    <n v="60098"/>
    <x v="78"/>
    <x v="5"/>
    <s v="2015"/>
    <d v="2015-03-27T00:00:00"/>
    <n v="507.63299999999998"/>
    <n v="17"/>
    <n v="735.7"/>
    <n v="91043"/>
    <x v="0"/>
  </r>
  <r>
    <n v="21948"/>
    <s v="Critical"/>
    <n v="0.05"/>
    <n v="12.98"/>
    <n v="3.14"/>
    <n v="1648"/>
    <x v="1"/>
    <s v="Nina Bowles"/>
    <s v="Regular Air"/>
    <x v="0"/>
    <x v="0"/>
    <x v="12"/>
    <s v="Small Pack"/>
    <x v="47"/>
    <n v="0.6"/>
    <n v="0.16946673168136883"/>
    <s v="United States"/>
    <x v="2"/>
    <x v="12"/>
    <s v="Woodstock"/>
    <n v="60098"/>
    <x v="78"/>
    <x v="5"/>
    <s v="2015"/>
    <d v="2015-03-25T00:00:00"/>
    <n v="38.229999999999997"/>
    <n v="18"/>
    <n v="225.59"/>
    <n v="91043"/>
    <x v="0"/>
  </r>
  <r>
    <n v="20603"/>
    <s v="Critical"/>
    <n v="0.03"/>
    <n v="48.58"/>
    <n v="3.99"/>
    <n v="1649"/>
    <x v="0"/>
    <s v="Roy Hardison"/>
    <s v="Express Air"/>
    <x v="0"/>
    <x v="0"/>
    <x v="15"/>
    <s v="Small Box"/>
    <x v="583"/>
    <n v="0.56000000000000005"/>
    <n v="0.69"/>
    <s v="United States"/>
    <x v="1"/>
    <x v="4"/>
    <s v="Woodmere"/>
    <n v="11598"/>
    <x v="152"/>
    <x v="2"/>
    <s v="2015"/>
    <d v="2015-02-26T00:00:00"/>
    <n v="100.13279999999999"/>
    <n v="3"/>
    <n v="145.12"/>
    <n v="91041"/>
    <x v="0"/>
  </r>
  <r>
    <n v="24016"/>
    <s v="High"/>
    <n v="0.05"/>
    <n v="6.48"/>
    <n v="2.74"/>
    <n v="1650"/>
    <x v="1"/>
    <s v="Dan Lamm"/>
    <s v="Regular Air"/>
    <x v="0"/>
    <x v="2"/>
    <x v="13"/>
    <s v="Small Pack"/>
    <x v="584"/>
    <n v="0.71"/>
    <n v="0.16013578020579189"/>
    <s v="United States"/>
    <x v="3"/>
    <x v="24"/>
    <s v="Asheboro"/>
    <n v="27203"/>
    <x v="19"/>
    <x v="3"/>
    <s v="2015"/>
    <d v="2015-05-09T00:00:00"/>
    <n v="15.096"/>
    <n v="15"/>
    <n v="94.27"/>
    <n v="91042"/>
    <x v="0"/>
  </r>
  <r>
    <n v="24017"/>
    <s v="High"/>
    <n v="0.09"/>
    <n v="12.53"/>
    <n v="0.5"/>
    <n v="1650"/>
    <x v="1"/>
    <s v="Dan Lamm"/>
    <s v="Regular Air"/>
    <x v="0"/>
    <x v="0"/>
    <x v="9"/>
    <s v="Small Box"/>
    <x v="585"/>
    <n v="0.38"/>
    <n v="0.18139399099866196"/>
    <s v="United States"/>
    <x v="3"/>
    <x v="24"/>
    <s v="Asheboro"/>
    <n v="27203"/>
    <x v="19"/>
    <x v="3"/>
    <s v="2015"/>
    <d v="2015-05-10T00:00:00"/>
    <n v="14.912399999999998"/>
    <n v="7"/>
    <n v="82.21"/>
    <n v="91042"/>
    <x v="0"/>
  </r>
  <r>
    <n v="24019"/>
    <s v="High"/>
    <n v="0.08"/>
    <n v="65.989999999999995"/>
    <n v="8.99"/>
    <n v="1650"/>
    <x v="1"/>
    <s v="Dan Lamm"/>
    <s v="Express Air"/>
    <x v="0"/>
    <x v="2"/>
    <x v="5"/>
    <s v="Small Box"/>
    <x v="586"/>
    <n v="0.55000000000000004"/>
    <n v="-0.32391788631518431"/>
    <s v="United States"/>
    <x v="3"/>
    <x v="24"/>
    <s v="Asheboro"/>
    <n v="27203"/>
    <x v="19"/>
    <x v="3"/>
    <s v="2015"/>
    <d v="2015-05-11T00:00:00"/>
    <n v="-135.226"/>
    <n v="8"/>
    <n v="417.47"/>
    <n v="91042"/>
    <x v="0"/>
  </r>
  <r>
    <n v="19251"/>
    <s v="Not Specified"/>
    <n v="0"/>
    <n v="101.41"/>
    <n v="35"/>
    <n v="1653"/>
    <x v="1"/>
    <s v="Charles Cline"/>
    <s v="Express Air"/>
    <x v="0"/>
    <x v="0"/>
    <x v="10"/>
    <s v="Large Box"/>
    <x v="308"/>
    <n v="0.82"/>
    <n v="-0.4144903651115619"/>
    <s v="United States"/>
    <x v="0"/>
    <x v="1"/>
    <s v="Thousand Oaks"/>
    <n v="91360"/>
    <x v="76"/>
    <x v="0"/>
    <s v="2015"/>
    <d v="2015-01-25T00:00:00"/>
    <n v="-457.73"/>
    <n v="10"/>
    <n v="1104.32"/>
    <n v="89885"/>
    <x v="0"/>
  </r>
  <r>
    <n v="19252"/>
    <s v="Not Specified"/>
    <n v="0.1"/>
    <n v="95.99"/>
    <n v="4.9000000000000004"/>
    <n v="1653"/>
    <x v="1"/>
    <s v="Charles Cline"/>
    <s v="Regular Air"/>
    <x v="0"/>
    <x v="2"/>
    <x v="5"/>
    <s v="Small Box"/>
    <x v="75"/>
    <n v="0.56000000000000005"/>
    <n v="-1.7934846461949263"/>
    <s v="United States"/>
    <x v="0"/>
    <x v="1"/>
    <s v="Thousand Oaks"/>
    <n v="91360"/>
    <x v="76"/>
    <x v="0"/>
    <s v="2015"/>
    <d v="2015-01-25T00:00:00"/>
    <n v="-268.66399999999999"/>
    <n v="2"/>
    <n v="149.80000000000001"/>
    <n v="89885"/>
    <x v="0"/>
  </r>
  <r>
    <n v="24187"/>
    <s v="High"/>
    <n v="0.1"/>
    <n v="3.6"/>
    <n v="2.2000000000000002"/>
    <n v="1665"/>
    <x v="0"/>
    <s v="Elsie Pridgen"/>
    <s v="Regular Air"/>
    <x v="3"/>
    <x v="0"/>
    <x v="7"/>
    <s v="Wrap Bag"/>
    <x v="587"/>
    <n v="0.39"/>
    <n v="-1.187948350071736"/>
    <s v="United States"/>
    <x v="0"/>
    <x v="1"/>
    <s v="Laguna Hills"/>
    <n v="92653"/>
    <x v="115"/>
    <x v="2"/>
    <s v="2015"/>
    <d v="2015-02-27T00:00:00"/>
    <n v="-8.2799999999999994"/>
    <n v="2"/>
    <n v="6.97"/>
    <n v="90678"/>
    <x v="0"/>
  </r>
  <r>
    <n v="21491"/>
    <s v="Low"/>
    <n v="0.03"/>
    <n v="35.409999999999997"/>
    <n v="1.99"/>
    <n v="1670"/>
    <x v="1"/>
    <s v="Carolyn Bowling"/>
    <s v="Regular Air"/>
    <x v="2"/>
    <x v="2"/>
    <x v="13"/>
    <s v="Small Pack"/>
    <x v="588"/>
    <n v="0.43"/>
    <n v="5.203586199390509"/>
    <s v="United States"/>
    <x v="3"/>
    <x v="8"/>
    <s v="Blacksburg"/>
    <n v="24060"/>
    <x v="158"/>
    <x v="4"/>
    <s v="2015"/>
    <d v="2015-04-26T00:00:00"/>
    <n v="1912.4219999999998"/>
    <n v="10"/>
    <n v="367.52"/>
    <n v="86722"/>
    <x v="0"/>
  </r>
  <r>
    <n v="21492"/>
    <s v="Low"/>
    <n v="0"/>
    <n v="142.86000000000001"/>
    <n v="19.989999999999998"/>
    <n v="1670"/>
    <x v="1"/>
    <s v="Carolyn Bowling"/>
    <s v="Regular Air"/>
    <x v="2"/>
    <x v="0"/>
    <x v="10"/>
    <s v="Small Box"/>
    <x v="589"/>
    <n v="0.56000000000000005"/>
    <n v="-0.46901132362736708"/>
    <s v="United States"/>
    <x v="3"/>
    <x v="8"/>
    <s v="Blacksburg"/>
    <n v="24060"/>
    <x v="158"/>
    <x v="4"/>
    <s v="2015"/>
    <d v="2015-05-03T00:00:00"/>
    <n v="-739.32600000000002"/>
    <n v="11"/>
    <n v="1576.35"/>
    <n v="86722"/>
    <x v="0"/>
  </r>
  <r>
    <n v="23578"/>
    <s v="Low"/>
    <n v="0.1"/>
    <n v="4.13"/>
    <n v="0.99"/>
    <n v="1671"/>
    <x v="1"/>
    <s v="Mitchell Ross"/>
    <s v="Regular Air"/>
    <x v="2"/>
    <x v="0"/>
    <x v="9"/>
    <s v="Small Box"/>
    <x v="508"/>
    <n v="0.39"/>
    <n v="-0.77703220858895716"/>
    <s v="United States"/>
    <x v="3"/>
    <x v="8"/>
    <s v="Burke"/>
    <n v="22015"/>
    <x v="170"/>
    <x v="2"/>
    <s v="2015"/>
    <d v="2015-02-13T00:00:00"/>
    <n v="-40.53"/>
    <n v="13"/>
    <n v="52.16"/>
    <n v="86724"/>
    <x v="0"/>
  </r>
  <r>
    <n v="22007"/>
    <s v="Critical"/>
    <n v="0.03"/>
    <n v="223.98"/>
    <n v="15.01"/>
    <n v="1671"/>
    <x v="1"/>
    <s v="Mitchell Ross"/>
    <s v="Regular Air"/>
    <x v="2"/>
    <x v="0"/>
    <x v="8"/>
    <s v="Small Box"/>
    <x v="590"/>
    <n v="0.38"/>
    <n v="1.4256919522147386E-4"/>
    <s v="United States"/>
    <x v="3"/>
    <x v="8"/>
    <s v="Burke"/>
    <n v="22015"/>
    <x v="3"/>
    <x v="3"/>
    <s v="2015"/>
    <d v="2015-05-13T00:00:00"/>
    <n v="0.69599999999999995"/>
    <n v="21"/>
    <n v="4881.84"/>
    <n v="86725"/>
    <x v="0"/>
  </r>
  <r>
    <n v="25066"/>
    <s v="Low"/>
    <n v="0.02"/>
    <n v="284.98"/>
    <n v="69.55"/>
    <n v="1672"/>
    <x v="1"/>
    <s v="Sidney Scarborough"/>
    <s v="Delivery Truck"/>
    <x v="2"/>
    <x v="1"/>
    <x v="1"/>
    <s v="Jumbo Drum"/>
    <x v="391"/>
    <n v="0.6"/>
    <n v="1.676346755910612E-2"/>
    <s v="United States"/>
    <x v="3"/>
    <x v="8"/>
    <s v="Charlottesville"/>
    <n v="22901"/>
    <x v="31"/>
    <x v="1"/>
    <s v="2015"/>
    <d v="2015-06-12T00:00:00"/>
    <n v="15.527999999999999"/>
    <n v="3"/>
    <n v="926.3"/>
    <n v="86723"/>
    <x v="0"/>
  </r>
  <r>
    <n v="25067"/>
    <s v="Low"/>
    <n v="0.08"/>
    <n v="55.48"/>
    <n v="14.3"/>
    <n v="1672"/>
    <x v="1"/>
    <s v="Sidney Scarborough"/>
    <s v="Regular Air"/>
    <x v="2"/>
    <x v="0"/>
    <x v="7"/>
    <s v="Small Box"/>
    <x v="14"/>
    <n v="0.37"/>
    <n v="-0.23931736920840715"/>
    <s v="United States"/>
    <x v="3"/>
    <x v="8"/>
    <s v="Charlottesville"/>
    <n v="22901"/>
    <x v="31"/>
    <x v="1"/>
    <s v="2015"/>
    <d v="2015-06-09T00:00:00"/>
    <n v="-225.56379999999999"/>
    <n v="17"/>
    <n v="942.53"/>
    <n v="86723"/>
    <x v="0"/>
  </r>
  <r>
    <n v="18150"/>
    <s v="Medium"/>
    <n v="7.0000000000000007E-2"/>
    <n v="13.73"/>
    <n v="6.85"/>
    <n v="1679"/>
    <x v="0"/>
    <s v="Jeanne Nguyen"/>
    <s v="Regular Air"/>
    <x v="3"/>
    <x v="1"/>
    <x v="2"/>
    <s v="Wrap Bag"/>
    <x v="226"/>
    <n v="0.54"/>
    <n v="-8.2128397917871604E-2"/>
    <s v="United States"/>
    <x v="1"/>
    <x v="10"/>
    <s v="Fairborn"/>
    <n v="45324"/>
    <x v="80"/>
    <x v="5"/>
    <s v="2015"/>
    <d v="2015-03-21T00:00:00"/>
    <n v="-22.72"/>
    <n v="21"/>
    <n v="276.64"/>
    <n v="86646"/>
    <x v="0"/>
  </r>
  <r>
    <n v="23524"/>
    <s v="Low"/>
    <n v="0.09"/>
    <n v="30.98"/>
    <n v="19.510000000000002"/>
    <n v="1680"/>
    <x v="1"/>
    <s v="Esther Whitaker"/>
    <s v="Regular Air"/>
    <x v="3"/>
    <x v="0"/>
    <x v="4"/>
    <s v="Small Box"/>
    <x v="591"/>
    <n v="0.36"/>
    <n v="-0.31776845050717034"/>
    <s v="United States"/>
    <x v="1"/>
    <x v="10"/>
    <s v="Fairfield"/>
    <n v="45014"/>
    <x v="32"/>
    <x v="3"/>
    <s v="2015"/>
    <d v="2015-05-05T00:00:00"/>
    <n v="-163.53"/>
    <n v="18"/>
    <n v="514.62"/>
    <n v="86645"/>
    <x v="0"/>
  </r>
  <r>
    <n v="23525"/>
    <s v="Low"/>
    <n v="0.03"/>
    <n v="49.34"/>
    <n v="10.25"/>
    <n v="1680"/>
    <x v="1"/>
    <s v="Esther Whitaker"/>
    <s v="Regular Air"/>
    <x v="3"/>
    <x v="1"/>
    <x v="2"/>
    <s v="Large Box"/>
    <x v="592"/>
    <n v="0.56999999999999995"/>
    <n v="0.67876719032936905"/>
    <s v="United States"/>
    <x v="1"/>
    <x v="10"/>
    <s v="Fairfield"/>
    <n v="45014"/>
    <x v="32"/>
    <x v="3"/>
    <s v="2015"/>
    <d v="2015-05-05T00:00:00"/>
    <n v="554.77"/>
    <n v="17"/>
    <n v="817.32"/>
    <n v="86645"/>
    <x v="0"/>
  </r>
  <r>
    <n v="1976"/>
    <s v="Not Specified"/>
    <n v="0.04"/>
    <n v="6.28"/>
    <n v="5.41"/>
    <n v="1682"/>
    <x v="1"/>
    <s v="Julie Edwards"/>
    <s v="Regular Air"/>
    <x v="3"/>
    <x v="1"/>
    <x v="2"/>
    <s v="Small Box"/>
    <x v="593"/>
    <n v="0.53"/>
    <n v="-0.13491282339707536"/>
    <s v="United States"/>
    <x v="2"/>
    <x v="12"/>
    <s v="Chicago"/>
    <n v="60611"/>
    <x v="79"/>
    <x v="2"/>
    <s v="2015"/>
    <d v="2015-02-16T00:00:00"/>
    <n v="-38.380000000000003"/>
    <n v="43"/>
    <n v="284.48"/>
    <n v="14115"/>
    <x v="0"/>
  </r>
  <r>
    <n v="5358"/>
    <s v="Not Specified"/>
    <n v="0.08"/>
    <n v="4.9800000000000004"/>
    <n v="4.7"/>
    <n v="1682"/>
    <x v="1"/>
    <s v="Julie Edwards"/>
    <s v="Regular Air"/>
    <x v="3"/>
    <x v="0"/>
    <x v="7"/>
    <s v="Small Box"/>
    <x v="594"/>
    <n v="0.38"/>
    <n v="-0.24935835029648643"/>
    <s v="United States"/>
    <x v="2"/>
    <x v="12"/>
    <s v="Chicago"/>
    <n v="60611"/>
    <x v="88"/>
    <x v="5"/>
    <s v="2015"/>
    <d v="2015-03-15T00:00:00"/>
    <n v="-56.35"/>
    <n v="47"/>
    <n v="225.98"/>
    <n v="38080"/>
    <x v="0"/>
  </r>
  <r>
    <n v="19976"/>
    <s v="Not Specified"/>
    <n v="0.04"/>
    <n v="6.28"/>
    <n v="5.41"/>
    <n v="1683"/>
    <x v="1"/>
    <s v="Wesley Corbett"/>
    <s v="Regular Air"/>
    <x v="3"/>
    <x v="1"/>
    <x v="2"/>
    <s v="Small Box"/>
    <x v="593"/>
    <n v="0.53"/>
    <n v="-0.27425587467362927"/>
    <s v="United States"/>
    <x v="2"/>
    <x v="7"/>
    <s v="Conroe"/>
    <n v="77301"/>
    <x v="79"/>
    <x v="2"/>
    <s v="2015"/>
    <d v="2015-02-16T00:00:00"/>
    <n v="-19.957600000000003"/>
    <n v="11"/>
    <n v="72.77"/>
    <n v="90612"/>
    <x v="0"/>
  </r>
  <r>
    <n v="23358"/>
    <s v="Not Specified"/>
    <n v="0.08"/>
    <n v="4.9800000000000004"/>
    <n v="4.7"/>
    <n v="1683"/>
    <x v="1"/>
    <s v="Wesley Corbett"/>
    <s v="Regular Air"/>
    <x v="3"/>
    <x v="0"/>
    <x v="7"/>
    <s v="Small Box"/>
    <x v="594"/>
    <n v="0.38"/>
    <n v="-0.97660311958405543"/>
    <s v="United States"/>
    <x v="2"/>
    <x v="7"/>
    <s v="Conroe"/>
    <n v="77301"/>
    <x v="88"/>
    <x v="5"/>
    <s v="2015"/>
    <d v="2015-03-15T00:00:00"/>
    <n v="-56.35"/>
    <n v="12"/>
    <n v="57.7"/>
    <n v="90613"/>
    <x v="0"/>
  </r>
  <r>
    <n v="19751"/>
    <s v="Low"/>
    <n v="0.08"/>
    <n v="2.08"/>
    <n v="5.33"/>
    <n v="1686"/>
    <x v="0"/>
    <s v="Lynn O'Donnell"/>
    <s v="Regular Air"/>
    <x v="0"/>
    <x v="1"/>
    <x v="2"/>
    <s v="Small Box"/>
    <x v="261"/>
    <n v="0.43"/>
    <n v="-6.5587188612099636"/>
    <s v="United States"/>
    <x v="2"/>
    <x v="12"/>
    <s v="Elgin"/>
    <n v="60123"/>
    <x v="95"/>
    <x v="5"/>
    <s v="2015"/>
    <d v="2015-03-10T00:00:00"/>
    <n v="-129.01"/>
    <n v="9"/>
    <n v="19.670000000000002"/>
    <n v="86973"/>
    <x v="0"/>
  </r>
  <r>
    <n v="25690"/>
    <s v="High"/>
    <n v="0"/>
    <n v="48.91"/>
    <n v="35"/>
    <n v="1689"/>
    <x v="0"/>
    <s v="Larry Church"/>
    <s v="Regular Air"/>
    <x v="0"/>
    <x v="0"/>
    <x v="10"/>
    <s v="Large Box"/>
    <x v="595"/>
    <n v="0.83"/>
    <n v="-1.2206530818391967"/>
    <s v="United States"/>
    <x v="2"/>
    <x v="38"/>
    <s v="Highland"/>
    <n v="46322"/>
    <x v="120"/>
    <x v="5"/>
    <s v="2015"/>
    <d v="2015-03-25T00:00:00"/>
    <n v="-628.38"/>
    <n v="10"/>
    <n v="514.79"/>
    <n v="91077"/>
    <x v="0"/>
  </r>
  <r>
    <n v="22798"/>
    <s v="Low"/>
    <n v="0.05"/>
    <n v="115.99"/>
    <n v="5.26"/>
    <n v="1690"/>
    <x v="1"/>
    <s v="Neil Bailey"/>
    <s v="Regular Air"/>
    <x v="0"/>
    <x v="2"/>
    <x v="5"/>
    <s v="Small Box"/>
    <x v="596"/>
    <n v="0.56999999999999995"/>
    <n v="0.69"/>
    <s v="United States"/>
    <x v="1"/>
    <x v="19"/>
    <s v="Harrisburg"/>
    <n v="17112"/>
    <x v="76"/>
    <x v="0"/>
    <s v="2015"/>
    <d v="2015-01-28T00:00:00"/>
    <n v="616.53569999999991"/>
    <n v="9"/>
    <n v="893.53"/>
    <n v="91076"/>
    <x v="0"/>
  </r>
  <r>
    <n v="23626"/>
    <s v="Not Specified"/>
    <n v="0.09"/>
    <n v="95.43"/>
    <n v="19.989999999999998"/>
    <n v="1690"/>
    <x v="1"/>
    <s v="Neil Bailey"/>
    <s v="Regular Air"/>
    <x v="0"/>
    <x v="0"/>
    <x v="10"/>
    <s v="Small Box"/>
    <x v="303"/>
    <n v="0.79"/>
    <n v="-6.9748246980911574E-2"/>
    <s v="United States"/>
    <x v="1"/>
    <x v="19"/>
    <s v="Harrisburg"/>
    <n v="17112"/>
    <x v="144"/>
    <x v="1"/>
    <s v="2015"/>
    <d v="2015-06-02T00:00:00"/>
    <n v="-143.23500000000001"/>
    <n v="22"/>
    <n v="2053.6"/>
    <n v="91078"/>
    <x v="0"/>
  </r>
  <r>
    <n v="19481"/>
    <s v="Not Specified"/>
    <n v="0"/>
    <n v="6.84"/>
    <n v="8.3699999999999992"/>
    <n v="1692"/>
    <x v="0"/>
    <s v="Rhonda Schroeder"/>
    <s v="Regular Air"/>
    <x v="3"/>
    <x v="0"/>
    <x v="12"/>
    <s v="Small Pack"/>
    <x v="597"/>
    <n v="0.57999999999999996"/>
    <n v="-3.2510319345473739"/>
    <s v="United States"/>
    <x v="2"/>
    <x v="13"/>
    <s v="Newton"/>
    <n v="67114"/>
    <x v="172"/>
    <x v="0"/>
    <s v="2015"/>
    <d v="2015-01-24T00:00:00"/>
    <n v="-123.1816"/>
    <n v="5"/>
    <n v="37.89"/>
    <n v="90189"/>
    <x v="0"/>
  </r>
  <r>
    <n v="19482"/>
    <s v="Not Specified"/>
    <n v="7.0000000000000007E-2"/>
    <n v="30.98"/>
    <n v="5.76"/>
    <n v="1693"/>
    <x v="1"/>
    <s v="Melinda Thornton"/>
    <s v="Regular Air"/>
    <x v="3"/>
    <x v="0"/>
    <x v="7"/>
    <s v="Small Box"/>
    <x v="479"/>
    <n v="0.4"/>
    <n v="-8.3766252654236595E-2"/>
    <s v="United States"/>
    <x v="3"/>
    <x v="8"/>
    <s v="Reston"/>
    <n v="20190"/>
    <x v="172"/>
    <x v="0"/>
    <s v="2015"/>
    <d v="2015-01-25T00:00:00"/>
    <n v="-28.798000000000002"/>
    <n v="11"/>
    <n v="343.79"/>
    <n v="90189"/>
    <x v="0"/>
  </r>
  <r>
    <n v="21262"/>
    <s v="Low"/>
    <n v="0.01"/>
    <n v="15.67"/>
    <n v="1.39"/>
    <n v="1693"/>
    <x v="1"/>
    <s v="Melinda Thornton"/>
    <s v="Express Air"/>
    <x v="3"/>
    <x v="0"/>
    <x v="4"/>
    <s v="Small Box"/>
    <x v="598"/>
    <n v="0.38"/>
    <n v="-1.4566430963900261"/>
    <s v="United States"/>
    <x v="3"/>
    <x v="8"/>
    <s v="Reston"/>
    <n v="20190"/>
    <x v="171"/>
    <x v="3"/>
    <s v="2015"/>
    <d v="2015-05-11T00:00:00"/>
    <n v="-273.98"/>
    <n v="11"/>
    <n v="188.09"/>
    <n v="90190"/>
    <x v="0"/>
  </r>
  <r>
    <n v="24941"/>
    <s v="Medium"/>
    <n v="0"/>
    <n v="13.43"/>
    <n v="5.5"/>
    <n v="1697"/>
    <x v="0"/>
    <s v="Holly Osborne"/>
    <s v="Regular Air"/>
    <x v="1"/>
    <x v="0"/>
    <x v="10"/>
    <s v="Small Box"/>
    <x v="599"/>
    <n v="0.56999999999999995"/>
    <n v="-1.9590705573568012"/>
    <s v="United States"/>
    <x v="3"/>
    <x v="40"/>
    <s v="Hot Springs"/>
    <n v="71901"/>
    <x v="59"/>
    <x v="0"/>
    <s v="2015"/>
    <d v="2015-01-17T00:00:00"/>
    <n v="-253.77800000000002"/>
    <n v="9"/>
    <n v="129.54"/>
    <n v="86338"/>
    <x v="0"/>
  </r>
  <r>
    <n v="18275"/>
    <s v="Low"/>
    <n v="0.05"/>
    <n v="3.98"/>
    <n v="5.26"/>
    <n v="1699"/>
    <x v="1"/>
    <s v="Joseph Hurst"/>
    <s v="Regular Air"/>
    <x v="2"/>
    <x v="0"/>
    <x v="8"/>
    <s v="Small Box"/>
    <x v="600"/>
    <n v="0.38"/>
    <n v="-3.0850424757281552"/>
    <s v="United States"/>
    <x v="1"/>
    <x v="19"/>
    <s v="Levittown"/>
    <n v="19057"/>
    <x v="78"/>
    <x v="5"/>
    <s v="2015"/>
    <d v="2015-03-29T00:00:00"/>
    <n v="-152.52449999999999"/>
    <n v="12"/>
    <n v="49.44"/>
    <n v="87345"/>
    <x v="0"/>
  </r>
  <r>
    <n v="18276"/>
    <s v="Low"/>
    <n v="0.01"/>
    <n v="6.48"/>
    <n v="5.4"/>
    <n v="1699"/>
    <x v="1"/>
    <s v="Joseph Hurst"/>
    <s v="Regular Air"/>
    <x v="2"/>
    <x v="0"/>
    <x v="7"/>
    <s v="Small Box"/>
    <x v="601"/>
    <n v="0.37"/>
    <n v="-1.3191042687193844"/>
    <s v="United States"/>
    <x v="1"/>
    <x v="19"/>
    <s v="Levittown"/>
    <n v="19057"/>
    <x v="78"/>
    <x v="5"/>
    <s v="2015"/>
    <d v="2015-03-25T00:00:00"/>
    <n v="-18.850000000000001"/>
    <n v="2"/>
    <n v="14.29"/>
    <n v="87345"/>
    <x v="0"/>
  </r>
  <r>
    <n v="24158"/>
    <s v="Medium"/>
    <n v="0.05"/>
    <n v="14.81"/>
    <n v="13.32"/>
    <n v="1702"/>
    <x v="1"/>
    <s v="Sandra Berry"/>
    <s v="Regular Air"/>
    <x v="1"/>
    <x v="0"/>
    <x v="15"/>
    <s v="Small Box"/>
    <x v="296"/>
    <n v="0.43"/>
    <n v="-4.8598056537102474"/>
    <s v="United States"/>
    <x v="3"/>
    <x v="37"/>
    <s v="Meridian"/>
    <n v="39301"/>
    <x v="60"/>
    <x v="0"/>
    <s v="2015"/>
    <d v="2015-01-20T00:00:00"/>
    <n v="-220.05200000000002"/>
    <n v="3"/>
    <n v="45.28"/>
    <n v="90473"/>
    <x v="0"/>
  </r>
  <r>
    <n v="24159"/>
    <s v="Medium"/>
    <n v="0.05"/>
    <n v="4.2"/>
    <n v="2.2599999999999998"/>
    <n v="1702"/>
    <x v="1"/>
    <s v="Sandra Berry"/>
    <s v="Express Air"/>
    <x v="1"/>
    <x v="0"/>
    <x v="7"/>
    <s v="Wrap Bag"/>
    <x v="445"/>
    <n v="0.36"/>
    <n v="1.502827560795873"/>
    <s v="United States"/>
    <x v="3"/>
    <x v="37"/>
    <s v="Meridian"/>
    <n v="39301"/>
    <x v="60"/>
    <x v="0"/>
    <s v="2015"/>
    <d v="2015-01-19T00:00:00"/>
    <n v="20.393369999999997"/>
    <n v="3"/>
    <n v="13.57"/>
    <n v="90473"/>
    <x v="0"/>
  </r>
  <r>
    <n v="25761"/>
    <s v="Medium"/>
    <n v="0.05"/>
    <n v="5.68"/>
    <n v="1.39"/>
    <n v="1708"/>
    <x v="1"/>
    <s v="Lillian Day"/>
    <s v="Regular Air"/>
    <x v="2"/>
    <x v="0"/>
    <x v="4"/>
    <s v="Small Box"/>
    <x v="360"/>
    <n v="0.38"/>
    <n v="0.69000000000000006"/>
    <s v="United States"/>
    <x v="1"/>
    <x v="10"/>
    <s v="Shaker Heights"/>
    <n v="44118"/>
    <x v="60"/>
    <x v="0"/>
    <s v="2015"/>
    <d v="2015-01-18T00:00:00"/>
    <n v="38.281199999999998"/>
    <n v="10"/>
    <n v="55.48"/>
    <n v="88781"/>
    <x v="0"/>
  </r>
  <r>
    <n v="26037"/>
    <s v="Not Specified"/>
    <n v="0.03"/>
    <n v="205.99"/>
    <n v="3"/>
    <n v="1708"/>
    <x v="1"/>
    <s v="Lillian Day"/>
    <s v="Regular Air"/>
    <x v="2"/>
    <x v="2"/>
    <x v="5"/>
    <s v="Small Box"/>
    <x v="58"/>
    <n v="0.57999999999999996"/>
    <n v="0.69"/>
    <s v="United States"/>
    <x v="1"/>
    <x v="10"/>
    <s v="Shaker Heights"/>
    <n v="44118"/>
    <x v="135"/>
    <x v="3"/>
    <s v="2015"/>
    <d v="2015-05-21T00:00:00"/>
    <n v="3670.3514999999998"/>
    <n v="29"/>
    <n v="5319.35"/>
    <n v="88784"/>
    <x v="0"/>
  </r>
  <r>
    <n v="23822"/>
    <s v="Not Specified"/>
    <n v="0.01"/>
    <n v="14.28"/>
    <n v="2.99"/>
    <n v="1709"/>
    <x v="1"/>
    <s v="Dennis Bowen"/>
    <s v="Regular Air"/>
    <x v="3"/>
    <x v="0"/>
    <x v="8"/>
    <s v="Small Box"/>
    <x v="602"/>
    <n v="0.39"/>
    <n v="0.68999671484888314"/>
    <s v="United States"/>
    <x v="1"/>
    <x v="19"/>
    <s v="Pottstown"/>
    <n v="19464"/>
    <x v="72"/>
    <x v="0"/>
    <s v="2015"/>
    <d v="2015-01-22T00:00:00"/>
    <n v="21.003500000000003"/>
    <n v="2"/>
    <n v="30.44"/>
    <n v="88782"/>
    <x v="0"/>
  </r>
  <r>
    <n v="24577"/>
    <s v="Medium"/>
    <n v="0.04"/>
    <n v="95.43"/>
    <n v="19.989999999999998"/>
    <n v="1709"/>
    <x v="1"/>
    <s v="Dennis Bowen"/>
    <s v="Regular Air"/>
    <x v="2"/>
    <x v="0"/>
    <x v="10"/>
    <s v="Small Box"/>
    <x v="303"/>
    <n v="0.79"/>
    <n v="4.1626688316480963E-3"/>
    <s v="United States"/>
    <x v="1"/>
    <x v="19"/>
    <s v="Pottstown"/>
    <n v="19464"/>
    <x v="16"/>
    <x v="3"/>
    <s v="2015"/>
    <d v="2015-05-12T00:00:00"/>
    <n v="13.536000000000016"/>
    <n v="33"/>
    <n v="3251.76"/>
    <n v="88783"/>
    <x v="0"/>
  </r>
  <r>
    <n v="19287"/>
    <s v="Not Specified"/>
    <n v="7.0000000000000007E-2"/>
    <n v="7.59"/>
    <n v="4"/>
    <n v="1711"/>
    <x v="0"/>
    <s v="Sharon Long"/>
    <s v="Regular Air"/>
    <x v="0"/>
    <x v="1"/>
    <x v="2"/>
    <s v="Wrap Bag"/>
    <x v="150"/>
    <n v="0.42"/>
    <n v="-7.4309608540925263"/>
    <s v="United States"/>
    <x v="3"/>
    <x v="29"/>
    <s v="Marietta"/>
    <n v="30062"/>
    <x v="44"/>
    <x v="5"/>
    <s v="2015"/>
    <d v="2015-03-18T00:00:00"/>
    <n v="-167.048"/>
    <n v="3"/>
    <n v="22.48"/>
    <n v="87747"/>
    <x v="0"/>
  </r>
  <r>
    <n v="21655"/>
    <s v="Low"/>
    <n v="0.03"/>
    <n v="11.66"/>
    <n v="7.95"/>
    <n v="1712"/>
    <x v="0"/>
    <s v="Regina Langley"/>
    <s v="Regular Air"/>
    <x v="0"/>
    <x v="0"/>
    <x v="0"/>
    <s v="Small Pack"/>
    <x v="603"/>
    <n v="0.57999999999999996"/>
    <n v="-0.11631752207092624"/>
    <s v="United States"/>
    <x v="3"/>
    <x v="29"/>
    <s v="Martinez"/>
    <n v="30907"/>
    <x v="86"/>
    <x v="4"/>
    <s v="2015"/>
    <d v="2015-04-20T00:00:00"/>
    <n v="-31.094000000000001"/>
    <n v="22"/>
    <n v="267.32"/>
    <n v="87749"/>
    <x v="0"/>
  </r>
  <r>
    <n v="25078"/>
    <s v="High"/>
    <n v="0.01"/>
    <n v="23.99"/>
    <n v="6.3"/>
    <n v="1713"/>
    <x v="0"/>
    <s v="Rosemary Stark"/>
    <s v="Regular Air"/>
    <x v="0"/>
    <x v="2"/>
    <x v="6"/>
    <s v="Medium Box"/>
    <x v="604"/>
    <n v="0.38"/>
    <n v="-2.1808080452899187E-2"/>
    <s v="United States"/>
    <x v="3"/>
    <x v="29"/>
    <s v="Newnan"/>
    <n v="30265"/>
    <x v="124"/>
    <x v="3"/>
    <s v="2015"/>
    <d v="2015-05-31T00:00:00"/>
    <n v="-6.202"/>
    <n v="11"/>
    <n v="284.39"/>
    <n v="87748"/>
    <x v="0"/>
  </r>
  <r>
    <n v="19884"/>
    <s v="Low"/>
    <n v="0.01"/>
    <n v="300.98"/>
    <n v="64.73"/>
    <n v="1718"/>
    <x v="0"/>
    <s v="Kathy Shah"/>
    <s v="Delivery Truck"/>
    <x v="3"/>
    <x v="1"/>
    <x v="1"/>
    <s v="Jumbo Drum"/>
    <x v="527"/>
    <n v="0.56000000000000005"/>
    <n v="-5.0171433264212535E-2"/>
    <s v="United States"/>
    <x v="3"/>
    <x v="24"/>
    <s v="Garner"/>
    <n v="27529"/>
    <x v="129"/>
    <x v="5"/>
    <s v="2015"/>
    <d v="2015-03-15T00:00:00"/>
    <n v="-48.873999999999995"/>
    <n v="3"/>
    <n v="974.14"/>
    <n v="90621"/>
    <x v="0"/>
  </r>
  <r>
    <n v="20619"/>
    <s v="Medium"/>
    <n v="0.06"/>
    <n v="16.48"/>
    <n v="1.99"/>
    <n v="1719"/>
    <x v="0"/>
    <s v="Russell W Melton"/>
    <s v="Regular Air"/>
    <x v="0"/>
    <x v="2"/>
    <x v="13"/>
    <s v="Small Pack"/>
    <x v="524"/>
    <n v="0.42"/>
    <n v="-1.1284788886287367"/>
    <s v="United States"/>
    <x v="3"/>
    <x v="43"/>
    <s v="Northport"/>
    <n v="35473"/>
    <x v="60"/>
    <x v="0"/>
    <s v="2015"/>
    <d v="2015-01-19T00:00:00"/>
    <n v="-144.59200000000001"/>
    <n v="8"/>
    <n v="128.13"/>
    <n v="90786"/>
    <x v="0"/>
  </r>
  <r>
    <n v="22596"/>
    <s v="High"/>
    <n v="0.04"/>
    <n v="12.44"/>
    <n v="6.27"/>
    <n v="1721"/>
    <x v="0"/>
    <s v="Jennifer Zimmerman"/>
    <s v="Regular Air"/>
    <x v="0"/>
    <x v="0"/>
    <x v="10"/>
    <s v="Medium Box"/>
    <x v="605"/>
    <n v="0.56999999999999995"/>
    <n v="-0.556127672387835"/>
    <s v="United States"/>
    <x v="3"/>
    <x v="40"/>
    <s v="Jonesboro"/>
    <n v="72401"/>
    <x v="41"/>
    <x v="3"/>
    <s v="2015"/>
    <d v="2015-05-17T00:00:00"/>
    <n v="-258.56600000000003"/>
    <n v="37"/>
    <n v="464.94"/>
    <n v="90787"/>
    <x v="0"/>
  </r>
  <r>
    <n v="5670"/>
    <s v="Low"/>
    <n v="0.1"/>
    <n v="49.99"/>
    <n v="19.989999999999998"/>
    <n v="1723"/>
    <x v="1"/>
    <s v="Constance Flowers"/>
    <s v="Express Air"/>
    <x v="0"/>
    <x v="2"/>
    <x v="13"/>
    <s v="Small Box"/>
    <x v="606"/>
    <n v="0.45"/>
    <n v="6.1735052969297015E-3"/>
    <s v="United States"/>
    <x v="0"/>
    <x v="1"/>
    <s v="San Diego"/>
    <n v="92037"/>
    <x v="70"/>
    <x v="0"/>
    <s v="2015"/>
    <d v="2015-02-05T00:00:00"/>
    <n v="13.508000000000003"/>
    <n v="46"/>
    <n v="2188.06"/>
    <n v="40101"/>
    <x v="0"/>
  </r>
  <r>
    <n v="6212"/>
    <s v="Medium"/>
    <n v="0.05"/>
    <n v="6.68"/>
    <n v="5.66"/>
    <n v="1723"/>
    <x v="1"/>
    <s v="Constance Flowers"/>
    <s v="Regular Air"/>
    <x v="0"/>
    <x v="0"/>
    <x v="7"/>
    <s v="Small Box"/>
    <x v="424"/>
    <n v="0.37"/>
    <n v="-0.20714797619418565"/>
    <s v="United States"/>
    <x v="0"/>
    <x v="1"/>
    <s v="San Diego"/>
    <n v="92037"/>
    <x v="131"/>
    <x v="2"/>
    <s v="2015"/>
    <d v="2015-02-09T00:00:00"/>
    <n v="-66.48"/>
    <n v="46"/>
    <n v="320.93"/>
    <n v="44002"/>
    <x v="0"/>
  </r>
  <r>
    <n v="6213"/>
    <s v="Medium"/>
    <n v="0.03"/>
    <n v="17.7"/>
    <n v="9.4700000000000006"/>
    <n v="1723"/>
    <x v="1"/>
    <s v="Constance Flowers"/>
    <s v="Regular Air"/>
    <x v="0"/>
    <x v="0"/>
    <x v="10"/>
    <s v="Small Box"/>
    <x v="552"/>
    <n v="0.59"/>
    <n v="-0.19984724078670993"/>
    <s v="United States"/>
    <x v="0"/>
    <x v="1"/>
    <s v="San Diego"/>
    <n v="92037"/>
    <x v="131"/>
    <x v="2"/>
    <s v="2015"/>
    <d v="2015-02-07T00:00:00"/>
    <n v="-52.33"/>
    <n v="14"/>
    <n v="261.85000000000002"/>
    <n v="44002"/>
    <x v="0"/>
  </r>
  <r>
    <n v="4596"/>
    <s v="High"/>
    <n v="0.04"/>
    <n v="12.44"/>
    <n v="6.27"/>
    <n v="1723"/>
    <x v="1"/>
    <s v="Constance Flowers"/>
    <s v="Regular Air"/>
    <x v="0"/>
    <x v="0"/>
    <x v="10"/>
    <s v="Medium Box"/>
    <x v="605"/>
    <n v="0.56999999999999995"/>
    <n v="-3.2192128027210144E-2"/>
    <s v="United States"/>
    <x v="0"/>
    <x v="1"/>
    <s v="San Diego"/>
    <n v="92037"/>
    <x v="41"/>
    <x v="3"/>
    <s v="2015"/>
    <d v="2015-05-17T00:00:00"/>
    <n v="-59.06"/>
    <n v="146"/>
    <n v="1834.61"/>
    <n v="32710"/>
    <x v="0"/>
  </r>
  <r>
    <n v="18244"/>
    <s v="High"/>
    <n v="0.05"/>
    <n v="35.99"/>
    <n v="1.1000000000000001"/>
    <n v="1725"/>
    <x v="0"/>
    <s v="Linda Blake"/>
    <s v="Regular Air"/>
    <x v="0"/>
    <x v="2"/>
    <x v="5"/>
    <s v="Small Box"/>
    <x v="337"/>
    <n v="0.55000000000000004"/>
    <n v="0.57029362287811591"/>
    <s v="United States"/>
    <x v="1"/>
    <x v="10"/>
    <s v="Hilliard"/>
    <n v="43026"/>
    <x v="163"/>
    <x v="3"/>
    <s v="2015"/>
    <d v="2015-05-09T00:00:00"/>
    <n v="149.166"/>
    <n v="9"/>
    <n v="261.56"/>
    <n v="87193"/>
    <x v="0"/>
  </r>
  <r>
    <n v="24872"/>
    <s v="Not Specified"/>
    <n v="0.1"/>
    <n v="14.98"/>
    <n v="7.69"/>
    <n v="1727"/>
    <x v="0"/>
    <s v="Juanita Ballard"/>
    <s v="Express Air"/>
    <x v="2"/>
    <x v="0"/>
    <x v="10"/>
    <s v="Small Box"/>
    <x v="607"/>
    <n v="0.56999999999999995"/>
    <n v="-0.66980228203118197"/>
    <s v="United States"/>
    <x v="1"/>
    <x v="10"/>
    <s v="Kent"/>
    <n v="44240"/>
    <x v="72"/>
    <x v="0"/>
    <s v="2015"/>
    <d v="2015-01-23T00:00:00"/>
    <n v="-76.900000000000006"/>
    <n v="8"/>
    <n v="114.81"/>
    <n v="87194"/>
    <x v="0"/>
  </r>
  <r>
    <n v="26066"/>
    <s v="High"/>
    <n v="0.04"/>
    <n v="55.48"/>
    <n v="6.79"/>
    <n v="1728"/>
    <x v="0"/>
    <s v="Carrie Lewis"/>
    <s v="Regular Air"/>
    <x v="0"/>
    <x v="0"/>
    <x v="7"/>
    <s v="Small Box"/>
    <x v="581"/>
    <n v="0.37"/>
    <n v="0.69"/>
    <s v="United States"/>
    <x v="1"/>
    <x v="10"/>
    <s v="Kettering"/>
    <n v="45429"/>
    <x v="11"/>
    <x v="2"/>
    <s v="2015"/>
    <d v="2015-02-24T00:00:00"/>
    <n v="376.88490000000002"/>
    <n v="10"/>
    <n v="546.21"/>
    <n v="87195"/>
    <x v="0"/>
  </r>
  <r>
    <n v="24545"/>
    <s v="High"/>
    <n v="0.1"/>
    <n v="65.989999999999995"/>
    <n v="3.99"/>
    <n v="1730"/>
    <x v="0"/>
    <s v="Kerry Wilkerson"/>
    <s v="Express Air"/>
    <x v="2"/>
    <x v="2"/>
    <x v="5"/>
    <s v="Small Box"/>
    <x v="382"/>
    <n v="0.59"/>
    <n v="-0.32479953089496444"/>
    <s v="United States"/>
    <x v="0"/>
    <x v="44"/>
    <s v="Moscow"/>
    <n v="83843"/>
    <x v="74"/>
    <x v="4"/>
    <s v="2015"/>
    <d v="2015-04-09T00:00:00"/>
    <n v="-88.624800000000008"/>
    <n v="5"/>
    <n v="272.86"/>
    <n v="90653"/>
    <x v="0"/>
  </r>
  <r>
    <n v="566"/>
    <s v="Not Specified"/>
    <n v="0.02"/>
    <n v="60.98"/>
    <n v="49"/>
    <n v="1733"/>
    <x v="1"/>
    <s v="Nina Horne Kelly"/>
    <s v="Regular Air"/>
    <x v="2"/>
    <x v="0"/>
    <x v="15"/>
    <s v="Large Box"/>
    <x v="557"/>
    <n v="0.59"/>
    <n v="-0.31257725732942054"/>
    <s v="United States"/>
    <x v="1"/>
    <x v="41"/>
    <s v="Washington"/>
    <n v="20012"/>
    <x v="36"/>
    <x v="4"/>
    <s v="2015"/>
    <d v="2015-04-06T00:00:00"/>
    <n v="-662.52"/>
    <n v="34"/>
    <n v="2119.54"/>
    <n v="3841"/>
    <x v="0"/>
  </r>
  <r>
    <n v="567"/>
    <s v="Not Specified"/>
    <n v="0.02"/>
    <n v="1270.99"/>
    <n v="19.989999999999998"/>
    <n v="1733"/>
    <x v="1"/>
    <s v="Nina Horne Kelly"/>
    <s v="Regular Air"/>
    <x v="2"/>
    <x v="0"/>
    <x v="8"/>
    <s v="Small Box"/>
    <x v="219"/>
    <n v="0.35"/>
    <n v="0.20176572615847929"/>
    <s v="United States"/>
    <x v="1"/>
    <x v="41"/>
    <s v="Washington"/>
    <n v="20012"/>
    <x v="36"/>
    <x v="4"/>
    <s v="2015"/>
    <d v="2015-04-06T00:00:00"/>
    <n v="9228.2255999999998"/>
    <n v="36"/>
    <n v="45737.33"/>
    <n v="3841"/>
    <x v="0"/>
  </r>
  <r>
    <n v="8389"/>
    <s v="High"/>
    <n v="0.02"/>
    <n v="30.98"/>
    <n v="17.079999999999998"/>
    <n v="1733"/>
    <x v="1"/>
    <s v="Nina Horne Kelly"/>
    <s v="Regular Air"/>
    <x v="2"/>
    <x v="0"/>
    <x v="7"/>
    <s v="Small Box"/>
    <x v="608"/>
    <n v="0.4"/>
    <n v="-7.365658870507702E-2"/>
    <s v="United States"/>
    <x v="1"/>
    <x v="41"/>
    <s v="Washington"/>
    <n v="20012"/>
    <x v="162"/>
    <x v="1"/>
    <s v="2015"/>
    <d v="2015-06-29T00:00:00"/>
    <n v="-32.28"/>
    <n v="13"/>
    <n v="438.25"/>
    <n v="59937"/>
    <x v="1"/>
  </r>
  <r>
    <n v="18566"/>
    <s v="Not Specified"/>
    <n v="0.02"/>
    <n v="60.98"/>
    <n v="49"/>
    <n v="1734"/>
    <x v="1"/>
    <s v="Christopher Meadows"/>
    <s v="Regular Air"/>
    <x v="2"/>
    <x v="0"/>
    <x v="15"/>
    <s v="Large Box"/>
    <x v="557"/>
    <n v="0.59"/>
    <n v="-1.062752646775746"/>
    <s v="United States"/>
    <x v="1"/>
    <x v="4"/>
    <s v="Harrison"/>
    <n v="10528"/>
    <x v="36"/>
    <x v="4"/>
    <s v="2015"/>
    <d v="2015-04-06T00:00:00"/>
    <n v="-596.26800000000003"/>
    <n v="9"/>
    <n v="561.05999999999995"/>
    <n v="88443"/>
    <x v="0"/>
  </r>
  <r>
    <n v="18567"/>
    <s v="Not Specified"/>
    <n v="0.02"/>
    <n v="1270.99"/>
    <n v="19.989999999999998"/>
    <n v="1734"/>
    <x v="1"/>
    <s v="Christopher Meadows"/>
    <s v="Regular Air"/>
    <x v="2"/>
    <x v="0"/>
    <x v="8"/>
    <s v="Small Box"/>
    <x v="219"/>
    <n v="0.35"/>
    <n v="0.69"/>
    <s v="United States"/>
    <x v="1"/>
    <x v="4"/>
    <s v="Harrison"/>
    <n v="10528"/>
    <x v="36"/>
    <x v="4"/>
    <s v="2015"/>
    <d v="2015-04-06T00:00:00"/>
    <n v="7889.6876999999995"/>
    <n v="9"/>
    <n v="11434.33"/>
    <n v="88443"/>
    <x v="0"/>
  </r>
  <r>
    <n v="18568"/>
    <s v="Not Specified"/>
    <n v="0.05"/>
    <n v="205.99"/>
    <n v="8.99"/>
    <n v="1734"/>
    <x v="1"/>
    <s v="Christopher Meadows"/>
    <s v="Express Air"/>
    <x v="2"/>
    <x v="2"/>
    <x v="5"/>
    <s v="Small Box"/>
    <x v="545"/>
    <n v="0.6"/>
    <n v="0.47869150636062979"/>
    <s v="United States"/>
    <x v="1"/>
    <x v="4"/>
    <s v="Harrison"/>
    <n v="10528"/>
    <x v="36"/>
    <x v="4"/>
    <s v="2015"/>
    <d v="2015-04-06T00:00:00"/>
    <n v="1545.8097600000001"/>
    <n v="19"/>
    <n v="3229.24"/>
    <n v="88443"/>
    <x v="0"/>
  </r>
  <r>
    <n v="26389"/>
    <s v="High"/>
    <n v="0.02"/>
    <n v="30.98"/>
    <n v="17.079999999999998"/>
    <n v="1735"/>
    <x v="0"/>
    <s v="Eric West"/>
    <s v="Regular Air"/>
    <x v="2"/>
    <x v="0"/>
    <x v="7"/>
    <s v="Small Box"/>
    <x v="608"/>
    <n v="0.4"/>
    <n v="-0.159596558884604"/>
    <s v="United States"/>
    <x v="1"/>
    <x v="4"/>
    <s v="Hempstead"/>
    <n v="11550"/>
    <x v="162"/>
    <x v="1"/>
    <s v="2015"/>
    <d v="2015-06-29T00:00:00"/>
    <n v="-16.14"/>
    <n v="3"/>
    <n v="101.13"/>
    <n v="88444"/>
    <x v="0"/>
  </r>
  <r>
    <n v="18012"/>
    <s v="Not Specified"/>
    <n v="0.09"/>
    <n v="30.93"/>
    <n v="3.92"/>
    <n v="1737"/>
    <x v="1"/>
    <s v="Danielle Myers"/>
    <s v="Regular Air"/>
    <x v="0"/>
    <x v="1"/>
    <x v="2"/>
    <s v="Small Pack"/>
    <x v="609"/>
    <n v="0.44"/>
    <n v="-0.28865723834185425"/>
    <s v="United States"/>
    <x v="3"/>
    <x v="24"/>
    <s v="Garner"/>
    <n v="27529"/>
    <x v="26"/>
    <x v="1"/>
    <s v="2015"/>
    <d v="2015-06-05T00:00:00"/>
    <n v="-130.42400000000001"/>
    <n v="16"/>
    <n v="451.83"/>
    <n v="85866"/>
    <x v="0"/>
  </r>
  <r>
    <n v="18013"/>
    <s v="Not Specified"/>
    <n v="0.03"/>
    <n v="1.68"/>
    <n v="0.7"/>
    <n v="1737"/>
    <x v="1"/>
    <s v="Danielle Myers"/>
    <s v="Express Air"/>
    <x v="0"/>
    <x v="0"/>
    <x v="0"/>
    <s v="Wrap Bag"/>
    <x v="610"/>
    <n v="0.6"/>
    <n v="-5.2579545454545462"/>
    <s v="United States"/>
    <x v="3"/>
    <x v="24"/>
    <s v="Garner"/>
    <n v="27529"/>
    <x v="26"/>
    <x v="1"/>
    <s v="2015"/>
    <d v="2015-06-05T00:00:00"/>
    <n v="-106.42100000000001"/>
    <n v="11"/>
    <n v="20.239999999999998"/>
    <n v="85866"/>
    <x v="0"/>
  </r>
  <r>
    <n v="18306"/>
    <s v="Medium"/>
    <n v="0.08"/>
    <n v="175.99"/>
    <n v="4.99"/>
    <n v="1738"/>
    <x v="1"/>
    <s v="Dean Solomon"/>
    <s v="Regular Air"/>
    <x v="0"/>
    <x v="2"/>
    <x v="5"/>
    <s v="Small Box"/>
    <x v="32"/>
    <n v="0.59"/>
    <n v="-11.085510717601625"/>
    <s v="United States"/>
    <x v="3"/>
    <x v="24"/>
    <s v="Gastonia"/>
    <n v="28052"/>
    <x v="145"/>
    <x v="5"/>
    <s v="2015"/>
    <d v="2015-03-28T00:00:00"/>
    <n v="-16476.838"/>
    <n v="10"/>
    <n v="1486.34"/>
    <n v="85865"/>
    <x v="0"/>
  </r>
  <r>
    <n v="18804"/>
    <s v="Low"/>
    <n v="0.04"/>
    <n v="35.44"/>
    <n v="19.989999999999998"/>
    <n v="1738"/>
    <x v="1"/>
    <s v="Dean Solomon"/>
    <s v="Regular Air"/>
    <x v="0"/>
    <x v="0"/>
    <x v="7"/>
    <s v="Small Box"/>
    <x v="611"/>
    <n v="0.38"/>
    <n v="-0.26651036282183826"/>
    <s v="United States"/>
    <x v="3"/>
    <x v="24"/>
    <s v="Gastonia"/>
    <n v="28052"/>
    <x v="110"/>
    <x v="1"/>
    <s v="2015"/>
    <d v="2015-06-21T00:00:00"/>
    <n v="-108.27250000000001"/>
    <n v="11"/>
    <n v="406.26"/>
    <n v="85868"/>
    <x v="0"/>
  </r>
  <r>
    <n v="22593"/>
    <s v="High"/>
    <n v="0.09"/>
    <n v="349.45"/>
    <n v="60"/>
    <n v="1739"/>
    <x v="0"/>
    <s v="Edna Pierce"/>
    <s v="Delivery Truck"/>
    <x v="0"/>
    <x v="1"/>
    <x v="11"/>
    <s v="Jumbo Drum"/>
    <x v="356"/>
    <m/>
    <n v="-1.5551263750104962E-2"/>
    <s v="United States"/>
    <x v="3"/>
    <x v="24"/>
    <s v="Goldsboro"/>
    <n v="27534"/>
    <x v="32"/>
    <x v="3"/>
    <s v="2015"/>
    <d v="2015-05-04T00:00:00"/>
    <n v="-90.74799999999999"/>
    <n v="17"/>
    <n v="5835.41"/>
    <n v="85867"/>
    <x v="0"/>
  </r>
  <r>
    <n v="20591"/>
    <s v="Medium"/>
    <n v="0"/>
    <n v="55.99"/>
    <n v="2.5"/>
    <n v="1743"/>
    <x v="0"/>
    <s v="Paige Jacobs"/>
    <s v="Regular Air"/>
    <x v="3"/>
    <x v="2"/>
    <x v="5"/>
    <s v="Small Pack"/>
    <x v="612"/>
    <n v="0.83"/>
    <n v="-2.323571593090211"/>
    <s v="United States"/>
    <x v="2"/>
    <x v="7"/>
    <s v="Friendswood"/>
    <n v="77546"/>
    <x v="6"/>
    <x v="2"/>
    <s v="2015"/>
    <d v="2015-02-14T00:00:00"/>
    <n v="-121.05807999999999"/>
    <n v="1"/>
    <n v="52.1"/>
    <n v="91025"/>
    <x v="0"/>
  </r>
  <r>
    <n v="2571"/>
    <s v="Not Specified"/>
    <n v="0.02"/>
    <n v="4.13"/>
    <n v="6.89"/>
    <n v="1745"/>
    <x v="1"/>
    <s v="Herbert Holden"/>
    <s v="Regular Air"/>
    <x v="1"/>
    <x v="0"/>
    <x v="9"/>
    <s v="Small Box"/>
    <x v="613"/>
    <n v="0.39"/>
    <n v="-1.127904948768258"/>
    <s v="United States"/>
    <x v="3"/>
    <x v="29"/>
    <s v="Atlanta"/>
    <n v="30305"/>
    <x v="85"/>
    <x v="0"/>
    <s v="2015"/>
    <d v="2015-01-10T00:00:00"/>
    <n v="-51.736999999999995"/>
    <n v="9"/>
    <n v="45.87"/>
    <n v="18561"/>
    <x v="0"/>
  </r>
  <r>
    <n v="1863"/>
    <s v="Low"/>
    <n v="0.04"/>
    <n v="60.65"/>
    <n v="12.23"/>
    <n v="1745"/>
    <x v="1"/>
    <s v="Herbert Holden"/>
    <s v="Regular Air"/>
    <x v="1"/>
    <x v="1"/>
    <x v="2"/>
    <s v="Medium Box"/>
    <x v="614"/>
    <n v="0.64"/>
    <n v="0.45373797562020479"/>
    <s v="United States"/>
    <x v="3"/>
    <x v="29"/>
    <s v="Atlanta"/>
    <n v="30305"/>
    <x v="79"/>
    <x v="2"/>
    <s v="2015"/>
    <d v="2015-02-16T00:00:00"/>
    <n v="116.50629999999998"/>
    <n v="4"/>
    <n v="256.77"/>
    <n v="13408"/>
    <x v="0"/>
  </r>
  <r>
    <n v="1692"/>
    <s v="High"/>
    <n v="0.04"/>
    <n v="124.49"/>
    <n v="51.94"/>
    <n v="1745"/>
    <x v="1"/>
    <s v="Herbert Holden"/>
    <s v="Delivery Truck"/>
    <x v="3"/>
    <x v="1"/>
    <x v="11"/>
    <s v="Jumbo Box"/>
    <x v="156"/>
    <n v="0.63"/>
    <n v="-0.40862231355848272"/>
    <s v="United States"/>
    <x v="3"/>
    <x v="29"/>
    <s v="Atlanta"/>
    <n v="30305"/>
    <x v="20"/>
    <x v="1"/>
    <s v="2015"/>
    <d v="2015-06-14T00:00:00"/>
    <n v="-247.55157000000003"/>
    <n v="4"/>
    <n v="605.82000000000005"/>
    <n v="12224"/>
    <x v="0"/>
  </r>
  <r>
    <n v="1693"/>
    <s v="High"/>
    <n v="0.1"/>
    <n v="35.99"/>
    <n v="5"/>
    <n v="1745"/>
    <x v="1"/>
    <s v="Herbert Holden"/>
    <s v="Regular Air"/>
    <x v="3"/>
    <x v="2"/>
    <x v="5"/>
    <s v="Wrap Bag"/>
    <x v="615"/>
    <n v="0.82"/>
    <n v="-0.17667892925430212"/>
    <s v="United States"/>
    <x v="3"/>
    <x v="29"/>
    <s v="Atlanta"/>
    <n v="30305"/>
    <x v="20"/>
    <x v="1"/>
    <s v="2015"/>
    <d v="2015-06-12T00:00:00"/>
    <n v="-277.20924000000002"/>
    <n v="54"/>
    <n v="1569"/>
    <n v="12224"/>
    <x v="0"/>
  </r>
  <r>
    <n v="19692"/>
    <s v="High"/>
    <n v="0.04"/>
    <n v="124.49"/>
    <n v="51.94"/>
    <n v="1748"/>
    <x v="0"/>
    <s v="Helen Simpson"/>
    <s v="Delivery Truck"/>
    <x v="3"/>
    <x v="1"/>
    <x v="11"/>
    <s v="Jumbo Box"/>
    <x v="156"/>
    <n v="0.63"/>
    <n v="-0.6144493595668824"/>
    <s v="United States"/>
    <x v="2"/>
    <x v="23"/>
    <s v="Enid"/>
    <n v="73703"/>
    <x v="20"/>
    <x v="1"/>
    <s v="2015"/>
    <d v="2015-06-14T00:00:00"/>
    <n v="-93.06450000000001"/>
    <n v="1"/>
    <n v="151.46"/>
    <n v="87245"/>
    <x v="0"/>
  </r>
  <r>
    <n v="20571"/>
    <s v="Not Specified"/>
    <n v="0.02"/>
    <n v="4.13"/>
    <n v="6.89"/>
    <n v="1749"/>
    <x v="1"/>
    <s v="Sherri P Stephens"/>
    <s v="Regular Air"/>
    <x v="1"/>
    <x v="0"/>
    <x v="9"/>
    <s v="Small Box"/>
    <x v="613"/>
    <n v="0.39"/>
    <n v="-4.7336604514229634"/>
    <s v="United States"/>
    <x v="2"/>
    <x v="23"/>
    <s v="Lawton"/>
    <n v="73505"/>
    <x v="85"/>
    <x v="0"/>
    <s v="2015"/>
    <d v="2015-01-10T00:00:00"/>
    <n v="-48.235999999999997"/>
    <n v="2"/>
    <n v="10.19"/>
    <n v="87243"/>
    <x v="0"/>
  </r>
  <r>
    <n v="19863"/>
    <s v="Low"/>
    <n v="0.04"/>
    <n v="60.65"/>
    <n v="12.23"/>
    <n v="1749"/>
    <x v="1"/>
    <s v="Sherri P Stephens"/>
    <s v="Regular Air"/>
    <x v="1"/>
    <x v="1"/>
    <x v="2"/>
    <s v="Medium Box"/>
    <x v="614"/>
    <n v="0.64"/>
    <n v="0.69"/>
    <s v="United States"/>
    <x v="2"/>
    <x v="23"/>
    <s v="Lawton"/>
    <n v="73505"/>
    <x v="79"/>
    <x v="2"/>
    <s v="2015"/>
    <d v="2015-02-16T00:00:00"/>
    <n v="44.291099999999993"/>
    <n v="1"/>
    <n v="64.19"/>
    <n v="87244"/>
    <x v="0"/>
  </r>
  <r>
    <n v="19477"/>
    <s v="Low"/>
    <n v="0.04"/>
    <n v="8.5"/>
    <n v="1.99"/>
    <n v="1754"/>
    <x v="1"/>
    <s v="Nelson Hong"/>
    <s v="Regular Air"/>
    <x v="3"/>
    <x v="2"/>
    <x v="13"/>
    <s v="Small Pack"/>
    <x v="302"/>
    <n v="0.49"/>
    <n v="0.36497596356582612"/>
    <s v="United States"/>
    <x v="0"/>
    <x v="1"/>
    <s v="Torrance"/>
    <n v="90503"/>
    <x v="139"/>
    <x v="2"/>
    <s v="2015"/>
    <d v="2015-02-28T00:00:00"/>
    <n v="43.275199999999998"/>
    <n v="14"/>
    <n v="118.57"/>
    <n v="90178"/>
    <x v="0"/>
  </r>
  <r>
    <n v="19478"/>
    <s v="Low"/>
    <n v="0.1"/>
    <n v="15.99"/>
    <n v="9.4"/>
    <n v="1754"/>
    <x v="1"/>
    <s v="Nelson Hong"/>
    <s v="Regular Air"/>
    <x v="3"/>
    <x v="2"/>
    <x v="6"/>
    <s v="Small Box"/>
    <x v="616"/>
    <n v="0.49"/>
    <n v="-0.4557017742544357"/>
    <s v="United States"/>
    <x v="0"/>
    <x v="1"/>
    <s v="Torrance"/>
    <n v="90503"/>
    <x v="139"/>
    <x v="2"/>
    <s v="2015"/>
    <d v="2015-02-27T00:00:00"/>
    <n v="-36.214620000000004"/>
    <n v="5"/>
    <n v="79.47"/>
    <n v="90178"/>
    <x v="0"/>
  </r>
  <r>
    <n v="19479"/>
    <s v="Low"/>
    <n v="0.09"/>
    <n v="95.99"/>
    <n v="8.99"/>
    <n v="1754"/>
    <x v="1"/>
    <s v="Nelson Hong"/>
    <s v="Regular Air"/>
    <x v="3"/>
    <x v="2"/>
    <x v="5"/>
    <s v="Small Box"/>
    <x v="617"/>
    <n v="0.56999999999999995"/>
    <n v="1.1211835225098842E-2"/>
    <s v="United States"/>
    <x v="0"/>
    <x v="1"/>
    <s v="Torrance"/>
    <n v="90503"/>
    <x v="139"/>
    <x v="2"/>
    <s v="2015"/>
    <d v="2015-03-03T00:00:00"/>
    <n v="7.032960000000001"/>
    <n v="8"/>
    <n v="627.28"/>
    <n v="90178"/>
    <x v="0"/>
  </r>
  <r>
    <n v="25920"/>
    <s v="High"/>
    <n v="0"/>
    <n v="115.99"/>
    <n v="5.92"/>
    <n v="1764"/>
    <x v="1"/>
    <s v="Michele Bradshaw"/>
    <s v="Regular Air"/>
    <x v="3"/>
    <x v="2"/>
    <x v="5"/>
    <s v="Small Box"/>
    <x v="618"/>
    <n v="0.57999999999999996"/>
    <n v="-1.4453387566570726E-2"/>
    <s v="United States"/>
    <x v="3"/>
    <x v="26"/>
    <s v="Dunedin"/>
    <n v="34698"/>
    <x v="46"/>
    <x v="0"/>
    <s v="2015"/>
    <d v="2015-01-22T00:00:00"/>
    <n v="-16.772000000000002"/>
    <n v="11"/>
    <n v="1160.42"/>
    <n v="89775"/>
    <x v="0"/>
  </r>
  <r>
    <n v="25608"/>
    <s v="High"/>
    <n v="0.06"/>
    <n v="19.98"/>
    <n v="10.49"/>
    <n v="1764"/>
    <x v="1"/>
    <s v="Michele Bradshaw"/>
    <s v="Regular Air"/>
    <x v="3"/>
    <x v="1"/>
    <x v="2"/>
    <s v="Small Box"/>
    <x v="619"/>
    <n v="0.49"/>
    <n v="4.9741433684821512"/>
    <s v="United States"/>
    <x v="3"/>
    <x v="26"/>
    <s v="Dunedin"/>
    <n v="34698"/>
    <x v="151"/>
    <x v="5"/>
    <s v="2015"/>
    <d v="2015-03-03T00:00:00"/>
    <n v="514.17719999999997"/>
    <n v="5"/>
    <n v="103.37"/>
    <n v="89776"/>
    <x v="0"/>
  </r>
  <r>
    <n v="25609"/>
    <s v="High"/>
    <n v="0.08"/>
    <n v="1.76"/>
    <n v="4.8600000000000003"/>
    <n v="1764"/>
    <x v="1"/>
    <s v="Michele Bradshaw"/>
    <s v="Regular Air"/>
    <x v="3"/>
    <x v="1"/>
    <x v="2"/>
    <s v="Small Box"/>
    <x v="620"/>
    <n v="0.41"/>
    <n v="5.8591745400298354"/>
    <s v="United States"/>
    <x v="3"/>
    <x v="26"/>
    <s v="Dunedin"/>
    <n v="34698"/>
    <x v="151"/>
    <x v="5"/>
    <s v="2015"/>
    <d v="2015-03-02T00:00:00"/>
    <n v="235.65599999999998"/>
    <n v="23"/>
    <n v="40.22"/>
    <n v="89776"/>
    <x v="0"/>
  </r>
  <r>
    <n v="25054"/>
    <s v="Not Specified"/>
    <n v="0"/>
    <n v="5.77"/>
    <n v="4.97"/>
    <n v="1765"/>
    <x v="0"/>
    <s v="Ralph Woods Scott"/>
    <s v="Regular Air"/>
    <x v="3"/>
    <x v="0"/>
    <x v="8"/>
    <s v="Small Box"/>
    <x v="621"/>
    <n v="0.35"/>
    <n v="6.7863818424566152E-2"/>
    <s v="United States"/>
    <x v="2"/>
    <x v="33"/>
    <s v="Creve Coeur"/>
    <n v="63141"/>
    <x v="82"/>
    <x v="3"/>
    <s v="2015"/>
    <d v="2015-05-05T00:00:00"/>
    <n v="3.5581000000000031"/>
    <n v="8"/>
    <n v="52.43"/>
    <n v="89777"/>
    <x v="0"/>
  </r>
  <r>
    <n v="20636"/>
    <s v="Critical"/>
    <n v="0.01"/>
    <n v="50.98"/>
    <n v="6.5"/>
    <n v="1767"/>
    <x v="0"/>
    <s v="Robert Rollins"/>
    <s v="Regular Air"/>
    <x v="1"/>
    <x v="2"/>
    <x v="13"/>
    <s v="Small Box"/>
    <x v="338"/>
    <n v="0.73"/>
    <n v="6.5238426859216356E-3"/>
    <s v="United States"/>
    <x v="3"/>
    <x v="29"/>
    <s v="Newnan"/>
    <n v="30265"/>
    <x v="173"/>
    <x v="5"/>
    <s v="2015"/>
    <d v="2015-03-27T00:00:00"/>
    <n v="5.3396999999999997"/>
    <n v="16"/>
    <n v="818.49"/>
    <n v="89211"/>
    <x v="0"/>
  </r>
  <r>
    <n v="24894"/>
    <s v="Medium"/>
    <n v="7.0000000000000007E-2"/>
    <n v="60.98"/>
    <n v="49"/>
    <n v="1771"/>
    <x v="0"/>
    <s v="Jeff Spivey"/>
    <s v="Regular Air"/>
    <x v="1"/>
    <x v="0"/>
    <x v="15"/>
    <s v="Large Box"/>
    <x v="557"/>
    <n v="0.59"/>
    <n v="-1.9696467318428943"/>
    <s v="United States"/>
    <x v="2"/>
    <x v="12"/>
    <s v="Freeport"/>
    <n v="61032"/>
    <x v="127"/>
    <x v="5"/>
    <s v="2015"/>
    <d v="2015-03-07T00:00:00"/>
    <n v="-807.89"/>
    <n v="7"/>
    <n v="410.17"/>
    <n v="89106"/>
    <x v="0"/>
  </r>
  <r>
    <n v="19826"/>
    <s v="Low"/>
    <n v="0.09"/>
    <n v="12.95"/>
    <n v="4.9800000000000004"/>
    <n v="1775"/>
    <x v="0"/>
    <s v="Marlene Kirk"/>
    <s v="Regular Air"/>
    <x v="3"/>
    <x v="0"/>
    <x v="8"/>
    <s v="Small Box"/>
    <x v="532"/>
    <n v="0.4"/>
    <n v="0.45964142613341247"/>
    <s v="United States"/>
    <x v="2"/>
    <x v="38"/>
    <s v="South Bend"/>
    <n v="46614"/>
    <x v="110"/>
    <x v="1"/>
    <s v="2015"/>
    <d v="2015-06-21T00:00:00"/>
    <n v="123.89175"/>
    <n v="21"/>
    <n v="269.54000000000002"/>
    <n v="89944"/>
    <x v="0"/>
  </r>
  <r>
    <n v="20278"/>
    <s v="Not Specified"/>
    <n v="0.08"/>
    <n v="5.78"/>
    <n v="5.67"/>
    <n v="1776"/>
    <x v="0"/>
    <s v="Charlotte Patterson"/>
    <s v="Regular Air"/>
    <x v="3"/>
    <x v="0"/>
    <x v="7"/>
    <s v="Small Box"/>
    <x v="221"/>
    <n v="0.36"/>
    <n v="-0.50575208782959569"/>
    <s v="United States"/>
    <x v="2"/>
    <x v="38"/>
    <s v="Terre Haute"/>
    <n v="47802"/>
    <x v="128"/>
    <x v="2"/>
    <s v="2015"/>
    <d v="2015-02-05T00:00:00"/>
    <n v="-53.898000000000003"/>
    <n v="19"/>
    <n v="106.57"/>
    <n v="89941"/>
    <x v="0"/>
  </r>
  <r>
    <n v="20391"/>
    <s v="Low"/>
    <n v="7.0000000000000007E-2"/>
    <n v="5.43"/>
    <n v="0.95"/>
    <n v="1777"/>
    <x v="1"/>
    <s v="Miriam Greenberg"/>
    <s v="Regular Air"/>
    <x v="3"/>
    <x v="0"/>
    <x v="7"/>
    <s v="Wrap Bag"/>
    <x v="217"/>
    <n v="0.36"/>
    <n v="0.69"/>
    <s v="United States"/>
    <x v="2"/>
    <x v="38"/>
    <s v="Valparaiso"/>
    <n v="46383"/>
    <x v="126"/>
    <x v="4"/>
    <s v="2015"/>
    <d v="2015-04-26T00:00:00"/>
    <n v="26.502899999999997"/>
    <n v="7"/>
    <n v="38.409999999999997"/>
    <n v="89939"/>
    <x v="0"/>
  </r>
  <r>
    <n v="21163"/>
    <s v="Low"/>
    <n v="0.02"/>
    <n v="10.06"/>
    <n v="2.06"/>
    <n v="1777"/>
    <x v="1"/>
    <s v="Miriam Greenberg"/>
    <s v="Regular Air"/>
    <x v="3"/>
    <x v="0"/>
    <x v="7"/>
    <s v="Wrap Bag"/>
    <x v="85"/>
    <n v="0.39"/>
    <n v="0.69"/>
    <s v="United States"/>
    <x v="2"/>
    <x v="38"/>
    <s v="Valparaiso"/>
    <n v="46383"/>
    <x v="35"/>
    <x v="0"/>
    <s v="2015"/>
    <d v="2015-01-08T00:00:00"/>
    <n v="90.624600000000001"/>
    <n v="13"/>
    <n v="131.34"/>
    <n v="89940"/>
    <x v="0"/>
  </r>
  <r>
    <n v="20600"/>
    <s v="Not Specified"/>
    <n v="0.03"/>
    <n v="19.989999999999998"/>
    <n v="11.17"/>
    <n v="1777"/>
    <x v="1"/>
    <s v="Miriam Greenberg"/>
    <s v="Regular Air"/>
    <x v="0"/>
    <x v="1"/>
    <x v="2"/>
    <s v="Large Box"/>
    <x v="172"/>
    <n v="0.6"/>
    <n v="-8.2971265053058282E-2"/>
    <s v="United States"/>
    <x v="2"/>
    <x v="38"/>
    <s v="Valparaiso"/>
    <n v="46383"/>
    <x v="57"/>
    <x v="4"/>
    <s v="2015"/>
    <d v="2015-04-03T00:00:00"/>
    <n v="-20.876399999999997"/>
    <n v="12"/>
    <n v="251.61"/>
    <n v="89942"/>
    <x v="0"/>
  </r>
  <r>
    <n v="25498"/>
    <s v="High"/>
    <n v="0.06"/>
    <n v="13.99"/>
    <n v="7.51"/>
    <n v="1778"/>
    <x v="1"/>
    <s v="Ray Oakley"/>
    <s v="Regular Air"/>
    <x v="3"/>
    <x v="2"/>
    <x v="6"/>
    <s v="Medium Box"/>
    <x v="490"/>
    <n v="0.39"/>
    <n v="2.2512031667766247E-2"/>
    <s v="United States"/>
    <x v="2"/>
    <x v="38"/>
    <s v="West Lafayette"/>
    <n v="47906"/>
    <x v="16"/>
    <x v="3"/>
    <s v="2015"/>
    <d v="2015-05-12T00:00:00"/>
    <n v="6.4832400000000021"/>
    <n v="21"/>
    <n v="287.99"/>
    <n v="89943"/>
    <x v="0"/>
  </r>
  <r>
    <n v="25499"/>
    <s v="High"/>
    <n v="0.06"/>
    <n v="15.04"/>
    <n v="1.97"/>
    <n v="1778"/>
    <x v="1"/>
    <s v="Ray Oakley"/>
    <s v="Regular Air"/>
    <x v="3"/>
    <x v="0"/>
    <x v="7"/>
    <s v="Wrap Bag"/>
    <x v="231"/>
    <n v="0.39"/>
    <n v="4.9765258215962449E-2"/>
    <s v="United States"/>
    <x v="2"/>
    <x v="38"/>
    <s v="West Lafayette"/>
    <n v="47906"/>
    <x v="16"/>
    <x v="3"/>
    <s v="2015"/>
    <d v="2015-05-10T00:00:00"/>
    <n v="2.3320000000000003"/>
    <n v="3"/>
    <n v="46.86"/>
    <n v="89943"/>
    <x v="0"/>
  </r>
  <r>
    <n v="19237"/>
    <s v="High"/>
    <n v="0"/>
    <n v="55.48"/>
    <n v="14.3"/>
    <n v="1781"/>
    <x v="1"/>
    <s v="Jackie Capps"/>
    <s v="Regular Air"/>
    <x v="0"/>
    <x v="0"/>
    <x v="7"/>
    <s v="Small Box"/>
    <x v="14"/>
    <n v="0.37"/>
    <n v="0.69"/>
    <s v="United States"/>
    <x v="0"/>
    <x v="1"/>
    <s v="San Carlos"/>
    <n v="94070"/>
    <x v="20"/>
    <x v="1"/>
    <s v="2015"/>
    <d v="2015-06-14T00:00:00"/>
    <n v="454.44779999999997"/>
    <n v="11"/>
    <n v="658.62"/>
    <n v="89857"/>
    <x v="0"/>
  </r>
  <r>
    <n v="19419"/>
    <s v="Low"/>
    <n v="0.03"/>
    <n v="5.08"/>
    <n v="2.0299999999999998"/>
    <n v="1781"/>
    <x v="1"/>
    <s v="Jackie Capps"/>
    <s v="Regular Air"/>
    <x v="1"/>
    <x v="1"/>
    <x v="2"/>
    <s v="Wrap Bag"/>
    <x v="622"/>
    <n v="0.51"/>
    <n v="0.69"/>
    <s v="United States"/>
    <x v="0"/>
    <x v="1"/>
    <s v="San Carlos"/>
    <n v="94070"/>
    <x v="0"/>
    <x v="0"/>
    <s v="2015"/>
    <d v="2015-01-12T00:00:00"/>
    <n v="15.1524"/>
    <n v="4"/>
    <n v="21.96"/>
    <n v="89858"/>
    <x v="0"/>
  </r>
  <r>
    <n v="21283"/>
    <s v="High"/>
    <n v="0.03"/>
    <n v="3.28"/>
    <n v="3.97"/>
    <n v="1782"/>
    <x v="0"/>
    <s v="Lawrence Dennis"/>
    <s v="Regular Air"/>
    <x v="1"/>
    <x v="0"/>
    <x v="0"/>
    <s v="Wrap Bag"/>
    <x v="623"/>
    <n v="0.56000000000000005"/>
    <n v="-3.6937566137566136"/>
    <s v="United States"/>
    <x v="0"/>
    <x v="1"/>
    <s v="San Clemente"/>
    <n v="92672"/>
    <x v="61"/>
    <x v="0"/>
    <s v="2015"/>
    <d v="2015-01-08T00:00:00"/>
    <n v="-90.755600000000001"/>
    <n v="7"/>
    <n v="24.57"/>
    <n v="89856"/>
    <x v="0"/>
  </r>
  <r>
    <n v="23966"/>
    <s v="Critical"/>
    <n v="0.04"/>
    <n v="205.99"/>
    <n v="8.99"/>
    <n v="1788"/>
    <x v="0"/>
    <s v="Valerie Siegel"/>
    <s v="Regular Air"/>
    <x v="3"/>
    <x v="2"/>
    <x v="5"/>
    <s v="Small Box"/>
    <x v="20"/>
    <n v="0.56000000000000005"/>
    <n v="0.95285613715010964"/>
    <s v="United States"/>
    <x v="3"/>
    <x v="29"/>
    <s v="Woodstock"/>
    <n v="30188"/>
    <x v="72"/>
    <x v="0"/>
    <s v="2015"/>
    <d v="2015-01-22T00:00:00"/>
    <n v="960.98400000000004"/>
    <n v="6"/>
    <n v="1008.53"/>
    <n v="88256"/>
    <x v="0"/>
  </r>
  <r>
    <n v="21284"/>
    <s v="Critical"/>
    <n v="0.04"/>
    <n v="880.98"/>
    <n v="44.55"/>
    <n v="1793"/>
    <x v="0"/>
    <s v="Derek Jernigan"/>
    <s v="Delivery Truck"/>
    <x v="1"/>
    <x v="1"/>
    <x v="14"/>
    <s v="Jumbo Box"/>
    <x v="270"/>
    <n v="0.62"/>
    <n v="-1.9668045172121857"/>
    <s v="United States"/>
    <x v="2"/>
    <x v="12"/>
    <s v="Galesburg"/>
    <n v="61401"/>
    <x v="61"/>
    <x v="0"/>
    <s v="2015"/>
    <d v="2015-01-07T00:00:00"/>
    <n v="-13706.464"/>
    <n v="8"/>
    <n v="6968.9"/>
    <n v="87853"/>
    <x v="0"/>
  </r>
  <r>
    <n v="22986"/>
    <s v="Critical"/>
    <n v="0.04"/>
    <n v="3.68"/>
    <n v="1.32"/>
    <n v="1802"/>
    <x v="0"/>
    <s v="Jack Morse"/>
    <s v="Regular Air"/>
    <x v="0"/>
    <x v="0"/>
    <x v="12"/>
    <s v="Wrap Bag"/>
    <x v="300"/>
    <n v="0.83"/>
    <n v="7.2881036570598203"/>
    <s v="United States"/>
    <x v="3"/>
    <x v="26"/>
    <s v="Dunedin"/>
    <n v="34698"/>
    <x v="144"/>
    <x v="1"/>
    <s v="2015"/>
    <d v="2015-06-02T00:00:00"/>
    <n v="300.92579999999998"/>
    <n v="11"/>
    <n v="41.29"/>
    <n v="91543"/>
    <x v="0"/>
  </r>
  <r>
    <n v="18901"/>
    <s v="Medium"/>
    <n v="0.01"/>
    <n v="8.1199999999999992"/>
    <n v="2.83"/>
    <n v="1808"/>
    <x v="0"/>
    <s v="Joyce Knox"/>
    <s v="Express Air"/>
    <x v="1"/>
    <x v="2"/>
    <x v="13"/>
    <s v="Small Pack"/>
    <x v="293"/>
    <n v="0.77"/>
    <n v="-0.45983754512635377"/>
    <s v="United States"/>
    <x v="1"/>
    <x v="36"/>
    <s v="Parkersburg"/>
    <n v="26101"/>
    <x v="83"/>
    <x v="5"/>
    <s v="2015"/>
    <d v="2015-03-18T00:00:00"/>
    <n v="-40.76"/>
    <n v="10"/>
    <n v="88.64"/>
    <n v="89251"/>
    <x v="0"/>
  </r>
  <r>
    <n v="21746"/>
    <s v="Not Specified"/>
    <n v="0.09"/>
    <n v="77.510000000000005"/>
    <n v="4"/>
    <n v="1814"/>
    <x v="1"/>
    <s v="Albert Tyson"/>
    <s v="Express Air"/>
    <x v="1"/>
    <x v="2"/>
    <x v="13"/>
    <s v="Small Box"/>
    <x v="624"/>
    <n v="0.76"/>
    <n v="-0.75854952558168143"/>
    <s v="United States"/>
    <x v="3"/>
    <x v="37"/>
    <s v="Olive Branch"/>
    <n v="38654"/>
    <x v="94"/>
    <x v="3"/>
    <s v="2015"/>
    <d v="2015-05-25T00:00:00"/>
    <n v="-986.52399999999989"/>
    <n v="17"/>
    <n v="1300.54"/>
    <n v="90524"/>
    <x v="0"/>
  </r>
  <r>
    <n v="21747"/>
    <s v="Not Specified"/>
    <n v="0"/>
    <n v="2.88"/>
    <n v="0.7"/>
    <n v="1814"/>
    <x v="1"/>
    <s v="Albert Tyson"/>
    <s v="Regular Air"/>
    <x v="1"/>
    <x v="0"/>
    <x v="0"/>
    <s v="Wrap Bag"/>
    <x v="122"/>
    <n v="0.56000000000000005"/>
    <n v="-3.7221755123489224"/>
    <s v="United States"/>
    <x v="3"/>
    <x v="37"/>
    <s v="Olive Branch"/>
    <n v="38654"/>
    <x v="94"/>
    <x v="3"/>
    <s v="2015"/>
    <d v="2015-05-25T00:00:00"/>
    <n v="-141.666"/>
    <n v="13"/>
    <n v="38.06"/>
    <n v="90524"/>
    <x v="0"/>
  </r>
  <r>
    <n v="24463"/>
    <s v="Medium"/>
    <n v="0.06"/>
    <n v="90.97"/>
    <n v="14"/>
    <n v="1815"/>
    <x v="0"/>
    <s v="Marvin Yang"/>
    <s v="Delivery Truck"/>
    <x v="1"/>
    <x v="2"/>
    <x v="6"/>
    <s v="Jumbo Drum"/>
    <x v="625"/>
    <n v="0.36"/>
    <n v="3.7467051885859033E-2"/>
    <s v="United States"/>
    <x v="3"/>
    <x v="37"/>
    <s v="Pearl"/>
    <n v="39208"/>
    <x v="143"/>
    <x v="2"/>
    <s v="2015"/>
    <d v="2015-02-12T00:00:00"/>
    <n v="47.334000000000003"/>
    <n v="14"/>
    <n v="1263.3499999999999"/>
    <n v="90525"/>
    <x v="0"/>
  </r>
  <r>
    <n v="22843"/>
    <s v="Low"/>
    <n v="0.01"/>
    <n v="10.48"/>
    <n v="2.89"/>
    <n v="1816"/>
    <x v="0"/>
    <s v="Danielle Schneider"/>
    <s v="Regular Air"/>
    <x v="3"/>
    <x v="0"/>
    <x v="0"/>
    <s v="Small Pack"/>
    <x v="626"/>
    <n v="0.6"/>
    <n v="0.2992469611621702"/>
    <s v="United States"/>
    <x v="2"/>
    <x v="22"/>
    <s v="Canton"/>
    <n v="48187"/>
    <x v="64"/>
    <x v="2"/>
    <s v="2015"/>
    <d v="2015-02-07T00:00:00"/>
    <n v="60.561599999999999"/>
    <n v="19"/>
    <n v="202.38"/>
    <n v="85990"/>
    <x v="0"/>
  </r>
  <r>
    <n v="24622"/>
    <s v="Not Specified"/>
    <n v="0.06"/>
    <n v="17.98"/>
    <n v="8.51"/>
    <n v="1818"/>
    <x v="1"/>
    <s v="Ian Hall"/>
    <s v="Regular Air"/>
    <x v="3"/>
    <x v="2"/>
    <x v="6"/>
    <s v="Medium Box"/>
    <x v="18"/>
    <n v="0.4"/>
    <n v="-0.83794054629301162"/>
    <s v="United States"/>
    <x v="2"/>
    <x v="22"/>
    <s v="Dearborn"/>
    <n v="48126"/>
    <x v="112"/>
    <x v="4"/>
    <s v="2015"/>
    <d v="2015-04-17T00:00:00"/>
    <n v="-47.243088"/>
    <n v="3"/>
    <n v="56.38"/>
    <n v="85991"/>
    <x v="0"/>
  </r>
  <r>
    <n v="24623"/>
    <s v="Not Specified"/>
    <n v="0.1"/>
    <n v="9.99"/>
    <n v="4.78"/>
    <n v="1818"/>
    <x v="1"/>
    <s v="Ian Hall"/>
    <s v="Express Air"/>
    <x v="3"/>
    <x v="0"/>
    <x v="7"/>
    <s v="Small Box"/>
    <x v="627"/>
    <n v="0.4"/>
    <n v="7.6840426424913968E-2"/>
    <s v="United States"/>
    <x v="2"/>
    <x v="22"/>
    <s v="Dearborn"/>
    <n v="48126"/>
    <x v="112"/>
    <x v="4"/>
    <s v="2015"/>
    <d v="2015-04-18T00:00:00"/>
    <n v="9.1539999999999999"/>
    <n v="12"/>
    <n v="119.13"/>
    <n v="85991"/>
    <x v="0"/>
  </r>
  <r>
    <n v="4843"/>
    <s v="Low"/>
    <n v="0.01"/>
    <n v="10.48"/>
    <n v="2.89"/>
    <n v="1821"/>
    <x v="1"/>
    <s v="Vanessa Boyer"/>
    <s v="Regular Air"/>
    <x v="3"/>
    <x v="0"/>
    <x v="0"/>
    <s v="Small Pack"/>
    <x v="626"/>
    <n v="0.6"/>
    <n v="5.0549097602253221E-2"/>
    <s v="United States"/>
    <x v="1"/>
    <x v="4"/>
    <s v="New York City"/>
    <n v="10177"/>
    <x v="64"/>
    <x v="2"/>
    <s v="2015"/>
    <d v="2015-02-07T00:00:00"/>
    <n v="40.92"/>
    <n v="76"/>
    <n v="809.51"/>
    <n v="34435"/>
    <x v="0"/>
  </r>
  <r>
    <n v="6621"/>
    <s v="Not Specified"/>
    <n v="7.0000000000000007E-2"/>
    <n v="18.649999999999999"/>
    <n v="3.77"/>
    <n v="1821"/>
    <x v="1"/>
    <s v="Vanessa Boyer"/>
    <s v="Regular Air"/>
    <x v="3"/>
    <x v="1"/>
    <x v="2"/>
    <s v="Small Pack"/>
    <x v="628"/>
    <n v="0.39"/>
    <n v="0.2326145050027966"/>
    <s v="United States"/>
    <x v="1"/>
    <x v="4"/>
    <s v="New York City"/>
    <n v="10177"/>
    <x v="112"/>
    <x v="4"/>
    <s v="2015"/>
    <d v="2015-04-16T00:00:00"/>
    <n v="149.72"/>
    <n v="34"/>
    <n v="643.64"/>
    <n v="47108"/>
    <x v="0"/>
  </r>
  <r>
    <n v="6622"/>
    <s v="Not Specified"/>
    <n v="0.06"/>
    <n v="17.98"/>
    <n v="8.51"/>
    <n v="1821"/>
    <x v="1"/>
    <s v="Vanessa Boyer"/>
    <s v="Regular Air"/>
    <x v="3"/>
    <x v="2"/>
    <x v="6"/>
    <s v="Medium Box"/>
    <x v="18"/>
    <n v="0.4"/>
    <n v="-0.21485948180590234"/>
    <s v="United States"/>
    <x v="1"/>
    <x v="4"/>
    <s v="New York City"/>
    <n v="10177"/>
    <x v="112"/>
    <x v="4"/>
    <s v="2015"/>
    <d v="2015-04-17T00:00:00"/>
    <n v="-52.492319999999999"/>
    <n v="13"/>
    <n v="244.31"/>
    <n v="47108"/>
    <x v="0"/>
  </r>
  <r>
    <n v="6623"/>
    <s v="Not Specified"/>
    <n v="0.1"/>
    <n v="9.99"/>
    <n v="4.78"/>
    <n v="1821"/>
    <x v="1"/>
    <s v="Vanessa Boyer"/>
    <s v="Express Air"/>
    <x v="3"/>
    <x v="0"/>
    <x v="7"/>
    <s v="Small Box"/>
    <x v="627"/>
    <n v="0.4"/>
    <n v="1.7060311200651549E-2"/>
    <s v="United States"/>
    <x v="1"/>
    <x v="4"/>
    <s v="New York City"/>
    <n v="10177"/>
    <x v="112"/>
    <x v="4"/>
    <s v="2015"/>
    <d v="2015-04-18T00:00:00"/>
    <n v="7.9599999999999991"/>
    <n v="47"/>
    <n v="466.58"/>
    <n v="47108"/>
    <x v="0"/>
  </r>
  <r>
    <n v="6624"/>
    <s v="Not Specified"/>
    <n v="0.08"/>
    <n v="175.99"/>
    <n v="8.99"/>
    <n v="1821"/>
    <x v="1"/>
    <s v="Vanessa Boyer"/>
    <s v="Express Air"/>
    <x v="3"/>
    <x v="2"/>
    <x v="5"/>
    <s v="Small Box"/>
    <x v="44"/>
    <n v="0.56999999999999995"/>
    <n v="-0.20041245214324069"/>
    <s v="United States"/>
    <x v="1"/>
    <x v="4"/>
    <s v="New York City"/>
    <n v="10177"/>
    <x v="112"/>
    <x v="4"/>
    <s v="2015"/>
    <d v="2015-04-16T00:00:00"/>
    <n v="-459.08280000000002"/>
    <n v="16"/>
    <n v="2290.69"/>
    <n v="47108"/>
    <x v="0"/>
  </r>
  <r>
    <n v="19596"/>
    <s v="Medium"/>
    <n v="0.1"/>
    <n v="52.99"/>
    <n v="19.989999999999998"/>
    <n v="1826"/>
    <x v="1"/>
    <s v="Kate Peck"/>
    <s v="Express Air"/>
    <x v="0"/>
    <x v="0"/>
    <x v="10"/>
    <s v="Small Box"/>
    <x v="629"/>
    <n v="0.81"/>
    <n v="-1.5319470363458634"/>
    <s v="United States"/>
    <x v="2"/>
    <x v="25"/>
    <s v="Bettendorf"/>
    <n v="52722"/>
    <x v="106"/>
    <x v="4"/>
    <s v="2015"/>
    <d v="2015-04-19T00:00:00"/>
    <n v="-517.16999999999996"/>
    <n v="7"/>
    <n v="337.59"/>
    <n v="86958"/>
    <x v="0"/>
  </r>
  <r>
    <n v="18199"/>
    <s v="Medium"/>
    <n v="0"/>
    <n v="9.27"/>
    <n v="4.3899999999999997"/>
    <n v="1826"/>
    <x v="1"/>
    <s v="Kate Peck"/>
    <s v="Regular Air"/>
    <x v="0"/>
    <x v="0"/>
    <x v="7"/>
    <s v="Wrap Bag"/>
    <x v="630"/>
    <n v="0.38"/>
    <n v="-0.71455399061032865"/>
    <s v="United States"/>
    <x v="2"/>
    <x v="25"/>
    <s v="Bettendorf"/>
    <n v="52722"/>
    <x v="3"/>
    <x v="3"/>
    <s v="2015"/>
    <d v="2015-05-14T00:00:00"/>
    <n v="-7.61"/>
    <n v="1"/>
    <n v="10.65"/>
    <n v="86959"/>
    <x v="0"/>
  </r>
  <r>
    <n v="20551"/>
    <s v="Not Specified"/>
    <n v="0"/>
    <n v="5.98"/>
    <n v="0.96"/>
    <n v="1827"/>
    <x v="1"/>
    <s v="Vincent Hale"/>
    <s v="Regular Air"/>
    <x v="0"/>
    <x v="0"/>
    <x v="0"/>
    <s v="Wrap Bag"/>
    <x v="631"/>
    <n v="0.6"/>
    <n v="0.69"/>
    <s v="United States"/>
    <x v="2"/>
    <x v="25"/>
    <s v="Burlington"/>
    <n v="52601"/>
    <x v="153"/>
    <x v="2"/>
    <s v="2015"/>
    <d v="2015-02-20T00:00:00"/>
    <n v="38.039699999999996"/>
    <n v="9"/>
    <n v="55.13"/>
    <n v="86956"/>
    <x v="0"/>
  </r>
  <r>
    <n v="19597"/>
    <s v="Medium"/>
    <n v="7.0000000000000007E-2"/>
    <n v="100.98"/>
    <n v="57.38"/>
    <n v="1827"/>
    <x v="1"/>
    <s v="Vincent Hale"/>
    <s v="Delivery Truck"/>
    <x v="0"/>
    <x v="1"/>
    <x v="14"/>
    <s v="Jumbo Box"/>
    <x v="632"/>
    <n v="0.78"/>
    <n v="-1.9963774846739737"/>
    <s v="United States"/>
    <x v="2"/>
    <x v="25"/>
    <s v="Burlington"/>
    <n v="52601"/>
    <x v="106"/>
    <x v="4"/>
    <s v="2015"/>
    <d v="2015-04-21T00:00:00"/>
    <n v="-429.86"/>
    <n v="2"/>
    <n v="215.32"/>
    <n v="86958"/>
    <x v="0"/>
  </r>
  <r>
    <n v="19598"/>
    <s v="Medium"/>
    <n v="0.03"/>
    <n v="85.99"/>
    <n v="0.99"/>
    <n v="1827"/>
    <x v="1"/>
    <s v="Vincent Hale"/>
    <s v="Regular Air"/>
    <x v="0"/>
    <x v="2"/>
    <x v="5"/>
    <s v="Wrap Bag"/>
    <x v="141"/>
    <n v="0.55000000000000004"/>
    <n v="0.69"/>
    <s v="United States"/>
    <x v="2"/>
    <x v="25"/>
    <s v="Burlington"/>
    <n v="52601"/>
    <x v="106"/>
    <x v="4"/>
    <s v="2015"/>
    <d v="2015-04-20T00:00:00"/>
    <n v="264.16649999999998"/>
    <n v="5"/>
    <n v="382.85"/>
    <n v="86958"/>
    <x v="0"/>
  </r>
  <r>
    <n v="20553"/>
    <s v="Not Specified"/>
    <n v="0.02"/>
    <n v="5.98"/>
    <n v="5.46"/>
    <n v="1828"/>
    <x v="1"/>
    <s v="Stacey Lucas"/>
    <s v="Regular Air"/>
    <x v="0"/>
    <x v="0"/>
    <x v="7"/>
    <s v="Small Box"/>
    <x v="381"/>
    <n v="0.36"/>
    <n v="-1.0517857142857143"/>
    <s v="United States"/>
    <x v="2"/>
    <x v="25"/>
    <s v="Cedar Falls"/>
    <n v="50613"/>
    <x v="153"/>
    <x v="2"/>
    <s v="2015"/>
    <d v="2015-02-20T00:00:00"/>
    <n v="-47.12"/>
    <n v="7"/>
    <n v="44.8"/>
    <n v="86956"/>
    <x v="0"/>
  </r>
  <r>
    <n v="21383"/>
    <s v="Low"/>
    <n v="0.05"/>
    <n v="7.1"/>
    <n v="6.05"/>
    <n v="1828"/>
    <x v="1"/>
    <s v="Stacey Lucas"/>
    <s v="Regular Air"/>
    <x v="0"/>
    <x v="0"/>
    <x v="8"/>
    <s v="Small Box"/>
    <x v="227"/>
    <n v="0.39"/>
    <n v="-1.0025349044459848"/>
    <s v="United States"/>
    <x v="2"/>
    <x v="25"/>
    <s v="Cedar Falls"/>
    <n v="50613"/>
    <x v="61"/>
    <x v="0"/>
    <s v="2015"/>
    <d v="2015-01-06T00:00:00"/>
    <n v="-101.24600000000001"/>
    <n v="14"/>
    <n v="100.99"/>
    <n v="86960"/>
    <x v="0"/>
  </r>
  <r>
    <n v="21384"/>
    <s v="Low"/>
    <n v="0.04"/>
    <n v="20.95"/>
    <n v="4"/>
    <n v="1828"/>
    <x v="1"/>
    <s v="Stacey Lucas"/>
    <s v="Regular Air"/>
    <x v="0"/>
    <x v="2"/>
    <x v="13"/>
    <s v="Small Box"/>
    <x v="560"/>
    <n v="0.6"/>
    <n v="-1.3233844854286921E-2"/>
    <s v="United States"/>
    <x v="2"/>
    <x v="25"/>
    <s v="Cedar Falls"/>
    <n v="50613"/>
    <x v="61"/>
    <x v="0"/>
    <s v="2015"/>
    <d v="2015-01-11T00:00:00"/>
    <n v="-1.88"/>
    <n v="7"/>
    <n v="142.06"/>
    <n v="86960"/>
    <x v="0"/>
  </r>
  <r>
    <n v="23430"/>
    <s v="Critical"/>
    <n v="0.01"/>
    <n v="10.64"/>
    <n v="5.16"/>
    <n v="1829"/>
    <x v="1"/>
    <s v="Suzanne Cochran"/>
    <s v="Express Air"/>
    <x v="0"/>
    <x v="1"/>
    <x v="2"/>
    <s v="Small Box"/>
    <x v="304"/>
    <n v="0.56999999999999995"/>
    <n v="-0.19976076555023922"/>
    <s v="United States"/>
    <x v="2"/>
    <x v="25"/>
    <s v="Cedar Rapids"/>
    <n v="52402"/>
    <x v="78"/>
    <x v="5"/>
    <s v="2015"/>
    <d v="2015-03-27T00:00:00"/>
    <n v="-11.69"/>
    <n v="5"/>
    <n v="58.52"/>
    <n v="86957"/>
    <x v="0"/>
  </r>
  <r>
    <n v="21385"/>
    <s v="Low"/>
    <n v="0.05"/>
    <n v="39.06"/>
    <n v="10.55"/>
    <n v="1829"/>
    <x v="1"/>
    <s v="Suzanne Cochran"/>
    <s v="Regular Air"/>
    <x v="0"/>
    <x v="0"/>
    <x v="8"/>
    <s v="Small Box"/>
    <x v="410"/>
    <n v="0.37"/>
    <n v="0.69"/>
    <s v="United States"/>
    <x v="2"/>
    <x v="25"/>
    <s v="Cedar Rapids"/>
    <n v="52402"/>
    <x v="61"/>
    <x v="0"/>
    <s v="2015"/>
    <d v="2015-01-13T00:00:00"/>
    <n v="250.98059999999998"/>
    <n v="9"/>
    <n v="363.74"/>
    <n v="86960"/>
    <x v="0"/>
  </r>
  <r>
    <n v="21386"/>
    <s v="Low"/>
    <n v="0.04"/>
    <n v="3.52"/>
    <n v="6.83"/>
    <n v="1829"/>
    <x v="1"/>
    <s v="Suzanne Cochran"/>
    <s v="Regular Air"/>
    <x v="0"/>
    <x v="0"/>
    <x v="8"/>
    <s v="Small Box"/>
    <x v="633"/>
    <n v="0.38"/>
    <n v="-3.6254237288135593"/>
    <s v="United States"/>
    <x v="2"/>
    <x v="25"/>
    <s v="Cedar Rapids"/>
    <n v="52402"/>
    <x v="61"/>
    <x v="0"/>
    <s v="2015"/>
    <d v="2015-01-15T00:00:00"/>
    <n v="-57.753"/>
    <n v="4"/>
    <n v="15.93"/>
    <n v="86960"/>
    <x v="0"/>
  </r>
  <r>
    <n v="21387"/>
    <s v="Low"/>
    <n v="0.02"/>
    <n v="15.51"/>
    <n v="17.78"/>
    <n v="1829"/>
    <x v="1"/>
    <s v="Suzanne Cochran"/>
    <s v="Regular Air"/>
    <x v="0"/>
    <x v="0"/>
    <x v="10"/>
    <s v="Small Box"/>
    <x v="242"/>
    <n v="0.59"/>
    <n v="-2.2542293233082704"/>
    <s v="United States"/>
    <x v="2"/>
    <x v="25"/>
    <s v="Cedar Rapids"/>
    <n v="52402"/>
    <x v="61"/>
    <x v="0"/>
    <s v="2015"/>
    <d v="2015-01-13T00:00:00"/>
    <n v="-47.97"/>
    <n v="1"/>
    <n v="21.28"/>
    <n v="86960"/>
    <x v="0"/>
  </r>
  <r>
    <n v="23589"/>
    <s v="High"/>
    <n v="0.01"/>
    <n v="155.99"/>
    <n v="8.99"/>
    <n v="1836"/>
    <x v="0"/>
    <s v="Dwight Albright Huffman"/>
    <s v="Express Air"/>
    <x v="0"/>
    <x v="2"/>
    <x v="5"/>
    <s v="Small Box"/>
    <x v="359"/>
    <n v="0.57999999999999996"/>
    <n v="-0.324162999570898"/>
    <s v="United States"/>
    <x v="0"/>
    <x v="1"/>
    <s v="San Francisco"/>
    <n v="94110"/>
    <x v="47"/>
    <x v="4"/>
    <s v="2015"/>
    <d v="2015-04-20T00:00:00"/>
    <n v="-219.07908"/>
    <n v="5"/>
    <n v="675.83"/>
    <n v="86600"/>
    <x v="0"/>
  </r>
  <r>
    <n v="23590"/>
    <s v="High"/>
    <n v="0.01"/>
    <n v="5.98"/>
    <n v="5.46"/>
    <n v="1837"/>
    <x v="0"/>
    <s v="Herbert Williamson"/>
    <s v="Regular Air"/>
    <x v="0"/>
    <x v="0"/>
    <x v="7"/>
    <s v="Small Box"/>
    <x v="381"/>
    <n v="0.36"/>
    <n v="-0.6742285714285714"/>
    <s v="United States"/>
    <x v="0"/>
    <x v="1"/>
    <s v="San Gabriel"/>
    <n v="91776"/>
    <x v="47"/>
    <x v="4"/>
    <s v="2015"/>
    <d v="2015-04-21T00:00:00"/>
    <n v="-18.878399999999999"/>
    <n v="4"/>
    <n v="28"/>
    <n v="86600"/>
    <x v="0"/>
  </r>
  <r>
    <n v="18141"/>
    <s v="Not Specified"/>
    <n v="7.0000000000000007E-2"/>
    <n v="40.98"/>
    <n v="2.99"/>
    <n v="1840"/>
    <x v="0"/>
    <s v="Clifford Webb"/>
    <s v="Regular Air"/>
    <x v="1"/>
    <x v="0"/>
    <x v="8"/>
    <s v="Small Box"/>
    <x v="385"/>
    <n v="0.36"/>
    <n v="0.69"/>
    <s v="United States"/>
    <x v="1"/>
    <x v="15"/>
    <s v="Townsend"/>
    <n v="1469"/>
    <x v="25"/>
    <x v="5"/>
    <s v="2015"/>
    <d v="2015-04-01T00:00:00"/>
    <n v="369.20519999999999"/>
    <n v="13"/>
    <n v="535.08000000000004"/>
    <n v="86599"/>
    <x v="0"/>
  </r>
  <r>
    <n v="19139"/>
    <s v="High"/>
    <n v="0.09"/>
    <n v="35.99"/>
    <n v="1.1000000000000001"/>
    <n v="1849"/>
    <x v="1"/>
    <s v="Michelle Steele"/>
    <s v="Regular Air"/>
    <x v="3"/>
    <x v="2"/>
    <x v="5"/>
    <s v="Small Box"/>
    <x v="337"/>
    <n v="0.55000000000000004"/>
    <n v="8.6884288985676447E-2"/>
    <s v="United States"/>
    <x v="3"/>
    <x v="43"/>
    <s v="Enterprise"/>
    <n v="36330"/>
    <x v="113"/>
    <x v="4"/>
    <s v="2015"/>
    <d v="2015-04-03T00:00:00"/>
    <n v="19.350000000000001"/>
    <n v="8"/>
    <n v="222.71"/>
    <n v="89697"/>
    <x v="0"/>
  </r>
  <r>
    <n v="19140"/>
    <s v="High"/>
    <n v="0.01"/>
    <n v="125.99"/>
    <n v="2.5"/>
    <n v="1849"/>
    <x v="1"/>
    <s v="Michelle Steele"/>
    <s v="Regular Air"/>
    <x v="3"/>
    <x v="2"/>
    <x v="5"/>
    <s v="Small Box"/>
    <x v="418"/>
    <n v="0.6"/>
    <n v="-4.3888717576637033"/>
    <s v="United States"/>
    <x v="3"/>
    <x v="43"/>
    <s v="Enterprise"/>
    <n v="36330"/>
    <x v="113"/>
    <x v="4"/>
    <s v="2015"/>
    <d v="2015-04-02T00:00:00"/>
    <n v="-967.83399999999995"/>
    <n v="2"/>
    <n v="220.52"/>
    <n v="89697"/>
    <x v="0"/>
  </r>
  <r>
    <n v="19141"/>
    <s v="Not Specified"/>
    <n v="0.06"/>
    <n v="6.48"/>
    <n v="5.14"/>
    <n v="1852"/>
    <x v="0"/>
    <s v="Joy Kaplan McNeill"/>
    <s v="Express Air"/>
    <x v="1"/>
    <x v="0"/>
    <x v="7"/>
    <s v="Small Box"/>
    <x v="339"/>
    <n v="0.37"/>
    <n v="-0.41630084869768802"/>
    <s v="United States"/>
    <x v="0"/>
    <x v="1"/>
    <s v="Carlsbad"/>
    <n v="92008"/>
    <x v="91"/>
    <x v="5"/>
    <s v="2015"/>
    <d v="2015-03-21T00:00:00"/>
    <n v="-28.45"/>
    <n v="10"/>
    <n v="68.34"/>
    <n v="86847"/>
    <x v="0"/>
  </r>
  <r>
    <n v="19142"/>
    <s v="Not Specified"/>
    <n v="0.02"/>
    <n v="30.73"/>
    <n v="4"/>
    <n v="1854"/>
    <x v="0"/>
    <s v="Erika Morgan"/>
    <s v="Regular Air"/>
    <x v="1"/>
    <x v="2"/>
    <x v="13"/>
    <s v="Small Box"/>
    <x v="88"/>
    <n v="0.75"/>
    <n v="0.13936655049595956"/>
    <s v="United States"/>
    <x v="1"/>
    <x v="18"/>
    <s v="Seymour"/>
    <n v="6478"/>
    <x v="91"/>
    <x v="5"/>
    <s v="2015"/>
    <d v="2015-03-22T00:00:00"/>
    <n v="72.78"/>
    <n v="16"/>
    <n v="522.22"/>
    <n v="86847"/>
    <x v="0"/>
  </r>
  <r>
    <n v="20036"/>
    <s v="Critical"/>
    <n v="0.09"/>
    <n v="5.98"/>
    <n v="1.49"/>
    <n v="1860"/>
    <x v="0"/>
    <s v="Gina B Hess"/>
    <s v="Regular Air"/>
    <x v="1"/>
    <x v="0"/>
    <x v="8"/>
    <s v="Small Box"/>
    <x v="370"/>
    <n v="0.39"/>
    <n v="0.47230988932524098"/>
    <s v="United States"/>
    <x v="1"/>
    <x v="15"/>
    <s v="Webster"/>
    <n v="1570"/>
    <x v="15"/>
    <x v="1"/>
    <s v="2015"/>
    <d v="2015-06-17T00:00:00"/>
    <n v="13.2294"/>
    <n v="5"/>
    <n v="28.01"/>
    <n v="86846"/>
    <x v="0"/>
  </r>
  <r>
    <n v="18879"/>
    <s v="Not Specified"/>
    <n v="0.08"/>
    <n v="8.09"/>
    <n v="7.96"/>
    <n v="1869"/>
    <x v="0"/>
    <s v="Roberta Daniel"/>
    <s v="Regular Air"/>
    <x v="3"/>
    <x v="1"/>
    <x v="2"/>
    <s v="Small Box"/>
    <x v="38"/>
    <n v="0.49"/>
    <n v="-1.1054138145612944"/>
    <s v="United States"/>
    <x v="0"/>
    <x v="27"/>
    <s v="Alamogordo"/>
    <n v="88310"/>
    <x v="32"/>
    <x v="3"/>
    <s v="2015"/>
    <d v="2015-05-04T00:00:00"/>
    <n v="-88.82"/>
    <n v="10"/>
    <n v="80.349999999999994"/>
    <n v="89209"/>
    <x v="0"/>
  </r>
  <r>
    <n v="19415"/>
    <s v="Medium"/>
    <n v="0.03"/>
    <n v="90.48"/>
    <n v="19.989999999999998"/>
    <n v="1873"/>
    <x v="1"/>
    <s v="Lisa Kim"/>
    <s v="Regular Air"/>
    <x v="0"/>
    <x v="0"/>
    <x v="4"/>
    <s v="Small Box"/>
    <x v="634"/>
    <n v="0.4"/>
    <n v="0.15401745410773396"/>
    <s v="United States"/>
    <x v="3"/>
    <x v="26"/>
    <s v="Palm Beach Gardens"/>
    <n v="33403"/>
    <x v="60"/>
    <x v="0"/>
    <s v="2015"/>
    <d v="2015-01-19T00:00:00"/>
    <n v="15.353999999999999"/>
    <n v="1"/>
    <n v="99.69"/>
    <n v="90099"/>
    <x v="0"/>
  </r>
  <r>
    <n v="19416"/>
    <s v="Medium"/>
    <n v="0.06"/>
    <n v="22.84"/>
    <n v="8.18"/>
    <n v="1873"/>
    <x v="1"/>
    <s v="Lisa Kim"/>
    <s v="Regular Air"/>
    <x v="0"/>
    <x v="0"/>
    <x v="7"/>
    <s v="Small Box"/>
    <x v="635"/>
    <n v="0.39"/>
    <n v="-2.3471965374778669"/>
    <s v="United States"/>
    <x v="3"/>
    <x v="26"/>
    <s v="Palm Beach Gardens"/>
    <n v="33403"/>
    <x v="60"/>
    <x v="0"/>
    <s v="2015"/>
    <d v="2015-01-17T00:00:00"/>
    <n v="-357.92399999999998"/>
    <n v="7"/>
    <n v="152.49"/>
    <n v="90099"/>
    <x v="0"/>
  </r>
  <r>
    <n v="20844"/>
    <s v="Critical"/>
    <n v="0.09"/>
    <n v="95.99"/>
    <n v="4.9000000000000004"/>
    <n v="1875"/>
    <x v="0"/>
    <s v="Martin Kirk"/>
    <s v="Regular Air"/>
    <x v="3"/>
    <x v="2"/>
    <x v="5"/>
    <s v="Small Box"/>
    <x v="75"/>
    <n v="0.56000000000000005"/>
    <n v="0.10694310210444272"/>
    <s v="United States"/>
    <x v="3"/>
    <x v="8"/>
    <s v="Chesapeake"/>
    <n v="23320"/>
    <x v="134"/>
    <x v="0"/>
    <s v="2015"/>
    <d v="2015-01-31T00:00:00"/>
    <n v="34.302"/>
    <n v="4"/>
    <n v="320.75"/>
    <n v="90899"/>
    <x v="0"/>
  </r>
  <r>
    <n v="18284"/>
    <s v="Not Specified"/>
    <n v="0.09"/>
    <n v="5.78"/>
    <n v="5.67"/>
    <n v="1882"/>
    <x v="0"/>
    <s v="Anita Kent"/>
    <s v="Regular Air"/>
    <x v="1"/>
    <x v="0"/>
    <x v="7"/>
    <s v="Small Box"/>
    <x v="221"/>
    <n v="0.36"/>
    <n v="-0.70132158590308369"/>
    <s v="United States"/>
    <x v="1"/>
    <x v="2"/>
    <s v="Linden"/>
    <n v="7036"/>
    <x v="151"/>
    <x v="5"/>
    <s v="2015"/>
    <d v="2015-03-03T00:00:00"/>
    <n v="-7.96"/>
    <n v="1"/>
    <n v="11.35"/>
    <n v="87378"/>
    <x v="0"/>
  </r>
  <r>
    <n v="18283"/>
    <s v="Not Specified"/>
    <n v="0.05"/>
    <n v="535.64"/>
    <n v="14.7"/>
    <n v="1885"/>
    <x v="0"/>
    <s v="Jacob Hirsch"/>
    <s v="Delivery Truck"/>
    <x v="1"/>
    <x v="2"/>
    <x v="6"/>
    <s v="Jumbo Drum"/>
    <x v="636"/>
    <n v="0.59"/>
    <n v="0.62702764223015739"/>
    <s v="United States"/>
    <x v="1"/>
    <x v="31"/>
    <s v="Barrington"/>
    <n v="2806"/>
    <x v="151"/>
    <x v="5"/>
    <s v="2015"/>
    <d v="2015-03-03T00:00:00"/>
    <n v="4407.4399999999996"/>
    <n v="15"/>
    <n v="7029.1"/>
    <n v="87378"/>
    <x v="0"/>
  </r>
  <r>
    <n v="19918"/>
    <s v="Low"/>
    <n v="0.09"/>
    <n v="78.8"/>
    <n v="35"/>
    <n v="1889"/>
    <x v="0"/>
    <s v="Oscar Bowers"/>
    <s v="Regular Air"/>
    <x v="1"/>
    <x v="0"/>
    <x v="10"/>
    <s v="Large Box"/>
    <x v="637"/>
    <n v="0.83"/>
    <n v="-0.9675632917366761"/>
    <s v="United States"/>
    <x v="1"/>
    <x v="10"/>
    <s v="Kettering"/>
    <n v="45429"/>
    <x v="89"/>
    <x v="4"/>
    <s v="2015"/>
    <d v="2015-04-21T00:00:00"/>
    <n v="-1025.0172"/>
    <n v="14"/>
    <n v="1059.3800000000001"/>
    <n v="90631"/>
    <x v="0"/>
  </r>
  <r>
    <n v="23886"/>
    <s v="Not Specified"/>
    <n v="0.03"/>
    <n v="320.64"/>
    <n v="29.2"/>
    <n v="1891"/>
    <x v="0"/>
    <s v="Gretchen Levine"/>
    <s v="Delivery Truck"/>
    <x v="1"/>
    <x v="1"/>
    <x v="11"/>
    <s v="Jumbo Box"/>
    <x v="638"/>
    <n v="0.66"/>
    <n v="0.19241641041254379"/>
    <s v="United States"/>
    <x v="1"/>
    <x v="10"/>
    <s v="Lima"/>
    <n v="45801"/>
    <x v="121"/>
    <x v="4"/>
    <s v="2015"/>
    <d v="2015-04-07T00:00:00"/>
    <n v="429.75435600000003"/>
    <n v="7"/>
    <n v="2233.46"/>
    <n v="90630"/>
    <x v="0"/>
  </r>
  <r>
    <n v="22858"/>
    <s v="Low"/>
    <n v="0.03"/>
    <n v="180.98"/>
    <n v="26.2"/>
    <n v="1893"/>
    <x v="0"/>
    <s v="Melanie Burgess"/>
    <s v="Delivery Truck"/>
    <x v="3"/>
    <x v="1"/>
    <x v="1"/>
    <s v="Jumbo Drum"/>
    <x v="68"/>
    <n v="0.59"/>
    <n v="0.63357447358222452"/>
    <s v="United States"/>
    <x v="2"/>
    <x v="33"/>
    <s v="Webster Groves"/>
    <n v="63119"/>
    <x v="138"/>
    <x v="4"/>
    <s v="2015"/>
    <d v="2015-04-30T00:00:00"/>
    <n v="588.54"/>
    <n v="5"/>
    <n v="928.92"/>
    <n v="91262"/>
    <x v="0"/>
  </r>
  <r>
    <n v="23260"/>
    <s v="Critical"/>
    <n v="0"/>
    <n v="300.98"/>
    <n v="164.73"/>
    <n v="1894"/>
    <x v="1"/>
    <s v="Maureen Herbert Hood"/>
    <s v="Delivery Truck"/>
    <x v="1"/>
    <x v="1"/>
    <x v="1"/>
    <s v="Jumbo Drum"/>
    <x v="527"/>
    <n v="0.56000000000000005"/>
    <n v="0.69"/>
    <s v="United States"/>
    <x v="2"/>
    <x v="45"/>
    <s v="Appleton"/>
    <n v="54915"/>
    <x v="152"/>
    <x v="2"/>
    <s v="2015"/>
    <d v="2015-02-25T00:00:00"/>
    <n v="2653.2914999999998"/>
    <n v="12"/>
    <n v="3845.35"/>
    <n v="91261"/>
    <x v="0"/>
  </r>
  <r>
    <n v="23261"/>
    <s v="Critical"/>
    <n v="0.09"/>
    <n v="2.94"/>
    <n v="0.96"/>
    <n v="1894"/>
    <x v="1"/>
    <s v="Maureen Herbert Hood"/>
    <s v="Regular Air"/>
    <x v="1"/>
    <x v="0"/>
    <x v="0"/>
    <s v="Wrap Bag"/>
    <x v="202"/>
    <n v="0.57999999999999996"/>
    <n v="-0.48806366047745359"/>
    <s v="United States"/>
    <x v="2"/>
    <x v="45"/>
    <s v="Appleton"/>
    <n v="54915"/>
    <x v="152"/>
    <x v="2"/>
    <s v="2015"/>
    <d v="2015-02-26T00:00:00"/>
    <n v="-1.84"/>
    <n v="1"/>
    <n v="3.77"/>
    <n v="91261"/>
    <x v="0"/>
  </r>
  <r>
    <n v="23237"/>
    <s v="High"/>
    <n v="0.01"/>
    <n v="26.17"/>
    <n v="1.39"/>
    <n v="1894"/>
    <x v="1"/>
    <s v="Maureen Herbert Hood"/>
    <s v="Regular Air"/>
    <x v="3"/>
    <x v="0"/>
    <x v="4"/>
    <s v="Small Box"/>
    <x v="639"/>
    <n v="0.38"/>
    <n v="0.69"/>
    <s v="United States"/>
    <x v="2"/>
    <x v="45"/>
    <s v="Appleton"/>
    <n v="54915"/>
    <x v="103"/>
    <x v="5"/>
    <s v="2015"/>
    <d v="2015-03-19T00:00:00"/>
    <n v="237.04259999999999"/>
    <n v="13"/>
    <n v="343.54"/>
    <n v="91263"/>
    <x v="0"/>
  </r>
  <r>
    <n v="19048"/>
    <s v="Low"/>
    <n v="7.0000000000000007E-2"/>
    <n v="172.99"/>
    <n v="19.989999999999998"/>
    <n v="1906"/>
    <x v="0"/>
    <s v="Penny Tuttle"/>
    <s v="Regular Air"/>
    <x v="0"/>
    <x v="0"/>
    <x v="8"/>
    <s v="Small Box"/>
    <x v="640"/>
    <n v="0.39"/>
    <n v="0.69"/>
    <s v="United States"/>
    <x v="1"/>
    <x v="10"/>
    <s v="Lima"/>
    <n v="45801"/>
    <x v="28"/>
    <x v="3"/>
    <s v="2015"/>
    <d v="2015-05-17T00:00:00"/>
    <n v="2502.6851999999999"/>
    <n v="22"/>
    <n v="3627.08"/>
    <n v="86500"/>
    <x v="0"/>
  </r>
  <r>
    <n v="19049"/>
    <s v="Low"/>
    <n v="0.09"/>
    <n v="7.64"/>
    <n v="1.39"/>
    <n v="1907"/>
    <x v="0"/>
    <s v="Amy Hall"/>
    <s v="Regular Air"/>
    <x v="0"/>
    <x v="0"/>
    <x v="4"/>
    <s v="Small Box"/>
    <x v="448"/>
    <n v="0.36"/>
    <n v="8.249400479616309E-2"/>
    <s v="United States"/>
    <x v="1"/>
    <x v="10"/>
    <s v="Lorain"/>
    <n v="44052"/>
    <x v="28"/>
    <x v="3"/>
    <s v="2015"/>
    <d v="2015-05-26T00:00:00"/>
    <n v="0.68800000000000017"/>
    <n v="1"/>
    <n v="8.34"/>
    <n v="86500"/>
    <x v="0"/>
  </r>
  <r>
    <n v="23812"/>
    <s v="Not Specified"/>
    <n v="0.02"/>
    <n v="29.17"/>
    <n v="6.27"/>
    <n v="1910"/>
    <x v="0"/>
    <s v="Sean Stephenson"/>
    <s v="Regular Air"/>
    <x v="1"/>
    <x v="0"/>
    <x v="8"/>
    <s v="Small Box"/>
    <x v="178"/>
    <n v="0.37"/>
    <n v="0.58284902084649393"/>
    <s v="United States"/>
    <x v="3"/>
    <x v="29"/>
    <s v="Peachtree City"/>
    <n v="30269"/>
    <x v="167"/>
    <x v="0"/>
    <s v="2015"/>
    <d v="2015-01-02T00:00:00"/>
    <n v="36.905999999999999"/>
    <n v="2"/>
    <n v="63.32"/>
    <n v="91371"/>
    <x v="0"/>
  </r>
  <r>
    <n v="18962"/>
    <s v="Critical"/>
    <n v="0.03"/>
    <n v="11.99"/>
    <n v="5.99"/>
    <n v="1916"/>
    <x v="1"/>
    <s v="Marcia Feldman"/>
    <s v="Regular Air"/>
    <x v="1"/>
    <x v="2"/>
    <x v="6"/>
    <s v="Medium Box"/>
    <x v="641"/>
    <n v="0.36"/>
    <n v="-2.5803846153846157"/>
    <s v="United States"/>
    <x v="3"/>
    <x v="40"/>
    <s v="Little Rock"/>
    <n v="72209"/>
    <x v="139"/>
    <x v="2"/>
    <s v="2015"/>
    <d v="2015-02-28T00:00:00"/>
    <n v="-216.02980000000002"/>
    <n v="7"/>
    <n v="83.72"/>
    <n v="85893"/>
    <x v="0"/>
  </r>
  <r>
    <n v="18016"/>
    <s v="High"/>
    <n v="0.01"/>
    <n v="125.99"/>
    <n v="8.99"/>
    <n v="1916"/>
    <x v="1"/>
    <s v="Marcia Feldman"/>
    <s v="Regular Air"/>
    <x v="1"/>
    <x v="2"/>
    <x v="5"/>
    <s v="Small Box"/>
    <x v="307"/>
    <n v="0.55000000000000004"/>
    <n v="-4.4957684093965035E-2"/>
    <s v="United States"/>
    <x v="3"/>
    <x v="40"/>
    <s v="Little Rock"/>
    <n v="72209"/>
    <x v="125"/>
    <x v="4"/>
    <s v="2015"/>
    <d v="2015-04-18T00:00:00"/>
    <n v="-45.471999999999994"/>
    <n v="9"/>
    <n v="1011.44"/>
    <n v="85895"/>
    <x v="0"/>
  </r>
  <r>
    <n v="21000"/>
    <s v="Medium"/>
    <n v="0.08"/>
    <n v="18.7"/>
    <n v="8.99"/>
    <n v="1917"/>
    <x v="1"/>
    <s v="Tracy Buckley"/>
    <s v="Regular Air"/>
    <x v="1"/>
    <x v="1"/>
    <x v="2"/>
    <s v="Small Pack"/>
    <x v="642"/>
    <n v="0.47"/>
    <n v="0.12203282159872951"/>
    <s v="United States"/>
    <x v="3"/>
    <x v="40"/>
    <s v="North Little Rock"/>
    <n v="72113"/>
    <x v="12"/>
    <x v="5"/>
    <s v="2015"/>
    <d v="2015-03-28T00:00:00"/>
    <n v="16.136400000000002"/>
    <n v="7"/>
    <n v="132.22999999999999"/>
    <n v="85894"/>
    <x v="0"/>
  </r>
  <r>
    <n v="19967"/>
    <s v="High"/>
    <n v="0.08"/>
    <n v="22.23"/>
    <n v="3.63"/>
    <n v="1917"/>
    <x v="1"/>
    <s v="Tracy Buckley"/>
    <s v="Regular Air"/>
    <x v="1"/>
    <x v="1"/>
    <x v="2"/>
    <s v="Small Pack"/>
    <x v="643"/>
    <n v="0.52"/>
    <n v="-0.14077877620881471"/>
    <s v="United States"/>
    <x v="3"/>
    <x v="40"/>
    <s v="North Little Rock"/>
    <n v="72113"/>
    <x v="151"/>
    <x v="5"/>
    <s v="2015"/>
    <d v="2015-03-03T00:00:00"/>
    <n v="-29.61"/>
    <n v="10"/>
    <n v="210.33"/>
    <n v="85897"/>
    <x v="0"/>
  </r>
  <r>
    <n v="22246"/>
    <s v="Low"/>
    <n v="0.1"/>
    <n v="10.44"/>
    <n v="5.75"/>
    <n v="1918"/>
    <x v="0"/>
    <s v="Hannah Tyson"/>
    <s v="Express Air"/>
    <x v="1"/>
    <x v="0"/>
    <x v="8"/>
    <s v="Small Box"/>
    <x v="644"/>
    <n v="0.39"/>
    <n v="0.74817900499880974"/>
    <s v="United States"/>
    <x v="3"/>
    <x v="40"/>
    <s v="Paragould"/>
    <n v="72450"/>
    <x v="36"/>
    <x v="4"/>
    <s v="2015"/>
    <d v="2015-04-11T00:00:00"/>
    <n v="125.72399999999999"/>
    <n v="17"/>
    <n v="168.04"/>
    <n v="85898"/>
    <x v="0"/>
  </r>
  <r>
    <n v="24971"/>
    <s v="High"/>
    <n v="0"/>
    <n v="195.99"/>
    <n v="8.99"/>
    <n v="1919"/>
    <x v="0"/>
    <s v="Nathan Jenkins"/>
    <s v="Regular Air"/>
    <x v="1"/>
    <x v="2"/>
    <x v="5"/>
    <s v="Small Box"/>
    <x v="258"/>
    <n v="0.6"/>
    <n v="0.13011450511365566"/>
    <s v="United States"/>
    <x v="3"/>
    <x v="40"/>
    <s v="Pine Bluff"/>
    <n v="71603"/>
    <x v="152"/>
    <x v="2"/>
    <s v="2015"/>
    <d v="2015-02-25T00:00:00"/>
    <n v="114.88199999999999"/>
    <n v="5"/>
    <n v="882.93"/>
    <n v="85896"/>
    <x v="0"/>
  </r>
  <r>
    <n v="21563"/>
    <s v="High"/>
    <n v="0.02"/>
    <n v="259.70999999999998"/>
    <n v="66.67"/>
    <n v="1927"/>
    <x v="0"/>
    <s v="Earl Alston"/>
    <s v="Delivery Truck"/>
    <x v="1"/>
    <x v="1"/>
    <x v="11"/>
    <s v="Jumbo Box"/>
    <x v="112"/>
    <n v="0.65"/>
    <n v="-8.2224055999772349E-3"/>
    <s v="United States"/>
    <x v="3"/>
    <x v="39"/>
    <s v="Greenville"/>
    <n v="29611"/>
    <x v="92"/>
    <x v="2"/>
    <s v="2015"/>
    <d v="2015-02-06T00:00:00"/>
    <n v="-14.448"/>
    <n v="8"/>
    <n v="1757.15"/>
    <n v="88579"/>
    <x v="0"/>
  </r>
  <r>
    <n v="22686"/>
    <s v="Not Specified"/>
    <n v="0.1"/>
    <n v="1889.99"/>
    <n v="19.989999999999998"/>
    <n v="1928"/>
    <x v="0"/>
    <s v="Gregory R Snow"/>
    <s v="Regular Air"/>
    <x v="1"/>
    <x v="0"/>
    <x v="8"/>
    <s v="Small Box"/>
    <x v="645"/>
    <n v="0.36"/>
    <n v="-2.3821414973908758E-2"/>
    <s v="United States"/>
    <x v="3"/>
    <x v="39"/>
    <s v="Greer"/>
    <n v="29651"/>
    <x v="72"/>
    <x v="0"/>
    <s v="2015"/>
    <d v="2015-01-21T00:00:00"/>
    <n v="-42.545999999999999"/>
    <n v="1"/>
    <n v="1786.04"/>
    <n v="88580"/>
    <x v="0"/>
  </r>
  <r>
    <n v="18159"/>
    <s v="Low"/>
    <n v="0.06"/>
    <n v="3.58"/>
    <n v="1.63"/>
    <n v="1933"/>
    <x v="0"/>
    <s v="William Crawford"/>
    <s v="Regular Air"/>
    <x v="0"/>
    <x v="0"/>
    <x v="3"/>
    <s v="Wrap Bag"/>
    <x v="6"/>
    <n v="0.36"/>
    <n v="0.40276179516685851"/>
    <s v="United States"/>
    <x v="2"/>
    <x v="7"/>
    <s v="Garland"/>
    <n v="75043"/>
    <x v="47"/>
    <x v="4"/>
    <s v="2015"/>
    <d v="2015-04-23T00:00:00"/>
    <n v="14"/>
    <n v="10"/>
    <n v="34.76"/>
    <n v="86687"/>
    <x v="0"/>
  </r>
  <r>
    <n v="19697"/>
    <s v="Low"/>
    <n v="0.04"/>
    <n v="180.98"/>
    <n v="30"/>
    <n v="1934"/>
    <x v="0"/>
    <s v="Scott Moore"/>
    <s v="Delivery Truck"/>
    <x v="1"/>
    <x v="1"/>
    <x v="1"/>
    <s v="Jumbo Drum"/>
    <x v="646"/>
    <n v="0.69"/>
    <n v="9.434345232796236E-2"/>
    <s v="United States"/>
    <x v="2"/>
    <x v="7"/>
    <s v="Georgetown"/>
    <n v="78626"/>
    <x v="155"/>
    <x v="3"/>
    <s v="2015"/>
    <d v="2015-05-30T00:00:00"/>
    <n v="52.988000000000056"/>
    <n v="3"/>
    <n v="561.65"/>
    <n v="86688"/>
    <x v="0"/>
  </r>
  <r>
    <n v="19780"/>
    <s v="Critical"/>
    <n v="0.01"/>
    <n v="42.98"/>
    <n v="4.62"/>
    <n v="1935"/>
    <x v="1"/>
    <s v="Diana Coble Hubbard"/>
    <s v="Express Air"/>
    <x v="0"/>
    <x v="0"/>
    <x v="15"/>
    <s v="Small Box"/>
    <x v="647"/>
    <n v="0.56000000000000005"/>
    <n v="0.69"/>
    <s v="United States"/>
    <x v="2"/>
    <x v="7"/>
    <s v="Grand Prairie"/>
    <n v="75051"/>
    <x v="4"/>
    <x v="4"/>
    <s v="2015"/>
    <d v="2015-04-10T00:00:00"/>
    <n v="285.47370000000001"/>
    <n v="9"/>
    <n v="413.73"/>
    <n v="86686"/>
    <x v="0"/>
  </r>
  <r>
    <n v="19698"/>
    <s v="Low"/>
    <n v="0.06"/>
    <n v="3.25"/>
    <n v="49"/>
    <n v="1935"/>
    <x v="1"/>
    <s v="Diana Coble Hubbard"/>
    <s v="Regular Air"/>
    <x v="1"/>
    <x v="0"/>
    <x v="15"/>
    <s v="Large Box"/>
    <x v="648"/>
    <n v="0.56000000000000005"/>
    <n v="0.18899280575539584"/>
    <s v="United States"/>
    <x v="2"/>
    <x v="7"/>
    <s v="Grand Prairie"/>
    <n v="75051"/>
    <x v="155"/>
    <x v="3"/>
    <s v="2015"/>
    <d v="2015-06-05T00:00:00"/>
    <n v="10.50800000000001"/>
    <n v="2"/>
    <n v="55.6"/>
    <n v="86688"/>
    <x v="0"/>
  </r>
  <r>
    <n v="19699"/>
    <s v="Low"/>
    <n v="0.01"/>
    <n v="110.98"/>
    <n v="13.99"/>
    <n v="1935"/>
    <x v="1"/>
    <s v="Diana Coble Hubbard"/>
    <s v="Regular Air"/>
    <x v="1"/>
    <x v="1"/>
    <x v="2"/>
    <s v="Medium Box"/>
    <x v="649"/>
    <n v="0.69"/>
    <n v="0.69"/>
    <s v="United States"/>
    <x v="2"/>
    <x v="7"/>
    <s v="Grand Prairie"/>
    <n v="75051"/>
    <x v="155"/>
    <x v="3"/>
    <s v="2015"/>
    <d v="2015-06-04T00:00:00"/>
    <n v="1448.7309"/>
    <n v="19"/>
    <n v="2099.61"/>
    <n v="86688"/>
    <x v="0"/>
  </r>
  <r>
    <n v="19700"/>
    <s v="Low"/>
    <n v="0.05"/>
    <n v="3.95"/>
    <n v="2"/>
    <n v="1935"/>
    <x v="1"/>
    <s v="Diana Coble Hubbard"/>
    <s v="Express Air"/>
    <x v="1"/>
    <x v="0"/>
    <x v="3"/>
    <s v="Wrap Bag"/>
    <x v="485"/>
    <n v="0.53"/>
    <n v="1.0393374741200834E-2"/>
    <s v="United States"/>
    <x v="2"/>
    <x v="7"/>
    <s v="Grand Prairie"/>
    <n v="75051"/>
    <x v="155"/>
    <x v="3"/>
    <s v="2015"/>
    <d v="2015-06-07T00:00:00"/>
    <n v="1.0040000000000004"/>
    <n v="23"/>
    <n v="96.6"/>
    <n v="86688"/>
    <x v="0"/>
  </r>
  <r>
    <n v="23551"/>
    <s v="Medium"/>
    <n v="0.1"/>
    <n v="152.47999999999999"/>
    <n v="4"/>
    <n v="1938"/>
    <x v="0"/>
    <s v="Franklin Spencer"/>
    <s v="Express Air"/>
    <x v="0"/>
    <x v="2"/>
    <x v="13"/>
    <s v="Small Box"/>
    <x v="208"/>
    <n v="0.79"/>
    <n v="-0.93356862604582846"/>
    <s v="United States"/>
    <x v="2"/>
    <x v="13"/>
    <s v="Emporia"/>
    <n v="66801"/>
    <x v="27"/>
    <x v="5"/>
    <s v="2015"/>
    <d v="2015-03-23T00:00:00"/>
    <n v="-521.09"/>
    <n v="4"/>
    <n v="558.16999999999996"/>
    <n v="88870"/>
    <x v="0"/>
  </r>
  <r>
    <n v="23550"/>
    <s v="Medium"/>
    <n v="0.08"/>
    <n v="6.84"/>
    <n v="8.3699999999999992"/>
    <n v="1940"/>
    <x v="1"/>
    <s v="Eileen McDonald"/>
    <s v="Regular Air"/>
    <x v="0"/>
    <x v="0"/>
    <x v="12"/>
    <s v="Small Pack"/>
    <x v="597"/>
    <n v="0.57999999999999996"/>
    <n v="-3.514898688915375"/>
    <s v="United States"/>
    <x v="0"/>
    <x v="17"/>
    <s v="Draper"/>
    <n v="84020"/>
    <x v="27"/>
    <x v="5"/>
    <s v="2015"/>
    <d v="2015-03-24T00:00:00"/>
    <n v="-29.49"/>
    <n v="1"/>
    <n v="8.39"/>
    <n v="88870"/>
    <x v="0"/>
  </r>
  <r>
    <n v="25531"/>
    <s v="Low"/>
    <n v="0"/>
    <n v="78.650000000000006"/>
    <n v="13.99"/>
    <n v="1940"/>
    <x v="1"/>
    <s v="Eileen McDonald"/>
    <s v="Regular Air"/>
    <x v="0"/>
    <x v="0"/>
    <x v="15"/>
    <s v="Medium Box"/>
    <x v="650"/>
    <n v="0.52"/>
    <n v="0.69"/>
    <s v="United States"/>
    <x v="0"/>
    <x v="17"/>
    <s v="Draper"/>
    <n v="84020"/>
    <x v="47"/>
    <x v="4"/>
    <s v="2015"/>
    <d v="2015-04-26T00:00:00"/>
    <n v="386.00669999999991"/>
    <n v="7"/>
    <n v="559.42999999999995"/>
    <n v="88871"/>
    <x v="0"/>
  </r>
  <r>
    <n v="25532"/>
    <s v="Low"/>
    <n v="0.08"/>
    <n v="122.99"/>
    <n v="70.2"/>
    <n v="1940"/>
    <x v="1"/>
    <s v="Eileen McDonald"/>
    <s v="Delivery Truck"/>
    <x v="0"/>
    <x v="1"/>
    <x v="1"/>
    <s v="Jumbo Drum"/>
    <x v="36"/>
    <n v="0.74"/>
    <n v="-1.5355029099398283"/>
    <s v="United States"/>
    <x v="0"/>
    <x v="17"/>
    <s v="Draper"/>
    <n v="84020"/>
    <x v="47"/>
    <x v="4"/>
    <s v="2015"/>
    <d v="2015-04-24T00:00:00"/>
    <n v="-1867.97"/>
    <n v="10"/>
    <n v="1216.52"/>
    <n v="88871"/>
    <x v="0"/>
  </r>
  <r>
    <n v="20371"/>
    <s v="Medium"/>
    <n v="0.08"/>
    <n v="90.98"/>
    <n v="56.2"/>
    <n v="1946"/>
    <x v="1"/>
    <s v="Teresa Wallace"/>
    <s v="Regular Air"/>
    <x v="3"/>
    <x v="1"/>
    <x v="2"/>
    <s v="Medium Box"/>
    <x v="384"/>
    <n v="0.74"/>
    <n v="-1.8150096375524398"/>
    <s v="United States"/>
    <x v="1"/>
    <x v="19"/>
    <s v="Mount Lebanon"/>
    <n v="15228"/>
    <x v="161"/>
    <x v="0"/>
    <s v="2015"/>
    <d v="2015-01-28T00:00:00"/>
    <n v="-1920.9336000000001"/>
    <n v="12"/>
    <n v="1058.3599999999999"/>
    <n v="86331"/>
    <x v="0"/>
  </r>
  <r>
    <n v="20372"/>
    <s v="Medium"/>
    <n v="7.0000000000000007E-2"/>
    <n v="5.98"/>
    <n v="5.35"/>
    <n v="1946"/>
    <x v="1"/>
    <s v="Teresa Wallace"/>
    <s v="Regular Air"/>
    <x v="3"/>
    <x v="0"/>
    <x v="7"/>
    <s v="Small Box"/>
    <x v="515"/>
    <n v="0.4"/>
    <n v="-2.0303222282905518"/>
    <s v="United States"/>
    <x v="1"/>
    <x v="19"/>
    <s v="Mount Lebanon"/>
    <n v="15228"/>
    <x v="161"/>
    <x v="0"/>
    <s v="2015"/>
    <d v="2015-01-28T00:00:00"/>
    <n v="-37.175200000000004"/>
    <n v="3"/>
    <n v="18.309999999999999"/>
    <n v="86331"/>
    <x v="0"/>
  </r>
  <r>
    <n v="21762"/>
    <s v="Low"/>
    <n v="0.05"/>
    <n v="424.21"/>
    <n v="110.2"/>
    <n v="1949"/>
    <x v="0"/>
    <s v="Dana Waller"/>
    <s v="Delivery Truck"/>
    <x v="2"/>
    <x v="1"/>
    <x v="11"/>
    <s v="Jumbo Box"/>
    <x v="651"/>
    <n v="0.67"/>
    <n v="-4.3240787644725061E-2"/>
    <s v="United States"/>
    <x v="0"/>
    <x v="5"/>
    <s v="Bozeman"/>
    <n v="59715"/>
    <x v="108"/>
    <x v="2"/>
    <s v="2015"/>
    <d v="2015-02-05T00:00:00"/>
    <n v="-213.40280000000001"/>
    <n v="12"/>
    <n v="4935.22"/>
    <n v="90415"/>
    <x v="0"/>
  </r>
  <r>
    <n v="24793"/>
    <s v="Not Specified"/>
    <n v="0.01"/>
    <n v="6.68"/>
    <n v="4.91"/>
    <n v="1950"/>
    <x v="0"/>
    <s v="Leslie Shannon"/>
    <s v="Regular Air"/>
    <x v="2"/>
    <x v="0"/>
    <x v="7"/>
    <s v="Small Box"/>
    <x v="652"/>
    <n v="0.37"/>
    <n v="-0.30335097001763667"/>
    <s v="United States"/>
    <x v="0"/>
    <x v="5"/>
    <s v="Butte"/>
    <n v="59750"/>
    <x v="61"/>
    <x v="0"/>
    <s v="2015"/>
    <d v="2015-01-08T00:00:00"/>
    <n v="-15.48"/>
    <n v="7"/>
    <n v="51.03"/>
    <n v="90414"/>
    <x v="0"/>
  </r>
  <r>
    <n v="23378"/>
    <s v="High"/>
    <n v="0.09"/>
    <n v="40.98"/>
    <n v="6.5"/>
    <n v="1956"/>
    <x v="0"/>
    <s v="Justin Frank"/>
    <s v="Regular Air"/>
    <x v="3"/>
    <x v="2"/>
    <x v="13"/>
    <s v="Small Box"/>
    <x v="456"/>
    <n v="0.74"/>
    <n v="-6.7270487742833812E-2"/>
    <s v="United States"/>
    <x v="0"/>
    <x v="21"/>
    <s v="Louisville"/>
    <n v="80027"/>
    <x v="117"/>
    <x v="1"/>
    <s v="2015"/>
    <d v="2015-06-21T00:00:00"/>
    <n v="-50.244999999999997"/>
    <n v="19"/>
    <n v="746.91"/>
    <n v="89820"/>
    <x v="0"/>
  </r>
  <r>
    <n v="21638"/>
    <s v="High"/>
    <n v="0.09"/>
    <n v="77.510000000000005"/>
    <n v="4"/>
    <n v="1957"/>
    <x v="0"/>
    <s v="Ted Crowder"/>
    <s v="Regular Air"/>
    <x v="3"/>
    <x v="2"/>
    <x v="13"/>
    <s v="Small Box"/>
    <x v="624"/>
    <n v="0.76"/>
    <n v="-4.9968297405447268"/>
    <s v="United States"/>
    <x v="2"/>
    <x v="33"/>
    <s v="University City"/>
    <n v="63130"/>
    <x v="74"/>
    <x v="4"/>
    <s v="2015"/>
    <d v="2015-04-09T00:00:00"/>
    <n v="-387.1044"/>
    <n v="1"/>
    <n v="77.47"/>
    <n v="89818"/>
    <x v="0"/>
  </r>
  <r>
    <n v="24640"/>
    <s v="Low"/>
    <n v="0.09"/>
    <n v="30.98"/>
    <n v="6.5"/>
    <n v="1958"/>
    <x v="0"/>
    <s v="Vickie Martinez"/>
    <s v="Express Air"/>
    <x v="3"/>
    <x v="2"/>
    <x v="13"/>
    <s v="Small Box"/>
    <x v="653"/>
    <n v="0.64"/>
    <n v="-0.2739062347068611"/>
    <s v="United States"/>
    <x v="0"/>
    <x v="6"/>
    <s v="West Linn"/>
    <n v="97068"/>
    <x v="49"/>
    <x v="1"/>
    <s v="2015"/>
    <d v="2015-06-22T00:00:00"/>
    <n v="-55.97"/>
    <n v="7"/>
    <n v="204.34"/>
    <n v="89819"/>
    <x v="0"/>
  </r>
  <r>
    <n v="3956"/>
    <s v="Critical"/>
    <n v="0"/>
    <n v="20.28"/>
    <n v="14.39"/>
    <n v="1959"/>
    <x v="1"/>
    <s v="Bonnie Matthews Rowland"/>
    <s v="Regular Air"/>
    <x v="0"/>
    <x v="1"/>
    <x v="2"/>
    <s v="Small Box"/>
    <x v="654"/>
    <n v="0.47"/>
    <n v="-0.321526402640264"/>
    <s v="United States"/>
    <x v="3"/>
    <x v="26"/>
    <s v="Miami"/>
    <n v="33916"/>
    <x v="46"/>
    <x v="0"/>
    <s v="2015"/>
    <d v="2015-01-22T00:00:00"/>
    <n v="-66.247299999999996"/>
    <n v="9"/>
    <n v="206.04"/>
    <n v="28225"/>
    <x v="0"/>
  </r>
  <r>
    <n v="3684"/>
    <s v="Low"/>
    <n v="0.02"/>
    <n v="9.99"/>
    <n v="11.59"/>
    <n v="1959"/>
    <x v="1"/>
    <s v="Bonnie Matthews Rowland"/>
    <s v="Regular Air"/>
    <x v="1"/>
    <x v="0"/>
    <x v="7"/>
    <s v="Small Box"/>
    <x v="655"/>
    <n v="0.4"/>
    <n v="-0.3600136721214926"/>
    <s v="United States"/>
    <x v="3"/>
    <x v="26"/>
    <s v="Miami"/>
    <n v="33916"/>
    <x v="106"/>
    <x v="4"/>
    <s v="2015"/>
    <d v="2015-04-27T00:00:00"/>
    <n v="-171.15770000000001"/>
    <n v="43"/>
    <n v="475.42"/>
    <n v="26342"/>
    <x v="0"/>
  </r>
  <r>
    <n v="3685"/>
    <s v="Low"/>
    <n v="0.02"/>
    <n v="48.04"/>
    <n v="5.79"/>
    <n v="1959"/>
    <x v="1"/>
    <s v="Bonnie Matthews Rowland"/>
    <s v="Regular Air"/>
    <x v="1"/>
    <x v="0"/>
    <x v="7"/>
    <s v="Small Box"/>
    <x v="310"/>
    <n v="0.37"/>
    <n v="0.1734565774337144"/>
    <s v="United States"/>
    <x v="3"/>
    <x v="26"/>
    <s v="Miami"/>
    <n v="33916"/>
    <x v="106"/>
    <x v="4"/>
    <s v="2015"/>
    <d v="2015-04-23T00:00:00"/>
    <n v="624.23900000000003"/>
    <n v="74"/>
    <n v="3598.82"/>
    <n v="26342"/>
    <x v="0"/>
  </r>
  <r>
    <n v="3686"/>
    <s v="Low"/>
    <n v="0.04"/>
    <n v="6.68"/>
    <n v="4.91"/>
    <n v="1959"/>
    <x v="1"/>
    <s v="Bonnie Matthews Rowland"/>
    <s v="Regular Air"/>
    <x v="1"/>
    <x v="0"/>
    <x v="7"/>
    <s v="Small Box"/>
    <x v="652"/>
    <n v="0.37"/>
    <n v="-0.34750363901018921"/>
    <s v="United States"/>
    <x v="3"/>
    <x v="26"/>
    <s v="Miami"/>
    <n v="33916"/>
    <x v="106"/>
    <x v="4"/>
    <s v="2015"/>
    <d v="2015-04-25T00:00:00"/>
    <n v="-14.3241"/>
    <n v="5"/>
    <n v="41.22"/>
    <n v="26342"/>
    <x v="0"/>
  </r>
  <r>
    <n v="21685"/>
    <s v="Low"/>
    <n v="0.02"/>
    <n v="48.04"/>
    <n v="5.79"/>
    <n v="1962"/>
    <x v="1"/>
    <s v="Sean Burton"/>
    <s v="Regular Air"/>
    <x v="1"/>
    <x v="0"/>
    <x v="7"/>
    <s v="Small Box"/>
    <x v="310"/>
    <n v="0.37"/>
    <n v="0.69"/>
    <s v="United States"/>
    <x v="2"/>
    <x v="22"/>
    <s v="Saginaw"/>
    <n v="48601"/>
    <x v="106"/>
    <x v="4"/>
    <s v="2015"/>
    <d v="2015-04-23T00:00:00"/>
    <n v="604.01909999999998"/>
    <n v="18"/>
    <n v="875.39"/>
    <n v="88857"/>
    <x v="0"/>
  </r>
  <r>
    <n v="21686"/>
    <s v="Low"/>
    <n v="0.04"/>
    <n v="6.68"/>
    <n v="4.91"/>
    <n v="1962"/>
    <x v="1"/>
    <s v="Sean Burton"/>
    <s v="Regular Air"/>
    <x v="1"/>
    <x v="0"/>
    <x v="7"/>
    <s v="Small Box"/>
    <x v="652"/>
    <n v="0.37"/>
    <n v="-1.4116019417475727"/>
    <s v="United States"/>
    <x v="2"/>
    <x v="22"/>
    <s v="Saginaw"/>
    <n v="48601"/>
    <x v="106"/>
    <x v="4"/>
    <s v="2015"/>
    <d v="2015-04-25T00:00:00"/>
    <n v="-11.631599999999999"/>
    <n v="1"/>
    <n v="8.24"/>
    <n v="88857"/>
    <x v="0"/>
  </r>
  <r>
    <n v="22488"/>
    <s v="Medium"/>
    <n v="0.01"/>
    <n v="78.650000000000006"/>
    <n v="13.99"/>
    <n v="1967"/>
    <x v="0"/>
    <s v="Carolyn Hoffman"/>
    <s v="Express Air"/>
    <x v="2"/>
    <x v="0"/>
    <x v="15"/>
    <s v="Medium Box"/>
    <x v="650"/>
    <n v="0.52"/>
    <n v="0.69"/>
    <s v="United States"/>
    <x v="2"/>
    <x v="25"/>
    <s v="Clinton"/>
    <n v="52732"/>
    <x v="103"/>
    <x v="5"/>
    <s v="2015"/>
    <d v="2015-03-19T00:00:00"/>
    <n v="442.36589999999995"/>
    <n v="8"/>
    <n v="641.11"/>
    <n v="89456"/>
    <x v="0"/>
  </r>
  <r>
    <n v="26220"/>
    <s v="Medium"/>
    <n v="0.02"/>
    <n v="11.58"/>
    <n v="5.72"/>
    <n v="1971"/>
    <x v="0"/>
    <s v="Marsha Roy"/>
    <s v="Regular Air"/>
    <x v="0"/>
    <x v="0"/>
    <x v="4"/>
    <s v="Small Box"/>
    <x v="240"/>
    <n v="0.35"/>
    <n v="-7.3211950394588499"/>
    <s v="United States"/>
    <x v="3"/>
    <x v="37"/>
    <s v="Tupelo"/>
    <n v="38801"/>
    <x v="174"/>
    <x v="0"/>
    <s v="2015"/>
    <d v="2015-01-19T00:00:00"/>
    <n v="-259.75599999999997"/>
    <n v="3"/>
    <n v="35.479999999999997"/>
    <n v="91550"/>
    <x v="0"/>
  </r>
  <r>
    <n v="26223"/>
    <s v="Medium"/>
    <n v="0.05"/>
    <n v="350.99"/>
    <n v="39"/>
    <n v="1972"/>
    <x v="1"/>
    <s v="Priscilla Brandon"/>
    <s v="Delivery Truck"/>
    <x v="0"/>
    <x v="1"/>
    <x v="1"/>
    <s v="Jumbo Drum"/>
    <x v="455"/>
    <n v="0.55000000000000004"/>
    <n v="0.69"/>
    <s v="United States"/>
    <x v="1"/>
    <x v="19"/>
    <s v="Willow Grove"/>
    <n v="19090"/>
    <x v="174"/>
    <x v="0"/>
    <s v="2015"/>
    <d v="2015-01-20T00:00:00"/>
    <n v="1469.7275999999999"/>
    <n v="6"/>
    <n v="2130.04"/>
    <n v="91550"/>
    <x v="0"/>
  </r>
  <r>
    <n v="26224"/>
    <s v="Medium"/>
    <n v="0.04"/>
    <n v="15.99"/>
    <n v="9.4"/>
    <n v="1972"/>
    <x v="1"/>
    <s v="Priscilla Brandon"/>
    <s v="Express Air"/>
    <x v="0"/>
    <x v="2"/>
    <x v="6"/>
    <s v="Small Box"/>
    <x v="616"/>
    <n v="0.49"/>
    <n v="-1.009094927536232"/>
    <s v="United States"/>
    <x v="1"/>
    <x v="19"/>
    <s v="Willow Grove"/>
    <n v="19090"/>
    <x v="174"/>
    <x v="0"/>
    <s v="2015"/>
    <d v="2015-01-20T00:00:00"/>
    <n v="-83.553060000000002"/>
    <n v="5"/>
    <n v="82.8"/>
    <n v="91550"/>
    <x v="0"/>
  </r>
  <r>
    <n v="18795"/>
    <s v="Medium"/>
    <n v="0.09"/>
    <n v="20.48"/>
    <n v="6.32"/>
    <n v="1974"/>
    <x v="1"/>
    <s v="Robert Brantley"/>
    <s v="Regular Air"/>
    <x v="3"/>
    <x v="0"/>
    <x v="15"/>
    <s v="Small Box"/>
    <x v="656"/>
    <n v="0.57999999999999996"/>
    <n v="-0.17057160169662697"/>
    <s v="United States"/>
    <x v="2"/>
    <x v="22"/>
    <s v="Dearborn Heights"/>
    <n v="48127"/>
    <x v="135"/>
    <x v="3"/>
    <s v="2015"/>
    <d v="2015-05-21T00:00:00"/>
    <n v="-16.89"/>
    <n v="5"/>
    <n v="99.02"/>
    <n v="89040"/>
    <x v="0"/>
  </r>
  <r>
    <n v="18796"/>
    <s v="Medium"/>
    <n v="0.06"/>
    <n v="15.67"/>
    <n v="1.39"/>
    <n v="1974"/>
    <x v="1"/>
    <s v="Robert Brantley"/>
    <s v="Regular Air"/>
    <x v="3"/>
    <x v="0"/>
    <x v="4"/>
    <s v="Small Box"/>
    <x v="598"/>
    <n v="0.38"/>
    <n v="0.54978448275862069"/>
    <s v="United States"/>
    <x v="2"/>
    <x v="22"/>
    <s v="Dearborn Heights"/>
    <n v="48127"/>
    <x v="135"/>
    <x v="3"/>
    <s v="2015"/>
    <d v="2015-05-21T00:00:00"/>
    <n v="25.51"/>
    <n v="3"/>
    <n v="46.4"/>
    <n v="89040"/>
    <x v="0"/>
  </r>
  <r>
    <n v="25731"/>
    <s v="Critical"/>
    <n v="0.05"/>
    <n v="70.98"/>
    <n v="46.74"/>
    <n v="1976"/>
    <x v="1"/>
    <s v="Sherri F Vogel"/>
    <s v="Delivery Truck"/>
    <x v="3"/>
    <x v="1"/>
    <x v="14"/>
    <s v="Jumbo Box"/>
    <x v="311"/>
    <n v="0.56000000000000005"/>
    <n v="-1.5424061213758589"/>
    <s v="United States"/>
    <x v="2"/>
    <x v="22"/>
    <s v="East Lansing"/>
    <n v="48823"/>
    <x v="56"/>
    <x v="0"/>
    <s v="2015"/>
    <d v="2015-01-11T00:00:00"/>
    <n v="-850.65239999999994"/>
    <n v="8"/>
    <n v="551.51"/>
    <n v="89039"/>
    <x v="0"/>
  </r>
  <r>
    <n v="25732"/>
    <s v="Critical"/>
    <n v="0.05"/>
    <n v="11.55"/>
    <n v="2.36"/>
    <n v="1976"/>
    <x v="1"/>
    <s v="Sherri F Vogel"/>
    <s v="Regular Air"/>
    <x v="3"/>
    <x v="0"/>
    <x v="0"/>
    <s v="Wrap Bag"/>
    <x v="99"/>
    <n v="0.55000000000000004"/>
    <n v="0.69"/>
    <s v="United States"/>
    <x v="2"/>
    <x v="22"/>
    <s v="East Lansing"/>
    <n v="48823"/>
    <x v="56"/>
    <x v="0"/>
    <s v="2015"/>
    <d v="2015-01-12T00:00:00"/>
    <n v="98.525099999999981"/>
    <n v="12"/>
    <n v="142.79"/>
    <n v="89039"/>
    <x v="0"/>
  </r>
  <r>
    <n v="24887"/>
    <s v="Critical"/>
    <n v="0.06"/>
    <n v="40.99"/>
    <n v="17.48"/>
    <n v="1976"/>
    <x v="1"/>
    <s v="Sherri F Vogel"/>
    <s v="Regular Air"/>
    <x v="3"/>
    <x v="0"/>
    <x v="7"/>
    <s v="Small Box"/>
    <x v="399"/>
    <n v="0.36"/>
    <n v="0.36615505571887602"/>
    <s v="United States"/>
    <x v="2"/>
    <x v="22"/>
    <s v="East Lansing"/>
    <n v="48823"/>
    <x v="165"/>
    <x v="5"/>
    <s v="2015"/>
    <d v="2015-03-25T00:00:00"/>
    <n v="214.23"/>
    <n v="14"/>
    <n v="585.08000000000004"/>
    <n v="89041"/>
    <x v="0"/>
  </r>
  <r>
    <n v="21692"/>
    <s v="Not Specified"/>
    <n v="0.05"/>
    <n v="20.99"/>
    <n v="3.3"/>
    <n v="1979"/>
    <x v="0"/>
    <s v="Marianne Weiner Ennis"/>
    <s v="Regular Air"/>
    <x v="0"/>
    <x v="2"/>
    <x v="5"/>
    <s v="Small Pack"/>
    <x v="321"/>
    <n v="0.81"/>
    <n v="0.30080274914089378"/>
    <s v="United States"/>
    <x v="0"/>
    <x v="21"/>
    <s v="Littleton"/>
    <n v="80122"/>
    <x v="130"/>
    <x v="3"/>
    <s v="2015"/>
    <d v="2015-05-06T00:00:00"/>
    <n v="21.883400000000023"/>
    <n v="4"/>
    <n v="72.75"/>
    <n v="87757"/>
    <x v="0"/>
  </r>
  <r>
    <n v="24935"/>
    <s v="Not Specified"/>
    <n v="0.1"/>
    <n v="7.37"/>
    <n v="5.53"/>
    <n v="1984"/>
    <x v="0"/>
    <s v="Lynne Wilcox"/>
    <s v="Regular Air"/>
    <x v="3"/>
    <x v="2"/>
    <x v="13"/>
    <s v="Small Pack"/>
    <x v="95"/>
    <n v="0.69"/>
    <n v="1.077496008613968"/>
    <s v="United States"/>
    <x v="3"/>
    <x v="39"/>
    <s v="Hilton Head Island"/>
    <n v="29915"/>
    <x v="41"/>
    <x v="3"/>
    <s v="2015"/>
    <d v="2015-05-16T00:00:00"/>
    <n v="290.202"/>
    <n v="38"/>
    <n v="269.33"/>
    <n v="91258"/>
    <x v="0"/>
  </r>
  <r>
    <n v="20568"/>
    <s v="Not Specified"/>
    <n v="0.01"/>
    <n v="15.31"/>
    <n v="8.7799999999999994"/>
    <n v="1986"/>
    <x v="1"/>
    <s v="Lynda Rosenthal"/>
    <s v="Regular Air"/>
    <x v="1"/>
    <x v="0"/>
    <x v="10"/>
    <s v="Small Box"/>
    <x v="657"/>
    <n v="0.56999999999999995"/>
    <n v="3.2217506631299755E-2"/>
    <s v="United States"/>
    <x v="2"/>
    <x v="7"/>
    <s v="Midland"/>
    <n v="79701"/>
    <x v="166"/>
    <x v="3"/>
    <s v="2015"/>
    <d v="2015-05-07T00:00:00"/>
    <n v="12.146000000000008"/>
    <n v="23"/>
    <n v="377"/>
    <n v="90888"/>
    <x v="0"/>
  </r>
  <r>
    <n v="20569"/>
    <s v="Not Specified"/>
    <n v="0.05"/>
    <n v="7.99"/>
    <n v="5.03"/>
    <n v="1986"/>
    <x v="1"/>
    <s v="Lynda Rosenthal"/>
    <s v="Express Air"/>
    <x v="1"/>
    <x v="2"/>
    <x v="5"/>
    <s v="Medium Box"/>
    <x v="145"/>
    <n v="0.6"/>
    <n v="0.13228657827401741"/>
    <s v="United States"/>
    <x v="2"/>
    <x v="7"/>
    <s v="Midland"/>
    <n v="79701"/>
    <x v="166"/>
    <x v="3"/>
    <s v="2015"/>
    <d v="2015-05-08T00:00:00"/>
    <n v="5.6870000000000083"/>
    <n v="4"/>
    <n v="42.99"/>
    <n v="90888"/>
    <x v="0"/>
  </r>
  <r>
    <n v="19336"/>
    <s v="High"/>
    <n v="0.05"/>
    <n v="20.98"/>
    <n v="21.2"/>
    <n v="1988"/>
    <x v="0"/>
    <s v="Anna Burgess"/>
    <s v="Regular Air"/>
    <x v="1"/>
    <x v="1"/>
    <x v="2"/>
    <s v="Medium Box"/>
    <x v="658"/>
    <n v="0.78"/>
    <n v="-2.7569188613183133"/>
    <s v="United States"/>
    <x v="0"/>
    <x v="17"/>
    <s v="Draper"/>
    <n v="84020"/>
    <x v="35"/>
    <x v="0"/>
    <s v="2015"/>
    <d v="2015-01-04T00:00:00"/>
    <n v="-181.102"/>
    <n v="3"/>
    <n v="65.69"/>
    <n v="89999"/>
    <x v="0"/>
  </r>
  <r>
    <n v="22600"/>
    <s v="Not Specified"/>
    <n v="0.04"/>
    <n v="355.98"/>
    <n v="58.92"/>
    <n v="1989"/>
    <x v="1"/>
    <s v="David Weaver"/>
    <s v="Delivery Truck"/>
    <x v="1"/>
    <x v="1"/>
    <x v="1"/>
    <s v="Jumbo Drum"/>
    <x v="464"/>
    <n v="0.64"/>
    <n v="0.3212745750870567"/>
    <s v="United States"/>
    <x v="0"/>
    <x v="17"/>
    <s v="Holladay"/>
    <n v="84117"/>
    <x v="72"/>
    <x v="0"/>
    <s v="2015"/>
    <d v="2015-01-22T00:00:00"/>
    <n v="882.93000000000006"/>
    <n v="8"/>
    <n v="2748.21"/>
    <n v="90000"/>
    <x v="0"/>
  </r>
  <r>
    <n v="22601"/>
    <s v="Not Specified"/>
    <n v="0.09"/>
    <n v="19.98"/>
    <n v="8.68"/>
    <n v="1989"/>
    <x v="1"/>
    <s v="David Weaver"/>
    <s v="Regular Air"/>
    <x v="1"/>
    <x v="0"/>
    <x v="7"/>
    <s v="Small Box"/>
    <x v="441"/>
    <n v="0.37"/>
    <n v="7.1685803197767989E-2"/>
    <s v="United States"/>
    <x v="0"/>
    <x v="17"/>
    <s v="Holladay"/>
    <n v="84117"/>
    <x v="72"/>
    <x v="0"/>
    <s v="2015"/>
    <d v="2015-01-22T00:00:00"/>
    <n v="6.6803999999999988"/>
    <n v="5"/>
    <n v="93.19"/>
    <n v="90000"/>
    <x v="0"/>
  </r>
  <r>
    <n v="20554"/>
    <s v="High"/>
    <n v="0.01"/>
    <n v="30.98"/>
    <n v="6.5"/>
    <n v="1989"/>
    <x v="1"/>
    <s v="David Weaver"/>
    <s v="Regular Air"/>
    <x v="0"/>
    <x v="2"/>
    <x v="13"/>
    <s v="Small Box"/>
    <x v="653"/>
    <n v="0.64"/>
    <n v="0.12739081377108732"/>
    <s v="United States"/>
    <x v="0"/>
    <x v="17"/>
    <s v="Holladay"/>
    <n v="84117"/>
    <x v="7"/>
    <x v="3"/>
    <s v="2015"/>
    <d v="2015-05-16T00:00:00"/>
    <n v="46.29"/>
    <n v="11"/>
    <n v="363.37"/>
    <n v="90001"/>
    <x v="0"/>
  </r>
  <r>
    <n v="20555"/>
    <s v="High"/>
    <n v="0.01"/>
    <n v="40.99"/>
    <n v="19.989999999999998"/>
    <n v="1989"/>
    <x v="1"/>
    <s v="David Weaver"/>
    <s v="Regular Air"/>
    <x v="0"/>
    <x v="0"/>
    <x v="7"/>
    <s v="Small Box"/>
    <x v="659"/>
    <n v="0.36"/>
    <n v="0.36981799271970878"/>
    <s v="United States"/>
    <x v="0"/>
    <x v="17"/>
    <s v="Holladay"/>
    <n v="84117"/>
    <x v="7"/>
    <x v="3"/>
    <s v="2015"/>
    <d v="2015-05-18T00:00:00"/>
    <n v="177.79"/>
    <n v="11"/>
    <n v="480.75"/>
    <n v="90001"/>
    <x v="0"/>
  </r>
  <r>
    <n v="21723"/>
    <s v="Medium"/>
    <n v="0.1"/>
    <n v="1.6"/>
    <n v="1.29"/>
    <n v="1989"/>
    <x v="1"/>
    <s v="David Weaver"/>
    <s v="Regular Air"/>
    <x v="1"/>
    <x v="0"/>
    <x v="0"/>
    <s v="Wrap Bag"/>
    <x v="660"/>
    <n v="0.42"/>
    <n v="-0.88805687203791484"/>
    <s v="United States"/>
    <x v="0"/>
    <x v="17"/>
    <s v="Holladay"/>
    <n v="84117"/>
    <x v="122"/>
    <x v="4"/>
    <s v="2015"/>
    <d v="2015-04-30T00:00:00"/>
    <n v="-14.990400000000001"/>
    <n v="11"/>
    <n v="16.88"/>
    <n v="90003"/>
    <x v="0"/>
  </r>
  <r>
    <n v="25417"/>
    <s v="Medium"/>
    <n v="0"/>
    <n v="47.9"/>
    <n v="5.86"/>
    <n v="1991"/>
    <x v="0"/>
    <s v="Paula Hubbard"/>
    <s v="Regular Air"/>
    <x v="1"/>
    <x v="0"/>
    <x v="7"/>
    <s v="Small Box"/>
    <x v="661"/>
    <n v="0.37"/>
    <n v="0.69"/>
    <s v="United States"/>
    <x v="0"/>
    <x v="17"/>
    <s v="Kearns"/>
    <n v="84118"/>
    <x v="11"/>
    <x v="2"/>
    <s v="2015"/>
    <d v="2015-02-24T00:00:00"/>
    <n v="638.38109999999995"/>
    <n v="18"/>
    <n v="925.19"/>
    <n v="90002"/>
    <x v="0"/>
  </r>
  <r>
    <n v="19797"/>
    <s v="Not Specified"/>
    <n v="0.1"/>
    <n v="125.99"/>
    <n v="8.99"/>
    <n v="1997"/>
    <x v="1"/>
    <s v="Harriet Bowman"/>
    <s v="Regular Air"/>
    <x v="3"/>
    <x v="2"/>
    <x v="5"/>
    <s v="Small Box"/>
    <x v="322"/>
    <n v="0.56999999999999995"/>
    <n v="4.319483188959037E-2"/>
    <s v="United States"/>
    <x v="3"/>
    <x v="39"/>
    <s v="Hilton Head Island"/>
    <n v="29915"/>
    <x v="51"/>
    <x v="0"/>
    <s v="2015"/>
    <d v="2015-01-28T00:00:00"/>
    <n v="17.652000000000001"/>
    <n v="4"/>
    <n v="408.66"/>
    <n v="90333"/>
    <x v="0"/>
  </r>
  <r>
    <n v="19581"/>
    <s v="Medium"/>
    <n v="0.01"/>
    <n v="16.48"/>
    <n v="1.99"/>
    <n v="1997"/>
    <x v="1"/>
    <s v="Harriet Bowman"/>
    <s v="Regular Air"/>
    <x v="3"/>
    <x v="2"/>
    <x v="13"/>
    <s v="Small Pack"/>
    <x v="524"/>
    <n v="0.42"/>
    <n v="6.0170340844382979"/>
    <s v="United States"/>
    <x v="3"/>
    <x v="39"/>
    <s v="Hilton Head Island"/>
    <n v="29915"/>
    <x v="163"/>
    <x v="3"/>
    <s v="2015"/>
    <d v="2015-05-08T00:00:00"/>
    <n v="739.67399999999998"/>
    <n v="7"/>
    <n v="122.93"/>
    <n v="90334"/>
    <x v="0"/>
  </r>
  <r>
    <n v="21003"/>
    <s v="Low"/>
    <n v="0"/>
    <n v="24.92"/>
    <n v="12.98"/>
    <n v="1997"/>
    <x v="1"/>
    <s v="Harriet Bowman"/>
    <s v="Regular Air"/>
    <x v="3"/>
    <x v="0"/>
    <x v="8"/>
    <s v="Small Box"/>
    <x v="662"/>
    <n v="0.39"/>
    <n v="-0.70900183710961429"/>
    <s v="United States"/>
    <x v="3"/>
    <x v="39"/>
    <s v="Hilton Head Island"/>
    <n v="29915"/>
    <x v="42"/>
    <x v="1"/>
    <s v="2015"/>
    <d v="2015-06-02T00:00:00"/>
    <n v="-23.155999999999999"/>
    <n v="1"/>
    <n v="32.659999999999997"/>
    <n v="90335"/>
    <x v="0"/>
  </r>
  <r>
    <n v="20392"/>
    <s v="Not Specified"/>
    <n v="0.06"/>
    <n v="4.42"/>
    <n v="4.99"/>
    <n v="1998"/>
    <x v="0"/>
    <s v="Judy Frazier"/>
    <s v="Regular Air"/>
    <x v="0"/>
    <x v="0"/>
    <x v="4"/>
    <s v="Small Box"/>
    <x v="7"/>
    <n v="0.38"/>
    <n v="-0.7026936026936027"/>
    <s v="United States"/>
    <x v="1"/>
    <x v="4"/>
    <s v="East Massapequa"/>
    <n v="11758"/>
    <x v="26"/>
    <x v="1"/>
    <s v="2015"/>
    <d v="2015-06-05T00:00:00"/>
    <n v="-10.435"/>
    <n v="3"/>
    <n v="14.85"/>
    <n v="90568"/>
    <x v="0"/>
  </r>
  <r>
    <n v="24075"/>
    <s v="Medium"/>
    <n v="0.06"/>
    <n v="4.24"/>
    <n v="5.41"/>
    <n v="2004"/>
    <x v="1"/>
    <s v="James Dickinson Ball"/>
    <s v="Regular Air"/>
    <x v="1"/>
    <x v="0"/>
    <x v="8"/>
    <s v="Small Box"/>
    <x v="21"/>
    <n v="0.35"/>
    <n v="-1.7537039999999999"/>
    <s v="United States"/>
    <x v="0"/>
    <x v="5"/>
    <s v="Bozeman"/>
    <n v="59715"/>
    <x v="89"/>
    <x v="4"/>
    <s v="2015"/>
    <d v="2015-04-19T00:00:00"/>
    <n v="-78.916679999999999"/>
    <n v="10"/>
    <n v="45"/>
    <n v="91277"/>
    <x v="0"/>
  </r>
  <r>
    <n v="24076"/>
    <s v="Medium"/>
    <n v="0.04"/>
    <n v="6783.02"/>
    <n v="24.49"/>
    <n v="2004"/>
    <x v="1"/>
    <s v="James Dickinson Ball"/>
    <s v="Regular Air"/>
    <x v="1"/>
    <x v="2"/>
    <x v="6"/>
    <s v="Large Box"/>
    <x v="458"/>
    <n v="0.39"/>
    <n v="-2.0646206248373056"/>
    <s v="United States"/>
    <x v="0"/>
    <x v="5"/>
    <s v="Bozeman"/>
    <n v="59715"/>
    <x v="89"/>
    <x v="4"/>
    <s v="2015"/>
    <d v="2015-04-19T00:00:00"/>
    <n v="-13562.637407999999"/>
    <n v="1"/>
    <n v="6569.07"/>
    <n v="91277"/>
    <x v="0"/>
  </r>
  <r>
    <n v="25251"/>
    <s v="Not Specified"/>
    <n v="0.03"/>
    <n v="5.78"/>
    <n v="5.37"/>
    <n v="2006"/>
    <x v="0"/>
    <s v="Cynthia Khan"/>
    <s v="Regular Air"/>
    <x v="1"/>
    <x v="0"/>
    <x v="7"/>
    <s v="Small Box"/>
    <x v="663"/>
    <n v="0.36"/>
    <n v="-0.71809113579687145"/>
    <s v="United States"/>
    <x v="0"/>
    <x v="21"/>
    <s v="Durango"/>
    <n v="81301"/>
    <x v="93"/>
    <x v="5"/>
    <s v="2015"/>
    <d v="2015-03-06T00:00:00"/>
    <n v="-63.35"/>
    <n v="15"/>
    <n v="88.22"/>
    <n v="88798"/>
    <x v="0"/>
  </r>
  <r>
    <n v="20006"/>
    <s v="Medium"/>
    <n v="0.1"/>
    <n v="10.48"/>
    <n v="2.89"/>
    <n v="2016"/>
    <x v="0"/>
    <s v="Wayne Bean"/>
    <s v="Regular Air"/>
    <x v="0"/>
    <x v="0"/>
    <x v="0"/>
    <s v="Small Pack"/>
    <x v="626"/>
    <n v="0.6"/>
    <n v="-0.22099776619508563"/>
    <s v="United States"/>
    <x v="2"/>
    <x v="22"/>
    <s v="Southgate"/>
    <n v="48195"/>
    <x v="49"/>
    <x v="1"/>
    <s v="2015"/>
    <d v="2015-06-19T00:00:00"/>
    <n v="-8.9039999999999999"/>
    <n v="4"/>
    <n v="40.29"/>
    <n v="86874"/>
    <x v="0"/>
  </r>
  <r>
    <n v="18989"/>
    <s v="High"/>
    <n v="7.0000000000000007E-2"/>
    <n v="39.479999999999997"/>
    <n v="1.99"/>
    <n v="2014"/>
    <x v="1"/>
    <s v="Cathy Simon"/>
    <s v="Regular Air"/>
    <x v="1"/>
    <x v="2"/>
    <x v="13"/>
    <s v="Small Pack"/>
    <x v="246"/>
    <n v="0.54"/>
    <n v="0.58650095855093531"/>
    <s v="United States"/>
    <x v="2"/>
    <x v="25"/>
    <s v="Council Bluffs"/>
    <n v="51503"/>
    <x v="27"/>
    <x v="5"/>
    <s v="2015"/>
    <d v="2015-03-24T00:00:00"/>
    <n v="88.72"/>
    <n v="4"/>
    <n v="151.27000000000001"/>
    <n v="88367"/>
    <x v="0"/>
  </r>
  <r>
    <n v="18990"/>
    <s v="High"/>
    <n v="0"/>
    <n v="4.91"/>
    <n v="0.5"/>
    <n v="2014"/>
    <x v="1"/>
    <s v="Cathy Simon"/>
    <s v="Regular Air"/>
    <x v="1"/>
    <x v="0"/>
    <x v="9"/>
    <s v="Small Box"/>
    <x v="41"/>
    <n v="0.36"/>
    <n v="0.69"/>
    <s v="United States"/>
    <x v="2"/>
    <x v="25"/>
    <s v="Council Bluffs"/>
    <n v="51503"/>
    <x v="27"/>
    <x v="5"/>
    <s v="2015"/>
    <d v="2015-03-24T00:00:00"/>
    <n v="7.2518999999999991"/>
    <n v="2"/>
    <n v="10.51"/>
    <n v="88367"/>
    <x v="0"/>
  </r>
  <r>
    <n v="21573"/>
    <s v="Critical"/>
    <n v="0.06"/>
    <n v="6.48"/>
    <n v="7.49"/>
    <n v="2014"/>
    <x v="1"/>
    <s v="Cathy Simon"/>
    <s v="Regular Air"/>
    <x v="1"/>
    <x v="0"/>
    <x v="7"/>
    <s v="Small Box"/>
    <x v="664"/>
    <n v="0.37"/>
    <n v="-2.5555852128653407"/>
    <s v="United States"/>
    <x v="2"/>
    <x v="25"/>
    <s v="Council Bluffs"/>
    <n v="51503"/>
    <x v="36"/>
    <x v="4"/>
    <s v="2015"/>
    <d v="2015-04-04T00:00:00"/>
    <n v="-191.49"/>
    <n v="12"/>
    <n v="74.930000000000007"/>
    <n v="88368"/>
    <x v="0"/>
  </r>
  <r>
    <n v="25557"/>
    <s v="Critical"/>
    <n v="0.02"/>
    <n v="120.98"/>
    <n v="58.64"/>
    <n v="2020"/>
    <x v="0"/>
    <s v="Erika Jordan"/>
    <s v="Delivery Truck"/>
    <x v="1"/>
    <x v="1"/>
    <x v="14"/>
    <s v="Jumbo Box"/>
    <x v="665"/>
    <n v="0.75"/>
    <n v="-0.97046659713054073"/>
    <s v="United States"/>
    <x v="1"/>
    <x v="19"/>
    <s v="Plum"/>
    <n v="15239"/>
    <x v="169"/>
    <x v="2"/>
    <s v="2015"/>
    <d v="2015-02-15T00:00:00"/>
    <n v="-1330.5"/>
    <n v="11"/>
    <n v="1370.99"/>
    <n v="86933"/>
    <x v="0"/>
  </r>
  <r>
    <n v="22145"/>
    <s v="Critical"/>
    <n v="0.04"/>
    <n v="120.97"/>
    <n v="7.11"/>
    <n v="2030"/>
    <x v="1"/>
    <s v="Lindsay O'Connell"/>
    <s v="Regular Air"/>
    <x v="0"/>
    <x v="2"/>
    <x v="6"/>
    <s v="Medium Box"/>
    <x v="666"/>
    <n v="0.36"/>
    <n v="0.69"/>
    <s v="United States"/>
    <x v="2"/>
    <x v="7"/>
    <s v="Greenville"/>
    <n v="75401"/>
    <x v="83"/>
    <x v="5"/>
    <s v="2015"/>
    <d v="2015-03-17T00:00:00"/>
    <n v="1320.5495999999998"/>
    <n v="16"/>
    <n v="1913.84"/>
    <n v="91059"/>
    <x v="0"/>
  </r>
  <r>
    <n v="22146"/>
    <s v="Critical"/>
    <n v="0"/>
    <n v="195.99"/>
    <n v="4.2"/>
    <n v="2030"/>
    <x v="1"/>
    <s v="Lindsay O'Connell"/>
    <s v="Regular Air"/>
    <x v="0"/>
    <x v="2"/>
    <x v="5"/>
    <s v="Small Box"/>
    <x v="667"/>
    <n v="0.6"/>
    <n v="0.58894217196856014"/>
    <s v="United States"/>
    <x v="2"/>
    <x v="7"/>
    <s v="Greenville"/>
    <n v="75401"/>
    <x v="83"/>
    <x v="5"/>
    <s v="2015"/>
    <d v="2015-03-19T00:00:00"/>
    <n v="1585.5030000000002"/>
    <n v="16"/>
    <n v="2692.12"/>
    <n v="91059"/>
    <x v="0"/>
  </r>
  <r>
    <n v="20654"/>
    <s v="Medium"/>
    <n v="0.03"/>
    <n v="55.98"/>
    <n v="4.8600000000000003"/>
    <n v="2030"/>
    <x v="1"/>
    <s v="Lindsay O'Connell"/>
    <s v="Regular Air"/>
    <x v="0"/>
    <x v="0"/>
    <x v="7"/>
    <s v="Small Box"/>
    <x v="209"/>
    <n v="0.36"/>
    <n v="0.69"/>
    <s v="United States"/>
    <x v="2"/>
    <x v="7"/>
    <s v="Greenville"/>
    <n v="75401"/>
    <x v="103"/>
    <x v="5"/>
    <s v="2015"/>
    <d v="2015-03-20T00:00:00"/>
    <n v="526.04219999999998"/>
    <n v="13"/>
    <n v="762.38"/>
    <n v="91060"/>
    <x v="0"/>
  </r>
  <r>
    <n v="25918"/>
    <s v="Critical"/>
    <n v="0.1"/>
    <n v="1.89"/>
    <n v="0.76"/>
    <n v="2035"/>
    <x v="0"/>
    <s v="Jon Ward"/>
    <s v="Regular Air"/>
    <x v="3"/>
    <x v="0"/>
    <x v="3"/>
    <s v="Wrap Bag"/>
    <x v="668"/>
    <n v="0.83"/>
    <n v="-1.1010893246187365"/>
    <s v="United States"/>
    <x v="3"/>
    <x v="26"/>
    <s v="Palm Beach Gardens"/>
    <n v="33403"/>
    <x v="73"/>
    <x v="3"/>
    <s v="2015"/>
    <d v="2015-05-20T00:00:00"/>
    <n v="-40.432000000000002"/>
    <n v="20"/>
    <n v="36.72"/>
    <n v="87117"/>
    <x v="0"/>
  </r>
  <r>
    <n v="19733"/>
    <s v="Not Specified"/>
    <n v="0"/>
    <n v="73.98"/>
    <n v="14.52"/>
    <n v="2037"/>
    <x v="0"/>
    <s v="Lynda Herman"/>
    <s v="Regular Air"/>
    <x v="2"/>
    <x v="2"/>
    <x v="13"/>
    <s v="Small Box"/>
    <x v="414"/>
    <n v="0.65"/>
    <n v="-0.28984985770828564"/>
    <s v="United States"/>
    <x v="0"/>
    <x v="5"/>
    <s v="Bozeman"/>
    <n v="59715"/>
    <x v="14"/>
    <x v="5"/>
    <s v="2015"/>
    <d v="2015-03-14T00:00:00"/>
    <n v="-88.61"/>
    <n v="4"/>
    <n v="305.70999999999998"/>
    <n v="89333"/>
    <x v="0"/>
  </r>
  <r>
    <n v="22018"/>
    <s v="High"/>
    <n v="0.06"/>
    <n v="40.99"/>
    <n v="17.48"/>
    <n v="2038"/>
    <x v="0"/>
    <s v="Peter Adams"/>
    <s v="Regular Air"/>
    <x v="2"/>
    <x v="0"/>
    <x v="7"/>
    <s v="Small Box"/>
    <x v="399"/>
    <n v="0.36"/>
    <n v="0.39390877598152424"/>
    <s v="United States"/>
    <x v="1"/>
    <x v="4"/>
    <s v="Mount Vernon"/>
    <n v="10550"/>
    <x v="109"/>
    <x v="4"/>
    <s v="2015"/>
    <d v="2015-04-21T00:00:00"/>
    <n v="109.16"/>
    <n v="7"/>
    <n v="277.12"/>
    <n v="89334"/>
    <x v="0"/>
  </r>
  <r>
    <n v="24731"/>
    <s v="Low"/>
    <n v="0.09"/>
    <n v="20.99"/>
    <n v="2.5"/>
    <n v="2044"/>
    <x v="0"/>
    <s v="Jay Simon"/>
    <s v="Regular Air"/>
    <x v="0"/>
    <x v="2"/>
    <x v="5"/>
    <s v="Wrap Bag"/>
    <x v="427"/>
    <n v="0.81"/>
    <n v="-1.359724303266407"/>
    <s v="United States"/>
    <x v="3"/>
    <x v="40"/>
    <s v="Rogers"/>
    <n v="72756"/>
    <x v="137"/>
    <x v="1"/>
    <s v="2015"/>
    <d v="2015-07-01T00:00:00"/>
    <n v="-136.12200000000001"/>
    <n v="6"/>
    <n v="100.11"/>
    <n v="88692"/>
    <x v="0"/>
  </r>
  <r>
    <n v="22970"/>
    <s v="Critical"/>
    <n v="0.04"/>
    <n v="4.28"/>
    <n v="5.68"/>
    <n v="2046"/>
    <x v="1"/>
    <s v="Eileen Schwartz"/>
    <s v="Regular Air"/>
    <x v="0"/>
    <x v="0"/>
    <x v="7"/>
    <s v="Small Box"/>
    <x v="669"/>
    <n v="0.4"/>
    <n v="-0.86794546607482559"/>
    <s v="United States"/>
    <x v="2"/>
    <x v="13"/>
    <s v="Liberal"/>
    <n v="67901"/>
    <x v="20"/>
    <x v="1"/>
    <s v="2015"/>
    <d v="2015-06-14T00:00:00"/>
    <n v="-27.375"/>
    <n v="7"/>
    <n v="31.54"/>
    <n v="88219"/>
    <x v="0"/>
  </r>
  <r>
    <n v="22971"/>
    <s v="Critical"/>
    <n v="0.06"/>
    <n v="376.13"/>
    <n v="85.63"/>
    <n v="2046"/>
    <x v="1"/>
    <s v="Eileen Schwartz"/>
    <s v="Delivery Truck"/>
    <x v="0"/>
    <x v="1"/>
    <x v="11"/>
    <s v="Jumbo Box"/>
    <x v="670"/>
    <n v="0.74"/>
    <n v="-9.40208514485327E-2"/>
    <s v="United States"/>
    <x v="2"/>
    <x v="13"/>
    <s v="Liberal"/>
    <n v="67901"/>
    <x v="20"/>
    <x v="1"/>
    <s v="2015"/>
    <d v="2015-06-14T00:00:00"/>
    <n v="-435.75749999999999"/>
    <n v="13"/>
    <n v="4634.6899999999996"/>
    <n v="88219"/>
    <x v="0"/>
  </r>
  <r>
    <n v="22972"/>
    <s v="Critical"/>
    <n v="0.06"/>
    <n v="424.21"/>
    <n v="110.2"/>
    <n v="2046"/>
    <x v="1"/>
    <s v="Eileen Schwartz"/>
    <s v="Delivery Truck"/>
    <x v="0"/>
    <x v="1"/>
    <x v="11"/>
    <s v="Jumbo Box"/>
    <x v="651"/>
    <n v="0.67"/>
    <n v="9.3445673142087307E-2"/>
    <s v="United States"/>
    <x v="2"/>
    <x v="13"/>
    <s v="Liberal"/>
    <n v="67901"/>
    <x v="20"/>
    <x v="1"/>
    <s v="2015"/>
    <d v="2015-06-13T00:00:00"/>
    <n v="682.53"/>
    <n v="17"/>
    <n v="7304.03"/>
    <n v="88219"/>
    <x v="0"/>
  </r>
  <r>
    <n v="22973"/>
    <s v="Critical"/>
    <n v="0.06"/>
    <n v="195.99"/>
    <n v="8.99"/>
    <n v="2046"/>
    <x v="1"/>
    <s v="Eileen Schwartz"/>
    <s v="Regular Air"/>
    <x v="0"/>
    <x v="2"/>
    <x v="5"/>
    <s v="Small Box"/>
    <x v="258"/>
    <n v="0.6"/>
    <n v="-0.43819173318580579"/>
    <s v="United States"/>
    <x v="2"/>
    <x v="13"/>
    <s v="Liberal"/>
    <n v="67901"/>
    <x v="20"/>
    <x v="1"/>
    <s v="2015"/>
    <d v="2015-06-14T00:00:00"/>
    <n v="-277.22200000000004"/>
    <n v="4"/>
    <n v="632.65"/>
    <n v="88219"/>
    <x v="0"/>
  </r>
  <r>
    <n v="18497"/>
    <s v="High"/>
    <n v="0.03"/>
    <n v="15.28"/>
    <n v="1.99"/>
    <n v="2049"/>
    <x v="1"/>
    <s v="Kenneth Pollock"/>
    <s v="Regular Air"/>
    <x v="0"/>
    <x v="2"/>
    <x v="13"/>
    <s v="Small Pack"/>
    <x v="108"/>
    <n v="0.42"/>
    <n v="-0.91650972575434742"/>
    <s v="United States"/>
    <x v="3"/>
    <x v="8"/>
    <s v="Harrisonburg"/>
    <n v="22801"/>
    <x v="123"/>
    <x v="1"/>
    <s v="2015"/>
    <d v="2015-06-23T00:00:00"/>
    <n v="-266.68600000000004"/>
    <n v="19"/>
    <n v="290.98"/>
    <n v="88220"/>
    <x v="0"/>
  </r>
  <r>
    <n v="18498"/>
    <s v="High"/>
    <n v="0.09"/>
    <n v="1.76"/>
    <n v="0.7"/>
    <n v="2049"/>
    <x v="1"/>
    <s v="Kenneth Pollock"/>
    <s v="Regular Air"/>
    <x v="0"/>
    <x v="0"/>
    <x v="0"/>
    <s v="Wrap Bag"/>
    <x v="671"/>
    <n v="0.56000000000000005"/>
    <n v="-0.56398713826366553"/>
    <s v="United States"/>
    <x v="3"/>
    <x v="8"/>
    <s v="Harrisonburg"/>
    <n v="22801"/>
    <x v="123"/>
    <x v="1"/>
    <s v="2015"/>
    <d v="2015-06-24T00:00:00"/>
    <n v="-12.277999999999999"/>
    <n v="13"/>
    <n v="21.77"/>
    <n v="88220"/>
    <x v="0"/>
  </r>
  <r>
    <n v="18251"/>
    <s v="Not Specified"/>
    <n v="7.0000000000000007E-2"/>
    <n v="31.78"/>
    <n v="1.99"/>
    <n v="2052"/>
    <x v="1"/>
    <s v="Francis Kendall"/>
    <s v="Regular Air"/>
    <x v="1"/>
    <x v="2"/>
    <x v="13"/>
    <s v="Small Pack"/>
    <x v="323"/>
    <n v="0.42"/>
    <n v="0.69"/>
    <s v="United States"/>
    <x v="0"/>
    <x v="27"/>
    <s v="Albuquerque"/>
    <n v="87105"/>
    <x v="153"/>
    <x v="2"/>
    <s v="2015"/>
    <d v="2015-02-21T00:00:00"/>
    <n v="265.11180000000002"/>
    <n v="13"/>
    <n v="384.22"/>
    <n v="87234"/>
    <x v="0"/>
  </r>
  <r>
    <n v="18252"/>
    <s v="Not Specified"/>
    <n v="0"/>
    <n v="5.98"/>
    <n v="2.5"/>
    <n v="2052"/>
    <x v="1"/>
    <s v="Francis Kendall"/>
    <s v="Regular Air"/>
    <x v="1"/>
    <x v="0"/>
    <x v="4"/>
    <s v="Small Box"/>
    <x v="70"/>
    <n v="0.36"/>
    <n v="0.30217446270543619"/>
    <s v="United States"/>
    <x v="0"/>
    <x v="27"/>
    <s v="Albuquerque"/>
    <n v="87105"/>
    <x v="153"/>
    <x v="2"/>
    <s v="2015"/>
    <d v="2015-02-20T00:00:00"/>
    <n v="9.5608000000000004"/>
    <n v="5"/>
    <n v="31.64"/>
    <n v="87234"/>
    <x v="0"/>
  </r>
  <r>
    <n v="18253"/>
    <s v="Not Specified"/>
    <n v="0.1"/>
    <n v="35.99"/>
    <n v="1.1000000000000001"/>
    <n v="2052"/>
    <x v="1"/>
    <s v="Francis Kendall"/>
    <s v="Express Air"/>
    <x v="1"/>
    <x v="2"/>
    <x v="5"/>
    <s v="Small Box"/>
    <x v="337"/>
    <n v="0.55000000000000004"/>
    <n v="0.69"/>
    <s v="United States"/>
    <x v="0"/>
    <x v="27"/>
    <s v="Albuquerque"/>
    <n v="87105"/>
    <x v="153"/>
    <x v="2"/>
    <s v="2015"/>
    <d v="2015-02-20T00:00:00"/>
    <n v="390.09839999999997"/>
    <n v="19"/>
    <n v="565.36"/>
    <n v="87234"/>
    <x v="0"/>
  </r>
  <r>
    <n v="20481"/>
    <s v="Medium"/>
    <n v="7.0000000000000007E-2"/>
    <n v="5.98"/>
    <n v="5.46"/>
    <n v="2058"/>
    <x v="0"/>
    <s v="Louise Webster Sharma"/>
    <s v="Regular Air"/>
    <x v="0"/>
    <x v="0"/>
    <x v="7"/>
    <s v="Small Box"/>
    <x v="381"/>
    <n v="0.36"/>
    <n v="1.423992673992674"/>
    <s v="United States"/>
    <x v="3"/>
    <x v="24"/>
    <s v="Hickory"/>
    <n v="28601"/>
    <x v="169"/>
    <x v="2"/>
    <s v="2015"/>
    <d v="2015-02-15T00:00:00"/>
    <n v="46.65"/>
    <n v="5"/>
    <n v="32.76"/>
    <n v="88040"/>
    <x v="0"/>
  </r>
  <r>
    <n v="23499"/>
    <s v="Not Specified"/>
    <n v="0.09"/>
    <n v="28.48"/>
    <n v="1.99"/>
    <n v="2059"/>
    <x v="1"/>
    <s v="Nathan Newton"/>
    <s v="Regular Air"/>
    <x v="0"/>
    <x v="2"/>
    <x v="13"/>
    <s v="Small Pack"/>
    <x v="137"/>
    <n v="0.4"/>
    <n v="-3.7122937195773478"/>
    <s v="United States"/>
    <x v="3"/>
    <x v="24"/>
    <s v="High Point"/>
    <n v="27260"/>
    <x v="60"/>
    <x v="0"/>
    <s v="2015"/>
    <d v="2015-01-18T00:00:00"/>
    <n v="-1250.7460000000001"/>
    <n v="13"/>
    <n v="336.92"/>
    <n v="88039"/>
    <x v="0"/>
  </r>
  <r>
    <n v="21632"/>
    <s v="Critical"/>
    <n v="0.1"/>
    <n v="9.85"/>
    <n v="4.82"/>
    <n v="2059"/>
    <x v="1"/>
    <s v="Nathan Newton"/>
    <s v="Regular Air"/>
    <x v="0"/>
    <x v="0"/>
    <x v="0"/>
    <s v="Wrap Bag"/>
    <x v="672"/>
    <n v="0.47"/>
    <n v="3.2625881124358194"/>
    <s v="United States"/>
    <x v="3"/>
    <x v="24"/>
    <s v="High Point"/>
    <n v="27260"/>
    <x v="12"/>
    <x v="5"/>
    <s v="2015"/>
    <d v="2015-03-28T00:00:00"/>
    <n v="374.904"/>
    <n v="12"/>
    <n v="114.91"/>
    <n v="88041"/>
    <x v="0"/>
  </r>
  <r>
    <n v="21633"/>
    <s v="Critical"/>
    <n v="0.04"/>
    <n v="125.99"/>
    <n v="7.69"/>
    <n v="2059"/>
    <x v="1"/>
    <s v="Nathan Newton"/>
    <s v="Regular Air"/>
    <x v="0"/>
    <x v="2"/>
    <x v="5"/>
    <s v="Small Box"/>
    <x v="442"/>
    <n v="0.57999999999999996"/>
    <n v="-0.56589051063647655"/>
    <s v="United States"/>
    <x v="3"/>
    <x v="24"/>
    <s v="High Point"/>
    <n v="27260"/>
    <x v="12"/>
    <x v="5"/>
    <s v="2015"/>
    <d v="2015-03-28T00:00:00"/>
    <n v="-528.83600000000001"/>
    <n v="9"/>
    <n v="934.52"/>
    <n v="88041"/>
    <x v="0"/>
  </r>
  <r>
    <n v="20841"/>
    <s v="Medium"/>
    <n v="0.02"/>
    <n v="240.98"/>
    <n v="60.2"/>
    <n v="2061"/>
    <x v="0"/>
    <s v="Marianne Carey"/>
    <s v="Delivery Truck"/>
    <x v="0"/>
    <x v="1"/>
    <x v="14"/>
    <s v="Jumbo Box"/>
    <x v="673"/>
    <n v="0.56000000000000005"/>
    <n v="-1.0462410803345354"/>
    <s v="United States"/>
    <x v="2"/>
    <x v="32"/>
    <s v="North Platte"/>
    <n v="69101"/>
    <x v="134"/>
    <x v="0"/>
    <s v="2015"/>
    <d v="2015-01-31T00:00:00"/>
    <n v="-272.71320000000003"/>
    <n v="1"/>
    <n v="260.66000000000003"/>
    <n v="87146"/>
    <x v="0"/>
  </r>
  <r>
    <n v="20840"/>
    <s v="Medium"/>
    <n v="0.02"/>
    <n v="420.98"/>
    <n v="19.989999999999998"/>
    <n v="2062"/>
    <x v="1"/>
    <s v="Alfred Singh"/>
    <s v="Regular Air"/>
    <x v="0"/>
    <x v="0"/>
    <x v="8"/>
    <s v="Small Box"/>
    <x v="534"/>
    <n v="0.35"/>
    <n v="-3.8286616604343703E-2"/>
    <s v="United States"/>
    <x v="3"/>
    <x v="8"/>
    <s v="Mechanicsville"/>
    <n v="23111"/>
    <x v="134"/>
    <x v="0"/>
    <s v="2015"/>
    <d v="2015-02-01T00:00:00"/>
    <n v="-162.69399999999999"/>
    <n v="10"/>
    <n v="4249.37"/>
    <n v="87146"/>
    <x v="0"/>
  </r>
  <r>
    <n v="22511"/>
    <s v="Low"/>
    <n v="0.04"/>
    <n v="291.73"/>
    <n v="48.8"/>
    <n v="2062"/>
    <x v="1"/>
    <s v="Alfred Singh"/>
    <s v="Delivery Truck"/>
    <x v="0"/>
    <x v="1"/>
    <x v="1"/>
    <s v="Jumbo Drum"/>
    <x v="34"/>
    <n v="0.56000000000000005"/>
    <n v="-1.7359693017863855E-2"/>
    <s v="United States"/>
    <x v="3"/>
    <x v="8"/>
    <s v="Mechanicsville"/>
    <n v="23111"/>
    <x v="175"/>
    <x v="1"/>
    <s v="2015"/>
    <d v="2015-06-30T00:00:00"/>
    <n v="-115.90389999999999"/>
    <n v="22"/>
    <n v="6676.61"/>
    <n v="87148"/>
    <x v="0"/>
  </r>
  <r>
    <n v="25759"/>
    <s v="Low"/>
    <n v="0.06"/>
    <n v="300.97000000000003"/>
    <n v="7.18"/>
    <n v="2063"/>
    <x v="0"/>
    <s v="Todd D Norris"/>
    <s v="Regular Air"/>
    <x v="0"/>
    <x v="2"/>
    <x v="13"/>
    <s v="Small Box"/>
    <x v="394"/>
    <n v="0.48"/>
    <n v="-2.5051063829787235"/>
    <s v="United States"/>
    <x v="3"/>
    <x v="8"/>
    <s v="Newport News"/>
    <n v="23602"/>
    <x v="100"/>
    <x v="3"/>
    <s v="2015"/>
    <d v="2015-05-08T00:00:00"/>
    <n v="-729.98799999999994"/>
    <n v="1"/>
    <n v="291.39999999999998"/>
    <n v="87147"/>
    <x v="0"/>
  </r>
  <r>
    <n v="25228"/>
    <s v="Medium"/>
    <n v="0.09"/>
    <n v="20.89"/>
    <n v="11.52"/>
    <n v="2066"/>
    <x v="1"/>
    <s v="Claudia Webb"/>
    <s v="Regular Air"/>
    <x v="1"/>
    <x v="0"/>
    <x v="10"/>
    <s v="Small Box"/>
    <x v="254"/>
    <n v="0.83"/>
    <n v="-0.91157679180887363"/>
    <s v="United States"/>
    <x v="3"/>
    <x v="24"/>
    <s v="Indian Trail"/>
    <n v="28079"/>
    <x v="173"/>
    <x v="5"/>
    <s v="2015"/>
    <d v="2015-03-27T00:00:00"/>
    <n v="-133.54599999999999"/>
    <n v="7"/>
    <n v="146.5"/>
    <n v="85833"/>
    <x v="0"/>
  </r>
  <r>
    <n v="24748"/>
    <s v="Critical"/>
    <n v="0.09"/>
    <n v="20.99"/>
    <n v="4.8099999999999996"/>
    <n v="2066"/>
    <x v="1"/>
    <s v="Claudia Webb"/>
    <s v="Express Air"/>
    <x v="1"/>
    <x v="2"/>
    <x v="5"/>
    <s v="Medium Box"/>
    <x v="160"/>
    <n v="0.57999999999999996"/>
    <n v="6.9957414058491532"/>
    <s v="United States"/>
    <x v="3"/>
    <x v="24"/>
    <s v="Indian Trail"/>
    <n v="28079"/>
    <x v="157"/>
    <x v="5"/>
    <s v="2015"/>
    <d v="2015-04-01T00:00:00"/>
    <n v="272.69399999999996"/>
    <n v="2"/>
    <n v="38.979999999999997"/>
    <n v="85834"/>
    <x v="0"/>
  </r>
  <r>
    <n v="25381"/>
    <s v="Low"/>
    <n v="0.1"/>
    <n v="4.24"/>
    <n v="5.41"/>
    <n v="2066"/>
    <x v="1"/>
    <s v="Claudia Webb"/>
    <s v="Regular Air"/>
    <x v="0"/>
    <x v="0"/>
    <x v="8"/>
    <s v="Small Box"/>
    <x v="21"/>
    <n v="0.35"/>
    <n v="-1.8032786885245904"/>
    <s v="United States"/>
    <x v="3"/>
    <x v="24"/>
    <s v="Indian Trail"/>
    <n v="28079"/>
    <x v="47"/>
    <x v="4"/>
    <s v="2015"/>
    <d v="2015-04-23T00:00:00"/>
    <n v="-61.6"/>
    <n v="8"/>
    <n v="34.159999999999997"/>
    <n v="85835"/>
    <x v="0"/>
  </r>
  <r>
    <n v="21901"/>
    <s v="Medium"/>
    <n v="0.1"/>
    <n v="40.98"/>
    <n v="6.5"/>
    <n v="2069"/>
    <x v="0"/>
    <s v="Elsie Boykin"/>
    <s v="Regular Air"/>
    <x v="3"/>
    <x v="2"/>
    <x v="13"/>
    <s v="Small Box"/>
    <x v="456"/>
    <n v="0.74"/>
    <n v="0.55552600963935517"/>
    <s v="United States"/>
    <x v="3"/>
    <x v="35"/>
    <s v="Fort Thomas"/>
    <n v="41075"/>
    <x v="38"/>
    <x v="0"/>
    <s v="2015"/>
    <d v="2015-01-14T00:00:00"/>
    <n v="66.852000000000004"/>
    <n v="3"/>
    <n v="120.34"/>
    <n v="88554"/>
    <x v="0"/>
  </r>
  <r>
    <n v="19567"/>
    <s v="Low"/>
    <n v="7.0000000000000007E-2"/>
    <n v="35.99"/>
    <n v="5.99"/>
    <n v="2070"/>
    <x v="0"/>
    <s v="Kelly Collins"/>
    <s v="Regular Air"/>
    <x v="0"/>
    <x v="2"/>
    <x v="5"/>
    <s v="Wrap Bag"/>
    <x v="351"/>
    <n v="0.38"/>
    <n v="0.11613697024933278"/>
    <s v="United States"/>
    <x v="2"/>
    <x v="22"/>
    <s v="Eastpointe"/>
    <n v="48021"/>
    <x v="41"/>
    <x v="3"/>
    <s v="2015"/>
    <d v="2015-05-20T00:00:00"/>
    <n v="17.839800000000011"/>
    <n v="5"/>
    <n v="153.61000000000001"/>
    <n v="88558"/>
    <x v="0"/>
  </r>
  <r>
    <n v="20498"/>
    <s v="Not Specified"/>
    <n v="0.03"/>
    <n v="60.98"/>
    <n v="1.99"/>
    <n v="2071"/>
    <x v="1"/>
    <s v="Victor Cherry"/>
    <s v="Regular Air"/>
    <x v="0"/>
    <x v="2"/>
    <x v="13"/>
    <s v="Small Pack"/>
    <x v="674"/>
    <n v="0.5"/>
    <n v="0.69"/>
    <s v="United States"/>
    <x v="2"/>
    <x v="22"/>
    <s v="Farmington Hills"/>
    <n v="48336"/>
    <x v="108"/>
    <x v="2"/>
    <s v="2015"/>
    <d v="2015-02-01T00:00:00"/>
    <n v="976.2672"/>
    <n v="23"/>
    <n v="1414.88"/>
    <n v="88555"/>
    <x v="0"/>
  </r>
  <r>
    <n v="20499"/>
    <s v="Not Specified"/>
    <n v="0.04"/>
    <n v="3.08"/>
    <n v="0.99"/>
    <n v="2071"/>
    <x v="1"/>
    <s v="Victor Cherry"/>
    <s v="Regular Air"/>
    <x v="0"/>
    <x v="0"/>
    <x v="9"/>
    <s v="Small Box"/>
    <x v="675"/>
    <n v="0.37"/>
    <n v="0.69"/>
    <s v="United States"/>
    <x v="2"/>
    <x v="22"/>
    <s v="Farmington Hills"/>
    <n v="48336"/>
    <x v="108"/>
    <x v="2"/>
    <s v="2015"/>
    <d v="2015-02-02T00:00:00"/>
    <n v="23.204699999999999"/>
    <n v="11"/>
    <n v="33.630000000000003"/>
    <n v="88555"/>
    <x v="0"/>
  </r>
  <r>
    <n v="19568"/>
    <s v="Low"/>
    <n v="0.08"/>
    <n v="65.989999999999995"/>
    <n v="5.92"/>
    <n v="2071"/>
    <x v="1"/>
    <s v="Victor Cherry"/>
    <s v="Express Air"/>
    <x v="0"/>
    <x v="2"/>
    <x v="5"/>
    <s v="Small Box"/>
    <x v="411"/>
    <n v="0.57999999999999996"/>
    <n v="0.17281563437079933"/>
    <s v="United States"/>
    <x v="2"/>
    <x v="22"/>
    <s v="Farmington Hills"/>
    <n v="48336"/>
    <x v="41"/>
    <x v="3"/>
    <s v="2015"/>
    <d v="2015-05-23T00:00:00"/>
    <n v="183.84300000000002"/>
    <n v="20"/>
    <n v="1063.81"/>
    <n v="88558"/>
    <x v="0"/>
  </r>
  <r>
    <n v="20500"/>
    <s v="Not Specified"/>
    <n v="0"/>
    <n v="10.31"/>
    <n v="1.79"/>
    <n v="2072"/>
    <x v="1"/>
    <s v="Malcolm S Lanier"/>
    <s v="Regular Air"/>
    <x v="0"/>
    <x v="0"/>
    <x v="7"/>
    <s v="Wrap Bag"/>
    <x v="676"/>
    <n v="0.38"/>
    <n v="0.68999999999999984"/>
    <s v="United States"/>
    <x v="2"/>
    <x v="22"/>
    <s v="Flint"/>
    <n v="48505"/>
    <x v="108"/>
    <x v="2"/>
    <s v="2015"/>
    <d v="2015-02-03T00:00:00"/>
    <n v="167.46299999999997"/>
    <n v="23"/>
    <n v="242.7"/>
    <n v="88555"/>
    <x v="0"/>
  </r>
  <r>
    <n v="20824"/>
    <s v="High"/>
    <n v="0.09"/>
    <n v="260.98"/>
    <n v="41.91"/>
    <n v="2072"/>
    <x v="1"/>
    <s v="Malcolm S Lanier"/>
    <s v="Delivery Truck"/>
    <x v="0"/>
    <x v="1"/>
    <x v="14"/>
    <s v="Jumbo Box"/>
    <x v="343"/>
    <n v="0.59"/>
    <n v="0.38710274617566759"/>
    <s v="United States"/>
    <x v="2"/>
    <x v="22"/>
    <s v="Flint"/>
    <n v="48505"/>
    <x v="143"/>
    <x v="2"/>
    <s v="2015"/>
    <d v="2015-02-13T00:00:00"/>
    <n v="1307.2692"/>
    <n v="14"/>
    <n v="3377.06"/>
    <n v="88556"/>
    <x v="0"/>
  </r>
  <r>
    <n v="20825"/>
    <s v="High"/>
    <n v="0.01"/>
    <n v="10.52"/>
    <n v="7.94"/>
    <n v="2072"/>
    <x v="1"/>
    <s v="Malcolm S Lanier"/>
    <s v="Regular Air"/>
    <x v="0"/>
    <x v="1"/>
    <x v="2"/>
    <s v="Small Pack"/>
    <x v="677"/>
    <n v="0.52"/>
    <n v="-0.1276397966594045"/>
    <s v="United States"/>
    <x v="2"/>
    <x v="22"/>
    <s v="Flint"/>
    <n v="48505"/>
    <x v="143"/>
    <x v="2"/>
    <s v="2015"/>
    <d v="2015-02-13T00:00:00"/>
    <n v="-15.818400000000002"/>
    <n v="11"/>
    <n v="123.93"/>
    <n v="88556"/>
    <x v="0"/>
  </r>
  <r>
    <n v="20826"/>
    <s v="High"/>
    <n v="0.02"/>
    <n v="5.98"/>
    <n v="7.5"/>
    <n v="2072"/>
    <x v="1"/>
    <s v="Malcolm S Lanier"/>
    <s v="Express Air"/>
    <x v="0"/>
    <x v="0"/>
    <x v="7"/>
    <s v="Small Box"/>
    <x v="678"/>
    <n v="0.4"/>
    <n v="-0.59421455938697332"/>
    <s v="United States"/>
    <x v="2"/>
    <x v="22"/>
    <s v="Flint"/>
    <n v="48505"/>
    <x v="143"/>
    <x v="2"/>
    <s v="2015"/>
    <d v="2015-02-13T00:00:00"/>
    <n v="-55.832400000000007"/>
    <n v="14"/>
    <n v="93.96"/>
    <n v="88556"/>
    <x v="0"/>
  </r>
  <r>
    <n v="24677"/>
    <s v="Not Specified"/>
    <n v="0.05"/>
    <n v="291.73"/>
    <n v="48.8"/>
    <n v="2073"/>
    <x v="0"/>
    <s v="Evan Kelley"/>
    <s v="Delivery Truck"/>
    <x v="3"/>
    <x v="1"/>
    <x v="1"/>
    <s v="Jumbo Drum"/>
    <x v="34"/>
    <n v="0.56000000000000005"/>
    <n v="0.30267145473243107"/>
    <s v="United States"/>
    <x v="2"/>
    <x v="22"/>
    <s v="Garden City"/>
    <n v="48135"/>
    <x v="74"/>
    <x v="4"/>
    <s v="2015"/>
    <d v="2015-04-09T00:00:00"/>
    <n v="550.38080000000002"/>
    <n v="6"/>
    <n v="1818.41"/>
    <n v="88557"/>
    <x v="0"/>
  </r>
  <r>
    <n v="24094"/>
    <s v="Low"/>
    <n v="0.09"/>
    <n v="1.48"/>
    <n v="0.7"/>
    <n v="2081"/>
    <x v="0"/>
    <s v="Matthew Conway"/>
    <s v="Regular Air"/>
    <x v="0"/>
    <x v="0"/>
    <x v="3"/>
    <s v="Wrap Bag"/>
    <x v="679"/>
    <n v="0.37"/>
    <n v="0.18770949720670391"/>
    <s v="United States"/>
    <x v="1"/>
    <x v="4"/>
    <s v="Ithaca"/>
    <n v="14853"/>
    <x v="35"/>
    <x v="0"/>
    <s v="2015"/>
    <d v="2015-01-05T00:00:00"/>
    <n v="1.68"/>
    <n v="6"/>
    <n v="8.9499999999999993"/>
    <n v="86092"/>
    <x v="0"/>
  </r>
  <r>
    <n v="21697"/>
    <s v="Low"/>
    <n v="0.06"/>
    <n v="38.06"/>
    <n v="4.5"/>
    <n v="2089"/>
    <x v="1"/>
    <s v="Annie Odom"/>
    <s v="Regular Air"/>
    <x v="0"/>
    <x v="0"/>
    <x v="15"/>
    <s v="Small Box"/>
    <x v="680"/>
    <n v="0.56000000000000005"/>
    <n v="0.69"/>
    <s v="United States"/>
    <x v="1"/>
    <x v="4"/>
    <s v="New City"/>
    <n v="10956"/>
    <x v="133"/>
    <x v="1"/>
    <s v="2015"/>
    <d v="2015-07-06T00:00:00"/>
    <n v="450.45959999999997"/>
    <n v="17"/>
    <n v="652.84"/>
    <n v="88348"/>
    <x v="0"/>
  </r>
  <r>
    <n v="21698"/>
    <s v="Low"/>
    <n v="0.08"/>
    <n v="599.99"/>
    <n v="24.49"/>
    <n v="2089"/>
    <x v="1"/>
    <s v="Annie Odom"/>
    <s v="Regular Air"/>
    <x v="0"/>
    <x v="2"/>
    <x v="16"/>
    <s v="Large Box"/>
    <x v="681"/>
    <n v="0.37"/>
    <n v="0.68999999999999984"/>
    <s v="United States"/>
    <x v="1"/>
    <x v="4"/>
    <s v="New City"/>
    <n v="10956"/>
    <x v="133"/>
    <x v="1"/>
    <s v="2015"/>
    <d v="2015-07-08T00:00:00"/>
    <n v="8798.1830999999984"/>
    <n v="22"/>
    <n v="12750.99"/>
    <n v="88348"/>
    <x v="0"/>
  </r>
  <r>
    <n v="21699"/>
    <s v="Low"/>
    <n v="0.1"/>
    <n v="3.98"/>
    <n v="2.97"/>
    <n v="2089"/>
    <x v="1"/>
    <s v="Annie Odom"/>
    <s v="Express Air"/>
    <x v="0"/>
    <x v="0"/>
    <x v="7"/>
    <s v="Wrap Bag"/>
    <x v="682"/>
    <n v="0.35"/>
    <n v="-0.26217137293086662"/>
    <s v="United States"/>
    <x v="1"/>
    <x v="4"/>
    <s v="New City"/>
    <n v="10956"/>
    <x v="133"/>
    <x v="1"/>
    <s v="2015"/>
    <d v="2015-07-04T00:00:00"/>
    <n v="-5.3849999999999998"/>
    <n v="5"/>
    <n v="20.54"/>
    <n v="88348"/>
    <x v="0"/>
  </r>
  <r>
    <n v="18696"/>
    <s v="Medium"/>
    <n v="0.08"/>
    <n v="400.98"/>
    <n v="42.52"/>
    <n v="2094"/>
    <x v="0"/>
    <s v="Vernon Hirsch Singleton"/>
    <s v="Delivery Truck"/>
    <x v="0"/>
    <x v="1"/>
    <x v="11"/>
    <s v="Jumbo Box"/>
    <x v="395"/>
    <n v="0.71"/>
    <n v="0.38672920036122266"/>
    <s v="United States"/>
    <x v="0"/>
    <x v="1"/>
    <s v="Chico"/>
    <n v="95928"/>
    <x v="64"/>
    <x v="2"/>
    <s v="2015"/>
    <d v="2015-02-06T00:00:00"/>
    <n v="3031.9724000000001"/>
    <n v="20"/>
    <n v="7840.04"/>
    <n v="86629"/>
    <x v="0"/>
  </r>
  <r>
    <n v="18417"/>
    <s v="Medium"/>
    <n v="0.1"/>
    <n v="300.97000000000003"/>
    <n v="7.18"/>
    <n v="2097"/>
    <x v="0"/>
    <s v="Patsy Shea"/>
    <s v="Regular Air"/>
    <x v="1"/>
    <x v="2"/>
    <x v="13"/>
    <s v="Small Box"/>
    <x v="394"/>
    <n v="0.48"/>
    <n v="0.12612100554677291"/>
    <s v="United States"/>
    <x v="3"/>
    <x v="39"/>
    <s v="Hilton Head Island"/>
    <n v="29915"/>
    <x v="106"/>
    <x v="4"/>
    <s v="2015"/>
    <d v="2015-04-19T00:00:00"/>
    <n v="138.018"/>
    <n v="4"/>
    <n v="1094.33"/>
    <n v="87889"/>
    <x v="0"/>
  </r>
  <r>
    <n v="18418"/>
    <s v="Medium"/>
    <n v="0.06"/>
    <n v="39.89"/>
    <n v="3.04"/>
    <n v="2098"/>
    <x v="0"/>
    <s v="Tracy Dyer"/>
    <s v="Regular Air"/>
    <x v="1"/>
    <x v="1"/>
    <x v="2"/>
    <s v="Wrap Bag"/>
    <x v="683"/>
    <n v="0.53"/>
    <n v="9.9684591122394028E-2"/>
    <s v="United States"/>
    <x v="3"/>
    <x v="39"/>
    <s v="Mount Pleasant"/>
    <n v="29464"/>
    <x v="106"/>
    <x v="4"/>
    <s v="2015"/>
    <d v="2015-04-20T00:00:00"/>
    <n v="38.874000000000002"/>
    <n v="10"/>
    <n v="389.97"/>
    <n v="87889"/>
    <x v="0"/>
  </r>
  <r>
    <n v="22234"/>
    <s v="Not Specified"/>
    <n v="7.0000000000000007E-2"/>
    <n v="14.56"/>
    <n v="3.5"/>
    <n v="2099"/>
    <x v="0"/>
    <s v="Nathan Fox"/>
    <s v="Regular Air"/>
    <x v="1"/>
    <x v="0"/>
    <x v="15"/>
    <s v="Small Box"/>
    <x v="324"/>
    <n v="0.57999999999999996"/>
    <n v="-0.53821964771249564"/>
    <s v="United States"/>
    <x v="3"/>
    <x v="39"/>
    <s v="Myrtle Beach"/>
    <n v="29577"/>
    <x v="176"/>
    <x v="0"/>
    <s v="2015"/>
    <d v="2015-01-09T00:00:00"/>
    <n v="-45.528000000000006"/>
    <n v="6"/>
    <n v="84.59"/>
    <n v="87888"/>
    <x v="0"/>
  </r>
  <r>
    <n v="5501"/>
    <s v="Medium"/>
    <n v="0.05"/>
    <n v="399.98"/>
    <n v="12.06"/>
    <n v="2107"/>
    <x v="1"/>
    <s v="Leigh Burnette Hurley"/>
    <s v="Delivery Truck"/>
    <x v="0"/>
    <x v="2"/>
    <x v="6"/>
    <s v="Jumbo Box"/>
    <x v="79"/>
    <n v="0.56000000000000005"/>
    <n v="5.8715882946852711E-2"/>
    <s v="United States"/>
    <x v="2"/>
    <x v="12"/>
    <s v="Chicago"/>
    <n v="60601"/>
    <x v="132"/>
    <x v="1"/>
    <s v="2015"/>
    <d v="2015-06-06T00:00:00"/>
    <n v="567.59"/>
    <n v="24"/>
    <n v="9666.7199999999993"/>
    <n v="39015"/>
    <x v="0"/>
  </r>
  <r>
    <n v="5502"/>
    <s v="Medium"/>
    <n v="7.0000000000000007E-2"/>
    <n v="6.48"/>
    <n v="5.74"/>
    <n v="2107"/>
    <x v="1"/>
    <s v="Leigh Burnette Hurley"/>
    <s v="Regular Air"/>
    <x v="0"/>
    <x v="0"/>
    <x v="7"/>
    <s v="Small Box"/>
    <x v="684"/>
    <n v="0.37"/>
    <n v="-0.21139842472878584"/>
    <s v="United States"/>
    <x v="2"/>
    <x v="12"/>
    <s v="Chicago"/>
    <n v="60601"/>
    <x v="132"/>
    <x v="1"/>
    <s v="2015"/>
    <d v="2015-06-06T00:00:00"/>
    <n v="-28.45"/>
    <n v="20"/>
    <n v="134.58000000000001"/>
    <n v="39015"/>
    <x v="0"/>
  </r>
  <r>
    <n v="23502"/>
    <s v="Medium"/>
    <n v="7.0000000000000007E-2"/>
    <n v="6.48"/>
    <n v="5.74"/>
    <n v="2108"/>
    <x v="0"/>
    <s v="Alfred Barber"/>
    <s v="Regular Air"/>
    <x v="0"/>
    <x v="0"/>
    <x v="7"/>
    <s v="Small Box"/>
    <x v="684"/>
    <n v="0.37"/>
    <n v="-0.42273402674591382"/>
    <s v="United States"/>
    <x v="2"/>
    <x v="33"/>
    <s v="Mehlville"/>
    <n v="63129"/>
    <x v="132"/>
    <x v="1"/>
    <s v="2015"/>
    <d v="2015-06-06T00:00:00"/>
    <n v="-14.225"/>
    <n v="5"/>
    <n v="33.65"/>
    <n v="87862"/>
    <x v="0"/>
  </r>
  <r>
    <n v="18540"/>
    <s v="Critical"/>
    <n v="0.08"/>
    <n v="6.68"/>
    <n v="1.5"/>
    <n v="2114"/>
    <x v="1"/>
    <s v="Paige Mason"/>
    <s v="Regular Air"/>
    <x v="0"/>
    <x v="0"/>
    <x v="0"/>
    <s v="Wrap Bag"/>
    <x v="685"/>
    <n v="0.48"/>
    <n v="-9.1016938898971578"/>
    <s v="United States"/>
    <x v="3"/>
    <x v="8"/>
    <s v="Norfolk"/>
    <n v="23518"/>
    <x v="173"/>
    <x v="5"/>
    <s v="2015"/>
    <d v="2015-03-28T00:00:00"/>
    <n v="-601.80400000000009"/>
    <n v="10"/>
    <n v="66.12"/>
    <n v="88403"/>
    <x v="0"/>
  </r>
  <r>
    <n v="18562"/>
    <s v="Critical"/>
    <n v="0.08"/>
    <n v="2.89"/>
    <n v="0.49"/>
    <n v="2114"/>
    <x v="1"/>
    <s v="Paige Mason"/>
    <s v="Regular Air"/>
    <x v="0"/>
    <x v="0"/>
    <x v="9"/>
    <s v="Small Box"/>
    <x v="686"/>
    <n v="0.38"/>
    <n v="12.510097719869709"/>
    <s v="United States"/>
    <x v="3"/>
    <x v="8"/>
    <s v="Norfolk"/>
    <n v="23518"/>
    <x v="45"/>
    <x v="4"/>
    <s v="2015"/>
    <d v="2015-04-23T00:00:00"/>
    <n v="38.406000000000006"/>
    <n v="1"/>
    <n v="3.07"/>
    <n v="88404"/>
    <x v="0"/>
  </r>
  <r>
    <n v="21066"/>
    <s v="Critical"/>
    <n v="7.0000000000000007E-2"/>
    <n v="226.67"/>
    <n v="28.16"/>
    <n v="2114"/>
    <x v="1"/>
    <s v="Paige Mason"/>
    <s v="Delivery Truck"/>
    <x v="0"/>
    <x v="1"/>
    <x v="1"/>
    <s v="Jumbo Drum"/>
    <x v="558"/>
    <n v="0.59"/>
    <n v="0.20761599499667746"/>
    <s v="United States"/>
    <x v="3"/>
    <x v="8"/>
    <s v="Norfolk"/>
    <n v="23518"/>
    <x v="115"/>
    <x v="2"/>
    <s v="2015"/>
    <d v="2015-02-27T00:00:00"/>
    <n v="53.114399999999996"/>
    <n v="1"/>
    <n v="255.83"/>
    <n v="88405"/>
    <x v="0"/>
  </r>
  <r>
    <n v="21067"/>
    <s v="Critical"/>
    <n v="0.08"/>
    <n v="20.98"/>
    <n v="53.03"/>
    <n v="2114"/>
    <x v="1"/>
    <s v="Paige Mason"/>
    <s v="Delivery Truck"/>
    <x v="0"/>
    <x v="0"/>
    <x v="10"/>
    <s v="Jumbo Drum"/>
    <x v="211"/>
    <n v="0.78"/>
    <n v="2.0755971318676101E-2"/>
    <s v="United States"/>
    <x v="3"/>
    <x v="8"/>
    <s v="Norfolk"/>
    <n v="23518"/>
    <x v="115"/>
    <x v="2"/>
    <s v="2015"/>
    <d v="2015-02-28T00:00:00"/>
    <n v="8.7420000000000009"/>
    <n v="20"/>
    <n v="421.18"/>
    <n v="88405"/>
    <x v="0"/>
  </r>
  <r>
    <n v="21153"/>
    <s v="Medium"/>
    <n v="0.02"/>
    <n v="95.95"/>
    <n v="74.349999999999994"/>
    <n v="2115"/>
    <x v="0"/>
    <s v="Jeffrey Lloyd"/>
    <s v="Delivery Truck"/>
    <x v="0"/>
    <x v="1"/>
    <x v="1"/>
    <s v="Jumbo Drum"/>
    <x v="687"/>
    <n v="0.56999999999999995"/>
    <n v="0.46209835494315621"/>
    <s v="United States"/>
    <x v="3"/>
    <x v="8"/>
    <s v="Oakton"/>
    <n v="22124"/>
    <x v="119"/>
    <x v="4"/>
    <s v="2015"/>
    <d v="2015-05-01T00:00:00"/>
    <n v="636.52199999999993"/>
    <n v="14"/>
    <n v="1377.46"/>
    <n v="88406"/>
    <x v="0"/>
  </r>
  <r>
    <n v="20249"/>
    <s v="High"/>
    <n v="0.03"/>
    <n v="320.98"/>
    <n v="24.49"/>
    <n v="2117"/>
    <x v="1"/>
    <s v="Jack Hatcher"/>
    <s v="Regular Air"/>
    <x v="1"/>
    <x v="1"/>
    <x v="1"/>
    <s v="Large Box"/>
    <x v="688"/>
    <n v="0.55000000000000004"/>
    <n v="0.69"/>
    <s v="United States"/>
    <x v="2"/>
    <x v="7"/>
    <s v="Greenville"/>
    <n v="75401"/>
    <x v="18"/>
    <x v="4"/>
    <s v="2015"/>
    <d v="2015-04-22T00:00:00"/>
    <n v="4554.4346999999998"/>
    <n v="20"/>
    <n v="6600.63"/>
    <n v="90891"/>
    <x v="0"/>
  </r>
  <r>
    <n v="20250"/>
    <s v="High"/>
    <n v="0.06"/>
    <n v="125.99"/>
    <n v="8.8000000000000007"/>
    <n v="2117"/>
    <x v="1"/>
    <s v="Jack Hatcher"/>
    <s v="Regular Air"/>
    <x v="1"/>
    <x v="2"/>
    <x v="5"/>
    <s v="Small Box"/>
    <x v="689"/>
    <n v="0.59"/>
    <n v="0.34116804176623494"/>
    <s v="United States"/>
    <x v="2"/>
    <x v="7"/>
    <s v="Greenville"/>
    <n v="75401"/>
    <x v="18"/>
    <x v="4"/>
    <s v="2015"/>
    <d v="2015-04-21T00:00:00"/>
    <n v="618.19308000000001"/>
    <n v="18"/>
    <n v="1811.99"/>
    <n v="90891"/>
    <x v="0"/>
  </r>
  <r>
    <n v="22231"/>
    <s v="Critical"/>
    <n v="0.06"/>
    <n v="80.97"/>
    <n v="33.6"/>
    <n v="2122"/>
    <x v="0"/>
    <s v="Carolyn Fisher"/>
    <s v="Delivery Truck"/>
    <x v="3"/>
    <x v="2"/>
    <x v="6"/>
    <s v="Jumbo Drum"/>
    <x v="690"/>
    <n v="0.37"/>
    <n v="-1.8986195858757628E-2"/>
    <s v="United States"/>
    <x v="3"/>
    <x v="40"/>
    <s v="Sherwood"/>
    <n v="72116"/>
    <x v="108"/>
    <x v="2"/>
    <s v="2015"/>
    <d v="2015-02-03T00:00:00"/>
    <n v="-15.1844"/>
    <n v="10"/>
    <n v="799.76"/>
    <n v="89664"/>
    <x v="0"/>
  </r>
  <r>
    <n v="24674"/>
    <s v="High"/>
    <n v="0.04"/>
    <n v="45.19"/>
    <n v="1.99"/>
    <n v="2124"/>
    <x v="1"/>
    <s v="Paige Powers"/>
    <s v="Regular Air"/>
    <x v="3"/>
    <x v="2"/>
    <x v="13"/>
    <s v="Small Pack"/>
    <x v="397"/>
    <n v="0.55000000000000004"/>
    <n v="-0.10046791114613604"/>
    <s v="United States"/>
    <x v="3"/>
    <x v="40"/>
    <s v="West Memphis"/>
    <n v="72301"/>
    <x v="167"/>
    <x v="0"/>
    <s v="2015"/>
    <d v="2015-01-02T00:00:00"/>
    <n v="-61.194000000000003"/>
    <n v="13"/>
    <n v="609.09"/>
    <n v="89665"/>
    <x v="0"/>
  </r>
  <r>
    <n v="23852"/>
    <s v="High"/>
    <n v="0.03"/>
    <n v="124.49"/>
    <n v="51.94"/>
    <n v="2124"/>
    <x v="1"/>
    <s v="Paige Powers"/>
    <s v="Delivery Truck"/>
    <x v="0"/>
    <x v="1"/>
    <x v="11"/>
    <s v="Jumbo Box"/>
    <x v="156"/>
    <n v="0.63"/>
    <n v="6.5801574255776735E-3"/>
    <s v="United States"/>
    <x v="3"/>
    <x v="40"/>
    <s v="West Memphis"/>
    <n v="72301"/>
    <x v="173"/>
    <x v="5"/>
    <s v="2015"/>
    <d v="2015-03-27T00:00:00"/>
    <n v="18.173999999999999"/>
    <n v="21"/>
    <n v="2761.94"/>
    <n v="89666"/>
    <x v="0"/>
  </r>
  <r>
    <n v="24091"/>
    <s v="Critical"/>
    <n v="0.1"/>
    <n v="5.98"/>
    <n v="5.14"/>
    <n v="2127"/>
    <x v="0"/>
    <s v="Joyce Kern"/>
    <s v="Regular Air"/>
    <x v="1"/>
    <x v="0"/>
    <x v="7"/>
    <s v="Small Box"/>
    <x v="691"/>
    <n v="0.36"/>
    <n v="-1.4589101620029454"/>
    <s v="United States"/>
    <x v="2"/>
    <x v="22"/>
    <s v="Sterling Heights"/>
    <n v="48310"/>
    <x v="103"/>
    <x v="5"/>
    <s v="2015"/>
    <d v="2015-03-20T00:00:00"/>
    <n v="-49.53"/>
    <n v="6"/>
    <n v="33.950000000000003"/>
    <n v="88418"/>
    <x v="0"/>
  </r>
  <r>
    <n v="21902"/>
    <s v="High"/>
    <n v="0.09"/>
    <n v="150.97999999999999"/>
    <n v="66.27"/>
    <n v="2131"/>
    <x v="0"/>
    <s v="Mary Hewitt"/>
    <s v="Delivery Truck"/>
    <x v="1"/>
    <x v="1"/>
    <x v="14"/>
    <s v="Jumbo Box"/>
    <x v="692"/>
    <n v="0.65"/>
    <n v="-1.3489779718198056"/>
    <s v="United States"/>
    <x v="2"/>
    <x v="33"/>
    <s v="Gladstone"/>
    <n v="64118"/>
    <x v="35"/>
    <x v="0"/>
    <s v="2015"/>
    <d v="2015-01-04T00:00:00"/>
    <n v="-407.85"/>
    <n v="2"/>
    <n v="302.33999999999997"/>
    <n v="90079"/>
    <x v="0"/>
  </r>
  <r>
    <n v="21964"/>
    <s v="Low"/>
    <n v="0.05"/>
    <n v="30.42"/>
    <n v="8.65"/>
    <n v="2132"/>
    <x v="0"/>
    <s v="Philip Hawkins"/>
    <s v="Express Air"/>
    <x v="1"/>
    <x v="2"/>
    <x v="13"/>
    <s v="Small Box"/>
    <x v="434"/>
    <n v="0.74"/>
    <n v="-0.57187417772993665"/>
    <s v="United States"/>
    <x v="2"/>
    <x v="33"/>
    <s v="Hazelwood"/>
    <n v="63042"/>
    <x v="56"/>
    <x v="0"/>
    <s v="2015"/>
    <d v="2015-01-14T00:00:00"/>
    <n v="-191.25760000000002"/>
    <n v="11"/>
    <n v="334.44"/>
    <n v="90078"/>
    <x v="0"/>
  </r>
  <r>
    <n v="24348"/>
    <s v="High"/>
    <n v="0.01"/>
    <n v="28.99"/>
    <n v="8.59"/>
    <n v="2135"/>
    <x v="0"/>
    <s v="Melvin Kendall"/>
    <s v="Regular Air"/>
    <x v="1"/>
    <x v="2"/>
    <x v="5"/>
    <s v="Medium Box"/>
    <x v="693"/>
    <n v="0.56000000000000005"/>
    <n v="0.35307177377337812"/>
    <s v="United States"/>
    <x v="0"/>
    <x v="27"/>
    <s v="Clovis"/>
    <n v="88101"/>
    <x v="92"/>
    <x v="2"/>
    <s v="2015"/>
    <d v="2015-02-07T00:00:00"/>
    <n v="196.52328"/>
    <n v="21"/>
    <n v="556.61"/>
    <n v="91583"/>
    <x v="0"/>
  </r>
  <r>
    <n v="20138"/>
    <s v="Not Specified"/>
    <n v="0"/>
    <n v="6.98"/>
    <n v="1.6"/>
    <n v="2137"/>
    <x v="0"/>
    <s v="Crystal Crabtree"/>
    <s v="Regular Air"/>
    <x v="0"/>
    <x v="0"/>
    <x v="7"/>
    <s v="Wrap Bag"/>
    <x v="344"/>
    <n v="0.38"/>
    <n v="-5.3329404466501238"/>
    <s v="United States"/>
    <x v="3"/>
    <x v="26"/>
    <s v="West Palm Beach"/>
    <n v="33407"/>
    <x v="70"/>
    <x v="0"/>
    <s v="2015"/>
    <d v="2015-02-02T00:00:00"/>
    <n v="-343.86799999999999"/>
    <n v="9"/>
    <n v="64.48"/>
    <n v="86002"/>
    <x v="0"/>
  </r>
  <r>
    <n v="20712"/>
    <s v="Critical"/>
    <n v="0.05"/>
    <n v="2550.14"/>
    <n v="29.7"/>
    <n v="2139"/>
    <x v="0"/>
    <s v="Jon Kendall"/>
    <s v="Delivery Truck"/>
    <x v="0"/>
    <x v="2"/>
    <x v="6"/>
    <s v="Jumbo Drum"/>
    <x v="440"/>
    <n v="0.56999999999999995"/>
    <n v="-0.81957513203598542"/>
    <s v="United States"/>
    <x v="2"/>
    <x v="45"/>
    <s v="Watertown"/>
    <n v="53094"/>
    <x v="125"/>
    <x v="4"/>
    <s v="2015"/>
    <d v="2015-04-17T00:00:00"/>
    <n v="-3971.0627999999997"/>
    <n v="2"/>
    <n v="4845.2700000000004"/>
    <n v="86003"/>
    <x v="0"/>
  </r>
  <r>
    <n v="18409"/>
    <s v="High"/>
    <n v="0.01"/>
    <n v="5.44"/>
    <n v="7.46"/>
    <n v="2141"/>
    <x v="1"/>
    <s v="Molly Webster"/>
    <s v="Regular Air"/>
    <x v="1"/>
    <x v="0"/>
    <x v="8"/>
    <s v="Small Box"/>
    <x v="425"/>
    <n v="0.36"/>
    <n v="-0.93893292682926821"/>
    <s v="United States"/>
    <x v="0"/>
    <x v="21"/>
    <s v="Durango"/>
    <n v="81301"/>
    <x v="29"/>
    <x v="2"/>
    <s v="2015"/>
    <d v="2015-02-19T00:00:00"/>
    <n v="-18.478199999999998"/>
    <n v="3"/>
    <n v="19.68"/>
    <n v="87570"/>
    <x v="0"/>
  </r>
  <r>
    <n v="18410"/>
    <s v="High"/>
    <n v="0.02"/>
    <n v="549.99"/>
    <n v="49"/>
    <n v="2141"/>
    <x v="1"/>
    <s v="Molly Webster"/>
    <s v="Delivery Truck"/>
    <x v="1"/>
    <x v="2"/>
    <x v="16"/>
    <s v="Jumbo Drum"/>
    <x v="229"/>
    <n v="0.35"/>
    <n v="-3.8968000293912335E-2"/>
    <s v="United States"/>
    <x v="0"/>
    <x v="21"/>
    <s v="Durango"/>
    <n v="81301"/>
    <x v="29"/>
    <x v="2"/>
    <s v="2015"/>
    <d v="2015-02-20T00:00:00"/>
    <n v="-381.84119999999996"/>
    <n v="18"/>
    <n v="9798.84"/>
    <n v="87570"/>
    <x v="0"/>
  </r>
  <r>
    <n v="18411"/>
    <s v="High"/>
    <n v="0.03"/>
    <n v="22.01"/>
    <n v="5.53"/>
    <n v="2141"/>
    <x v="1"/>
    <s v="Molly Webster"/>
    <s v="Express Air"/>
    <x v="1"/>
    <x v="0"/>
    <x v="0"/>
    <s v="Small Pack"/>
    <x v="694"/>
    <n v="0.59"/>
    <n v="8.1437933943287258E-2"/>
    <s v="United States"/>
    <x v="0"/>
    <x v="21"/>
    <s v="Durango"/>
    <n v="81301"/>
    <x v="29"/>
    <x v="2"/>
    <s v="2015"/>
    <d v="2015-02-19T00:00:00"/>
    <n v="12.5504"/>
    <n v="7"/>
    <n v="154.11000000000001"/>
    <n v="87570"/>
    <x v="0"/>
  </r>
  <r>
    <n v="18412"/>
    <s v="High"/>
    <n v="0.09"/>
    <n v="34.76"/>
    <n v="8.2200000000000006"/>
    <n v="2141"/>
    <x v="1"/>
    <s v="Molly Webster"/>
    <s v="Regular Air"/>
    <x v="1"/>
    <x v="0"/>
    <x v="10"/>
    <s v="Small Box"/>
    <x v="695"/>
    <n v="0.56999999999999995"/>
    <n v="0.18657612050870478"/>
    <s v="United States"/>
    <x v="0"/>
    <x v="21"/>
    <s v="Durango"/>
    <n v="81301"/>
    <x v="29"/>
    <x v="2"/>
    <s v="2015"/>
    <d v="2015-02-20T00:00:00"/>
    <n v="45.3324"/>
    <n v="7"/>
    <n v="242.97"/>
    <n v="87570"/>
    <x v="0"/>
  </r>
  <r>
    <n v="23249"/>
    <s v="High"/>
    <n v="0.08"/>
    <n v="17.149999999999999"/>
    <n v="4.96"/>
    <n v="2143"/>
    <x v="0"/>
    <s v="Lester Sawyer"/>
    <s v="Regular Air"/>
    <x v="1"/>
    <x v="0"/>
    <x v="10"/>
    <s v="Small Box"/>
    <x v="206"/>
    <n v="0.57999999999999996"/>
    <n v="0.167788245850157"/>
    <s v="United States"/>
    <x v="3"/>
    <x v="8"/>
    <s v="Fairfax"/>
    <n v="20151"/>
    <x v="1"/>
    <x v="1"/>
    <s v="2015"/>
    <d v="2015-06-16T00:00:00"/>
    <n v="33.659999999999997"/>
    <n v="12"/>
    <n v="200.61"/>
    <n v="87569"/>
    <x v="0"/>
  </r>
  <r>
    <n v="24264"/>
    <s v="Medium"/>
    <n v="0"/>
    <n v="20.28"/>
    <n v="14.39"/>
    <n v="2145"/>
    <x v="0"/>
    <s v="Kerry Hardy"/>
    <s v="Regular Air"/>
    <x v="0"/>
    <x v="1"/>
    <x v="2"/>
    <s v="Small Box"/>
    <x v="654"/>
    <n v="0.47"/>
    <n v="6.5921036034142025E-2"/>
    <s v="United States"/>
    <x v="3"/>
    <x v="26"/>
    <s v="Fort Lauderdale"/>
    <n v="33311"/>
    <x v="104"/>
    <x v="2"/>
    <s v="2015"/>
    <d v="2015-02-12T00:00:00"/>
    <n v="15.677999999999999"/>
    <n v="11"/>
    <n v="237.83"/>
    <n v="87072"/>
    <x v="0"/>
  </r>
  <r>
    <n v="23795"/>
    <s v="Low"/>
    <n v="0.05"/>
    <n v="20.34"/>
    <n v="35"/>
    <n v="2146"/>
    <x v="0"/>
    <s v="Courtney Boyd"/>
    <s v="Regular Air"/>
    <x v="0"/>
    <x v="0"/>
    <x v="10"/>
    <s v="Large Box"/>
    <x v="126"/>
    <n v="0.84"/>
    <n v="0.99539796303281769"/>
    <s v="United States"/>
    <x v="3"/>
    <x v="8"/>
    <s v="Fairfax"/>
    <n v="20151"/>
    <x v="61"/>
    <x v="0"/>
    <s v="2015"/>
    <d v="2015-01-10T00:00:00"/>
    <n v="52.775999999999996"/>
    <n v="2"/>
    <n v="53.02"/>
    <n v="87071"/>
    <x v="0"/>
  </r>
  <r>
    <n v="22555"/>
    <s v="Not Specified"/>
    <n v="0.08"/>
    <n v="243.98"/>
    <n v="43.32"/>
    <n v="2151"/>
    <x v="1"/>
    <s v="Melinda Rogers"/>
    <s v="Delivery Truck"/>
    <x v="0"/>
    <x v="1"/>
    <x v="1"/>
    <s v="Jumbo Drum"/>
    <x v="696"/>
    <n v="0.55000000000000004"/>
    <n v="-0.65433370840700855"/>
    <s v="United States"/>
    <x v="2"/>
    <x v="25"/>
    <s v="Dubuque"/>
    <n v="52001"/>
    <x v="99"/>
    <x v="0"/>
    <s v="2015"/>
    <d v="2015-01-06T00:00:00"/>
    <n v="-162.8244"/>
    <n v="1"/>
    <n v="248.84"/>
    <n v="90404"/>
    <x v="0"/>
  </r>
  <r>
    <n v="24791"/>
    <s v="High"/>
    <n v="0.08"/>
    <n v="5.74"/>
    <n v="5.01"/>
    <n v="2151"/>
    <x v="1"/>
    <s v="Melinda Rogers"/>
    <s v="Regular Air"/>
    <x v="0"/>
    <x v="0"/>
    <x v="8"/>
    <s v="Small Box"/>
    <x v="697"/>
    <n v="0.39"/>
    <n v="-0.96127877947295437"/>
    <s v="United States"/>
    <x v="2"/>
    <x v="25"/>
    <s v="Dubuque"/>
    <n v="52001"/>
    <x v="170"/>
    <x v="2"/>
    <s v="2015"/>
    <d v="2015-02-11T00:00:00"/>
    <n v="-6.9308200000000006"/>
    <n v="1"/>
    <n v="7.21"/>
    <n v="90405"/>
    <x v="0"/>
  </r>
  <r>
    <n v="21834"/>
    <s v="Low"/>
    <n v="0.05"/>
    <n v="55.5"/>
    <n v="52.2"/>
    <n v="2157"/>
    <x v="1"/>
    <s v="Tom Hoyle Honeycutt"/>
    <s v="Regular Air"/>
    <x v="1"/>
    <x v="1"/>
    <x v="2"/>
    <s v="Medium Box"/>
    <x v="698"/>
    <n v="0.72"/>
    <n v="-0.46693189427659826"/>
    <s v="United States"/>
    <x v="2"/>
    <x v="22"/>
    <s v="Warren"/>
    <n v="48093"/>
    <x v="44"/>
    <x v="5"/>
    <s v="2015"/>
    <d v="2015-03-16T00:00:00"/>
    <n v="-118.54"/>
    <n v="4"/>
    <n v="253.87"/>
    <n v="90385"/>
    <x v="0"/>
  </r>
  <r>
    <n v="21835"/>
    <s v="Low"/>
    <n v="0.05"/>
    <n v="442.14"/>
    <n v="14.7"/>
    <n v="2157"/>
    <x v="1"/>
    <s v="Tom Hoyle Honeycutt"/>
    <s v="Delivery Truck"/>
    <x v="1"/>
    <x v="2"/>
    <x v="6"/>
    <s v="Jumbo Drum"/>
    <x v="110"/>
    <n v="0.56000000000000005"/>
    <n v="0.50395377232393379"/>
    <s v="United States"/>
    <x v="2"/>
    <x v="22"/>
    <s v="Warren"/>
    <n v="48093"/>
    <x v="44"/>
    <x v="5"/>
    <s v="2015"/>
    <d v="2015-03-25T00:00:00"/>
    <n v="2963.48"/>
    <n v="14"/>
    <n v="5880.46"/>
    <n v="90385"/>
    <x v="0"/>
  </r>
  <r>
    <n v="21975"/>
    <s v="High"/>
    <n v="7.0000000000000007E-2"/>
    <n v="30.93"/>
    <n v="3.92"/>
    <n v="2157"/>
    <x v="1"/>
    <s v="Tom Hoyle Honeycutt"/>
    <s v="Regular Air"/>
    <x v="1"/>
    <x v="1"/>
    <x v="2"/>
    <s v="Small Pack"/>
    <x v="609"/>
    <n v="0.44"/>
    <n v="0.69"/>
    <s v="United States"/>
    <x v="2"/>
    <x v="22"/>
    <s v="Warren"/>
    <n v="48093"/>
    <x v="32"/>
    <x v="3"/>
    <s v="2015"/>
    <d v="2015-05-04T00:00:00"/>
    <n v="398.30249999999995"/>
    <n v="19"/>
    <n v="577.25"/>
    <n v="90386"/>
    <x v="0"/>
  </r>
  <r>
    <n v="21976"/>
    <s v="High"/>
    <n v="0.05"/>
    <n v="297.48"/>
    <n v="18.059999999999999"/>
    <n v="2157"/>
    <x v="1"/>
    <s v="Tom Hoyle Honeycutt"/>
    <s v="Delivery Truck"/>
    <x v="1"/>
    <x v="2"/>
    <x v="6"/>
    <s v="Jumbo Drum"/>
    <x v="192"/>
    <n v="0.6"/>
    <n v="0.17418911557280908"/>
    <s v="United States"/>
    <x v="2"/>
    <x v="22"/>
    <s v="Warren"/>
    <n v="48093"/>
    <x v="32"/>
    <x v="3"/>
    <s v="2015"/>
    <d v="2015-05-04T00:00:00"/>
    <n v="709.85200000000009"/>
    <n v="14"/>
    <n v="4075.18"/>
    <n v="90386"/>
    <x v="0"/>
  </r>
  <r>
    <n v="21977"/>
    <s v="High"/>
    <n v="7.0000000000000007E-2"/>
    <n v="296.18"/>
    <n v="54.12"/>
    <n v="2157"/>
    <x v="1"/>
    <s v="Tom Hoyle Honeycutt"/>
    <s v="Delivery Truck"/>
    <x v="1"/>
    <x v="1"/>
    <x v="11"/>
    <s v="Jumbo Box"/>
    <x v="37"/>
    <n v="0.76"/>
    <n v="4.4938189219399127E-2"/>
    <s v="United States"/>
    <x v="2"/>
    <x v="22"/>
    <s v="Warren"/>
    <n v="48093"/>
    <x v="32"/>
    <x v="3"/>
    <s v="2015"/>
    <d v="2015-05-05T00:00:00"/>
    <n v="80.809200000000089"/>
    <n v="6"/>
    <n v="1798.23"/>
    <n v="90386"/>
    <x v="0"/>
  </r>
  <r>
    <n v="23775"/>
    <s v="Medium"/>
    <n v="0.08"/>
    <n v="30.98"/>
    <n v="8.74"/>
    <n v="2159"/>
    <x v="0"/>
    <s v="Wesley Field"/>
    <s v="Regular Air"/>
    <x v="0"/>
    <x v="0"/>
    <x v="7"/>
    <s v="Small Box"/>
    <x v="699"/>
    <n v="0.4"/>
    <n v="0.51055005500550055"/>
    <s v="United States"/>
    <x v="2"/>
    <x v="22"/>
    <s v="Westland"/>
    <n v="48185"/>
    <x v="135"/>
    <x v="3"/>
    <s v="2015"/>
    <d v="2015-05-21T00:00:00"/>
    <n v="371.27200000000005"/>
    <n v="25"/>
    <n v="727.2"/>
    <n v="90387"/>
    <x v="0"/>
  </r>
  <r>
    <n v="23773"/>
    <s v="Medium"/>
    <n v="0.09"/>
    <n v="159.31"/>
    <n v="60"/>
    <n v="2162"/>
    <x v="1"/>
    <s v="Brenda Jain"/>
    <s v="Delivery Truck"/>
    <x v="0"/>
    <x v="1"/>
    <x v="11"/>
    <s v="Jumbo Drum"/>
    <x v="700"/>
    <n v="0.55000000000000004"/>
    <n v="1.2472972096504062E-2"/>
    <s v="United States"/>
    <x v="1"/>
    <x v="19"/>
    <s v="Sharon"/>
    <n v="16146"/>
    <x v="135"/>
    <x v="3"/>
    <s v="2015"/>
    <d v="2015-05-22T00:00:00"/>
    <n v="77.000895400000104"/>
    <n v="41"/>
    <n v="6173.42"/>
    <n v="90387"/>
    <x v="0"/>
  </r>
  <r>
    <n v="23774"/>
    <s v="Medium"/>
    <n v="0.06"/>
    <n v="55.99"/>
    <n v="5"/>
    <n v="2162"/>
    <x v="1"/>
    <s v="Brenda Jain"/>
    <s v="Regular Air"/>
    <x v="0"/>
    <x v="2"/>
    <x v="5"/>
    <s v="Small Pack"/>
    <x v="134"/>
    <n v="0.83"/>
    <n v="1.8001287249790828E-2"/>
    <s v="United States"/>
    <x v="1"/>
    <x v="19"/>
    <s v="Sharon"/>
    <n v="16146"/>
    <x v="135"/>
    <x v="3"/>
    <s v="2015"/>
    <d v="2015-05-22T00:00:00"/>
    <n v="27.968600000000009"/>
    <n v="33"/>
    <n v="1553.7"/>
    <n v="90387"/>
    <x v="0"/>
  </r>
  <r>
    <n v="22450"/>
    <s v="Not Specified"/>
    <n v="0.01"/>
    <n v="5.38"/>
    <n v="7.57"/>
    <n v="2164"/>
    <x v="1"/>
    <s v="Harry Sellers"/>
    <s v="Regular Air"/>
    <x v="2"/>
    <x v="0"/>
    <x v="8"/>
    <s v="Small Box"/>
    <x v="701"/>
    <n v="0.36"/>
    <n v="-3.5749239828693788"/>
    <s v="United States"/>
    <x v="0"/>
    <x v="1"/>
    <s v="Pasadena"/>
    <n v="91104"/>
    <x v="85"/>
    <x v="0"/>
    <s v="2015"/>
    <d v="2015-01-10T00:00:00"/>
    <n v="-66.779579999999996"/>
    <n v="3"/>
    <n v="18.68"/>
    <n v="88794"/>
    <x v="0"/>
  </r>
  <r>
    <n v="22451"/>
    <s v="Not Specified"/>
    <n v="0.05"/>
    <n v="3.28"/>
    <n v="3.97"/>
    <n v="2164"/>
    <x v="1"/>
    <s v="Harry Sellers"/>
    <s v="Regular Air"/>
    <x v="2"/>
    <x v="0"/>
    <x v="0"/>
    <s v="Wrap Bag"/>
    <x v="365"/>
    <n v="0.56000000000000005"/>
    <n v="-3.9922534435261712"/>
    <s v="United States"/>
    <x v="0"/>
    <x v="1"/>
    <s v="Pasadena"/>
    <n v="91104"/>
    <x v="85"/>
    <x v="0"/>
    <s v="2015"/>
    <d v="2015-01-09T00:00:00"/>
    <n v="-144.9188"/>
    <n v="11"/>
    <n v="36.299999999999997"/>
    <n v="88794"/>
    <x v="0"/>
  </r>
  <r>
    <n v="22449"/>
    <s v="Not Specified"/>
    <n v="0.09"/>
    <n v="2.78"/>
    <n v="0.97"/>
    <n v="2165"/>
    <x v="0"/>
    <s v="Melanie Knight"/>
    <s v="Regular Air"/>
    <x v="2"/>
    <x v="0"/>
    <x v="0"/>
    <s v="Wrap Bag"/>
    <x v="702"/>
    <n v="0.59"/>
    <n v="-0.31638178415470991"/>
    <s v="United States"/>
    <x v="1"/>
    <x v="14"/>
    <s v="Augusta"/>
    <n v="4330"/>
    <x v="85"/>
    <x v="0"/>
    <s v="2015"/>
    <d v="2015-01-11T00:00:00"/>
    <n v="-5.0716000000000001"/>
    <n v="6"/>
    <n v="16.03"/>
    <n v="88794"/>
    <x v="0"/>
  </r>
  <r>
    <n v="20980"/>
    <s v="Medium"/>
    <n v="0.08"/>
    <n v="2.94"/>
    <n v="0.96"/>
    <n v="2178"/>
    <x v="0"/>
    <s v="Judy Hall"/>
    <s v="Regular Air"/>
    <x v="2"/>
    <x v="0"/>
    <x v="0"/>
    <s v="Wrap Bag"/>
    <x v="202"/>
    <n v="0.57999999999999996"/>
    <n v="-4.6548323471400387E-2"/>
    <s v="United States"/>
    <x v="1"/>
    <x v="15"/>
    <s v="Worcester"/>
    <n v="1610"/>
    <x v="39"/>
    <x v="0"/>
    <s v="2015"/>
    <d v="2015-01-29T00:00:00"/>
    <n v="-1.18"/>
    <n v="9"/>
    <n v="25.35"/>
    <n v="89465"/>
    <x v="0"/>
  </r>
  <r>
    <n v="26331"/>
    <s v="Not Specified"/>
    <n v="0"/>
    <n v="1.48"/>
    <n v="0.7"/>
    <n v="2183"/>
    <x v="0"/>
    <s v="Sheryl Reese"/>
    <s v="Regular Air"/>
    <x v="1"/>
    <x v="0"/>
    <x v="3"/>
    <s v="Wrap Bag"/>
    <x v="679"/>
    <n v="0.37"/>
    <n v="-10.512318840579709"/>
    <s v="United States"/>
    <x v="3"/>
    <x v="35"/>
    <s v="Owensboro"/>
    <n v="42301"/>
    <x v="15"/>
    <x v="1"/>
    <s v="2015"/>
    <d v="2015-06-17T00:00:00"/>
    <n v="-203.09799999999998"/>
    <n v="12"/>
    <n v="19.32"/>
    <n v="91571"/>
    <x v="0"/>
  </r>
  <r>
    <n v="19008"/>
    <s v="High"/>
    <n v="0.09"/>
    <n v="16.98"/>
    <n v="12.39"/>
    <n v="2187"/>
    <x v="0"/>
    <s v="Joanne Spivey"/>
    <s v="Regular Air"/>
    <x v="0"/>
    <x v="0"/>
    <x v="4"/>
    <s v="Small Box"/>
    <x v="703"/>
    <n v="0.35"/>
    <n v="-0.55956221198156686"/>
    <s v="United States"/>
    <x v="2"/>
    <x v="33"/>
    <s v="Independence"/>
    <n v="64055"/>
    <x v="100"/>
    <x v="3"/>
    <s v="2015"/>
    <d v="2015-05-10T00:00:00"/>
    <n v="-48.57"/>
    <n v="5"/>
    <n v="86.8"/>
    <n v="89440"/>
    <x v="0"/>
  </r>
  <r>
    <n v="1008"/>
    <s v="High"/>
    <n v="0.09"/>
    <n v="16.98"/>
    <n v="12.39"/>
    <n v="2189"/>
    <x v="0"/>
    <s v="Frank Cross"/>
    <s v="Regular Air"/>
    <x v="0"/>
    <x v="0"/>
    <x v="4"/>
    <s v="Small Box"/>
    <x v="703"/>
    <n v="0.35"/>
    <n v="-0.12717655992249483"/>
    <s v="United States"/>
    <x v="1"/>
    <x v="4"/>
    <s v="New York City"/>
    <n v="10177"/>
    <x v="100"/>
    <x v="3"/>
    <s v="2015"/>
    <d v="2015-05-10T00:00:00"/>
    <n v="-48.57"/>
    <n v="22"/>
    <n v="381.91"/>
    <n v="7364"/>
    <x v="1"/>
  </r>
  <r>
    <n v="5870"/>
    <s v="Critical"/>
    <n v="0.05"/>
    <n v="16.98"/>
    <n v="7.78"/>
    <n v="2190"/>
    <x v="1"/>
    <s v="Marvin Patrick"/>
    <s v="Regular Air"/>
    <x v="1"/>
    <x v="0"/>
    <x v="0"/>
    <s v="Small Pack"/>
    <x v="704"/>
    <n v="0.56999999999999995"/>
    <n v="-6.2074126590255629E-2"/>
    <s v="United States"/>
    <x v="2"/>
    <x v="22"/>
    <s v="Detroit"/>
    <n v="48227"/>
    <x v="79"/>
    <x v="2"/>
    <s v="2015"/>
    <d v="2015-02-16T00:00:00"/>
    <n v="-47.28"/>
    <n v="45"/>
    <n v="761.67"/>
    <n v="41636"/>
    <x v="0"/>
  </r>
  <r>
    <n v="5871"/>
    <s v="Critical"/>
    <n v="0.03"/>
    <n v="115.99"/>
    <n v="4.2300000000000004"/>
    <n v="2190"/>
    <x v="1"/>
    <s v="Marvin Patrick"/>
    <s v="Regular Air"/>
    <x v="1"/>
    <x v="2"/>
    <x v="5"/>
    <s v="Small Box"/>
    <x v="705"/>
    <n v="0.56000000000000005"/>
    <n v="0.14404286338244182"/>
    <s v="United States"/>
    <x v="2"/>
    <x v="22"/>
    <s v="Detroit"/>
    <n v="48227"/>
    <x v="79"/>
    <x v="2"/>
    <s v="2015"/>
    <d v="2015-02-16T00:00:00"/>
    <n v="722.24099999999999"/>
    <n v="49"/>
    <n v="5014.07"/>
    <n v="41636"/>
    <x v="0"/>
  </r>
  <r>
    <n v="23870"/>
    <s v="Critical"/>
    <n v="0.05"/>
    <n v="16.98"/>
    <n v="7.78"/>
    <n v="2193"/>
    <x v="1"/>
    <s v="Donald Melton"/>
    <s v="Regular Air"/>
    <x v="1"/>
    <x v="0"/>
    <x v="0"/>
    <s v="Small Pack"/>
    <x v="704"/>
    <n v="0.56999999999999995"/>
    <n v="-0.86470809388259307"/>
    <s v="United States"/>
    <x v="3"/>
    <x v="24"/>
    <s v="New Bern"/>
    <n v="28560"/>
    <x v="79"/>
    <x v="2"/>
    <s v="2015"/>
    <d v="2015-02-16T00:00:00"/>
    <n v="-161"/>
    <n v="11"/>
    <n v="186.19"/>
    <n v="90685"/>
    <x v="0"/>
  </r>
  <r>
    <n v="23871"/>
    <s v="Critical"/>
    <n v="0.03"/>
    <n v="115.99"/>
    <n v="4.2300000000000004"/>
    <n v="2193"/>
    <x v="1"/>
    <s v="Donald Melton"/>
    <s v="Regular Air"/>
    <x v="1"/>
    <x v="2"/>
    <x v="5"/>
    <s v="Small Box"/>
    <x v="705"/>
    <n v="0.56000000000000005"/>
    <n v="0.69088440803296569"/>
    <s v="United States"/>
    <x v="3"/>
    <x v="24"/>
    <s v="New Bern"/>
    <n v="28560"/>
    <x v="79"/>
    <x v="2"/>
    <s v="2015"/>
    <d v="2015-02-16T00:00:00"/>
    <n v="848.3646"/>
    <n v="12"/>
    <n v="1227.94"/>
    <n v="90685"/>
    <x v="0"/>
  </r>
  <r>
    <n v="19112"/>
    <s v="Medium"/>
    <n v="0.03"/>
    <n v="27.48"/>
    <n v="4"/>
    <n v="2196"/>
    <x v="1"/>
    <s v="Gene Heath Cross"/>
    <s v="Regular Air"/>
    <x v="2"/>
    <x v="2"/>
    <x v="13"/>
    <s v="Small Box"/>
    <x v="312"/>
    <n v="0.75"/>
    <n v="-0.3011858833101671"/>
    <s v="United States"/>
    <x v="1"/>
    <x v="4"/>
    <s v="Jamestown"/>
    <n v="14701"/>
    <x v="74"/>
    <x v="4"/>
    <s v="2015"/>
    <d v="2015-04-08T00:00:00"/>
    <n v="-88.840800000000002"/>
    <n v="11"/>
    <n v="294.97000000000003"/>
    <n v="89175"/>
    <x v="0"/>
  </r>
  <r>
    <n v="19113"/>
    <s v="Medium"/>
    <n v="0.1"/>
    <n v="179.99"/>
    <n v="19.989999999999998"/>
    <n v="2196"/>
    <x v="1"/>
    <s v="Gene Heath Cross"/>
    <s v="Regular Air"/>
    <x v="2"/>
    <x v="2"/>
    <x v="13"/>
    <s v="Small Box"/>
    <x v="196"/>
    <n v="0.48"/>
    <n v="0.4918493928113748"/>
    <s v="United States"/>
    <x v="1"/>
    <x v="4"/>
    <s v="Jamestown"/>
    <n v="14701"/>
    <x v="74"/>
    <x v="4"/>
    <s v="2015"/>
    <d v="2015-04-08T00:00:00"/>
    <n v="1208.9903999999999"/>
    <n v="14"/>
    <n v="2458.0500000000002"/>
    <n v="89175"/>
    <x v="0"/>
  </r>
  <r>
    <n v="19114"/>
    <s v="Medium"/>
    <n v="0.1"/>
    <n v="140.85"/>
    <n v="19.989999999999998"/>
    <n v="2196"/>
    <x v="1"/>
    <s v="Gene Heath Cross"/>
    <s v="Regular Air"/>
    <x v="2"/>
    <x v="0"/>
    <x v="10"/>
    <s v="Small Box"/>
    <x v="706"/>
    <n v="0.73"/>
    <n v="4.0519922944337421E-3"/>
    <s v="United States"/>
    <x v="1"/>
    <x v="4"/>
    <s v="Jamestown"/>
    <n v="14701"/>
    <x v="74"/>
    <x v="4"/>
    <s v="2015"/>
    <d v="2015-04-09T00:00:00"/>
    <n v="9.9911999999999992"/>
    <n v="19"/>
    <n v="2465.75"/>
    <n v="89175"/>
    <x v="0"/>
  </r>
  <r>
    <n v="23300"/>
    <s v="Critical"/>
    <n v="0.08"/>
    <n v="100.97"/>
    <n v="7.18"/>
    <n v="2197"/>
    <x v="1"/>
    <s v="Karen O'Donnell"/>
    <s v="Regular Air"/>
    <x v="2"/>
    <x v="2"/>
    <x v="13"/>
    <s v="Small Box"/>
    <x v="707"/>
    <n v="0.46"/>
    <n v="0.19411764705882353"/>
    <s v="United States"/>
    <x v="1"/>
    <x v="4"/>
    <s v="Levittown"/>
    <n v="11756"/>
    <x v="175"/>
    <x v="1"/>
    <s v="2015"/>
    <d v="2015-06-27T00:00:00"/>
    <n v="126.22500000000001"/>
    <n v="7"/>
    <n v="650.25"/>
    <n v="89176"/>
    <x v="0"/>
  </r>
  <r>
    <n v="23301"/>
    <s v="Critical"/>
    <n v="0"/>
    <n v="13.4"/>
    <n v="4.95"/>
    <n v="2197"/>
    <x v="1"/>
    <s v="Karen O'Donnell"/>
    <s v="Regular Air"/>
    <x v="2"/>
    <x v="1"/>
    <x v="2"/>
    <s v="Small Pack"/>
    <x v="271"/>
    <n v="0.37"/>
    <n v="0.69"/>
    <s v="United States"/>
    <x v="1"/>
    <x v="4"/>
    <s v="Levittown"/>
    <n v="11756"/>
    <x v="175"/>
    <x v="1"/>
    <s v="2015"/>
    <d v="2015-06-27T00:00:00"/>
    <n v="187.7628"/>
    <n v="19"/>
    <n v="272.12"/>
    <n v="89176"/>
    <x v="0"/>
  </r>
  <r>
    <n v="26083"/>
    <s v="Not Specified"/>
    <n v="0.03"/>
    <n v="25.98"/>
    <n v="4.08"/>
    <n v="2198"/>
    <x v="1"/>
    <s v="Lester Woodward Maynard"/>
    <s v="Regular Air"/>
    <x v="2"/>
    <x v="0"/>
    <x v="0"/>
    <s v="Small Pack"/>
    <x v="708"/>
    <n v="0.56999999999999995"/>
    <n v="0.69"/>
    <s v="United States"/>
    <x v="1"/>
    <x v="4"/>
    <s v="Lindenhurst"/>
    <n v="11757"/>
    <x v="55"/>
    <x v="3"/>
    <s v="2015"/>
    <d v="2015-05-25T00:00:00"/>
    <n v="295.90649999999999"/>
    <n v="16"/>
    <n v="428.85"/>
    <n v="89174"/>
    <x v="0"/>
  </r>
  <r>
    <n v="26084"/>
    <s v="Not Specified"/>
    <n v="0.1"/>
    <n v="20.98"/>
    <n v="53.03"/>
    <n v="2198"/>
    <x v="1"/>
    <s v="Lester Woodward Maynard"/>
    <s v="Delivery Truck"/>
    <x v="2"/>
    <x v="0"/>
    <x v="10"/>
    <s v="Jumbo Drum"/>
    <x v="211"/>
    <n v="0.78"/>
    <n v="-6.1638348805978866"/>
    <s v="United States"/>
    <x v="1"/>
    <x v="4"/>
    <s v="Lindenhurst"/>
    <n v="11757"/>
    <x v="55"/>
    <x v="3"/>
    <s v="2015"/>
    <d v="2015-05-22T00:00:00"/>
    <n v="-2111.36"/>
    <n v="16"/>
    <n v="342.54"/>
    <n v="89174"/>
    <x v="0"/>
  </r>
  <r>
    <n v="20234"/>
    <s v="Critical"/>
    <n v="0.17"/>
    <n v="14.89"/>
    <n v="13.56"/>
    <n v="2201"/>
    <x v="0"/>
    <s v="David Hoyle"/>
    <s v="Regular Air"/>
    <x v="2"/>
    <x v="1"/>
    <x v="2"/>
    <s v="Large Box"/>
    <x v="709"/>
    <n v="0.57999999999999996"/>
    <n v="-0.32653791130185983"/>
    <s v="United States"/>
    <x v="2"/>
    <x v="3"/>
    <s v="Bloomington"/>
    <n v="55420"/>
    <x v="78"/>
    <x v="5"/>
    <s v="2015"/>
    <d v="2015-03-27T00:00:00"/>
    <n v="-9.1300000000000008"/>
    <n v="1"/>
    <n v="27.96"/>
    <n v="86054"/>
    <x v="0"/>
  </r>
  <r>
    <n v="22259"/>
    <s v="Low"/>
    <n v="0.09"/>
    <n v="160.97999999999999"/>
    <n v="30"/>
    <n v="2202"/>
    <x v="1"/>
    <s v="Laurie Howe"/>
    <s v="Delivery Truck"/>
    <x v="1"/>
    <x v="1"/>
    <x v="1"/>
    <s v="Jumbo Drum"/>
    <x v="48"/>
    <n v="0.62"/>
    <n v="0.21855960082671916"/>
    <s v="United States"/>
    <x v="2"/>
    <x v="3"/>
    <s v="Brooklyn Center"/>
    <n v="55429"/>
    <x v="70"/>
    <x v="0"/>
    <s v="2015"/>
    <d v="2015-01-31T00:00:00"/>
    <n v="357.428"/>
    <n v="11"/>
    <n v="1635.38"/>
    <n v="86050"/>
    <x v="0"/>
  </r>
  <r>
    <n v="22260"/>
    <s v="Low"/>
    <n v="0.09"/>
    <n v="6.3"/>
    <n v="0.5"/>
    <n v="2202"/>
    <x v="1"/>
    <s v="Laurie Howe"/>
    <s v="Regular Air"/>
    <x v="1"/>
    <x v="0"/>
    <x v="9"/>
    <s v="Small Box"/>
    <x v="57"/>
    <n v="0.39"/>
    <n v="0.69"/>
    <s v="United States"/>
    <x v="2"/>
    <x v="3"/>
    <s v="Brooklyn Center"/>
    <n v="55429"/>
    <x v="70"/>
    <x v="0"/>
    <s v="2015"/>
    <d v="2015-01-31T00:00:00"/>
    <n v="40.351199999999992"/>
    <n v="10"/>
    <n v="58.48"/>
    <n v="86050"/>
    <x v="0"/>
  </r>
  <r>
    <n v="22261"/>
    <s v="Low"/>
    <n v="0"/>
    <n v="4.9800000000000004"/>
    <n v="0.8"/>
    <n v="2202"/>
    <x v="1"/>
    <s v="Laurie Howe"/>
    <s v="Regular Air"/>
    <x v="1"/>
    <x v="0"/>
    <x v="7"/>
    <s v="Wrap Bag"/>
    <x v="177"/>
    <n v="0.36"/>
    <n v="0.69"/>
    <s v="United States"/>
    <x v="2"/>
    <x v="3"/>
    <s v="Brooklyn Center"/>
    <n v="55429"/>
    <x v="70"/>
    <x v="0"/>
    <s v="2015"/>
    <d v="2015-02-07T00:00:00"/>
    <n v="27.634499999999996"/>
    <n v="8"/>
    <n v="40.049999999999997"/>
    <n v="86050"/>
    <x v="0"/>
  </r>
  <r>
    <n v="23919"/>
    <s v="Low"/>
    <n v="0.08"/>
    <n v="145.44999999999999"/>
    <n v="17.850000000000001"/>
    <n v="2203"/>
    <x v="1"/>
    <s v="Eddie Walker"/>
    <s v="Delivery Truck"/>
    <x v="1"/>
    <x v="2"/>
    <x v="6"/>
    <s v="Jumbo Drum"/>
    <x v="390"/>
    <n v="0.56000000000000005"/>
    <n v="0.67245852942755402"/>
    <s v="United States"/>
    <x v="2"/>
    <x v="3"/>
    <s v="Brooklyn Park"/>
    <n v="55445"/>
    <x v="128"/>
    <x v="2"/>
    <s v="2015"/>
    <d v="2015-02-04T00:00:00"/>
    <n v="751.58"/>
    <n v="8"/>
    <n v="1117.6600000000001"/>
    <n v="86051"/>
    <x v="0"/>
  </r>
  <r>
    <n v="22595"/>
    <s v="Critical"/>
    <n v="0.03"/>
    <n v="399.98"/>
    <n v="12.06"/>
    <n v="2203"/>
    <x v="1"/>
    <s v="Eddie Walker"/>
    <s v="Delivery Truck"/>
    <x v="1"/>
    <x v="2"/>
    <x v="6"/>
    <s v="Jumbo Box"/>
    <x v="79"/>
    <n v="0.56000000000000005"/>
    <n v="-0.82219851301115232"/>
    <s v="United States"/>
    <x v="2"/>
    <x v="3"/>
    <s v="Brooklyn Park"/>
    <n v="55445"/>
    <x v="148"/>
    <x v="0"/>
    <s v="2015"/>
    <d v="2015-01-06T00:00:00"/>
    <n v="-663.51419999999996"/>
    <n v="2"/>
    <n v="807"/>
    <n v="86052"/>
    <x v="0"/>
  </r>
  <r>
    <n v="23920"/>
    <s v="Low"/>
    <n v="7.0000000000000007E-2"/>
    <n v="33.94"/>
    <n v="19.190000000000001"/>
    <n v="2204"/>
    <x v="1"/>
    <s v="Oscar Ford"/>
    <s v="Delivery Truck"/>
    <x v="1"/>
    <x v="1"/>
    <x v="1"/>
    <s v="Jumbo Drum"/>
    <x v="362"/>
    <n v="0.57999999999999996"/>
    <n v="-0.92977693851056298"/>
    <s v="United States"/>
    <x v="2"/>
    <x v="3"/>
    <s v="Burnsville"/>
    <n v="55337"/>
    <x v="128"/>
    <x v="2"/>
    <s v="2015"/>
    <d v="2015-02-08T00:00:00"/>
    <n v="-157.56"/>
    <n v="5"/>
    <n v="169.46"/>
    <n v="86051"/>
    <x v="0"/>
  </r>
  <r>
    <n v="24434"/>
    <s v="Critical"/>
    <n v="0.04"/>
    <n v="296.18"/>
    <n v="154.12"/>
    <n v="2204"/>
    <x v="1"/>
    <s v="Oscar Ford"/>
    <s v="Delivery Truck"/>
    <x v="3"/>
    <x v="1"/>
    <x v="11"/>
    <s v="Jumbo Box"/>
    <x v="37"/>
    <n v="0.76"/>
    <n v="-1.525593087522451E-2"/>
    <s v="United States"/>
    <x v="2"/>
    <x v="3"/>
    <s v="Burnsville"/>
    <n v="55337"/>
    <x v="104"/>
    <x v="2"/>
    <s v="2015"/>
    <d v="2015-02-11T00:00:00"/>
    <n v="-87.998040000000003"/>
    <n v="20"/>
    <n v="5768.12"/>
    <n v="86053"/>
    <x v="0"/>
  </r>
  <r>
    <n v="18164"/>
    <s v="High"/>
    <n v="0.03"/>
    <n v="28.48"/>
    <n v="1.99"/>
    <n v="2206"/>
    <x v="1"/>
    <s v="Bobby Powell"/>
    <s v="Regular Air"/>
    <x v="3"/>
    <x v="2"/>
    <x v="13"/>
    <s v="Small Pack"/>
    <x v="137"/>
    <n v="0.4"/>
    <n v="-0.63874027149321266"/>
    <s v="United States"/>
    <x v="2"/>
    <x v="25"/>
    <s v="Fort Dodge"/>
    <n v="50501"/>
    <x v="99"/>
    <x v="0"/>
    <s v="2015"/>
    <d v="2015-01-06T00:00:00"/>
    <n v="-35.290399999999998"/>
    <n v="2"/>
    <n v="55.25"/>
    <n v="86258"/>
    <x v="0"/>
  </r>
  <r>
    <n v="18165"/>
    <s v="High"/>
    <n v="0.01"/>
    <n v="205.99"/>
    <n v="5.99"/>
    <n v="2206"/>
    <x v="1"/>
    <s v="Bobby Powell"/>
    <s v="Regular Air"/>
    <x v="3"/>
    <x v="2"/>
    <x v="5"/>
    <s v="Small Box"/>
    <x v="710"/>
    <n v="0.59"/>
    <n v="-0.13585065853924022"/>
    <s v="United States"/>
    <x v="2"/>
    <x v="25"/>
    <s v="Fort Dodge"/>
    <n v="50501"/>
    <x v="99"/>
    <x v="0"/>
    <s v="2015"/>
    <d v="2015-01-07T00:00:00"/>
    <n v="-74.883600000000001"/>
    <n v="3"/>
    <n v="551.22"/>
    <n v="86258"/>
    <x v="0"/>
  </r>
  <r>
    <n v="23317"/>
    <s v="Low"/>
    <n v="0.06"/>
    <n v="6.98"/>
    <n v="1.6"/>
    <n v="2209"/>
    <x v="0"/>
    <s v="Sharon Thomas"/>
    <s v="Regular Air"/>
    <x v="1"/>
    <x v="0"/>
    <x v="7"/>
    <s v="Wrap Bag"/>
    <x v="344"/>
    <n v="0.38"/>
    <n v="-1.1683069224353628"/>
    <s v="United States"/>
    <x v="3"/>
    <x v="29"/>
    <s v="College Park"/>
    <n v="30337"/>
    <x v="46"/>
    <x v="0"/>
    <s v="2015"/>
    <d v="2015-01-29T00:00:00"/>
    <n v="-98.056000000000012"/>
    <n v="12"/>
    <n v="83.93"/>
    <n v="88030"/>
    <x v="0"/>
  </r>
  <r>
    <n v="19914"/>
    <s v="Not Specified"/>
    <n v="0.08"/>
    <n v="95.99"/>
    <n v="35"/>
    <n v="2211"/>
    <x v="0"/>
    <s v="Anita Hahn"/>
    <s v="Express Air"/>
    <x v="1"/>
    <x v="0"/>
    <x v="10"/>
    <s v="Large Box"/>
    <x v="711"/>
    <m/>
    <n v="-2.1931524654425418"/>
    <s v="United States"/>
    <x v="1"/>
    <x v="30"/>
    <s v="Bowie"/>
    <n v="20715"/>
    <x v="167"/>
    <x v="0"/>
    <s v="2015"/>
    <d v="2015-01-03T00:00:00"/>
    <n v="-425.20840000000004"/>
    <n v="2"/>
    <n v="193.88"/>
    <n v="88028"/>
    <x v="0"/>
  </r>
  <r>
    <n v="24756"/>
    <s v="High"/>
    <n v="0.09"/>
    <n v="199.99"/>
    <n v="24.49"/>
    <n v="2212"/>
    <x v="0"/>
    <s v="Stacy Chang"/>
    <s v="Express Air"/>
    <x v="1"/>
    <x v="2"/>
    <x v="16"/>
    <s v="Large Box"/>
    <x v="495"/>
    <n v="0.46"/>
    <n v="0.63754607422368093"/>
    <s v="United States"/>
    <x v="1"/>
    <x v="30"/>
    <s v="Catonsville"/>
    <n v="21228"/>
    <x v="47"/>
    <x v="4"/>
    <s v="2015"/>
    <d v="2015-04-21T00:00:00"/>
    <n v="631.33000000000004"/>
    <n v="5"/>
    <n v="990.25"/>
    <n v="88029"/>
    <x v="0"/>
  </r>
  <r>
    <n v="23512"/>
    <s v="Low"/>
    <n v="7.0000000000000007E-2"/>
    <n v="3.28"/>
    <n v="3.97"/>
    <n v="2215"/>
    <x v="0"/>
    <s v="Christopher High"/>
    <s v="Regular Air"/>
    <x v="0"/>
    <x v="0"/>
    <x v="0"/>
    <s v="Wrap Bag"/>
    <x v="365"/>
    <n v="0.56000000000000005"/>
    <n v="-1.5024390243902439"/>
    <s v="United States"/>
    <x v="1"/>
    <x v="10"/>
    <s v="Massillon"/>
    <n v="44646"/>
    <x v="96"/>
    <x v="1"/>
    <s v="2015"/>
    <d v="2015-06-23T00:00:00"/>
    <n v="-22.175999999999998"/>
    <n v="4"/>
    <n v="14.76"/>
    <n v="90314"/>
    <x v="0"/>
  </r>
  <r>
    <n v="23513"/>
    <s v="Low"/>
    <n v="0.02"/>
    <n v="256.99"/>
    <n v="11.25"/>
    <n v="2216"/>
    <x v="1"/>
    <s v="Clara Kaplan"/>
    <s v="Regular Air"/>
    <x v="0"/>
    <x v="2"/>
    <x v="13"/>
    <s v="Small Box"/>
    <x v="476"/>
    <n v="0.51"/>
    <n v="-0.26483598040670919"/>
    <s v="United States"/>
    <x v="1"/>
    <x v="10"/>
    <s v="Medina"/>
    <n v="44256"/>
    <x v="96"/>
    <x v="1"/>
    <s v="2015"/>
    <d v="2015-06-30T00:00:00"/>
    <n v="-214.10399999999998"/>
    <n v="3"/>
    <n v="808.44"/>
    <n v="90314"/>
    <x v="0"/>
  </r>
  <r>
    <n v="23514"/>
    <s v="Low"/>
    <n v="0.01"/>
    <n v="6.48"/>
    <n v="5.14"/>
    <n v="2216"/>
    <x v="1"/>
    <s v="Clara Kaplan"/>
    <s v="Regular Air"/>
    <x v="0"/>
    <x v="0"/>
    <x v="7"/>
    <s v="Small Box"/>
    <x v="339"/>
    <n v="0.37"/>
    <n v="-0.39958463136033229"/>
    <s v="United States"/>
    <x v="1"/>
    <x v="10"/>
    <s v="Medina"/>
    <n v="44256"/>
    <x v="96"/>
    <x v="1"/>
    <s v="2015"/>
    <d v="2015-06-25T00:00:00"/>
    <n v="-26.936"/>
    <n v="10"/>
    <n v="67.41"/>
    <n v="90314"/>
    <x v="0"/>
  </r>
  <r>
    <n v="22712"/>
    <s v="Low"/>
    <n v="0.09"/>
    <n v="14.2"/>
    <n v="5.3"/>
    <n v="2220"/>
    <x v="0"/>
    <s v="Jennifer Stanton"/>
    <s v="Regular Air"/>
    <x v="3"/>
    <x v="1"/>
    <x v="2"/>
    <s v="Wrap Bag"/>
    <x v="257"/>
    <n v="0.46"/>
    <n v="-5.8956063907044305"/>
    <s v="United States"/>
    <x v="3"/>
    <x v="26"/>
    <s v="Winter Garden"/>
    <n v="34787"/>
    <x v="136"/>
    <x v="2"/>
    <s v="2015"/>
    <d v="2015-03-01T00:00:00"/>
    <n v="-324.73"/>
    <n v="4"/>
    <n v="55.08"/>
    <n v="91036"/>
    <x v="0"/>
  </r>
  <r>
    <n v="24113"/>
    <s v="Critical"/>
    <n v="0"/>
    <n v="100.89"/>
    <n v="42"/>
    <n v="2225"/>
    <x v="0"/>
    <s v="Sean McKenna"/>
    <s v="Delivery Truck"/>
    <x v="2"/>
    <x v="1"/>
    <x v="1"/>
    <s v="Jumbo Drum"/>
    <x v="712"/>
    <n v="0.61"/>
    <n v="0.93284663362580922"/>
    <s v="United States"/>
    <x v="0"/>
    <x v="27"/>
    <s v="Hobbs"/>
    <n v="88240"/>
    <x v="54"/>
    <x v="2"/>
    <s v="2015"/>
    <d v="2015-02-22T00:00:00"/>
    <n v="1500.12"/>
    <n v="15"/>
    <n v="1608.11"/>
    <n v="89970"/>
    <x v="0"/>
  </r>
  <r>
    <n v="18820"/>
    <s v="Low"/>
    <n v="0.01"/>
    <n v="13.43"/>
    <n v="5.5"/>
    <n v="2240"/>
    <x v="0"/>
    <s v="Maurice Kelly"/>
    <s v="Express Air"/>
    <x v="0"/>
    <x v="0"/>
    <x v="10"/>
    <s v="Small Box"/>
    <x v="599"/>
    <n v="0.56999999999999995"/>
    <n v="-3.1380631578947371"/>
    <s v="United States"/>
    <x v="3"/>
    <x v="26"/>
    <s v="Lakeland"/>
    <n v="33801"/>
    <x v="34"/>
    <x v="4"/>
    <s v="2015"/>
    <d v="2015-04-13T00:00:00"/>
    <n v="-313.02180000000004"/>
    <n v="7"/>
    <n v="99.75"/>
    <n v="89102"/>
    <x v="0"/>
  </r>
  <r>
    <n v="24121"/>
    <s v="Low"/>
    <n v="0"/>
    <n v="2.08"/>
    <n v="5.33"/>
    <n v="2250"/>
    <x v="0"/>
    <s v="Alvin Hoover"/>
    <s v="Regular Air"/>
    <x v="1"/>
    <x v="1"/>
    <x v="2"/>
    <s v="Small Box"/>
    <x v="261"/>
    <n v="0.43"/>
    <n v="-3.7454425209103293"/>
    <s v="United States"/>
    <x v="1"/>
    <x v="19"/>
    <s v="State College"/>
    <n v="16801"/>
    <x v="53"/>
    <x v="4"/>
    <s v="2015"/>
    <d v="2015-04-20T00:00:00"/>
    <n v="-192.5532"/>
    <n v="22"/>
    <n v="51.41"/>
    <n v="86699"/>
    <x v="0"/>
  </r>
  <r>
    <n v="25440"/>
    <s v="Low"/>
    <n v="0.1"/>
    <n v="6.3"/>
    <n v="0.5"/>
    <n v="2254"/>
    <x v="1"/>
    <s v="Jeff Meadows"/>
    <s v="Regular Air"/>
    <x v="0"/>
    <x v="0"/>
    <x v="9"/>
    <s v="Small Box"/>
    <x v="421"/>
    <n v="0.39"/>
    <n v="-6.7561408614668226"/>
    <s v="United States"/>
    <x v="3"/>
    <x v="35"/>
    <s v="Paducah"/>
    <n v="42003"/>
    <x v="39"/>
    <x v="0"/>
    <s v="2015"/>
    <d v="2015-02-01T00:00:00"/>
    <n v="-464.28200000000004"/>
    <n v="12"/>
    <n v="68.72"/>
    <n v="89278"/>
    <x v="0"/>
  </r>
  <r>
    <n v="20639"/>
    <s v="High"/>
    <n v="0.1"/>
    <n v="48.91"/>
    <n v="5.97"/>
    <n v="2254"/>
    <x v="1"/>
    <s v="Jeff Meadows"/>
    <s v="Regular Air"/>
    <x v="0"/>
    <x v="0"/>
    <x v="7"/>
    <s v="Small Box"/>
    <x v="713"/>
    <n v="0.38"/>
    <n v="0.25323671965878242"/>
    <s v="United States"/>
    <x v="3"/>
    <x v="35"/>
    <s v="Paducah"/>
    <n v="42003"/>
    <x v="65"/>
    <x v="4"/>
    <s v="2015"/>
    <d v="2015-04-30T00:00:00"/>
    <n v="156.74339999999998"/>
    <n v="14"/>
    <n v="618.96"/>
    <n v="89279"/>
    <x v="0"/>
  </r>
  <r>
    <n v="20640"/>
    <s v="High"/>
    <n v="0.08"/>
    <n v="5.98"/>
    <n v="5.46"/>
    <n v="2254"/>
    <x v="1"/>
    <s v="Jeff Meadows"/>
    <s v="Regular Air"/>
    <x v="0"/>
    <x v="0"/>
    <x v="7"/>
    <s v="Small Box"/>
    <x v="381"/>
    <n v="0.36"/>
    <n v="1.42014444157854"/>
    <s v="United States"/>
    <x v="3"/>
    <x v="35"/>
    <s v="Paducah"/>
    <n v="42003"/>
    <x v="65"/>
    <x v="4"/>
    <s v="2015"/>
    <d v="2015-04-28T00:00:00"/>
    <n v="110.11799999999999"/>
    <n v="13"/>
    <n v="77.540000000000006"/>
    <n v="89279"/>
    <x v="0"/>
  </r>
  <r>
    <n v="19054"/>
    <s v="Critical"/>
    <n v="7.0000000000000007E-2"/>
    <n v="60.97"/>
    <n v="4.5"/>
    <n v="2256"/>
    <x v="1"/>
    <s v="Lloyd Levin"/>
    <s v="Express Air"/>
    <x v="0"/>
    <x v="0"/>
    <x v="15"/>
    <s v="Small Box"/>
    <x v="714"/>
    <n v="0.56000000000000005"/>
    <n v="-0.11773747650116111"/>
    <s v="United States"/>
    <x v="3"/>
    <x v="24"/>
    <s v="New Bern"/>
    <n v="28560"/>
    <x v="22"/>
    <x v="0"/>
    <s v="2015"/>
    <d v="2015-01-04T00:00:00"/>
    <n v="-42.588000000000001"/>
    <n v="6"/>
    <n v="361.72"/>
    <n v="87963"/>
    <x v="0"/>
  </r>
  <r>
    <n v="18652"/>
    <s v="Medium"/>
    <n v="7.0000000000000007E-2"/>
    <n v="70.98"/>
    <n v="30"/>
    <n v="2256"/>
    <x v="1"/>
    <s v="Lloyd Levin"/>
    <s v="Delivery Truck"/>
    <x v="0"/>
    <x v="1"/>
    <x v="1"/>
    <s v="Jumbo Drum"/>
    <x v="715"/>
    <n v="0.73"/>
    <n v="-0.1623260792008562"/>
    <s v="United States"/>
    <x v="3"/>
    <x v="24"/>
    <s v="New Bern"/>
    <n v="28560"/>
    <x v="120"/>
    <x v="5"/>
    <s v="2015"/>
    <d v="2015-03-26T00:00:00"/>
    <n v="-222.95"/>
    <n v="20"/>
    <n v="1373.47"/>
    <n v="87964"/>
    <x v="0"/>
  </r>
  <r>
    <n v="21937"/>
    <s v="High"/>
    <n v="0.06"/>
    <n v="6.68"/>
    <n v="6.93"/>
    <n v="2257"/>
    <x v="0"/>
    <s v="Bernard Thompson"/>
    <s v="Regular Air"/>
    <x v="0"/>
    <x v="0"/>
    <x v="7"/>
    <s v="Small Box"/>
    <x v="716"/>
    <n v="0.37"/>
    <n v="8.2947127937336801E-2"/>
    <s v="United States"/>
    <x v="3"/>
    <x v="24"/>
    <s v="Raleigh"/>
    <n v="27604"/>
    <x v="20"/>
    <x v="1"/>
    <s v="2015"/>
    <d v="2015-06-13T00:00:00"/>
    <n v="7.6244999999999994"/>
    <n v="14"/>
    <n v="91.92"/>
    <n v="87965"/>
    <x v="0"/>
  </r>
  <r>
    <n v="26361"/>
    <s v="Low"/>
    <n v="0.01"/>
    <n v="7.64"/>
    <n v="1.39"/>
    <n v="2258"/>
    <x v="1"/>
    <s v="Nicole Pope"/>
    <s v="Express Air"/>
    <x v="0"/>
    <x v="0"/>
    <x v="4"/>
    <s v="Small Box"/>
    <x v="448"/>
    <n v="0.36"/>
    <n v="-22.876408787010501"/>
    <s v="United States"/>
    <x v="3"/>
    <x v="24"/>
    <s v="Rocky Mount"/>
    <n v="27801"/>
    <x v="156"/>
    <x v="5"/>
    <s v="2015"/>
    <d v="2015-03-13T00:00:00"/>
    <n v="-1676.6119999999999"/>
    <n v="9"/>
    <n v="73.290000000000006"/>
    <n v="87962"/>
    <x v="0"/>
  </r>
  <r>
    <n v="26362"/>
    <s v="Low"/>
    <n v="7.0000000000000007E-2"/>
    <n v="400.97"/>
    <n v="48.26"/>
    <n v="2258"/>
    <x v="1"/>
    <s v="Nicole Pope"/>
    <s v="Delivery Truck"/>
    <x v="0"/>
    <x v="2"/>
    <x v="6"/>
    <s v="Jumbo Box"/>
    <x v="460"/>
    <n v="0.36"/>
    <n v="1.5239082571285775E-2"/>
    <s v="United States"/>
    <x v="3"/>
    <x v="24"/>
    <s v="Rocky Mount"/>
    <n v="27801"/>
    <x v="156"/>
    <x v="5"/>
    <s v="2015"/>
    <d v="2015-03-13T00:00:00"/>
    <n v="45.127799999999993"/>
    <n v="8"/>
    <n v="2961.32"/>
    <n v="87962"/>
    <x v="0"/>
  </r>
  <r>
    <n v="20187"/>
    <s v="Critical"/>
    <n v="0.02"/>
    <n v="4.9800000000000004"/>
    <n v="0.49"/>
    <n v="2260"/>
    <x v="1"/>
    <s v="Geoffrey H Wong"/>
    <s v="Regular Air"/>
    <x v="0"/>
    <x v="0"/>
    <x v="9"/>
    <s v="Small Box"/>
    <x v="509"/>
    <n v="0.39"/>
    <n v="-0.60686488348065659"/>
    <s v="United States"/>
    <x v="3"/>
    <x v="29"/>
    <s v="Rome"/>
    <n v="30161"/>
    <x v="2"/>
    <x v="2"/>
    <s v="2015"/>
    <d v="2015-02-16T00:00:00"/>
    <n v="-52.863999999999997"/>
    <n v="17"/>
    <n v="87.11"/>
    <n v="89601"/>
    <x v="0"/>
  </r>
  <r>
    <n v="20188"/>
    <s v="Critical"/>
    <n v="0.01"/>
    <n v="20.99"/>
    <n v="0.99"/>
    <n v="2260"/>
    <x v="1"/>
    <s v="Geoffrey H Wong"/>
    <s v="Regular Air"/>
    <x v="0"/>
    <x v="2"/>
    <x v="5"/>
    <s v="Small Pack"/>
    <x v="717"/>
    <n v="0.83"/>
    <n v="0.26620908130939808"/>
    <s v="United States"/>
    <x v="3"/>
    <x v="29"/>
    <s v="Rome"/>
    <n v="30161"/>
    <x v="2"/>
    <x v="2"/>
    <s v="2015"/>
    <d v="2015-02-16T00:00:00"/>
    <n v="45.378"/>
    <n v="9"/>
    <n v="170.46"/>
    <n v="89601"/>
    <x v="0"/>
  </r>
  <r>
    <n v="19569"/>
    <s v="High"/>
    <n v="0.08"/>
    <n v="4.9800000000000004"/>
    <n v="0.49"/>
    <n v="2260"/>
    <x v="1"/>
    <s v="Geoffrey H Wong"/>
    <s v="Regular Air"/>
    <x v="0"/>
    <x v="0"/>
    <x v="9"/>
    <s v="Small Box"/>
    <x v="509"/>
    <n v="0.39"/>
    <n v="999.98303030303032"/>
    <s v="United States"/>
    <x v="3"/>
    <x v="29"/>
    <s v="Rome"/>
    <n v="30161"/>
    <x v="109"/>
    <x v="4"/>
    <s v="2015"/>
    <d v="2015-04-22T00:00:00"/>
    <n v="4949.9160000000002"/>
    <n v="1"/>
    <n v="4.95"/>
    <n v="89602"/>
    <x v="0"/>
  </r>
  <r>
    <n v="19570"/>
    <s v="High"/>
    <n v="0.09"/>
    <n v="119.99"/>
    <n v="14"/>
    <n v="2260"/>
    <x v="1"/>
    <s v="Geoffrey H Wong"/>
    <s v="Delivery Truck"/>
    <x v="0"/>
    <x v="2"/>
    <x v="6"/>
    <s v="Jumbo Drum"/>
    <x v="319"/>
    <n v="0.36"/>
    <n v="2.288621975544185"/>
    <s v="United States"/>
    <x v="3"/>
    <x v="29"/>
    <s v="Rome"/>
    <n v="30161"/>
    <x v="109"/>
    <x v="4"/>
    <s v="2015"/>
    <d v="2015-04-23T00:00:00"/>
    <n v="1055.6039999999998"/>
    <n v="4"/>
    <n v="461.24"/>
    <n v="89602"/>
    <x v="0"/>
  </r>
  <r>
    <n v="18142"/>
    <s v="Not Specified"/>
    <n v="0.09"/>
    <n v="207.48"/>
    <n v="0.99"/>
    <n v="2264"/>
    <x v="0"/>
    <s v="Helen Dickerson"/>
    <s v="Regular Air"/>
    <x v="0"/>
    <x v="0"/>
    <x v="15"/>
    <s v="Small Box"/>
    <x v="718"/>
    <n v="0.55000000000000004"/>
    <n v="0.62281263522284724"/>
    <s v="United States"/>
    <x v="2"/>
    <x v="33"/>
    <s v="Joplin"/>
    <n v="64804"/>
    <x v="161"/>
    <x v="0"/>
    <s v="2015"/>
    <d v="2015-01-29T00:00:00"/>
    <n v="359.83"/>
    <n v="3"/>
    <n v="577.75"/>
    <n v="86611"/>
    <x v="0"/>
  </r>
  <r>
    <n v="19171"/>
    <s v="Critical"/>
    <n v="0.1"/>
    <n v="7.45"/>
    <n v="6.28"/>
    <n v="2265"/>
    <x v="1"/>
    <s v="James Davenport"/>
    <s v="Regular Air"/>
    <x v="0"/>
    <x v="0"/>
    <x v="8"/>
    <s v="Small Box"/>
    <x v="719"/>
    <n v="0.4"/>
    <n v="-1.1763299663299662"/>
    <s v="United States"/>
    <x v="2"/>
    <x v="33"/>
    <s v="Kansas City"/>
    <n v="64130"/>
    <x v="134"/>
    <x v="0"/>
    <s v="2015"/>
    <d v="2015-02-01T00:00:00"/>
    <n v="-69.873999999999995"/>
    <n v="8"/>
    <n v="59.4"/>
    <n v="86612"/>
    <x v="0"/>
  </r>
  <r>
    <n v="19172"/>
    <s v="Critical"/>
    <n v="0.01"/>
    <n v="6.48"/>
    <n v="7.86"/>
    <n v="2265"/>
    <x v="1"/>
    <s v="James Davenport"/>
    <s v="Regular Air"/>
    <x v="0"/>
    <x v="0"/>
    <x v="7"/>
    <s v="Small Box"/>
    <x v="405"/>
    <n v="0.37"/>
    <n v="-2.0424315377670781"/>
    <s v="United States"/>
    <x v="2"/>
    <x v="33"/>
    <s v="Kansas City"/>
    <n v="64130"/>
    <x v="134"/>
    <x v="0"/>
    <s v="2015"/>
    <d v="2015-01-31T00:00:00"/>
    <n v="-135.74"/>
    <n v="10"/>
    <n v="66.459999999999994"/>
    <n v="86612"/>
    <x v="0"/>
  </r>
  <r>
    <n v="25996"/>
    <s v="Critical"/>
    <n v="0.02"/>
    <n v="11.33"/>
    <n v="6.12"/>
    <n v="2266"/>
    <x v="1"/>
    <s v="Brandon Beach"/>
    <s v="Regular Air"/>
    <x v="0"/>
    <x v="0"/>
    <x v="15"/>
    <s v="Medium Box"/>
    <x v="720"/>
    <n v="0.42"/>
    <n v="-0.41074964639321071"/>
    <s v="United States"/>
    <x v="2"/>
    <x v="33"/>
    <s v="Kirkwood"/>
    <n v="63122"/>
    <x v="66"/>
    <x v="3"/>
    <s v="2015"/>
    <d v="2015-05-28T00:00:00"/>
    <n v="-14.52"/>
    <n v="3"/>
    <n v="35.35"/>
    <n v="86610"/>
    <x v="0"/>
  </r>
  <r>
    <n v="25997"/>
    <s v="Critical"/>
    <n v="0.01"/>
    <n v="15.67"/>
    <n v="1.39"/>
    <n v="2266"/>
    <x v="1"/>
    <s v="Brandon Beach"/>
    <s v="Regular Air"/>
    <x v="0"/>
    <x v="0"/>
    <x v="4"/>
    <s v="Small Box"/>
    <x v="598"/>
    <n v="0.38"/>
    <n v="0.69"/>
    <s v="United States"/>
    <x v="2"/>
    <x v="33"/>
    <s v="Kirkwood"/>
    <n v="63122"/>
    <x v="66"/>
    <x v="3"/>
    <s v="2015"/>
    <d v="2015-05-27T00:00:00"/>
    <n v="171.26489999999998"/>
    <n v="16"/>
    <n v="248.21"/>
    <n v="86610"/>
    <x v="0"/>
  </r>
  <r>
    <n v="19072"/>
    <s v="Low"/>
    <n v="0.08"/>
    <n v="259.70999999999998"/>
    <n v="66.67"/>
    <n v="2268"/>
    <x v="0"/>
    <s v="Carlos Adkins"/>
    <s v="Delivery Truck"/>
    <x v="2"/>
    <x v="1"/>
    <x v="11"/>
    <s v="Jumbo Box"/>
    <x v="112"/>
    <n v="0.61"/>
    <n v="3.3824054814633547E-2"/>
    <s v="United States"/>
    <x v="3"/>
    <x v="26"/>
    <s v="Land O Lakes"/>
    <n v="34639"/>
    <x v="26"/>
    <x v="1"/>
    <s v="2015"/>
    <d v="2015-06-07T00:00:00"/>
    <n v="138.22199999999998"/>
    <n v="17"/>
    <n v="4086.5"/>
    <n v="89571"/>
    <x v="0"/>
  </r>
  <r>
    <n v="23963"/>
    <s v="Low"/>
    <n v="0.01"/>
    <n v="20.48"/>
    <n v="6.32"/>
    <n v="2270"/>
    <x v="1"/>
    <s v="Kristine Holden"/>
    <s v="Regular Air"/>
    <x v="2"/>
    <x v="0"/>
    <x v="15"/>
    <s v="Small Box"/>
    <x v="656"/>
    <n v="0.57999999999999996"/>
    <n v="1.8965010799136068"/>
    <s v="United States"/>
    <x v="3"/>
    <x v="39"/>
    <s v="Mauldin"/>
    <n v="29662"/>
    <x v="92"/>
    <x v="2"/>
    <s v="2015"/>
    <d v="2015-02-08T00:00:00"/>
    <n v="711.24479999999994"/>
    <n v="18"/>
    <n v="375.03"/>
    <n v="89572"/>
    <x v="0"/>
  </r>
  <r>
    <n v="23964"/>
    <s v="Low"/>
    <n v="0.09"/>
    <n v="1.86"/>
    <n v="2.58"/>
    <n v="2270"/>
    <x v="1"/>
    <s v="Kristine Holden"/>
    <s v="Regular Air"/>
    <x v="2"/>
    <x v="0"/>
    <x v="3"/>
    <s v="Wrap Bag"/>
    <x v="96"/>
    <n v="0.82"/>
    <n v="-49.065896119402993"/>
    <s v="United States"/>
    <x v="3"/>
    <x v="39"/>
    <s v="Mauldin"/>
    <n v="29662"/>
    <x v="92"/>
    <x v="2"/>
    <s v="2015"/>
    <d v="2015-02-11T00:00:00"/>
    <n v="-1084.8469632000001"/>
    <n v="12"/>
    <n v="22.11"/>
    <n v="89572"/>
    <x v="0"/>
  </r>
  <r>
    <n v="23965"/>
    <s v="Low"/>
    <n v="0.08"/>
    <n v="205.99"/>
    <n v="2.5"/>
    <n v="2270"/>
    <x v="1"/>
    <s v="Kristine Holden"/>
    <s v="Regular Air"/>
    <x v="2"/>
    <x v="2"/>
    <x v="5"/>
    <s v="Small Box"/>
    <x v="721"/>
    <n v="0.59"/>
    <n v="-5.4522753751717182E-2"/>
    <s v="United States"/>
    <x v="3"/>
    <x v="39"/>
    <s v="Mauldin"/>
    <n v="29662"/>
    <x v="92"/>
    <x v="2"/>
    <s v="2015"/>
    <d v="2015-02-11T00:00:00"/>
    <n v="-156.77199999999999"/>
    <n v="17"/>
    <n v="2875.35"/>
    <n v="89572"/>
    <x v="0"/>
  </r>
  <r>
    <n v="19438"/>
    <s v="High"/>
    <n v="0.08"/>
    <n v="15.73"/>
    <n v="7.42"/>
    <n v="2272"/>
    <x v="0"/>
    <s v="Brett Ingram"/>
    <s v="Express Air"/>
    <x v="0"/>
    <x v="0"/>
    <x v="12"/>
    <s v="Small Pack"/>
    <x v="722"/>
    <n v="0.56000000000000005"/>
    <n v="-0.48155737704918034"/>
    <s v="United States"/>
    <x v="2"/>
    <x v="7"/>
    <s v="Harker Heights"/>
    <n v="76543"/>
    <x v="44"/>
    <x v="5"/>
    <s v="2015"/>
    <d v="2015-03-18T00:00:00"/>
    <n v="-37.6"/>
    <n v="5"/>
    <n v="78.08"/>
    <n v="90110"/>
    <x v="0"/>
  </r>
  <r>
    <n v="23416"/>
    <s v="Low"/>
    <n v="0.04"/>
    <n v="120.98"/>
    <n v="3.99"/>
    <n v="2273"/>
    <x v="1"/>
    <s v="Debra Block"/>
    <s v="Regular Air"/>
    <x v="0"/>
    <x v="0"/>
    <x v="15"/>
    <s v="Small Box"/>
    <x v="723"/>
    <n v="0.6"/>
    <n v="0.69"/>
    <s v="United States"/>
    <x v="2"/>
    <x v="7"/>
    <s v="Harlingen"/>
    <n v="78550"/>
    <x v="130"/>
    <x v="3"/>
    <s v="2015"/>
    <d v="2015-05-05T00:00:00"/>
    <n v="1389.5771999999999"/>
    <n v="17"/>
    <n v="2013.88"/>
    <n v="90109"/>
    <x v="0"/>
  </r>
  <r>
    <n v="23417"/>
    <s v="Low"/>
    <n v="0.02"/>
    <n v="55.99"/>
    <n v="5"/>
    <n v="2273"/>
    <x v="1"/>
    <s v="Debra Block"/>
    <s v="Regular Air"/>
    <x v="0"/>
    <x v="2"/>
    <x v="5"/>
    <s v="Small Pack"/>
    <x v="134"/>
    <n v="0.83"/>
    <n v="-1.1067752831313333"/>
    <s v="United States"/>
    <x v="2"/>
    <x v="7"/>
    <s v="Harlingen"/>
    <n v="78550"/>
    <x v="130"/>
    <x v="3"/>
    <s v="2015"/>
    <d v="2015-05-05T00:00:00"/>
    <n v="-222.816"/>
    <n v="4"/>
    <n v="201.32"/>
    <n v="90109"/>
    <x v="0"/>
  </r>
  <r>
    <n v="23418"/>
    <s v="Low"/>
    <n v="0.05"/>
    <n v="23.99"/>
    <n v="15.68"/>
    <n v="2274"/>
    <x v="0"/>
    <s v="Marlene Harrison"/>
    <s v="Delivery Truck"/>
    <x v="0"/>
    <x v="1"/>
    <x v="2"/>
    <s v="Jumbo Drum"/>
    <x v="724"/>
    <n v="0.62"/>
    <n v="-0.44792469264011259"/>
    <s v="United States"/>
    <x v="2"/>
    <x v="7"/>
    <s v="Houston"/>
    <n v="77036"/>
    <x v="130"/>
    <x v="3"/>
    <s v="2015"/>
    <d v="2015-05-09T00:00:00"/>
    <n v="-133.71"/>
    <n v="12"/>
    <n v="298.51"/>
    <n v="90109"/>
    <x v="0"/>
  </r>
  <r>
    <n v="24552"/>
    <s v="Not Specified"/>
    <n v="0.01"/>
    <n v="195.99"/>
    <n v="8.99"/>
    <n v="2276"/>
    <x v="0"/>
    <s v="Dennis Block Richardson"/>
    <s v="Regular Air"/>
    <x v="3"/>
    <x v="2"/>
    <x v="5"/>
    <s v="Small Box"/>
    <x v="258"/>
    <n v="0.6"/>
    <n v="0.69"/>
    <s v="United States"/>
    <x v="1"/>
    <x v="4"/>
    <s v="Niagara Falls"/>
    <n v="14304"/>
    <x v="133"/>
    <x v="1"/>
    <s v="2015"/>
    <d v="2015-06-30T00:00:00"/>
    <n v="2653.7813999999998"/>
    <n v="22"/>
    <n v="3846.06"/>
    <n v="91502"/>
    <x v="0"/>
  </r>
  <r>
    <n v="23572"/>
    <s v="Low"/>
    <n v="0.04"/>
    <n v="4.4800000000000004"/>
    <n v="2.5"/>
    <n v="2279"/>
    <x v="0"/>
    <s v="Lucille McGee"/>
    <s v="Express Air"/>
    <x v="1"/>
    <x v="0"/>
    <x v="4"/>
    <s v="Small Box"/>
    <x v="409"/>
    <n v="0.37"/>
    <n v="0.28722516003339826"/>
    <s v="United States"/>
    <x v="1"/>
    <x v="19"/>
    <s v="Greensburg"/>
    <n v="15601"/>
    <x v="33"/>
    <x v="1"/>
    <s v="2015"/>
    <d v="2015-06-26T00:00:00"/>
    <n v="10.32"/>
    <n v="7"/>
    <n v="35.93"/>
    <n v="85949"/>
    <x v="0"/>
  </r>
  <r>
    <n v="19615"/>
    <s v="Not Specified"/>
    <n v="0.08"/>
    <n v="205.99"/>
    <n v="2.5"/>
    <n v="2281"/>
    <x v="0"/>
    <s v="Monica Harvey"/>
    <s v="Regular Air"/>
    <x v="1"/>
    <x v="2"/>
    <x v="5"/>
    <s v="Small Box"/>
    <x v="721"/>
    <n v="0.59"/>
    <n v="0.61916853318765375"/>
    <s v="United States"/>
    <x v="2"/>
    <x v="45"/>
    <s v="Eau Claire"/>
    <n v="54703"/>
    <x v="39"/>
    <x v="0"/>
    <s v="2015"/>
    <d v="2015-01-28T00:00:00"/>
    <n v="997.38144000000011"/>
    <n v="10"/>
    <n v="1610.84"/>
    <n v="85948"/>
    <x v="0"/>
  </r>
  <r>
    <n v="21260"/>
    <s v="Medium"/>
    <n v="0.04"/>
    <n v="5.98"/>
    <n v="5.79"/>
    <n v="2282"/>
    <x v="0"/>
    <s v="Jimmy Waters"/>
    <s v="Regular Air"/>
    <x v="1"/>
    <x v="0"/>
    <x v="7"/>
    <s v="Small Box"/>
    <x v="26"/>
    <n v="0.36"/>
    <n v="-0.41837900603808642"/>
    <s v="United States"/>
    <x v="2"/>
    <x v="45"/>
    <s v="Fitchburg"/>
    <n v="53713"/>
    <x v="64"/>
    <x v="2"/>
    <s v="2015"/>
    <d v="2015-02-07T00:00:00"/>
    <n v="-36.030800000000006"/>
    <n v="14"/>
    <n v="86.12"/>
    <n v="85950"/>
    <x v="0"/>
  </r>
  <r>
    <n v="26148"/>
    <s v="Medium"/>
    <n v="0.01"/>
    <n v="11.7"/>
    <n v="6.96"/>
    <n v="2283"/>
    <x v="0"/>
    <s v="Nancy Holden"/>
    <s v="Regular Air"/>
    <x v="1"/>
    <x v="0"/>
    <x v="15"/>
    <s v="Medium Box"/>
    <x v="459"/>
    <n v="0.5"/>
    <n v="-0.37666189670872902"/>
    <s v="United States"/>
    <x v="2"/>
    <x v="45"/>
    <s v="Franklin"/>
    <n v="53132"/>
    <x v="76"/>
    <x v="0"/>
    <s v="2015"/>
    <d v="2015-01-26T00:00:00"/>
    <n v="-28.954000000000001"/>
    <n v="6"/>
    <n v="76.87"/>
    <n v="85947"/>
    <x v="0"/>
  </r>
  <r>
    <n v="19460"/>
    <s v="Medium"/>
    <n v="0.02"/>
    <n v="17.7"/>
    <n v="9.4700000000000006"/>
    <n v="2285"/>
    <x v="0"/>
    <s v="Arnold Floyd Blair"/>
    <s v="Express Air"/>
    <x v="0"/>
    <x v="0"/>
    <x v="10"/>
    <s v="Small Box"/>
    <x v="552"/>
    <n v="0.59"/>
    <n v="-0.22696743192738919"/>
    <s v="United States"/>
    <x v="3"/>
    <x v="39"/>
    <s v="Rock Hill"/>
    <n v="29730"/>
    <x v="114"/>
    <x v="5"/>
    <s v="2015"/>
    <d v="2015-03-15T00:00:00"/>
    <n v="-85.021999999999991"/>
    <n v="21"/>
    <n v="374.6"/>
    <n v="90148"/>
    <x v="0"/>
  </r>
  <r>
    <n v="21529"/>
    <s v="Medium"/>
    <n v="0"/>
    <n v="4.91"/>
    <n v="0.5"/>
    <n v="2286"/>
    <x v="1"/>
    <s v="Larry Langston"/>
    <s v="Regular Air"/>
    <x v="0"/>
    <x v="0"/>
    <x v="9"/>
    <s v="Small Box"/>
    <x v="41"/>
    <n v="0.36"/>
    <n v="1.6033295619848071"/>
    <s v="United States"/>
    <x v="3"/>
    <x v="39"/>
    <s v="Spartanburg"/>
    <n v="29301"/>
    <x v="128"/>
    <x v="2"/>
    <s v="2015"/>
    <d v="2015-02-06T00:00:00"/>
    <n v="99.198000000000008"/>
    <n v="12"/>
    <n v="61.87"/>
    <n v="90145"/>
    <x v="0"/>
  </r>
  <r>
    <n v="21530"/>
    <s v="Medium"/>
    <n v="0.01"/>
    <n v="7.28"/>
    <n v="11.15"/>
    <n v="2286"/>
    <x v="1"/>
    <s v="Larry Langston"/>
    <s v="Regular Air"/>
    <x v="0"/>
    <x v="0"/>
    <x v="7"/>
    <s v="Small Box"/>
    <x v="306"/>
    <n v="0.37"/>
    <n v="2.7829664484451717"/>
    <s v="United States"/>
    <x v="3"/>
    <x v="39"/>
    <s v="Spartanburg"/>
    <n v="29301"/>
    <x v="128"/>
    <x v="2"/>
    <s v="2015"/>
    <d v="2015-02-05T00:00:00"/>
    <n v="136.03139999999999"/>
    <n v="6"/>
    <n v="48.88"/>
    <n v="90145"/>
    <x v="0"/>
  </r>
  <r>
    <n v="21531"/>
    <s v="Medium"/>
    <n v="0.1"/>
    <n v="6.68"/>
    <n v="6.93"/>
    <n v="2286"/>
    <x v="1"/>
    <s v="Larry Langston"/>
    <s v="Regular Air"/>
    <x v="0"/>
    <x v="0"/>
    <x v="7"/>
    <s v="Small Box"/>
    <x v="716"/>
    <n v="0.37"/>
    <n v="-4.6415584415584421"/>
    <s v="United States"/>
    <x v="3"/>
    <x v="39"/>
    <s v="Spartanburg"/>
    <n v="29301"/>
    <x v="128"/>
    <x v="2"/>
    <s v="2015"/>
    <d v="2015-02-07T00:00:00"/>
    <n v="-100.072"/>
    <n v="3"/>
    <n v="21.56"/>
    <n v="90145"/>
    <x v="0"/>
  </r>
  <r>
    <n v="25183"/>
    <s v="Not Specified"/>
    <n v="0.01"/>
    <n v="18.97"/>
    <n v="9.0299999999999994"/>
    <n v="2287"/>
    <x v="1"/>
    <s v="Samuel Newman"/>
    <s v="Regular Air"/>
    <x v="0"/>
    <x v="0"/>
    <x v="7"/>
    <s v="Small Box"/>
    <x v="273"/>
    <n v="0.37"/>
    <n v="-7.3035161231554013E-2"/>
    <s v="United States"/>
    <x v="3"/>
    <x v="39"/>
    <s v="Summerville"/>
    <n v="29483"/>
    <x v="78"/>
    <x v="5"/>
    <s v="2015"/>
    <d v="2015-03-25T00:00:00"/>
    <n v="-12.026699999999998"/>
    <n v="8"/>
    <n v="164.67"/>
    <n v="90146"/>
    <x v="0"/>
  </r>
  <r>
    <n v="25184"/>
    <s v="Not Specified"/>
    <n v="0.03"/>
    <n v="12.28"/>
    <n v="4.8600000000000003"/>
    <n v="2287"/>
    <x v="1"/>
    <s v="Samuel Newman"/>
    <s v="Regular Air"/>
    <x v="0"/>
    <x v="0"/>
    <x v="7"/>
    <s v="Small Box"/>
    <x v="94"/>
    <n v="0.38"/>
    <n v="1.6841902667033271"/>
    <s v="United States"/>
    <x v="3"/>
    <x v="39"/>
    <s v="Summerville"/>
    <n v="29483"/>
    <x v="78"/>
    <x v="5"/>
    <s v="2015"/>
    <d v="2015-03-26T00:00:00"/>
    <n v="122.508"/>
    <n v="6"/>
    <n v="72.739999999999995"/>
    <n v="90146"/>
    <x v="0"/>
  </r>
  <r>
    <n v="25185"/>
    <s v="Not Specified"/>
    <n v="0.05"/>
    <n v="34.99"/>
    <n v="7.73"/>
    <n v="2287"/>
    <x v="1"/>
    <s v="Samuel Newman"/>
    <s v="Express Air"/>
    <x v="0"/>
    <x v="0"/>
    <x v="0"/>
    <s v="Small Box"/>
    <x v="17"/>
    <n v="0.59"/>
    <n v="-2.8720477611940295E-2"/>
    <s v="United States"/>
    <x v="3"/>
    <x v="39"/>
    <s v="Summerville"/>
    <n v="29483"/>
    <x v="78"/>
    <x v="5"/>
    <s v="2015"/>
    <d v="2015-03-27T00:00:00"/>
    <n v="-12.026699999999998"/>
    <n v="12"/>
    <n v="418.75"/>
    <n v="90146"/>
    <x v="0"/>
  </r>
  <r>
    <n v="24396"/>
    <s v="Low"/>
    <n v="0.1"/>
    <n v="54.1"/>
    <n v="19.989999999999998"/>
    <n v="2287"/>
    <x v="1"/>
    <s v="Samuel Newman"/>
    <s v="Regular Air"/>
    <x v="0"/>
    <x v="0"/>
    <x v="10"/>
    <s v="Small Box"/>
    <x v="725"/>
    <n v="0.59"/>
    <n v="7.2548393279243589E-2"/>
    <s v="United States"/>
    <x v="3"/>
    <x v="39"/>
    <s v="Summerville"/>
    <n v="29483"/>
    <x v="153"/>
    <x v="2"/>
    <s v="2015"/>
    <d v="2015-02-24T00:00:00"/>
    <n v="34.067999999999998"/>
    <n v="9"/>
    <n v="469.59"/>
    <n v="90147"/>
    <x v="0"/>
  </r>
  <r>
    <n v="19243"/>
    <s v="Critical"/>
    <n v="0.01"/>
    <n v="7.59"/>
    <n v="4"/>
    <n v="2289"/>
    <x v="0"/>
    <s v="Ryan Herman"/>
    <s v="Regular Air"/>
    <x v="1"/>
    <x v="1"/>
    <x v="2"/>
    <s v="Wrap Bag"/>
    <x v="150"/>
    <n v="0.42"/>
    <n v="2.1798165137614685E-2"/>
    <s v="United States"/>
    <x v="2"/>
    <x v="3"/>
    <s v="Burnsville"/>
    <n v="55337"/>
    <x v="82"/>
    <x v="3"/>
    <s v="2015"/>
    <d v="2015-05-04T00:00:00"/>
    <n v="2.9700000000000006"/>
    <n v="17"/>
    <n v="136.25"/>
    <n v="88165"/>
    <x v="0"/>
  </r>
  <r>
    <n v="21334"/>
    <s v="Not Specified"/>
    <n v="0"/>
    <n v="42.98"/>
    <n v="4.62"/>
    <n v="2290"/>
    <x v="1"/>
    <s v="Glen Robertson"/>
    <s v="Regular Air"/>
    <x v="1"/>
    <x v="0"/>
    <x v="15"/>
    <s v="Small Box"/>
    <x v="647"/>
    <n v="0.56000000000000005"/>
    <n v="0.69"/>
    <s v="United States"/>
    <x v="2"/>
    <x v="3"/>
    <s v="Coon Rapids"/>
    <n v="55433"/>
    <x v="61"/>
    <x v="0"/>
    <s v="2015"/>
    <d v="2015-01-08T00:00:00"/>
    <n v="385.30289999999997"/>
    <n v="12"/>
    <n v="558.41"/>
    <n v="88163"/>
    <x v="0"/>
  </r>
  <r>
    <n v="21335"/>
    <s v="Not Specified"/>
    <n v="0.03"/>
    <n v="21.78"/>
    <n v="5.94"/>
    <n v="2290"/>
    <x v="1"/>
    <s v="Glen Robertson"/>
    <s v="Regular Air"/>
    <x v="1"/>
    <x v="0"/>
    <x v="15"/>
    <s v="Medium Box"/>
    <x v="726"/>
    <n v="0.5"/>
    <n v="0.64502790986148428"/>
    <s v="United States"/>
    <x v="2"/>
    <x v="3"/>
    <s v="Coon Rapids"/>
    <n v="55433"/>
    <x v="61"/>
    <x v="0"/>
    <s v="2015"/>
    <d v="2015-01-08T00:00:00"/>
    <n v="187.2"/>
    <n v="13"/>
    <n v="290.22000000000003"/>
    <n v="88163"/>
    <x v="0"/>
  </r>
  <r>
    <n v="19723"/>
    <s v="Medium"/>
    <n v="7.0000000000000007E-2"/>
    <n v="80.98"/>
    <n v="7.18"/>
    <n v="2290"/>
    <x v="1"/>
    <s v="Glen Robertson"/>
    <s v="Regular Air"/>
    <x v="0"/>
    <x v="2"/>
    <x v="13"/>
    <s v="Small Box"/>
    <x v="727"/>
    <n v="0.48"/>
    <n v="0.69"/>
    <s v="United States"/>
    <x v="2"/>
    <x v="3"/>
    <s v="Coon Rapids"/>
    <n v="55433"/>
    <x v="128"/>
    <x v="2"/>
    <s v="2015"/>
    <d v="2015-02-06T00:00:00"/>
    <n v="779.47230000000002"/>
    <n v="15"/>
    <n v="1129.67"/>
    <n v="88164"/>
    <x v="0"/>
  </r>
  <r>
    <n v="24673"/>
    <s v="Critical"/>
    <n v="7.0000000000000007E-2"/>
    <n v="270.98"/>
    <n v="50"/>
    <n v="2302"/>
    <x v="1"/>
    <s v="Beth Dolan"/>
    <s v="Delivery Truck"/>
    <x v="0"/>
    <x v="1"/>
    <x v="1"/>
    <s v="Jumbo Drum"/>
    <x v="728"/>
    <n v="0.77"/>
    <n v="1.1366049430795656E-2"/>
    <s v="United States"/>
    <x v="3"/>
    <x v="26"/>
    <s v="Panama City"/>
    <n v="32404"/>
    <x v="143"/>
    <x v="2"/>
    <s v="2015"/>
    <d v="2015-02-13T00:00:00"/>
    <n v="27.725999999999999"/>
    <n v="9"/>
    <n v="2439.37"/>
    <n v="87695"/>
    <x v="0"/>
  </r>
  <r>
    <n v="23344"/>
    <s v="High"/>
    <n v="0.1"/>
    <n v="12.53"/>
    <n v="0.49"/>
    <n v="2302"/>
    <x v="1"/>
    <s v="Beth Dolan"/>
    <s v="Regular Air"/>
    <x v="0"/>
    <x v="0"/>
    <x v="9"/>
    <s v="Small Box"/>
    <x v="369"/>
    <n v="0.38"/>
    <n v="2.6566398608998045"/>
    <s v="United States"/>
    <x v="3"/>
    <x v="26"/>
    <s v="Panama City"/>
    <n v="32404"/>
    <x v="35"/>
    <x v="0"/>
    <s v="2015"/>
    <d v="2015-01-04T00:00:00"/>
    <n v="244.464"/>
    <n v="8"/>
    <n v="92.02"/>
    <n v="87696"/>
    <x v="0"/>
  </r>
  <r>
    <n v="23345"/>
    <s v="High"/>
    <n v="0.1"/>
    <n v="146.34"/>
    <n v="43.75"/>
    <n v="2302"/>
    <x v="1"/>
    <s v="Beth Dolan"/>
    <s v="Delivery Truck"/>
    <x v="0"/>
    <x v="1"/>
    <x v="11"/>
    <s v="Jumbo Box"/>
    <x v="729"/>
    <n v="0.64"/>
    <n v="-1.6701745723858223"/>
    <s v="United States"/>
    <x v="3"/>
    <x v="26"/>
    <s v="Panama City"/>
    <n v="32404"/>
    <x v="35"/>
    <x v="0"/>
    <s v="2015"/>
    <d v="2015-01-04T00:00:00"/>
    <n v="-473.57799999999997"/>
    <n v="2"/>
    <n v="283.55"/>
    <n v="87696"/>
    <x v="0"/>
  </r>
  <r>
    <n v="6673"/>
    <s v="Critical"/>
    <n v="7.0000000000000007E-2"/>
    <n v="270.98"/>
    <n v="50"/>
    <n v="2303"/>
    <x v="1"/>
    <s v="Joe Baldwin"/>
    <s v="Delivery Truck"/>
    <x v="0"/>
    <x v="1"/>
    <x v="1"/>
    <s v="Jumbo Drum"/>
    <x v="728"/>
    <n v="0.77"/>
    <n v="-9.8437301434386743E-3"/>
    <s v="United States"/>
    <x v="1"/>
    <x v="4"/>
    <s v="New York City"/>
    <n v="10011"/>
    <x v="143"/>
    <x v="2"/>
    <s v="2015"/>
    <d v="2015-02-13T00:00:00"/>
    <n v="-96.05"/>
    <n v="36"/>
    <n v="9757.48"/>
    <n v="47493"/>
    <x v="0"/>
  </r>
  <r>
    <n v="5345"/>
    <s v="High"/>
    <n v="0.1"/>
    <n v="146.34"/>
    <n v="43.75"/>
    <n v="2303"/>
    <x v="1"/>
    <s v="Joe Baldwin"/>
    <s v="Delivery Truck"/>
    <x v="0"/>
    <x v="1"/>
    <x v="11"/>
    <s v="Jumbo Box"/>
    <x v="729"/>
    <n v="0.64"/>
    <n v="-0.31840731684378826"/>
    <s v="United States"/>
    <x v="1"/>
    <x v="4"/>
    <s v="New York City"/>
    <n v="10011"/>
    <x v="35"/>
    <x v="0"/>
    <s v="2015"/>
    <d v="2015-01-04T00:00:00"/>
    <n v="-270.85000000000002"/>
    <n v="6"/>
    <n v="850.64"/>
    <n v="37987"/>
    <x v="0"/>
  </r>
  <r>
    <n v="19934"/>
    <s v="High"/>
    <n v="0"/>
    <n v="90.48"/>
    <n v="19.989999999999998"/>
    <n v="2305"/>
    <x v="0"/>
    <s v="Pat Kinney"/>
    <s v="Regular Air"/>
    <x v="2"/>
    <x v="0"/>
    <x v="4"/>
    <s v="Small Box"/>
    <x v="634"/>
    <n v="0.4"/>
    <n v="0.69"/>
    <s v="United States"/>
    <x v="2"/>
    <x v="46"/>
    <s v="Watertown"/>
    <n v="57201"/>
    <x v="123"/>
    <x v="1"/>
    <s v="2015"/>
    <d v="2015-06-24T00:00:00"/>
    <n v="800.25509999999986"/>
    <n v="12"/>
    <n v="1159.79"/>
    <n v="89869"/>
    <x v="0"/>
  </r>
  <r>
    <n v="23313"/>
    <s v="Low"/>
    <n v="0.08"/>
    <n v="9.48"/>
    <n v="7.29"/>
    <n v="2308"/>
    <x v="1"/>
    <s v="Laurence Cummings"/>
    <s v="Regular Air"/>
    <x v="2"/>
    <x v="1"/>
    <x v="2"/>
    <s v="Small Pack"/>
    <x v="2"/>
    <n v="0.45"/>
    <n v="-2.4925816023738872"/>
    <s v="United States"/>
    <x v="3"/>
    <x v="26"/>
    <s v="Lehigh Acres"/>
    <n v="33971"/>
    <x v="120"/>
    <x v="5"/>
    <s v="2015"/>
    <d v="2015-03-26T00:00:00"/>
    <n v="-50.4"/>
    <n v="2"/>
    <n v="20.22"/>
    <n v="90557"/>
    <x v="0"/>
  </r>
  <r>
    <n v="23314"/>
    <s v="Low"/>
    <n v="0.03"/>
    <n v="193.17"/>
    <n v="19.989999999999998"/>
    <n v="2308"/>
    <x v="1"/>
    <s v="Laurence Cummings"/>
    <s v="Regular Air"/>
    <x v="2"/>
    <x v="0"/>
    <x v="10"/>
    <s v="Small Box"/>
    <x v="538"/>
    <n v="0.71"/>
    <n v="-0.22515219791216098"/>
    <s v="United States"/>
    <x v="3"/>
    <x v="26"/>
    <s v="Lehigh Acres"/>
    <n v="33971"/>
    <x v="120"/>
    <x v="5"/>
    <s v="2015"/>
    <d v="2015-03-28T00:00:00"/>
    <n v="-348.75400000000002"/>
    <n v="8"/>
    <n v="1548.97"/>
    <n v="90557"/>
    <x v="0"/>
  </r>
  <r>
    <n v="26048"/>
    <s v="High"/>
    <n v="0.08"/>
    <n v="68.81"/>
    <n v="60"/>
    <n v="2323"/>
    <x v="1"/>
    <s v="Emma Buckley"/>
    <s v="Delivery Truck"/>
    <x v="2"/>
    <x v="0"/>
    <x v="15"/>
    <s v="Jumbo Drum"/>
    <x v="730"/>
    <n v="0.41"/>
    <n v="-1.6291659267152072"/>
    <s v="United States"/>
    <x v="0"/>
    <x v="1"/>
    <s v="Coachella"/>
    <n v="92236"/>
    <x v="44"/>
    <x v="5"/>
    <s v="2015"/>
    <d v="2015-03-17T00:00:00"/>
    <n v="-550.42999999999995"/>
    <n v="5"/>
    <n v="337.86"/>
    <n v="88721"/>
    <x v="0"/>
  </r>
  <r>
    <n v="26049"/>
    <s v="High"/>
    <n v="0.04"/>
    <n v="21.38"/>
    <n v="8.99"/>
    <n v="2323"/>
    <x v="1"/>
    <s v="Emma Buckley"/>
    <s v="Regular Air"/>
    <x v="2"/>
    <x v="0"/>
    <x v="0"/>
    <s v="Small Pack"/>
    <x v="731"/>
    <n v="0.59"/>
    <n v="-0.61892886830542693"/>
    <s v="United States"/>
    <x v="0"/>
    <x v="1"/>
    <s v="Coachella"/>
    <n v="92236"/>
    <x v="44"/>
    <x v="5"/>
    <s v="2015"/>
    <d v="2015-03-18T00:00:00"/>
    <n v="-52.12"/>
    <n v="4"/>
    <n v="84.21"/>
    <n v="88721"/>
    <x v="0"/>
  </r>
  <r>
    <n v="23053"/>
    <s v="Not Specified"/>
    <n v="0.06"/>
    <n v="4.9800000000000004"/>
    <n v="4.62"/>
    <n v="2323"/>
    <x v="1"/>
    <s v="Emma Buckley"/>
    <s v="Express Air"/>
    <x v="2"/>
    <x v="2"/>
    <x v="13"/>
    <s v="Small Pack"/>
    <x v="139"/>
    <n v="0.64"/>
    <n v="-0.69708311822405777"/>
    <s v="United States"/>
    <x v="0"/>
    <x v="1"/>
    <s v="Coachella"/>
    <n v="92236"/>
    <x v="117"/>
    <x v="1"/>
    <s v="2015"/>
    <d v="2015-06-19T00:00:00"/>
    <n v="-27.004999999999999"/>
    <n v="7"/>
    <n v="38.74"/>
    <n v="88722"/>
    <x v="0"/>
  </r>
  <r>
    <n v="25456"/>
    <s v="Medium"/>
    <n v="0.06"/>
    <n v="28.53"/>
    <n v="1.49"/>
    <n v="2330"/>
    <x v="0"/>
    <s v="Kara Foster"/>
    <s v="Regular Air"/>
    <x v="1"/>
    <x v="0"/>
    <x v="8"/>
    <s v="Small Box"/>
    <x v="107"/>
    <n v="0.38"/>
    <n v="0.55662987545678277"/>
    <s v="United States"/>
    <x v="2"/>
    <x v="25"/>
    <s v="Marion"/>
    <n v="52302"/>
    <x v="120"/>
    <x v="5"/>
    <s v="2015"/>
    <d v="2015-03-27T00:00:00"/>
    <n v="74.638500000000008"/>
    <n v="5"/>
    <n v="134.09"/>
    <n v="90964"/>
    <x v="0"/>
  </r>
  <r>
    <n v="19441"/>
    <s v="High"/>
    <n v="0.06"/>
    <n v="180.98"/>
    <n v="26.2"/>
    <n v="2333"/>
    <x v="0"/>
    <s v="Megan Woods"/>
    <s v="Delivery Truck"/>
    <x v="2"/>
    <x v="1"/>
    <x v="1"/>
    <s v="Jumbo Drum"/>
    <x v="68"/>
    <n v="0.59"/>
    <n v="-0.63753716163354723"/>
    <s v="United States"/>
    <x v="2"/>
    <x v="45"/>
    <s v="Green Bay"/>
    <n v="54302"/>
    <x v="96"/>
    <x v="1"/>
    <s v="2015"/>
    <d v="2015-06-24T00:00:00"/>
    <n v="-122.235"/>
    <n v="1"/>
    <n v="191.73"/>
    <n v="89611"/>
    <x v="0"/>
  </r>
  <r>
    <n v="23721"/>
    <s v="Low"/>
    <n v="0.06"/>
    <n v="60.65"/>
    <n v="12.23"/>
    <n v="2334"/>
    <x v="1"/>
    <s v="Stephanie Hawkins"/>
    <s v="Regular Air"/>
    <x v="3"/>
    <x v="1"/>
    <x v="2"/>
    <s v="Medium Box"/>
    <x v="614"/>
    <n v="0.64"/>
    <n v="0.69"/>
    <s v="United States"/>
    <x v="2"/>
    <x v="45"/>
    <s v="Greenfield"/>
    <n v="53220"/>
    <x v="34"/>
    <x v="4"/>
    <s v="2015"/>
    <d v="2015-04-08T00:00:00"/>
    <n v="427.00649999999996"/>
    <n v="10"/>
    <n v="618.85"/>
    <n v="89608"/>
    <x v="0"/>
  </r>
  <r>
    <n v="23693"/>
    <s v="Not Specified"/>
    <n v="0.05"/>
    <n v="14.81"/>
    <n v="13.32"/>
    <n v="2334"/>
    <x v="1"/>
    <s v="Stephanie Hawkins"/>
    <s v="Regular Air"/>
    <x v="2"/>
    <x v="0"/>
    <x v="15"/>
    <s v="Small Box"/>
    <x v="296"/>
    <n v="0.43"/>
    <n v="-1.6422967497198036"/>
    <s v="United States"/>
    <x v="2"/>
    <x v="45"/>
    <s v="Greenfield"/>
    <n v="53220"/>
    <x v="37"/>
    <x v="4"/>
    <s v="2015"/>
    <d v="2015-04-11T00:00:00"/>
    <n v="-190.49"/>
    <n v="8"/>
    <n v="115.99"/>
    <n v="89609"/>
    <x v="0"/>
  </r>
  <r>
    <n v="23694"/>
    <s v="Not Specified"/>
    <n v="0.08"/>
    <n v="2.78"/>
    <n v="1.25"/>
    <n v="2334"/>
    <x v="1"/>
    <s v="Stephanie Hawkins"/>
    <s v="Regular Air"/>
    <x v="2"/>
    <x v="0"/>
    <x v="0"/>
    <s v="Wrap Bag"/>
    <x v="732"/>
    <n v="0.59"/>
    <n v="-0.45066803699897223"/>
    <s v="United States"/>
    <x v="2"/>
    <x v="45"/>
    <s v="Greenfield"/>
    <n v="53220"/>
    <x v="37"/>
    <x v="4"/>
    <s v="2015"/>
    <d v="2015-04-10T00:00:00"/>
    <n v="-8.77"/>
    <n v="7"/>
    <n v="19.46"/>
    <n v="89609"/>
    <x v="0"/>
  </r>
  <r>
    <n v="24952"/>
    <s v="Low"/>
    <n v="0.06"/>
    <n v="3.74"/>
    <n v="0.94"/>
    <n v="2334"/>
    <x v="1"/>
    <s v="Stephanie Hawkins"/>
    <s v="Regular Air"/>
    <x v="1"/>
    <x v="0"/>
    <x v="3"/>
    <s v="Wrap Bag"/>
    <x v="733"/>
    <n v="0.83"/>
    <n v="-0.17173184357541899"/>
    <s v="United States"/>
    <x v="2"/>
    <x v="45"/>
    <s v="Greenfield"/>
    <n v="53220"/>
    <x v="42"/>
    <x v="1"/>
    <s v="2015"/>
    <d v="2015-06-09T00:00:00"/>
    <n v="-7.6849999999999996"/>
    <n v="12"/>
    <n v="44.75"/>
    <n v="89610"/>
    <x v="0"/>
  </r>
  <r>
    <n v="25241"/>
    <s v="Critical"/>
    <n v="0.06"/>
    <n v="2.08"/>
    <n v="5.33"/>
    <n v="2338"/>
    <x v="1"/>
    <s v="Lynn Hines"/>
    <s v="Regular Air"/>
    <x v="1"/>
    <x v="1"/>
    <x v="2"/>
    <s v="Small Box"/>
    <x v="261"/>
    <n v="0.43"/>
    <n v="-8.9446587215601294"/>
    <s v="United States"/>
    <x v="1"/>
    <x v="30"/>
    <s v="College Park"/>
    <n v="20740"/>
    <x v="107"/>
    <x v="0"/>
    <s v="2015"/>
    <d v="2015-01-13T00:00:00"/>
    <n v="-82.559200000000004"/>
    <n v="4"/>
    <n v="9.23"/>
    <n v="91480"/>
    <x v="0"/>
  </r>
  <r>
    <n v="26137"/>
    <s v="High"/>
    <n v="0.1"/>
    <n v="6.75"/>
    <n v="2.99"/>
    <n v="2338"/>
    <x v="1"/>
    <s v="Lynn Hines"/>
    <s v="Regular Air"/>
    <x v="1"/>
    <x v="0"/>
    <x v="8"/>
    <s v="Small Box"/>
    <x v="734"/>
    <n v="0.35"/>
    <n v="0.18878081764277543"/>
    <s v="United States"/>
    <x v="1"/>
    <x v="30"/>
    <s v="College Park"/>
    <n v="20740"/>
    <x v="48"/>
    <x v="5"/>
    <s v="2015"/>
    <d v="2015-03-29T00:00:00"/>
    <n v="18.147500000000001"/>
    <n v="15"/>
    <n v="96.13"/>
    <n v="91481"/>
    <x v="0"/>
  </r>
  <r>
    <n v="22526"/>
    <s v="Medium"/>
    <n v="0.05"/>
    <n v="11.58"/>
    <n v="6.97"/>
    <n v="2339"/>
    <x v="0"/>
    <s v="Gordon Boswell"/>
    <s v="Regular Air"/>
    <x v="1"/>
    <x v="0"/>
    <x v="4"/>
    <s v="Small Box"/>
    <x v="240"/>
    <n v="0.35"/>
    <n v="3.7939426717144439E-2"/>
    <s v="United States"/>
    <x v="2"/>
    <x v="7"/>
    <s v="Cloverleaf"/>
    <n v="77015"/>
    <x v="40"/>
    <x v="3"/>
    <s v="2015"/>
    <d v="2015-05-28T00:00:00"/>
    <n v="2.8060000000000027"/>
    <n v="6"/>
    <n v="73.959999999999994"/>
    <n v="91482"/>
    <x v="0"/>
  </r>
  <r>
    <n v="19052"/>
    <s v="Medium"/>
    <n v="7.0000000000000007E-2"/>
    <n v="200.98"/>
    <n v="23.76"/>
    <n v="2345"/>
    <x v="1"/>
    <s v="Colleen Marsh"/>
    <s v="Delivery Truck"/>
    <x v="0"/>
    <x v="1"/>
    <x v="1"/>
    <s v="Jumbo Drum"/>
    <x v="735"/>
    <n v="0.57999999999999996"/>
    <n v="-7.3329641729885375E-2"/>
    <s v="United States"/>
    <x v="3"/>
    <x v="35"/>
    <s v="Paducah"/>
    <n v="42003"/>
    <x v="88"/>
    <x v="5"/>
    <s v="2015"/>
    <d v="2015-03-15T00:00:00"/>
    <n v="-132.42600000000002"/>
    <n v="9"/>
    <n v="1805.9"/>
    <n v="89504"/>
    <x v="0"/>
  </r>
  <r>
    <n v="19053"/>
    <s v="Medium"/>
    <n v="0.02"/>
    <n v="179.29"/>
    <n v="29.21"/>
    <n v="2345"/>
    <x v="1"/>
    <s v="Colleen Marsh"/>
    <s v="Delivery Truck"/>
    <x v="0"/>
    <x v="1"/>
    <x v="11"/>
    <s v="Jumbo Box"/>
    <x v="218"/>
    <n v="0.76"/>
    <n v="-1.3205613178767539"/>
    <s v="United States"/>
    <x v="3"/>
    <x v="35"/>
    <s v="Paducah"/>
    <n v="42003"/>
    <x v="88"/>
    <x v="5"/>
    <s v="2015"/>
    <d v="2015-03-14T00:00:00"/>
    <n v="-411.23599999999999"/>
    <n v="2"/>
    <n v="311.41000000000003"/>
    <n v="89504"/>
    <x v="0"/>
  </r>
  <r>
    <n v="20776"/>
    <s v="Low"/>
    <n v="0.03"/>
    <n v="297.64"/>
    <n v="14.7"/>
    <n v="2346"/>
    <x v="1"/>
    <s v="Sylvia Kumar"/>
    <s v="Delivery Truck"/>
    <x v="0"/>
    <x v="2"/>
    <x v="6"/>
    <s v="Jumbo Drum"/>
    <x v="192"/>
    <n v="0.56999999999999995"/>
    <n v="-1.3210504309356495E-2"/>
    <s v="United States"/>
    <x v="3"/>
    <x v="35"/>
    <s v="Pleasure Ridge Park"/>
    <n v="40258"/>
    <x v="56"/>
    <x v="0"/>
    <s v="2015"/>
    <d v="2015-01-15T00:00:00"/>
    <n v="-48.971999999999994"/>
    <n v="12"/>
    <n v="3707.05"/>
    <n v="89503"/>
    <x v="0"/>
  </r>
  <r>
    <n v="21627"/>
    <s v="High"/>
    <n v="0.1"/>
    <n v="218.75"/>
    <n v="69.64"/>
    <n v="2346"/>
    <x v="1"/>
    <s v="Sylvia Kumar"/>
    <s v="Delivery Truck"/>
    <x v="0"/>
    <x v="1"/>
    <x v="11"/>
    <s v="Jumbo Box"/>
    <x v="228"/>
    <n v="0.77"/>
    <n v="2.2208200543280644E-2"/>
    <s v="United States"/>
    <x v="3"/>
    <x v="35"/>
    <s v="Pleasure Ridge Park"/>
    <n v="40258"/>
    <x v="135"/>
    <x v="3"/>
    <s v="2015"/>
    <d v="2015-05-21T00:00:00"/>
    <n v="62.297999999999995"/>
    <n v="17"/>
    <n v="2805.18"/>
    <n v="89505"/>
    <x v="0"/>
  </r>
  <r>
    <n v="18675"/>
    <s v="Critical"/>
    <n v="0.08"/>
    <n v="6.48"/>
    <n v="7.49"/>
    <n v="2351"/>
    <x v="0"/>
    <s v="Faye Silver"/>
    <s v="Regular Air"/>
    <x v="0"/>
    <x v="0"/>
    <x v="7"/>
    <s v="Small Box"/>
    <x v="664"/>
    <n v="0.37"/>
    <n v="-1.4756369032896364"/>
    <s v="United States"/>
    <x v="1"/>
    <x v="30"/>
    <s v="Crofton"/>
    <n v="21114"/>
    <x v="25"/>
    <x v="5"/>
    <s v="2015"/>
    <d v="2015-04-02T00:00:00"/>
    <n v="-119.32"/>
    <n v="13"/>
    <n v="80.86"/>
    <n v="86163"/>
    <x v="0"/>
  </r>
  <r>
    <n v="20904"/>
    <s v="Critical"/>
    <n v="0.06"/>
    <n v="59.76"/>
    <n v="9.7100000000000009"/>
    <n v="2352"/>
    <x v="1"/>
    <s v="Kerry Beach"/>
    <s v="Regular Air"/>
    <x v="3"/>
    <x v="0"/>
    <x v="10"/>
    <s v="Small Box"/>
    <x v="373"/>
    <n v="0.56999999999999995"/>
    <n v="0.69"/>
    <s v="United States"/>
    <x v="1"/>
    <x v="30"/>
    <s v="Cumberland"/>
    <n v="21501"/>
    <x v="105"/>
    <x v="1"/>
    <s v="2015"/>
    <d v="2015-06-23T00:00:00"/>
    <n v="756.67470000000003"/>
    <n v="18"/>
    <n v="1096.6300000000001"/>
    <n v="86165"/>
    <x v="0"/>
  </r>
  <r>
    <n v="20905"/>
    <s v="Critical"/>
    <n v="7.0000000000000007E-2"/>
    <n v="195.99"/>
    <n v="4.2"/>
    <n v="2352"/>
    <x v="1"/>
    <s v="Kerry Beach"/>
    <s v="Regular Air"/>
    <x v="3"/>
    <x v="2"/>
    <x v="5"/>
    <s v="Small Box"/>
    <x v="736"/>
    <n v="0.56000000000000005"/>
    <n v="-0.35174175789407075"/>
    <s v="United States"/>
    <x v="1"/>
    <x v="30"/>
    <s v="Cumberland"/>
    <n v="21501"/>
    <x v="105"/>
    <x v="1"/>
    <s v="2015"/>
    <d v="2015-06-23T00:00:00"/>
    <n v="-222.34299999999999"/>
    <n v="4"/>
    <n v="632.12"/>
    <n v="86165"/>
    <x v="0"/>
  </r>
  <r>
    <n v="19270"/>
    <s v="Not Specified"/>
    <n v="0.09"/>
    <n v="71.37"/>
    <n v="69"/>
    <n v="2352"/>
    <x v="1"/>
    <s v="Kerry Beach"/>
    <s v="Regular Air"/>
    <x v="1"/>
    <x v="1"/>
    <x v="11"/>
    <s v="Large Box"/>
    <x v="737"/>
    <n v="0.68"/>
    <n v="-1.1797077468572044"/>
    <s v="United States"/>
    <x v="1"/>
    <x v="30"/>
    <s v="Cumberland"/>
    <n v="21501"/>
    <x v="96"/>
    <x v="1"/>
    <s v="2015"/>
    <d v="2015-06-24T00:00:00"/>
    <n v="-1537.1356000000003"/>
    <n v="19"/>
    <n v="1302.98"/>
    <n v="86166"/>
    <x v="0"/>
  </r>
  <r>
    <n v="25338"/>
    <s v="Critical"/>
    <n v="0.04"/>
    <n v="5.98"/>
    <n v="0.96"/>
    <n v="2353"/>
    <x v="1"/>
    <s v="Patrick Lowry"/>
    <s v="Regular Air"/>
    <x v="0"/>
    <x v="0"/>
    <x v="0"/>
    <s v="Wrap Bag"/>
    <x v="631"/>
    <n v="0.6"/>
    <n v="0.39986038394415363"/>
    <s v="United States"/>
    <x v="1"/>
    <x v="30"/>
    <s v="Edgewood"/>
    <n v="21040"/>
    <x v="119"/>
    <x v="4"/>
    <s v="2015"/>
    <d v="2015-04-30T00:00:00"/>
    <n v="52.697600000000001"/>
    <n v="22"/>
    <n v="131.79"/>
    <n v="86164"/>
    <x v="0"/>
  </r>
  <r>
    <n v="25339"/>
    <s v="Critical"/>
    <n v="0.01"/>
    <n v="20.99"/>
    <n v="0.99"/>
    <n v="2353"/>
    <x v="1"/>
    <s v="Patrick Lowry"/>
    <s v="Regular Air"/>
    <x v="0"/>
    <x v="2"/>
    <x v="5"/>
    <s v="Wrap Bag"/>
    <x v="201"/>
    <n v="0.56999999999999995"/>
    <n v="-2.2132510614208885"/>
    <s v="United States"/>
    <x v="1"/>
    <x v="30"/>
    <s v="Edgewood"/>
    <n v="21040"/>
    <x v="119"/>
    <x v="4"/>
    <s v="2015"/>
    <d v="2015-04-30T00:00:00"/>
    <n v="-78.194159999999982"/>
    <n v="2"/>
    <n v="35.33"/>
    <n v="86164"/>
    <x v="0"/>
  </r>
  <r>
    <n v="22649"/>
    <s v="Not Specified"/>
    <n v="0.1"/>
    <n v="78.69"/>
    <n v="19.989999999999998"/>
    <n v="2355"/>
    <x v="1"/>
    <s v="Clyde Burnett"/>
    <s v="Regular Air"/>
    <x v="3"/>
    <x v="1"/>
    <x v="2"/>
    <s v="Small Box"/>
    <x v="3"/>
    <n v="0.43"/>
    <n v="0.69"/>
    <s v="United States"/>
    <x v="0"/>
    <x v="1"/>
    <s v="Coachella"/>
    <n v="92236"/>
    <x v="2"/>
    <x v="2"/>
    <s v="2015"/>
    <d v="2015-02-16T00:00:00"/>
    <n v="465.43949999999995"/>
    <n v="9"/>
    <n v="674.55"/>
    <n v="91304"/>
    <x v="0"/>
  </r>
  <r>
    <n v="21511"/>
    <s v="Medium"/>
    <n v="0.06"/>
    <n v="146.34"/>
    <n v="43.75"/>
    <n v="2355"/>
    <x v="1"/>
    <s v="Clyde Burnett"/>
    <s v="Delivery Truck"/>
    <x v="3"/>
    <x v="1"/>
    <x v="11"/>
    <s v="Jumbo Box"/>
    <x v="729"/>
    <n v="0.65"/>
    <n v="-5.1863772629034882E-2"/>
    <s v="United States"/>
    <x v="0"/>
    <x v="1"/>
    <s v="Coachella"/>
    <n v="92236"/>
    <x v="154"/>
    <x v="1"/>
    <s v="2015"/>
    <d v="2015-06-18T00:00:00"/>
    <n v="-89.27"/>
    <n v="12"/>
    <n v="1721.24"/>
    <n v="91306"/>
    <x v="0"/>
  </r>
  <r>
    <n v="24526"/>
    <s v="Medium"/>
    <n v="0"/>
    <n v="29.34"/>
    <n v="7.87"/>
    <n v="2356"/>
    <x v="0"/>
    <s v="Emma Bloom"/>
    <s v="Regular Air"/>
    <x v="3"/>
    <x v="1"/>
    <x v="2"/>
    <s v="Small Box"/>
    <x v="189"/>
    <n v="0.54"/>
    <n v="0.57657320685837399"/>
    <s v="United States"/>
    <x v="0"/>
    <x v="47"/>
    <s v="Rock Springs"/>
    <n v="82901"/>
    <x v="24"/>
    <x v="5"/>
    <s v="2015"/>
    <d v="2015-03-17T00:00:00"/>
    <n v="385.37"/>
    <n v="22"/>
    <n v="668.38"/>
    <n v="91305"/>
    <x v="0"/>
  </r>
  <r>
    <n v="20798"/>
    <s v="Low"/>
    <n v="0.1"/>
    <n v="205.99"/>
    <n v="8.99"/>
    <n v="2358"/>
    <x v="1"/>
    <s v="Danielle Baird"/>
    <s v="Regular Air"/>
    <x v="0"/>
    <x v="2"/>
    <x v="5"/>
    <s v="Small Box"/>
    <x v="20"/>
    <n v="0.56000000000000005"/>
    <n v="0.45283716345265235"/>
    <s v="United States"/>
    <x v="3"/>
    <x v="26"/>
    <s v="Fort Lauderdale"/>
    <n v="33311"/>
    <x v="30"/>
    <x v="5"/>
    <s v="2015"/>
    <d v="2015-03-08T00:00:00"/>
    <n v="147"/>
    <n v="2"/>
    <n v="324.62"/>
    <n v="88267"/>
    <x v="0"/>
  </r>
  <r>
    <n v="18892"/>
    <s v="Critical"/>
    <n v="0.05"/>
    <n v="2.08"/>
    <n v="2.56"/>
    <n v="2358"/>
    <x v="1"/>
    <s v="Danielle Baird"/>
    <s v="Regular Air"/>
    <x v="1"/>
    <x v="0"/>
    <x v="12"/>
    <s v="Small Pack"/>
    <x v="101"/>
    <n v="0.55000000000000004"/>
    <n v="-25.531785976056685"/>
    <s v="United States"/>
    <x v="3"/>
    <x v="26"/>
    <s v="Fort Lauderdale"/>
    <n v="33311"/>
    <x v="79"/>
    <x v="2"/>
    <s v="2015"/>
    <d v="2015-02-16T00:00:00"/>
    <n v="-1045.0160000000001"/>
    <n v="19"/>
    <n v="40.93"/>
    <n v="88268"/>
    <x v="0"/>
  </r>
  <r>
    <n v="21772"/>
    <s v="Critical"/>
    <n v="0"/>
    <n v="7.28"/>
    <n v="1.77"/>
    <n v="2359"/>
    <x v="0"/>
    <s v="Annie Horne"/>
    <s v="Regular Air"/>
    <x v="1"/>
    <x v="0"/>
    <x v="7"/>
    <s v="Wrap Bag"/>
    <x v="738"/>
    <n v="0.37"/>
    <n v="3.1291651067016102"/>
    <s v="United States"/>
    <x v="3"/>
    <x v="26"/>
    <s v="Fort Myers"/>
    <n v="33917"/>
    <x v="64"/>
    <x v="2"/>
    <s v="2015"/>
    <d v="2015-02-05T00:00:00"/>
    <n v="167.16000000000003"/>
    <n v="7"/>
    <n v="53.42"/>
    <n v="88265"/>
    <x v="0"/>
  </r>
  <r>
    <n v="24890"/>
    <s v="High"/>
    <n v="0.06"/>
    <n v="8.33"/>
    <n v="1.99"/>
    <n v="2361"/>
    <x v="0"/>
    <s v="Vincent Daniel"/>
    <s v="Regular Air"/>
    <x v="0"/>
    <x v="2"/>
    <x v="13"/>
    <s v="Small Pack"/>
    <x v="140"/>
    <n v="0.52"/>
    <n v="-40.614840989399298"/>
    <s v="United States"/>
    <x v="3"/>
    <x v="26"/>
    <s v="Fruit Cove"/>
    <n v="32259"/>
    <x v="147"/>
    <x v="2"/>
    <s v="2015"/>
    <d v="2015-02-26T00:00:00"/>
    <n v="-344.82000000000005"/>
    <n v="1"/>
    <n v="8.49"/>
    <n v="88266"/>
    <x v="0"/>
  </r>
  <r>
    <n v="19369"/>
    <s v="High"/>
    <n v="0"/>
    <n v="5.77"/>
    <n v="5.92"/>
    <n v="2363"/>
    <x v="0"/>
    <s v="Jacob Murray"/>
    <s v="Regular Air"/>
    <x v="1"/>
    <x v="1"/>
    <x v="2"/>
    <s v="Medium Box"/>
    <x v="739"/>
    <n v="0.55000000000000004"/>
    <n v="-0.88034912004578625"/>
    <s v="United States"/>
    <x v="1"/>
    <x v="10"/>
    <s v="Medina"/>
    <n v="44256"/>
    <x v="86"/>
    <x v="4"/>
    <s v="2015"/>
    <d v="2015-04-13T00:00:00"/>
    <n v="-61.5276"/>
    <n v="11"/>
    <n v="69.89"/>
    <n v="90040"/>
    <x v="0"/>
  </r>
  <r>
    <n v="21582"/>
    <s v="Low"/>
    <n v="7.0000000000000007E-2"/>
    <n v="5.98"/>
    <n v="5.79"/>
    <n v="2369"/>
    <x v="0"/>
    <s v="Mike G Hartman"/>
    <s v="Regular Air"/>
    <x v="3"/>
    <x v="0"/>
    <x v="7"/>
    <s v="Small Box"/>
    <x v="26"/>
    <n v="0.36"/>
    <n v="-0.54214285714285715"/>
    <s v="United States"/>
    <x v="3"/>
    <x v="26"/>
    <s v="Pembroke Pines"/>
    <n v="33024"/>
    <x v="107"/>
    <x v="0"/>
    <s v="2015"/>
    <d v="2015-01-15T00:00:00"/>
    <n v="-41.972700000000003"/>
    <n v="13"/>
    <n v="77.42"/>
    <n v="90408"/>
    <x v="0"/>
  </r>
  <r>
    <n v="21988"/>
    <s v="Medium"/>
    <n v="0.01"/>
    <n v="1.76"/>
    <n v="0.7"/>
    <n v="2372"/>
    <x v="0"/>
    <s v="Marvin Parrott"/>
    <s v="Regular Air"/>
    <x v="0"/>
    <x v="0"/>
    <x v="0"/>
    <s v="Wrap Bag"/>
    <x v="28"/>
    <n v="0.56000000000000005"/>
    <n v="-0.21666666666666667"/>
    <s v="United States"/>
    <x v="2"/>
    <x v="3"/>
    <s v="Duluth"/>
    <n v="55803"/>
    <x v="24"/>
    <x v="5"/>
    <s v="2015"/>
    <d v="2015-03-16T00:00:00"/>
    <n v="-1.56"/>
    <n v="4"/>
    <n v="7.2"/>
    <n v="90714"/>
    <x v="0"/>
  </r>
  <r>
    <n v="22827"/>
    <s v="High"/>
    <n v="0.05"/>
    <n v="3.28"/>
    <n v="3.97"/>
    <n v="2376"/>
    <x v="1"/>
    <s v="Debra Batchelor"/>
    <s v="Regular Air"/>
    <x v="0"/>
    <x v="0"/>
    <x v="0"/>
    <s v="Wrap Bag"/>
    <x v="623"/>
    <n v="0.56000000000000005"/>
    <n v="-1.635503344754446"/>
    <s v="United States"/>
    <x v="0"/>
    <x v="44"/>
    <s v="Moscow"/>
    <n v="83843"/>
    <x v="93"/>
    <x v="5"/>
    <s v="2015"/>
    <d v="2015-03-06T00:00:00"/>
    <n v="-100.24"/>
    <n v="18"/>
    <n v="61.29"/>
    <n v="91321"/>
    <x v="0"/>
  </r>
  <r>
    <n v="22828"/>
    <s v="High"/>
    <n v="0.03"/>
    <n v="6.98"/>
    <n v="9.69"/>
    <n v="2376"/>
    <x v="1"/>
    <s v="Debra Batchelor"/>
    <s v="Regular Air"/>
    <x v="0"/>
    <x v="0"/>
    <x v="10"/>
    <s v="Small Box"/>
    <x v="740"/>
    <n v="0.83"/>
    <n v="-2.4060467246907926"/>
    <s v="United States"/>
    <x v="0"/>
    <x v="44"/>
    <s v="Moscow"/>
    <n v="83843"/>
    <x v="93"/>
    <x v="5"/>
    <s v="2015"/>
    <d v="2015-03-07T00:00:00"/>
    <n v="-262.62"/>
    <n v="15"/>
    <n v="109.15"/>
    <n v="91321"/>
    <x v="0"/>
  </r>
  <r>
    <n v="18151"/>
    <s v="Low"/>
    <n v="0.06"/>
    <n v="122.99"/>
    <n v="19.989999999999998"/>
    <n v="2379"/>
    <x v="0"/>
    <s v="Mildred Briggs"/>
    <s v="Regular Air"/>
    <x v="2"/>
    <x v="0"/>
    <x v="8"/>
    <s v="Small Box"/>
    <x v="741"/>
    <n v="0.37"/>
    <n v="0.69"/>
    <s v="United States"/>
    <x v="2"/>
    <x v="22"/>
    <s v="Garden City"/>
    <n v="48135"/>
    <x v="130"/>
    <x v="3"/>
    <s v="2015"/>
    <d v="2015-05-07T00:00:00"/>
    <n v="1019.7095999999999"/>
    <n v="12"/>
    <n v="1477.84"/>
    <n v="86655"/>
    <x v="0"/>
  </r>
  <r>
    <n v="19898"/>
    <s v="Not Specified"/>
    <n v="7.0000000000000007E-2"/>
    <n v="3.38"/>
    <n v="0.85"/>
    <n v="2380"/>
    <x v="1"/>
    <s v="Lisa Branch"/>
    <s v="Regular Air"/>
    <x v="2"/>
    <x v="0"/>
    <x v="0"/>
    <s v="Wrap Bag"/>
    <x v="523"/>
    <n v="0.48"/>
    <n v="0.65474552957359011"/>
    <s v="United States"/>
    <x v="2"/>
    <x v="22"/>
    <s v="Grand Rapids"/>
    <n v="49505"/>
    <x v="138"/>
    <x v="4"/>
    <s v="2015"/>
    <d v="2015-04-28T00:00:00"/>
    <n v="19.04"/>
    <n v="9"/>
    <n v="29.08"/>
    <n v="86654"/>
    <x v="0"/>
  </r>
  <r>
    <n v="18152"/>
    <s v="Low"/>
    <n v="0.08"/>
    <n v="68.81"/>
    <n v="60"/>
    <n v="2380"/>
    <x v="1"/>
    <s v="Lisa Branch"/>
    <s v="Delivery Truck"/>
    <x v="2"/>
    <x v="0"/>
    <x v="15"/>
    <s v="Jumbo Drum"/>
    <x v="730"/>
    <n v="0.41"/>
    <n v="-0.92022091082703916"/>
    <s v="United States"/>
    <x v="2"/>
    <x v="22"/>
    <s v="Grand Rapids"/>
    <n v="49505"/>
    <x v="130"/>
    <x v="3"/>
    <s v="2015"/>
    <d v="2015-05-07T00:00:00"/>
    <n v="-1069.72"/>
    <n v="17"/>
    <n v="1162.46"/>
    <n v="86655"/>
    <x v="0"/>
  </r>
  <r>
    <n v="1898"/>
    <s v="Not Specified"/>
    <n v="7.0000000000000007E-2"/>
    <n v="3.38"/>
    <n v="0.85"/>
    <n v="2382"/>
    <x v="1"/>
    <s v="Geoffrey Saunders"/>
    <s v="Regular Air"/>
    <x v="2"/>
    <x v="0"/>
    <x v="0"/>
    <s v="Wrap Bag"/>
    <x v="523"/>
    <n v="0.48"/>
    <n v="0.17331148734753321"/>
    <s v="United States"/>
    <x v="1"/>
    <x v="4"/>
    <s v="New York City"/>
    <n v="10024"/>
    <x v="138"/>
    <x v="4"/>
    <s v="2015"/>
    <d v="2015-04-28T00:00:00"/>
    <n v="19.04"/>
    <n v="34"/>
    <n v="109.86"/>
    <n v="13606"/>
    <x v="0"/>
  </r>
  <r>
    <n v="151"/>
    <s v="Low"/>
    <n v="0.06"/>
    <n v="122.99"/>
    <n v="19.989999999999998"/>
    <n v="2382"/>
    <x v="1"/>
    <s v="Geoffrey Saunders"/>
    <s v="Regular Air"/>
    <x v="2"/>
    <x v="0"/>
    <x v="8"/>
    <s v="Small Box"/>
    <x v="741"/>
    <n v="0.37"/>
    <n v="0.23821741226623358"/>
    <s v="United States"/>
    <x v="1"/>
    <x v="4"/>
    <s v="New York City"/>
    <n v="10024"/>
    <x v="130"/>
    <x v="3"/>
    <s v="2015"/>
    <d v="2015-05-07T00:00:00"/>
    <n v="1408.1865"/>
    <n v="48"/>
    <n v="5911.35"/>
    <n v="962"/>
    <x v="0"/>
  </r>
  <r>
    <n v="152"/>
    <s v="Low"/>
    <n v="0.08"/>
    <n v="68.81"/>
    <n v="60"/>
    <n v="2382"/>
    <x v="1"/>
    <s v="Geoffrey Saunders"/>
    <s v="Delivery Truck"/>
    <x v="2"/>
    <x v="0"/>
    <x v="15"/>
    <s v="Jumbo Drum"/>
    <x v="730"/>
    <n v="0.41"/>
    <n v="-0.23005473294837467"/>
    <s v="United States"/>
    <x v="1"/>
    <x v="4"/>
    <s v="New York City"/>
    <n v="10024"/>
    <x v="130"/>
    <x v="3"/>
    <s v="2015"/>
    <d v="2015-05-07T00:00:00"/>
    <n v="-1069.72"/>
    <n v="68"/>
    <n v="4649.8500000000004"/>
    <n v="962"/>
    <x v="0"/>
  </r>
  <r>
    <n v="21171"/>
    <s v="Critical"/>
    <n v="0.1"/>
    <n v="130.97999999999999"/>
    <n v="30"/>
    <n v="2385"/>
    <x v="0"/>
    <s v="Janice Frye"/>
    <s v="Delivery Truck"/>
    <x v="2"/>
    <x v="1"/>
    <x v="1"/>
    <s v="Jumbo Drum"/>
    <x v="185"/>
    <n v="0.78"/>
    <n v="0.88500834074487056"/>
    <s v="United States"/>
    <x v="0"/>
    <x v="27"/>
    <s v="Las Cruces"/>
    <n v="88001"/>
    <x v="55"/>
    <x v="3"/>
    <s v="2015"/>
    <d v="2015-05-24T00:00:00"/>
    <n v="2000.11"/>
    <n v="18"/>
    <n v="2259.9899999999998"/>
    <n v="89184"/>
    <x v="0"/>
  </r>
  <r>
    <n v="23557"/>
    <s v="Not Specified"/>
    <n v="0.06"/>
    <n v="4.7699999999999996"/>
    <n v="2.39"/>
    <n v="2391"/>
    <x v="1"/>
    <s v="Jacob McNeill"/>
    <s v="Regular Air"/>
    <x v="0"/>
    <x v="2"/>
    <x v="13"/>
    <s v="Small Pack"/>
    <x v="742"/>
    <n v="0.72"/>
    <n v="-1.0748940178991993"/>
    <s v="United States"/>
    <x v="1"/>
    <x v="4"/>
    <s v="Oceanside"/>
    <n v="11572"/>
    <x v="40"/>
    <x v="3"/>
    <s v="2015"/>
    <d v="2015-05-26T00:00:00"/>
    <n v="-45.64"/>
    <n v="9"/>
    <n v="42.46"/>
    <n v="91122"/>
    <x v="0"/>
  </r>
  <r>
    <n v="23558"/>
    <s v="Not Specified"/>
    <n v="0.1"/>
    <n v="27.18"/>
    <n v="8.23"/>
    <n v="2391"/>
    <x v="1"/>
    <s v="Jacob McNeill"/>
    <s v="Regular Air"/>
    <x v="0"/>
    <x v="0"/>
    <x v="4"/>
    <s v="Small Box"/>
    <x v="743"/>
    <n v="0.38"/>
    <n v="0.65111762083678282"/>
    <s v="United States"/>
    <x v="1"/>
    <x v="4"/>
    <s v="Oceanside"/>
    <n v="11572"/>
    <x v="40"/>
    <x v="3"/>
    <s v="2015"/>
    <d v="2015-05-27T00:00:00"/>
    <n v="204.49"/>
    <n v="12"/>
    <n v="314.06"/>
    <n v="91122"/>
    <x v="0"/>
  </r>
  <r>
    <n v="21462"/>
    <s v="Not Specified"/>
    <n v="0"/>
    <n v="999.99"/>
    <n v="13.99"/>
    <n v="2391"/>
    <x v="1"/>
    <s v="Jacob McNeill"/>
    <s v="Regular Air"/>
    <x v="0"/>
    <x v="2"/>
    <x v="6"/>
    <s v="Medium Box"/>
    <x v="180"/>
    <n v="0.36"/>
    <n v="-1.4415956593629637"/>
    <s v="United States"/>
    <x v="1"/>
    <x v="4"/>
    <s v="Oceanside"/>
    <n v="11572"/>
    <x v="141"/>
    <x v="1"/>
    <s v="2015"/>
    <d v="2015-06-06T00:00:00"/>
    <n v="-1455.9971999999998"/>
    <n v="1"/>
    <n v="1009.99"/>
    <n v="91123"/>
    <x v="0"/>
  </r>
  <r>
    <n v="21463"/>
    <s v="Not Specified"/>
    <n v="0.05"/>
    <n v="6.48"/>
    <n v="5.14"/>
    <n v="2391"/>
    <x v="1"/>
    <s v="Jacob McNeill"/>
    <s v="Express Air"/>
    <x v="0"/>
    <x v="0"/>
    <x v="7"/>
    <s v="Small Box"/>
    <x v="339"/>
    <n v="0.37"/>
    <n v="-0.24479166666666666"/>
    <s v="United States"/>
    <x v="1"/>
    <x v="4"/>
    <s v="Oceanside"/>
    <n v="11572"/>
    <x v="141"/>
    <x v="1"/>
    <s v="2015"/>
    <d v="2015-06-05T00:00:00"/>
    <n v="-22.56"/>
    <n v="13"/>
    <n v="92.16"/>
    <n v="91123"/>
    <x v="0"/>
  </r>
  <r>
    <n v="18277"/>
    <s v="Medium"/>
    <n v="0.02"/>
    <n v="6.48"/>
    <n v="7.91"/>
    <n v="2393"/>
    <x v="1"/>
    <s v="Debbie Dillon"/>
    <s v="Regular Air"/>
    <x v="0"/>
    <x v="0"/>
    <x v="7"/>
    <s v="Small Box"/>
    <x v="744"/>
    <n v="0.37"/>
    <n v="-72.213696969696969"/>
    <s v="United States"/>
    <x v="3"/>
    <x v="29"/>
    <s v="Roswell"/>
    <n v="30076"/>
    <x v="124"/>
    <x v="3"/>
    <s v="2015"/>
    <d v="2015-05-31T00:00:00"/>
    <n v="-1191.5260000000001"/>
    <n v="2"/>
    <n v="16.5"/>
    <n v="86950"/>
    <x v="0"/>
  </r>
  <r>
    <n v="18197"/>
    <s v="High"/>
    <n v="0.06"/>
    <n v="105.29"/>
    <n v="10.119999999999999"/>
    <n v="2393"/>
    <x v="1"/>
    <s v="Debbie Dillon"/>
    <s v="Regular Air"/>
    <x v="0"/>
    <x v="1"/>
    <x v="2"/>
    <s v="Large Box"/>
    <x v="533"/>
    <n v="0.79"/>
    <n v="-3.7425373754843429E-2"/>
    <s v="United States"/>
    <x v="3"/>
    <x v="29"/>
    <s v="Roswell"/>
    <n v="30076"/>
    <x v="148"/>
    <x v="0"/>
    <s v="2015"/>
    <d v="2015-01-06T00:00:00"/>
    <n v="-45.01"/>
    <n v="12"/>
    <n v="1202.6600000000001"/>
    <n v="86951"/>
    <x v="0"/>
  </r>
  <r>
    <n v="20197"/>
    <s v="Critical"/>
    <n v="0.01"/>
    <n v="11.7"/>
    <n v="5.63"/>
    <n v="2394"/>
    <x v="1"/>
    <s v="Tina Monroe"/>
    <s v="Regular Air"/>
    <x v="0"/>
    <x v="0"/>
    <x v="8"/>
    <s v="Small Box"/>
    <x v="745"/>
    <n v="0.4"/>
    <n v="0.19934922975240224"/>
    <s v="United States"/>
    <x v="3"/>
    <x v="29"/>
    <s v="Sandy Springs"/>
    <n v="30328"/>
    <x v="90"/>
    <x v="3"/>
    <s v="2015"/>
    <d v="2015-05-03T00:00:00"/>
    <n v="39.209999999999994"/>
    <n v="16"/>
    <n v="196.69"/>
    <n v="86949"/>
    <x v="0"/>
  </r>
  <r>
    <n v="20198"/>
    <s v="Critical"/>
    <n v="0.03"/>
    <n v="4.55"/>
    <n v="1.49"/>
    <n v="2394"/>
    <x v="1"/>
    <s v="Tina Monroe"/>
    <s v="Regular Air"/>
    <x v="0"/>
    <x v="0"/>
    <x v="8"/>
    <s v="Small Box"/>
    <x v="516"/>
    <n v="0.35"/>
    <n v="2.4920556107249259"/>
    <s v="United States"/>
    <x v="3"/>
    <x v="29"/>
    <s v="Sandy Springs"/>
    <n v="30328"/>
    <x v="90"/>
    <x v="3"/>
    <s v="2015"/>
    <d v="2015-05-01T00:00:00"/>
    <n v="100.38000000000001"/>
    <n v="9"/>
    <n v="40.28"/>
    <n v="86949"/>
    <x v="0"/>
  </r>
  <r>
    <n v="24954"/>
    <s v="Not Specified"/>
    <n v="0.04"/>
    <n v="60.97"/>
    <n v="4.5"/>
    <n v="2395"/>
    <x v="0"/>
    <s v="Beverly Roberts"/>
    <s v="Regular Air"/>
    <x v="0"/>
    <x v="0"/>
    <x v="15"/>
    <s v="Small Box"/>
    <x v="714"/>
    <n v="0.56000000000000005"/>
    <n v="8.7827404319315294E-2"/>
    <s v="United States"/>
    <x v="3"/>
    <x v="29"/>
    <s v="Savannah"/>
    <n v="31401"/>
    <x v="165"/>
    <x v="5"/>
    <s v="2015"/>
    <d v="2015-03-24T00:00:00"/>
    <n v="79.423200000000008"/>
    <n v="15"/>
    <n v="904.31"/>
    <n v="86952"/>
    <x v="0"/>
  </r>
  <r>
    <n v="22369"/>
    <s v="Not Specified"/>
    <n v="0.03"/>
    <n v="7.64"/>
    <n v="5.83"/>
    <n v="2398"/>
    <x v="0"/>
    <s v="Julian F Wolfe"/>
    <s v="Regular Air"/>
    <x v="0"/>
    <x v="0"/>
    <x v="7"/>
    <s v="Wrap Bag"/>
    <x v="372"/>
    <n v="0.36"/>
    <n v="-0.15579599421845963"/>
    <s v="United States"/>
    <x v="2"/>
    <x v="12"/>
    <s v="Hanover Park"/>
    <n v="60103"/>
    <x v="152"/>
    <x v="2"/>
    <s v="2015"/>
    <d v="2015-02-26T00:00:00"/>
    <n v="-15.090400000000001"/>
    <n v="12"/>
    <n v="96.86"/>
    <n v="86373"/>
    <x v="0"/>
  </r>
  <r>
    <n v="19001"/>
    <s v="Medium"/>
    <n v="0"/>
    <n v="65.989999999999995"/>
    <n v="3.99"/>
    <n v="2417"/>
    <x v="0"/>
    <s v="Ken H Frazier"/>
    <s v="Regular Air"/>
    <x v="3"/>
    <x v="2"/>
    <x v="5"/>
    <s v="Small Box"/>
    <x v="382"/>
    <n v="0.59"/>
    <n v="-7.9101417096584595E-2"/>
    <s v="United States"/>
    <x v="3"/>
    <x v="8"/>
    <s v="Oakton"/>
    <n v="22124"/>
    <x v="88"/>
    <x v="5"/>
    <s v="2015"/>
    <d v="2015-03-15T00:00:00"/>
    <n v="-60.563999999999993"/>
    <n v="13"/>
    <n v="765.65"/>
    <n v="86754"/>
    <x v="0"/>
  </r>
  <r>
    <n v="20325"/>
    <s v="Critical"/>
    <n v="0.03"/>
    <n v="2.1"/>
    <n v="0.7"/>
    <n v="2418"/>
    <x v="1"/>
    <s v="Kyle Fink"/>
    <s v="Regular Air"/>
    <x v="3"/>
    <x v="0"/>
    <x v="0"/>
    <s v="Wrap Bag"/>
    <x v="746"/>
    <n v="0.56999999999999995"/>
    <n v="-169.02591743119265"/>
    <s v="United States"/>
    <x v="3"/>
    <x v="8"/>
    <s v="Petersburg"/>
    <n v="23805"/>
    <x v="61"/>
    <x v="0"/>
    <s v="2015"/>
    <d v="2015-01-07T00:00:00"/>
    <n v="-1473.9059999999999"/>
    <n v="4"/>
    <n v="8.7200000000000006"/>
    <n v="86750"/>
    <x v="0"/>
  </r>
  <r>
    <n v="21724"/>
    <s v="High"/>
    <n v="0.1"/>
    <n v="599.99"/>
    <n v="24.49"/>
    <n v="2418"/>
    <x v="1"/>
    <s v="Kyle Fink"/>
    <s v="Regular Air"/>
    <x v="3"/>
    <x v="2"/>
    <x v="16"/>
    <s v="Large Box"/>
    <x v="747"/>
    <n v="0.5"/>
    <n v="-5.3987214606124594E-2"/>
    <s v="United States"/>
    <x v="3"/>
    <x v="8"/>
    <s v="Petersburg"/>
    <n v="23805"/>
    <x v="56"/>
    <x v="0"/>
    <s v="2015"/>
    <d v="2015-01-11T00:00:00"/>
    <n v="-343.12599999999998"/>
    <n v="11"/>
    <n v="6355.69"/>
    <n v="86753"/>
    <x v="0"/>
  </r>
  <r>
    <n v="21725"/>
    <s v="High"/>
    <n v="0.06"/>
    <n v="2.78"/>
    <n v="1.25"/>
    <n v="2418"/>
    <x v="1"/>
    <s v="Kyle Fink"/>
    <s v="Regular Air"/>
    <x v="3"/>
    <x v="0"/>
    <x v="0"/>
    <s v="Wrap Bag"/>
    <x v="732"/>
    <n v="0.59"/>
    <n v="2.3624065503737981"/>
    <s v="United States"/>
    <x v="3"/>
    <x v="8"/>
    <s v="Petersburg"/>
    <n v="23805"/>
    <x v="56"/>
    <x v="0"/>
    <s v="2015"/>
    <d v="2015-01-12T00:00:00"/>
    <n v="66.359999999999985"/>
    <n v="10"/>
    <n v="28.09"/>
    <n v="86753"/>
    <x v="0"/>
  </r>
  <r>
    <n v="22376"/>
    <s v="Not Specified"/>
    <n v="7.0000000000000007E-2"/>
    <n v="225.04"/>
    <n v="11.79"/>
    <n v="2419"/>
    <x v="1"/>
    <s v="Sandra Faulkner"/>
    <s v="Regular Air"/>
    <x v="3"/>
    <x v="0"/>
    <x v="15"/>
    <s v="Medium Box"/>
    <x v="748"/>
    <n v="0.42"/>
    <n v="-0.14415608547537936"/>
    <s v="United States"/>
    <x v="3"/>
    <x v="8"/>
    <s v="Portsmouth"/>
    <n v="23701"/>
    <x v="173"/>
    <x v="5"/>
    <s v="2015"/>
    <d v="2015-03-26T00:00:00"/>
    <n v="-162.91800000000001"/>
    <n v="5"/>
    <n v="1130.1500000000001"/>
    <n v="86751"/>
    <x v="0"/>
  </r>
  <r>
    <n v="22377"/>
    <s v="Not Specified"/>
    <n v="0.03"/>
    <n v="7.84"/>
    <n v="4.71"/>
    <n v="2419"/>
    <x v="1"/>
    <s v="Sandra Faulkner"/>
    <s v="Regular Air"/>
    <x v="3"/>
    <x v="0"/>
    <x v="8"/>
    <s v="Small Box"/>
    <x v="749"/>
    <n v="0.35"/>
    <n v="15.812356078719882"/>
    <s v="United States"/>
    <x v="3"/>
    <x v="8"/>
    <s v="Portsmouth"/>
    <n v="23701"/>
    <x v="173"/>
    <x v="5"/>
    <s v="2015"/>
    <d v="2015-03-29T00:00:00"/>
    <n v="859.7177999999999"/>
    <n v="7"/>
    <n v="54.37"/>
    <n v="86751"/>
    <x v="0"/>
  </r>
  <r>
    <n v="25271"/>
    <s v="High"/>
    <n v="0.04"/>
    <n v="9.11"/>
    <n v="2.15"/>
    <n v="2420"/>
    <x v="0"/>
    <s v="Wesley Cho"/>
    <s v="Regular Air"/>
    <x v="3"/>
    <x v="0"/>
    <x v="7"/>
    <s v="Wrap Bag"/>
    <x v="452"/>
    <n v="0.4"/>
    <n v="-0.22873004857737683"/>
    <s v="United States"/>
    <x v="3"/>
    <x v="8"/>
    <s v="Richmond"/>
    <n v="23223"/>
    <x v="166"/>
    <x v="3"/>
    <s v="2015"/>
    <d v="2015-05-06T00:00:00"/>
    <n v="-23.072000000000003"/>
    <n v="11"/>
    <n v="100.87"/>
    <n v="86752"/>
    <x v="0"/>
  </r>
  <r>
    <n v="18802"/>
    <s v="Not Specified"/>
    <n v="0.05"/>
    <n v="150.97999999999999"/>
    <n v="43.71"/>
    <n v="2422"/>
    <x v="1"/>
    <s v="Arlene Wiggins Dalton"/>
    <s v="Delivery Truck"/>
    <x v="1"/>
    <x v="1"/>
    <x v="1"/>
    <s v="Jumbo Drum"/>
    <x v="750"/>
    <n v="0.55000000000000004"/>
    <n v="0.3501733904839856"/>
    <s v="United States"/>
    <x v="2"/>
    <x v="7"/>
    <s v="Huntsville"/>
    <n v="77340"/>
    <x v="84"/>
    <x v="3"/>
    <s v="2015"/>
    <d v="2015-05-25T00:00:00"/>
    <n v="650.29999999999995"/>
    <n v="12"/>
    <n v="1857.08"/>
    <n v="89053"/>
    <x v="0"/>
  </r>
  <r>
    <n v="19817"/>
    <s v="Medium"/>
    <n v="0.09"/>
    <n v="3.89"/>
    <n v="7.01"/>
    <n v="2422"/>
    <x v="1"/>
    <s v="Arlene Wiggins Dalton"/>
    <s v="Express Air"/>
    <x v="1"/>
    <x v="0"/>
    <x v="8"/>
    <s v="Small Box"/>
    <x v="477"/>
    <n v="0.37"/>
    <n v="-3.6256343984962407"/>
    <s v="United States"/>
    <x v="2"/>
    <x v="7"/>
    <s v="Huntsville"/>
    <n v="77340"/>
    <x v="46"/>
    <x v="0"/>
    <s v="2015"/>
    <d v="2015-01-24T00:00:00"/>
    <n v="-154.30700000000002"/>
    <n v="10"/>
    <n v="42.56"/>
    <n v="89055"/>
    <x v="0"/>
  </r>
  <r>
    <n v="25126"/>
    <s v="Low"/>
    <n v="0.04"/>
    <n v="100.98"/>
    <n v="7.18"/>
    <n v="2423"/>
    <x v="0"/>
    <s v="Nicholas Wallace"/>
    <s v="Regular Air"/>
    <x v="1"/>
    <x v="2"/>
    <x v="13"/>
    <s v="Small Box"/>
    <x v="751"/>
    <n v="0.4"/>
    <n v="0.65059892506808703"/>
    <s v="United States"/>
    <x v="2"/>
    <x v="7"/>
    <s v="Hurst"/>
    <n v="76053"/>
    <x v="72"/>
    <x v="0"/>
    <s v="2015"/>
    <d v="2015-01-26T00:00:00"/>
    <n v="269.94"/>
    <n v="4"/>
    <n v="414.91"/>
    <n v="89054"/>
    <x v="0"/>
  </r>
  <r>
    <n v="21761"/>
    <s v="High"/>
    <n v="0.08"/>
    <n v="30.93"/>
    <n v="3.92"/>
    <n v="2426"/>
    <x v="1"/>
    <s v="Dorothy Holt"/>
    <s v="Regular Air"/>
    <x v="2"/>
    <x v="1"/>
    <x v="2"/>
    <s v="Small Pack"/>
    <x v="609"/>
    <n v="0.44"/>
    <n v="0.69"/>
    <s v="United States"/>
    <x v="2"/>
    <x v="7"/>
    <s v="Irving"/>
    <n v="75061"/>
    <x v="24"/>
    <x v="5"/>
    <s v="2015"/>
    <d v="2015-03-16T00:00:00"/>
    <n v="63.059099999999994"/>
    <n v="3"/>
    <n v="91.39"/>
    <n v="90859"/>
    <x v="0"/>
  </r>
  <r>
    <n v="20496"/>
    <s v="Low"/>
    <n v="0.08"/>
    <n v="4.4800000000000004"/>
    <n v="49"/>
    <n v="2426"/>
    <x v="1"/>
    <s v="Dorothy Holt"/>
    <s v="Regular Air"/>
    <x v="2"/>
    <x v="0"/>
    <x v="15"/>
    <s v="Large Box"/>
    <x v="238"/>
    <n v="0.6"/>
    <n v="0.69"/>
    <s v="United States"/>
    <x v="2"/>
    <x v="7"/>
    <s v="Irving"/>
    <n v="75061"/>
    <x v="10"/>
    <x v="3"/>
    <s v="2015"/>
    <d v="2015-05-02T00:00:00"/>
    <n v="139.58009999999999"/>
    <n v="37"/>
    <n v="202.29"/>
    <n v="90861"/>
    <x v="0"/>
  </r>
  <r>
    <n v="20497"/>
    <s v="Low"/>
    <n v="0"/>
    <n v="17.670000000000002"/>
    <n v="8.99"/>
    <n v="2426"/>
    <x v="1"/>
    <s v="Dorothy Holt"/>
    <s v="Regular Air"/>
    <x v="2"/>
    <x v="1"/>
    <x v="2"/>
    <s v="Small Pack"/>
    <x v="283"/>
    <n v="0.47"/>
    <n v="0.65005038231284462"/>
    <s v="United States"/>
    <x v="2"/>
    <x v="7"/>
    <s v="Irving"/>
    <n v="75061"/>
    <x v="10"/>
    <x v="3"/>
    <s v="2015"/>
    <d v="2015-05-09T00:00:00"/>
    <n v="109.67000000000002"/>
    <n v="9"/>
    <n v="168.71"/>
    <n v="90861"/>
    <x v="0"/>
  </r>
  <r>
    <n v="23729"/>
    <s v="High"/>
    <n v="0.03"/>
    <n v="40.99"/>
    <n v="19.989999999999998"/>
    <n v="2427"/>
    <x v="0"/>
    <s v="John Merritt"/>
    <s v="Regular Air"/>
    <x v="0"/>
    <x v="0"/>
    <x v="7"/>
    <s v="Small Box"/>
    <x v="659"/>
    <n v="0.36"/>
    <n v="0.44634788008807091"/>
    <s v="United States"/>
    <x v="2"/>
    <x v="7"/>
    <s v="Keller"/>
    <n v="76248"/>
    <x v="149"/>
    <x v="2"/>
    <s v="2015"/>
    <d v="2015-02-18T00:00:00"/>
    <n v="395.30799999999999"/>
    <n v="21"/>
    <n v="885.65"/>
    <n v="90860"/>
    <x v="0"/>
  </r>
  <r>
    <n v="22562"/>
    <s v="Not Specified"/>
    <n v="0.1"/>
    <n v="14.28"/>
    <n v="2.99"/>
    <n v="2430"/>
    <x v="1"/>
    <s v="Kimberly Reilly"/>
    <s v="Regular Air"/>
    <x v="1"/>
    <x v="0"/>
    <x v="8"/>
    <s v="Small Box"/>
    <x v="602"/>
    <n v="0.39"/>
    <n v="0.69"/>
    <s v="United States"/>
    <x v="2"/>
    <x v="7"/>
    <s v="Killeen"/>
    <n v="76541"/>
    <x v="120"/>
    <x v="5"/>
    <s v="2015"/>
    <d v="2015-03-25T00:00:00"/>
    <n v="104.9145"/>
    <n v="11"/>
    <n v="152.05000000000001"/>
    <n v="91108"/>
    <x v="0"/>
  </r>
  <r>
    <n v="22105"/>
    <s v="Not Specified"/>
    <n v="0.04"/>
    <n v="7.08"/>
    <n v="2.35"/>
    <n v="2430"/>
    <x v="1"/>
    <s v="Kimberly Reilly"/>
    <s v="Regular Air"/>
    <x v="1"/>
    <x v="0"/>
    <x v="0"/>
    <s v="Wrap Bag"/>
    <x v="416"/>
    <n v="0.47"/>
    <n v="0.50081466395112018"/>
    <s v="United States"/>
    <x v="2"/>
    <x v="7"/>
    <s v="Killeen"/>
    <n v="76541"/>
    <x v="98"/>
    <x v="4"/>
    <s v="2015"/>
    <d v="2015-04-11T00:00:00"/>
    <n v="24.59"/>
    <n v="7"/>
    <n v="49.1"/>
    <n v="91109"/>
    <x v="0"/>
  </r>
  <r>
    <n v="20731"/>
    <s v="Low"/>
    <n v="0.03"/>
    <n v="140.99"/>
    <n v="4.2"/>
    <n v="2430"/>
    <x v="1"/>
    <s v="Kimberly Reilly"/>
    <s v="Regular Air"/>
    <x v="1"/>
    <x v="2"/>
    <x v="5"/>
    <s v="Small Box"/>
    <x v="752"/>
    <n v="0.59"/>
    <n v="-1.8614835254017206"/>
    <s v="United States"/>
    <x v="2"/>
    <x v="7"/>
    <s v="Killeen"/>
    <n v="76541"/>
    <x v="48"/>
    <x v="5"/>
    <s v="2015"/>
    <d v="2015-04-06T00:00:00"/>
    <n v="-458.74400000000003"/>
    <n v="2"/>
    <n v="246.44"/>
    <n v="91110"/>
    <x v="0"/>
  </r>
  <r>
    <n v="3490"/>
    <s v="Not Specified"/>
    <n v="0.05"/>
    <n v="8.85"/>
    <n v="5.6"/>
    <n v="2431"/>
    <x v="1"/>
    <s v="Troy Cassidy"/>
    <s v="Regular Air"/>
    <x v="3"/>
    <x v="0"/>
    <x v="8"/>
    <s v="Small Box"/>
    <x v="753"/>
    <n v="0.36"/>
    <n v="-4.6097046413502103E-2"/>
    <s v="United States"/>
    <x v="0"/>
    <x v="1"/>
    <s v="Los Angeles"/>
    <n v="90004"/>
    <x v="69"/>
    <x v="1"/>
    <s v="2015"/>
    <d v="2015-06-11T00:00:00"/>
    <n v="-9.1769999999999996"/>
    <n v="21"/>
    <n v="199.08"/>
    <n v="24869"/>
    <x v="0"/>
  </r>
  <r>
    <n v="819"/>
    <s v="High"/>
    <n v="7.0000000000000007E-2"/>
    <n v="155.06"/>
    <n v="7.07"/>
    <n v="2431"/>
    <x v="1"/>
    <s v="Troy Cassidy"/>
    <s v="Regular Air"/>
    <x v="3"/>
    <x v="0"/>
    <x v="10"/>
    <s v="Small Box"/>
    <x v="33"/>
    <n v="0.59"/>
    <n v="-5.9708592642724378E-2"/>
    <s v="United States"/>
    <x v="0"/>
    <x v="1"/>
    <s v="Los Angeles"/>
    <n v="90004"/>
    <x v="168"/>
    <x v="3"/>
    <s v="2015"/>
    <d v="2015-05-19T00:00:00"/>
    <n v="-121.75"/>
    <n v="14"/>
    <n v="2039.07"/>
    <n v="5920"/>
    <x v="0"/>
  </r>
  <r>
    <n v="18819"/>
    <s v="High"/>
    <n v="7.0000000000000007E-2"/>
    <n v="155.06"/>
    <n v="7.07"/>
    <n v="2432"/>
    <x v="1"/>
    <s v="Lindsay Tate"/>
    <s v="Regular Air"/>
    <x v="3"/>
    <x v="0"/>
    <x v="10"/>
    <s v="Small Box"/>
    <x v="33"/>
    <n v="0.59"/>
    <n v="5.5728475305533993E-2"/>
    <s v="United States"/>
    <x v="2"/>
    <x v="23"/>
    <s v="Midwest City"/>
    <n v="73110"/>
    <x v="168"/>
    <x v="3"/>
    <s v="2015"/>
    <d v="2015-05-19T00:00:00"/>
    <n v="24.350000000000023"/>
    <n v="3"/>
    <n v="436.94"/>
    <n v="89096"/>
    <x v="0"/>
  </r>
  <r>
    <n v="20286"/>
    <s v="Not Specified"/>
    <n v="0.09"/>
    <n v="5.4"/>
    <n v="7.78"/>
    <n v="2432"/>
    <x v="1"/>
    <s v="Lindsay Tate"/>
    <s v="Express Air"/>
    <x v="3"/>
    <x v="0"/>
    <x v="8"/>
    <s v="Small Box"/>
    <x v="97"/>
    <n v="0.37"/>
    <n v="-0.93002942750133755"/>
    <s v="United States"/>
    <x v="2"/>
    <x v="23"/>
    <s v="Midwest City"/>
    <n v="73110"/>
    <x v="132"/>
    <x v="1"/>
    <s v="2015"/>
    <d v="2015-06-08T00:00:00"/>
    <n v="-34.764499999999998"/>
    <n v="6"/>
    <n v="37.380000000000003"/>
    <n v="89097"/>
    <x v="0"/>
  </r>
  <r>
    <n v="21490"/>
    <s v="Not Specified"/>
    <n v="0.05"/>
    <n v="8.85"/>
    <n v="5.6"/>
    <n v="2433"/>
    <x v="0"/>
    <s v="Debra P May"/>
    <s v="Regular Air"/>
    <x v="3"/>
    <x v="0"/>
    <x v="8"/>
    <s v="Small Box"/>
    <x v="753"/>
    <n v="0.36"/>
    <n v="-0.1548860759493671"/>
    <s v="United States"/>
    <x v="2"/>
    <x v="23"/>
    <s v="Moore"/>
    <n v="73160"/>
    <x v="69"/>
    <x v="1"/>
    <s v="2015"/>
    <d v="2015-06-11T00:00:00"/>
    <n v="-7.3415999999999997"/>
    <n v="5"/>
    <n v="47.4"/>
    <n v="89095"/>
    <x v="0"/>
  </r>
  <r>
    <n v="19566"/>
    <s v="Low"/>
    <n v="0.09"/>
    <n v="90.97"/>
    <n v="14"/>
    <n v="2437"/>
    <x v="0"/>
    <s v="Judith Shepherd"/>
    <s v="Delivery Truck"/>
    <x v="1"/>
    <x v="2"/>
    <x v="6"/>
    <s v="Jumbo Drum"/>
    <x v="625"/>
    <n v="0.36"/>
    <n v="0.13573076923076943"/>
    <s v="United States"/>
    <x v="2"/>
    <x v="45"/>
    <s v="Muskego"/>
    <n v="53150"/>
    <x v="151"/>
    <x v="5"/>
    <s v="2015"/>
    <d v="2015-03-03T00:00:00"/>
    <n v="35.290000000000049"/>
    <n v="3"/>
    <n v="260"/>
    <n v="90301"/>
    <x v="0"/>
  </r>
  <r>
    <n v="20157"/>
    <s v="Medium"/>
    <n v="0.02"/>
    <n v="63.94"/>
    <n v="14.48"/>
    <n v="2441"/>
    <x v="0"/>
    <s v="Kenneth Capps"/>
    <s v="Regular Air"/>
    <x v="3"/>
    <x v="1"/>
    <x v="2"/>
    <s v="Small Box"/>
    <x v="176"/>
    <n v="0.46"/>
    <n v="-0.14114414541355502"/>
    <s v="United States"/>
    <x v="3"/>
    <x v="26"/>
    <s v="Melbourne"/>
    <n v="32935"/>
    <x v="36"/>
    <x v="4"/>
    <s v="2015"/>
    <d v="2015-04-04T00:00:00"/>
    <n v="-100.17"/>
    <n v="11"/>
    <n v="709.7"/>
    <n v="89300"/>
    <x v="0"/>
  </r>
  <r>
    <n v="20158"/>
    <s v="Medium"/>
    <n v="0.01"/>
    <n v="5.0199999999999996"/>
    <n v="5.14"/>
    <n v="2442"/>
    <x v="0"/>
    <s v="Natalie Aldridge"/>
    <s v="Regular Air"/>
    <x v="3"/>
    <x v="2"/>
    <x v="13"/>
    <s v="Small Pack"/>
    <x v="301"/>
    <n v="0.79"/>
    <n v="-0.14398249452954046"/>
    <s v="United States"/>
    <x v="3"/>
    <x v="26"/>
    <s v="Merritt Island"/>
    <n v="32953"/>
    <x v="36"/>
    <x v="4"/>
    <s v="2015"/>
    <d v="2015-04-06T00:00:00"/>
    <n v="-3.9479999999999995"/>
    <n v="5"/>
    <n v="27.42"/>
    <n v="89300"/>
    <x v="0"/>
  </r>
  <r>
    <n v="21084"/>
    <s v="High"/>
    <n v="0.05"/>
    <n v="58.1"/>
    <n v="1.49"/>
    <n v="2443"/>
    <x v="1"/>
    <s v="Danny Richmond"/>
    <s v="Regular Air"/>
    <x v="0"/>
    <x v="0"/>
    <x v="8"/>
    <s v="Small Box"/>
    <x v="86"/>
    <n v="0.38"/>
    <n v="2.2108976267150164"/>
    <s v="United States"/>
    <x v="3"/>
    <x v="26"/>
    <s v="Miami"/>
    <n v="33142"/>
    <x v="174"/>
    <x v="0"/>
    <s v="2015"/>
    <d v="2015-01-18T00:00:00"/>
    <n v="1633.9859999999999"/>
    <n v="13"/>
    <n v="739.06"/>
    <n v="89299"/>
    <x v="0"/>
  </r>
  <r>
    <n v="25304"/>
    <s v="Not Specified"/>
    <n v="0.06"/>
    <n v="2.2799999999999998"/>
    <n v="5.2"/>
    <n v="2443"/>
    <x v="1"/>
    <s v="Danny Richmond"/>
    <s v="Regular Air"/>
    <x v="0"/>
    <x v="0"/>
    <x v="0"/>
    <s v="Wrap Bag"/>
    <x v="754"/>
    <n v="0.41"/>
    <n v="-65.72469314079423"/>
    <s v="United States"/>
    <x v="3"/>
    <x v="26"/>
    <s v="Miami"/>
    <n v="33142"/>
    <x v="144"/>
    <x v="1"/>
    <s v="2015"/>
    <d v="2015-06-03T00:00:00"/>
    <n v="-2002.6314000000002"/>
    <n v="13"/>
    <n v="30.47"/>
    <n v="89301"/>
    <x v="0"/>
  </r>
  <r>
    <n v="25742"/>
    <s v="High"/>
    <n v="0.09"/>
    <n v="6.48"/>
    <n v="7.03"/>
    <n v="2448"/>
    <x v="0"/>
    <s v="Melanie Morrow"/>
    <s v="Regular Air"/>
    <x v="3"/>
    <x v="0"/>
    <x v="7"/>
    <s v="Small Box"/>
    <x v="125"/>
    <n v="0.37"/>
    <n v="-1.3016501650165018"/>
    <s v="United States"/>
    <x v="2"/>
    <x v="3"/>
    <s v="Edina"/>
    <n v="55410"/>
    <x v="159"/>
    <x v="1"/>
    <s v="2015"/>
    <d v="2015-07-01T00:00:00"/>
    <n v="-126.208"/>
    <n v="16"/>
    <n v="96.96"/>
    <n v="87790"/>
    <x v="0"/>
  </r>
  <r>
    <n v="20687"/>
    <s v="Not Specified"/>
    <n v="0.08"/>
    <n v="4.13"/>
    <n v="1.17"/>
    <n v="2450"/>
    <x v="0"/>
    <s v="Tonya Miller"/>
    <s v="Regular Air"/>
    <x v="1"/>
    <x v="0"/>
    <x v="0"/>
    <s v="Wrap Bag"/>
    <x v="755"/>
    <n v="0.56999999999999995"/>
    <n v="-1.3159144893111638"/>
    <s v="United States"/>
    <x v="2"/>
    <x v="45"/>
    <s v="Janesville"/>
    <n v="53545"/>
    <x v="94"/>
    <x v="3"/>
    <s v="2015"/>
    <d v="2015-05-25T00:00:00"/>
    <n v="-5.54"/>
    <n v="1"/>
    <n v="4.21"/>
    <n v="90322"/>
    <x v="0"/>
  </r>
  <r>
    <n v="21198"/>
    <s v="Medium"/>
    <n v="0.06"/>
    <n v="3499.99"/>
    <n v="24.49"/>
    <n v="2454"/>
    <x v="0"/>
    <s v="Donna Braun"/>
    <s v="Express Air"/>
    <x v="0"/>
    <x v="2"/>
    <x v="16"/>
    <s v="Large Box"/>
    <x v="467"/>
    <n v="0.37"/>
    <n v="-1.9275099428777448E-2"/>
    <s v="United States"/>
    <x v="3"/>
    <x v="43"/>
    <s v="Hoover"/>
    <n v="35244"/>
    <x v="151"/>
    <x v="5"/>
    <s v="2015"/>
    <d v="2015-03-04T00:00:00"/>
    <n v="-68.432000000000002"/>
    <n v="1"/>
    <n v="3550.28"/>
    <n v="89219"/>
    <x v="0"/>
  </r>
  <r>
    <n v="25536"/>
    <s v="High"/>
    <n v="7.0000000000000007E-2"/>
    <n v="179.99"/>
    <n v="19.989999999999998"/>
    <n v="2456"/>
    <x v="1"/>
    <s v="Joan Beach"/>
    <s v="Regular Air"/>
    <x v="1"/>
    <x v="2"/>
    <x v="13"/>
    <s v="Small Box"/>
    <x v="196"/>
    <n v="0.48"/>
    <n v="0.61691375785568259"/>
    <s v="United States"/>
    <x v="3"/>
    <x v="43"/>
    <s v="Mobile"/>
    <n v="36608"/>
    <x v="46"/>
    <x v="0"/>
    <s v="2015"/>
    <d v="2015-01-23T00:00:00"/>
    <n v="733.2822000000001"/>
    <n v="7"/>
    <n v="1188.6300000000001"/>
    <n v="89218"/>
    <x v="0"/>
  </r>
  <r>
    <n v="25537"/>
    <s v="High"/>
    <n v="0.02"/>
    <n v="92.23"/>
    <n v="39.61"/>
    <n v="2456"/>
    <x v="1"/>
    <s v="Joan Beach"/>
    <s v="Express Air"/>
    <x v="1"/>
    <x v="1"/>
    <x v="2"/>
    <s v="Medium Box"/>
    <x v="756"/>
    <n v="0.67"/>
    <n v="-0.89708237204558727"/>
    <s v="United States"/>
    <x v="3"/>
    <x v="43"/>
    <s v="Mobile"/>
    <n v="36608"/>
    <x v="46"/>
    <x v="0"/>
    <s v="2015"/>
    <d v="2015-01-23T00:00:00"/>
    <n v="-905.99039999999991"/>
    <n v="11"/>
    <n v="1009.93"/>
    <n v="89218"/>
    <x v="0"/>
  </r>
  <r>
    <n v="25535"/>
    <s v="High"/>
    <n v="0.02"/>
    <n v="15.22"/>
    <n v="9.73"/>
    <n v="2457"/>
    <x v="0"/>
    <s v="Yvonne Collier"/>
    <s v="Regular Air"/>
    <x v="1"/>
    <x v="0"/>
    <x v="8"/>
    <s v="Small Box"/>
    <x v="757"/>
    <n v="0.36"/>
    <n v="-0.15374854299928928"/>
    <s v="United States"/>
    <x v="2"/>
    <x v="3"/>
    <s v="Lino Lakes"/>
    <n v="55014"/>
    <x v="46"/>
    <x v="0"/>
    <s v="2015"/>
    <d v="2015-01-22T00:00:00"/>
    <n v="-21.63242"/>
    <n v="9"/>
    <n v="140.69999999999999"/>
    <n v="89218"/>
    <x v="0"/>
  </r>
  <r>
    <n v="22321"/>
    <s v="High"/>
    <n v="0.03"/>
    <n v="6.48"/>
    <n v="8.73"/>
    <n v="2458"/>
    <x v="1"/>
    <s v="Troy Casey"/>
    <s v="Regular Air"/>
    <x v="1"/>
    <x v="0"/>
    <x v="7"/>
    <s v="Small Box"/>
    <x v="758"/>
    <n v="0.37"/>
    <n v="-2.1968652037617553"/>
    <s v="United States"/>
    <x v="2"/>
    <x v="3"/>
    <s v="Edina"/>
    <n v="55410"/>
    <x v="35"/>
    <x v="0"/>
    <s v="2015"/>
    <d v="2015-01-05T00:00:00"/>
    <n v="-35.04"/>
    <n v="2"/>
    <n v="15.95"/>
    <n v="91285"/>
    <x v="0"/>
  </r>
  <r>
    <n v="21190"/>
    <s v="Medium"/>
    <n v="0.05"/>
    <n v="12.88"/>
    <n v="4.59"/>
    <n v="2458"/>
    <x v="1"/>
    <s v="Troy Casey"/>
    <s v="Regular Air"/>
    <x v="1"/>
    <x v="0"/>
    <x v="12"/>
    <s v="Wrap Bag"/>
    <x v="570"/>
    <n v="0.82"/>
    <n v="0.14120425029515948"/>
    <s v="United States"/>
    <x v="2"/>
    <x v="3"/>
    <s v="Edina"/>
    <n v="55410"/>
    <x v="94"/>
    <x v="3"/>
    <s v="2015"/>
    <d v="2015-05-25T00:00:00"/>
    <n v="5.980000000000004"/>
    <n v="3"/>
    <n v="42.35"/>
    <n v="91286"/>
    <x v="0"/>
  </r>
  <r>
    <n v="4321"/>
    <s v="High"/>
    <n v="0.03"/>
    <n v="6.48"/>
    <n v="8.73"/>
    <n v="2460"/>
    <x v="1"/>
    <s v="Lucille Gibbons"/>
    <s v="Regular Air"/>
    <x v="1"/>
    <x v="0"/>
    <x v="7"/>
    <s v="Small Box"/>
    <x v="758"/>
    <n v="0.37"/>
    <n v="-0.54938852304797736"/>
    <s v="United States"/>
    <x v="1"/>
    <x v="4"/>
    <s v="New York City"/>
    <n v="10035"/>
    <x v="35"/>
    <x v="0"/>
    <s v="2015"/>
    <d v="2015-01-05T00:00:00"/>
    <n v="-35.04"/>
    <n v="8"/>
    <n v="63.78"/>
    <n v="30785"/>
    <x v="0"/>
  </r>
  <r>
    <n v="4322"/>
    <s v="High"/>
    <n v="7.0000000000000007E-2"/>
    <n v="9.93"/>
    <n v="1.0900000000000001"/>
    <n v="2460"/>
    <x v="1"/>
    <s v="Lucille Gibbons"/>
    <s v="Regular Air"/>
    <x v="1"/>
    <x v="0"/>
    <x v="0"/>
    <s v="Wrap Bag"/>
    <x v="759"/>
    <n v="0.43"/>
    <n v="0.33110427138460174"/>
    <s v="United States"/>
    <x v="1"/>
    <x v="4"/>
    <s v="New York City"/>
    <n v="10035"/>
    <x v="35"/>
    <x v="0"/>
    <s v="2015"/>
    <d v="2015-01-06T00:00:00"/>
    <n v="149.53"/>
    <n v="46"/>
    <n v="451.61"/>
    <n v="30785"/>
    <x v="0"/>
  </r>
  <r>
    <n v="25859"/>
    <s v="High"/>
    <n v="0.09"/>
    <n v="1.74"/>
    <n v="4.08"/>
    <n v="2464"/>
    <x v="1"/>
    <s v="Joe George"/>
    <s v="Express Air"/>
    <x v="3"/>
    <x v="1"/>
    <x v="2"/>
    <s v="Small Pack"/>
    <x v="60"/>
    <n v="0.53"/>
    <n v="58.430547550432273"/>
    <s v="United States"/>
    <x v="3"/>
    <x v="11"/>
    <s v="Bossier City"/>
    <n v="71111"/>
    <x v="171"/>
    <x v="3"/>
    <s v="2015"/>
    <d v="2015-05-13T00:00:00"/>
    <n v="608.26199999999994"/>
    <n v="4"/>
    <n v="10.41"/>
    <n v="88713"/>
    <x v="0"/>
  </r>
  <r>
    <n v="25860"/>
    <s v="High"/>
    <n v="0.08"/>
    <n v="227.55"/>
    <n v="32.479999999999997"/>
    <n v="2464"/>
    <x v="1"/>
    <s v="Joe George"/>
    <s v="Delivery Truck"/>
    <x v="3"/>
    <x v="1"/>
    <x v="11"/>
    <s v="Jumbo Box"/>
    <x v="760"/>
    <n v="0.68"/>
    <n v="-0.20008478263921059"/>
    <s v="United States"/>
    <x v="3"/>
    <x v="11"/>
    <s v="Bossier City"/>
    <n v="71111"/>
    <x v="171"/>
    <x v="3"/>
    <s v="2015"/>
    <d v="2015-05-11T00:00:00"/>
    <n v="-570.16960000000006"/>
    <n v="16"/>
    <n v="2849.64"/>
    <n v="88713"/>
    <x v="0"/>
  </r>
  <r>
    <n v="25807"/>
    <s v="Not Specified"/>
    <n v="0.05"/>
    <n v="6.28"/>
    <n v="5.36"/>
    <n v="2464"/>
    <x v="1"/>
    <s v="Joe George"/>
    <s v="Regular Air"/>
    <x v="3"/>
    <x v="0"/>
    <x v="8"/>
    <s v="Small Box"/>
    <x v="761"/>
    <n v="0.4"/>
    <n v="3.3596214511041014E-2"/>
    <s v="United States"/>
    <x v="3"/>
    <x v="11"/>
    <s v="Bossier City"/>
    <n v="71111"/>
    <x v="13"/>
    <x v="0"/>
    <s v="2015"/>
    <d v="2015-01-23T00:00:00"/>
    <n v="1.278"/>
    <n v="6"/>
    <n v="38.04"/>
    <n v="88714"/>
    <x v="0"/>
  </r>
  <r>
    <n v="25808"/>
    <s v="Not Specified"/>
    <n v="0.04"/>
    <n v="3.08"/>
    <n v="0.99"/>
    <n v="2464"/>
    <x v="1"/>
    <s v="Joe George"/>
    <s v="Regular Air"/>
    <x v="3"/>
    <x v="0"/>
    <x v="9"/>
    <s v="Small Box"/>
    <x v="675"/>
    <n v="0.37"/>
    <n v="9.9762520573712656"/>
    <s v="United States"/>
    <x v="3"/>
    <x v="11"/>
    <s v="Bossier City"/>
    <n v="71111"/>
    <x v="13"/>
    <x v="0"/>
    <s v="2015"/>
    <d v="2015-01-21T00:00:00"/>
    <n v="424.28999999999996"/>
    <n v="14"/>
    <n v="42.53"/>
    <n v="88714"/>
    <x v="0"/>
  </r>
  <r>
    <n v="22580"/>
    <s v="Medium"/>
    <n v="0.04"/>
    <n v="2.08"/>
    <n v="1.49"/>
    <n v="2466"/>
    <x v="1"/>
    <s v="Gilbert Godfrey"/>
    <s v="Regular Air"/>
    <x v="0"/>
    <x v="0"/>
    <x v="8"/>
    <s v="Small Box"/>
    <x v="483"/>
    <n v="0.36"/>
    <n v="-0.25183209207853757"/>
    <s v="United States"/>
    <x v="2"/>
    <x v="22"/>
    <s v="Sault Sainte Marie"/>
    <n v="49783"/>
    <x v="139"/>
    <x v="2"/>
    <s v="2015"/>
    <d v="2015-02-28T00:00:00"/>
    <n v="-3.71956"/>
    <n v="7"/>
    <n v="14.77"/>
    <n v="88136"/>
    <x v="0"/>
  </r>
  <r>
    <n v="22582"/>
    <s v="Medium"/>
    <n v="0.02"/>
    <n v="53.98"/>
    <n v="5.5"/>
    <n v="2466"/>
    <x v="1"/>
    <s v="Gilbert Godfrey"/>
    <s v="Express Air"/>
    <x v="0"/>
    <x v="2"/>
    <x v="13"/>
    <s v="Small Box"/>
    <x v="762"/>
    <n v="0.62"/>
    <n v="0.23263751055141108"/>
    <s v="United States"/>
    <x v="2"/>
    <x v="22"/>
    <s v="Sault Sainte Marie"/>
    <n v="49783"/>
    <x v="139"/>
    <x v="2"/>
    <s v="2015"/>
    <d v="2015-02-28T00:00:00"/>
    <n v="101.97200000000001"/>
    <n v="8"/>
    <n v="438.33"/>
    <n v="88136"/>
    <x v="0"/>
  </r>
  <r>
    <n v="22583"/>
    <s v="Medium"/>
    <n v="0.05"/>
    <n v="4.9800000000000004"/>
    <n v="5.0199999999999996"/>
    <n v="2466"/>
    <x v="1"/>
    <s v="Gilbert Godfrey"/>
    <s v="Regular Air"/>
    <x v="0"/>
    <x v="0"/>
    <x v="7"/>
    <s v="Small Box"/>
    <x v="763"/>
    <n v="0.38"/>
    <n v="-0.43649435843610596"/>
    <s v="United States"/>
    <x v="2"/>
    <x v="22"/>
    <s v="Sault Sainte Marie"/>
    <n v="49783"/>
    <x v="139"/>
    <x v="2"/>
    <s v="2015"/>
    <d v="2015-02-27T00:00:00"/>
    <n v="-16.634799999999998"/>
    <n v="7"/>
    <n v="38.11"/>
    <n v="88136"/>
    <x v="0"/>
  </r>
  <r>
    <n v="19766"/>
    <s v="Critical"/>
    <n v="0.09"/>
    <n v="58.1"/>
    <n v="1.49"/>
    <n v="2468"/>
    <x v="1"/>
    <s v="Rhonda Stein"/>
    <s v="Express Air"/>
    <x v="1"/>
    <x v="0"/>
    <x v="8"/>
    <s v="Small Box"/>
    <x v="86"/>
    <n v="0.38"/>
    <n v="4.5187654903812104"/>
    <s v="United States"/>
    <x v="3"/>
    <x v="24"/>
    <s v="Salisbury"/>
    <n v="28144"/>
    <x v="58"/>
    <x v="4"/>
    <s v="2015"/>
    <d v="2015-04-29T00:00:00"/>
    <n v="765.75"/>
    <n v="3"/>
    <n v="169.46"/>
    <n v="88135"/>
    <x v="0"/>
  </r>
  <r>
    <n v="18684"/>
    <s v="Critical"/>
    <n v="0.04"/>
    <n v="65.989999999999995"/>
    <n v="8.99"/>
    <n v="2468"/>
    <x v="1"/>
    <s v="Rhonda Stein"/>
    <s v="Regular Air"/>
    <x v="0"/>
    <x v="2"/>
    <x v="5"/>
    <s v="Small Box"/>
    <x v="586"/>
    <n v="0.55000000000000004"/>
    <n v="-0.4623997681383441"/>
    <s v="United States"/>
    <x v="3"/>
    <x v="24"/>
    <s v="Salisbury"/>
    <n v="28144"/>
    <x v="114"/>
    <x v="5"/>
    <s v="2015"/>
    <d v="2015-03-14T00:00:00"/>
    <n v="-335.041"/>
    <n v="13"/>
    <n v="724.57"/>
    <n v="88137"/>
    <x v="0"/>
  </r>
  <r>
    <n v="26057"/>
    <s v="Low"/>
    <n v="0.1"/>
    <n v="4.91"/>
    <n v="0.5"/>
    <n v="2472"/>
    <x v="0"/>
    <s v="Ricky Sanders"/>
    <s v="Express Air"/>
    <x v="1"/>
    <x v="0"/>
    <x v="9"/>
    <s v="Small Box"/>
    <x v="41"/>
    <n v="0.36"/>
    <n v="0.69"/>
    <s v="United States"/>
    <x v="2"/>
    <x v="12"/>
    <s v="Joliet"/>
    <n v="60432"/>
    <x v="54"/>
    <x v="2"/>
    <s v="2015"/>
    <d v="2015-02-21T00:00:00"/>
    <n v="35.279699999999998"/>
    <n v="10"/>
    <n v="51.13"/>
    <n v="86514"/>
    <x v="0"/>
  </r>
  <r>
    <n v="24584"/>
    <s v="Critical"/>
    <n v="7.0000000000000007E-2"/>
    <n v="5.18"/>
    <n v="5.74"/>
    <n v="2481"/>
    <x v="0"/>
    <s v="Kelly Sawyer"/>
    <s v="Express Air"/>
    <x v="0"/>
    <x v="0"/>
    <x v="8"/>
    <s v="Small Box"/>
    <x v="314"/>
    <n v="0.36"/>
    <n v="-2.3619394548423562"/>
    <s v="United States"/>
    <x v="3"/>
    <x v="11"/>
    <s v="Lafayette"/>
    <n v="70506"/>
    <x v="34"/>
    <x v="4"/>
    <s v="2015"/>
    <d v="2015-04-08T00:00:00"/>
    <n v="-188.03399999999999"/>
    <n v="14"/>
    <n v="79.61"/>
    <n v="91000"/>
    <x v="0"/>
  </r>
  <r>
    <n v="24568"/>
    <s v="Medium"/>
    <n v="0.05"/>
    <n v="6.48"/>
    <n v="7.91"/>
    <n v="2484"/>
    <x v="1"/>
    <s v="Rhonda Bryant"/>
    <s v="Regular Air"/>
    <x v="0"/>
    <x v="0"/>
    <x v="7"/>
    <s v="Small Box"/>
    <x v="744"/>
    <n v="0.37"/>
    <n v="2.9286480589144466"/>
    <s v="United States"/>
    <x v="3"/>
    <x v="26"/>
    <s v="Winter Haven"/>
    <n v="33881"/>
    <x v="114"/>
    <x v="5"/>
    <s v="2015"/>
    <d v="2015-03-14T00:00:00"/>
    <n v="322.12199999999996"/>
    <n v="16"/>
    <n v="109.99"/>
    <n v="88998"/>
    <x v="0"/>
  </r>
  <r>
    <n v="24569"/>
    <s v="Medium"/>
    <n v="0.03"/>
    <n v="111.03"/>
    <n v="8.64"/>
    <n v="2484"/>
    <x v="1"/>
    <s v="Rhonda Bryant"/>
    <s v="Regular Air"/>
    <x v="0"/>
    <x v="0"/>
    <x v="10"/>
    <s v="Small Box"/>
    <x v="764"/>
    <n v="0.78"/>
    <n v="0.40721237168377544"/>
    <s v="United States"/>
    <x v="3"/>
    <x v="26"/>
    <s v="Winter Haven"/>
    <n v="33881"/>
    <x v="114"/>
    <x v="5"/>
    <s v="2015"/>
    <d v="2015-03-14T00:00:00"/>
    <n v="366.53999999999996"/>
    <n v="8"/>
    <n v="900.12"/>
    <n v="88998"/>
    <x v="0"/>
  </r>
  <r>
    <n v="22028"/>
    <s v="High"/>
    <n v="0.02"/>
    <n v="71.37"/>
    <n v="69"/>
    <n v="2486"/>
    <x v="1"/>
    <s v="Jack Horn"/>
    <s v="Regular Air"/>
    <x v="2"/>
    <x v="1"/>
    <x v="11"/>
    <s v="Large Box"/>
    <x v="737"/>
    <n v="0.68"/>
    <n v="-1.8513088123895296"/>
    <s v="United States"/>
    <x v="3"/>
    <x v="29"/>
    <s v="Statesboro"/>
    <n v="30458"/>
    <x v="92"/>
    <x v="2"/>
    <s v="2015"/>
    <d v="2015-02-07T00:00:00"/>
    <n v="-439.90800000000002"/>
    <n v="4"/>
    <n v="237.62"/>
    <n v="91414"/>
    <x v="0"/>
  </r>
  <r>
    <n v="22029"/>
    <s v="High"/>
    <n v="0.03"/>
    <n v="205.99"/>
    <n v="8.99"/>
    <n v="2486"/>
    <x v="1"/>
    <s v="Jack Horn"/>
    <s v="Express Air"/>
    <x v="2"/>
    <x v="2"/>
    <x v="5"/>
    <s v="Small Box"/>
    <x v="545"/>
    <n v="0.6"/>
    <n v="6.1654914408797188"/>
    <s v="United States"/>
    <x v="3"/>
    <x v="29"/>
    <s v="Statesboro"/>
    <n v="30458"/>
    <x v="92"/>
    <x v="2"/>
    <s v="2015"/>
    <d v="2015-02-08T00:00:00"/>
    <n v="1087.7159999999999"/>
    <n v="1"/>
    <n v="176.42"/>
    <n v="91414"/>
    <x v="0"/>
  </r>
  <r>
    <n v="23495"/>
    <s v="Low"/>
    <n v="0"/>
    <n v="180.98"/>
    <n v="30"/>
    <n v="2486"/>
    <x v="1"/>
    <s v="Jack Horn"/>
    <s v="Delivery Truck"/>
    <x v="2"/>
    <x v="1"/>
    <x v="1"/>
    <s v="Jumbo Drum"/>
    <x v="646"/>
    <n v="0.69"/>
    <n v="4.4161676646706591E-3"/>
    <s v="United States"/>
    <x v="3"/>
    <x v="29"/>
    <s v="Statesboro"/>
    <n v="30458"/>
    <x v="118"/>
    <x v="2"/>
    <s v="2015"/>
    <d v="2015-02-05T00:00:00"/>
    <n v="9.2040000000000006"/>
    <n v="11"/>
    <n v="2084.16"/>
    <n v="91416"/>
    <x v="0"/>
  </r>
  <r>
    <n v="23983"/>
    <s v="Not Specified"/>
    <n v="0.04"/>
    <n v="3.08"/>
    <n v="0.99"/>
    <n v="2487"/>
    <x v="1"/>
    <s v="Michelle Bryant Phillips"/>
    <s v="Regular Air"/>
    <x v="2"/>
    <x v="0"/>
    <x v="9"/>
    <s v="Small Box"/>
    <x v="675"/>
    <n v="0.37"/>
    <n v="5.9222114720110577"/>
    <s v="United States"/>
    <x v="3"/>
    <x v="29"/>
    <s v="Tucker"/>
    <n v="30084"/>
    <x v="105"/>
    <x v="1"/>
    <s v="2015"/>
    <d v="2015-06-21T00:00:00"/>
    <n v="257.08319999999998"/>
    <n v="14"/>
    <n v="43.41"/>
    <n v="91415"/>
    <x v="0"/>
  </r>
  <r>
    <n v="23984"/>
    <s v="Not Specified"/>
    <n v="0.1"/>
    <n v="2.78"/>
    <n v="1.25"/>
    <n v="2487"/>
    <x v="1"/>
    <s v="Michelle Bryant Phillips"/>
    <s v="Regular Air"/>
    <x v="2"/>
    <x v="0"/>
    <x v="0"/>
    <s v="Wrap Bag"/>
    <x v="732"/>
    <n v="0.59"/>
    <n v="1.6919431279620853E-2"/>
    <s v="United States"/>
    <x v="3"/>
    <x v="29"/>
    <s v="Tucker"/>
    <n v="30084"/>
    <x v="105"/>
    <x v="1"/>
    <s v="2015"/>
    <d v="2015-06-21T00:00:00"/>
    <n v="0.7854000000000001"/>
    <n v="18"/>
    <n v="46.42"/>
    <n v="91415"/>
    <x v="0"/>
  </r>
  <r>
    <n v="24476"/>
    <s v="Not Specified"/>
    <n v="0.02"/>
    <n v="136.97999999999999"/>
    <n v="24.49"/>
    <n v="2487"/>
    <x v="1"/>
    <s v="Michelle Bryant Phillips"/>
    <s v="Express Air"/>
    <x v="2"/>
    <x v="1"/>
    <x v="2"/>
    <s v="Large Box"/>
    <x v="580"/>
    <n v="0.59"/>
    <n v="7.7619527586660242E-2"/>
    <s v="United States"/>
    <x v="3"/>
    <x v="29"/>
    <s v="Tucker"/>
    <n v="30084"/>
    <x v="42"/>
    <x v="1"/>
    <s v="2015"/>
    <d v="2015-06-03T00:00:00"/>
    <n v="88.56"/>
    <n v="8"/>
    <n v="1140.95"/>
    <n v="91417"/>
    <x v="0"/>
  </r>
  <r>
    <n v="20065"/>
    <s v="High"/>
    <n v="0.08"/>
    <n v="4.91"/>
    <n v="0.5"/>
    <n v="2488"/>
    <x v="1"/>
    <s v="Gordon Walker"/>
    <s v="Regular Air"/>
    <x v="3"/>
    <x v="0"/>
    <x v="9"/>
    <s v="Small Box"/>
    <x v="41"/>
    <n v="0.36"/>
    <n v="0.29810260014054818"/>
    <s v="United States"/>
    <x v="3"/>
    <x v="40"/>
    <s v="Cabot"/>
    <n v="72023"/>
    <x v="37"/>
    <x v="4"/>
    <s v="2015"/>
    <d v="2015-04-09T00:00:00"/>
    <n v="12.726000000000001"/>
    <n v="9"/>
    <n v="42.69"/>
    <n v="86887"/>
    <x v="0"/>
  </r>
  <r>
    <n v="20066"/>
    <s v="High"/>
    <n v="0.02"/>
    <n v="28.15"/>
    <n v="6.17"/>
    <n v="2488"/>
    <x v="1"/>
    <s v="Gordon Walker"/>
    <s v="Regular Air"/>
    <x v="3"/>
    <x v="0"/>
    <x v="0"/>
    <s v="Small Pack"/>
    <x v="765"/>
    <n v="0.55000000000000004"/>
    <n v="0.49114749091353344"/>
    <s v="United States"/>
    <x v="3"/>
    <x v="40"/>
    <s v="Cabot"/>
    <n v="72023"/>
    <x v="37"/>
    <x v="4"/>
    <s v="2015"/>
    <d v="2015-04-10T00:00:00"/>
    <n v="160.8066"/>
    <n v="11"/>
    <n v="327.41000000000003"/>
    <n v="86887"/>
    <x v="0"/>
  </r>
  <r>
    <n v="20602"/>
    <s v="High"/>
    <n v="0.01"/>
    <n v="2036.48"/>
    <n v="14.7"/>
    <n v="2489"/>
    <x v="1"/>
    <s v="Craig Liu"/>
    <s v="Delivery Truck"/>
    <x v="3"/>
    <x v="2"/>
    <x v="6"/>
    <s v="Jumbo Drum"/>
    <x v="220"/>
    <n v="0.55000000000000004"/>
    <n v="-0.42165652628576855"/>
    <s v="United States"/>
    <x v="0"/>
    <x v="1"/>
    <s v="Concord"/>
    <n v="94521"/>
    <x v="143"/>
    <x v="2"/>
    <s v="2015"/>
    <d v="2015-02-13T00:00:00"/>
    <n v="-1596.7457999999999"/>
    <n v="2"/>
    <n v="3786.84"/>
    <n v="86883"/>
    <x v="0"/>
  </r>
  <r>
    <n v="21212"/>
    <s v="Medium"/>
    <n v="0.04"/>
    <n v="419.19"/>
    <n v="19.989999999999998"/>
    <n v="2489"/>
    <x v="1"/>
    <s v="Craig Liu"/>
    <s v="Regular Air"/>
    <x v="1"/>
    <x v="0"/>
    <x v="10"/>
    <s v="Small Box"/>
    <x v="260"/>
    <n v="0.57999999999999996"/>
    <n v="0.69"/>
    <s v="United States"/>
    <x v="0"/>
    <x v="1"/>
    <s v="Concord"/>
    <n v="94521"/>
    <x v="138"/>
    <x v="4"/>
    <s v="2015"/>
    <d v="2015-04-27T00:00:00"/>
    <n v="1388.3558999999998"/>
    <n v="5"/>
    <n v="2012.11"/>
    <n v="86885"/>
    <x v="0"/>
  </r>
  <r>
    <n v="21338"/>
    <s v="Not Specified"/>
    <n v="7.0000000000000007E-2"/>
    <n v="65.989999999999995"/>
    <n v="8.8000000000000007"/>
    <n v="2489"/>
    <x v="1"/>
    <s v="Craig Liu"/>
    <s v="Regular Air"/>
    <x v="1"/>
    <x v="2"/>
    <x v="5"/>
    <s v="Small Box"/>
    <x v="264"/>
    <n v="0.57999999999999996"/>
    <n v="0.23287113598778783"/>
    <s v="United States"/>
    <x v="0"/>
    <x v="1"/>
    <s v="Concord"/>
    <n v="94521"/>
    <x v="38"/>
    <x v="0"/>
    <s v="2015"/>
    <d v="2015-01-12T00:00:00"/>
    <n v="109.83600000000001"/>
    <n v="9"/>
    <n v="471.66"/>
    <n v="86886"/>
    <x v="0"/>
  </r>
  <r>
    <n v="24856"/>
    <s v="Critical"/>
    <n v="0.09"/>
    <n v="348.21"/>
    <n v="40.19"/>
    <n v="2490"/>
    <x v="1"/>
    <s v="Pauline Finch"/>
    <s v="Delivery Truck"/>
    <x v="1"/>
    <x v="1"/>
    <x v="11"/>
    <s v="Jumbo Box"/>
    <x v="553"/>
    <n v="0.62"/>
    <n v="-0.14159625829812902"/>
    <s v="United States"/>
    <x v="0"/>
    <x v="1"/>
    <s v="Costa Mesa"/>
    <n v="92627"/>
    <x v="79"/>
    <x v="2"/>
    <s v="2015"/>
    <d v="2015-02-16T00:00:00"/>
    <n v="-93.849999999999909"/>
    <n v="2"/>
    <n v="662.8"/>
    <n v="86884"/>
    <x v="0"/>
  </r>
  <r>
    <n v="21339"/>
    <s v="Not Specified"/>
    <n v="0"/>
    <n v="10.01"/>
    <n v="1.99"/>
    <n v="2490"/>
    <x v="1"/>
    <s v="Pauline Finch"/>
    <s v="Express Air"/>
    <x v="1"/>
    <x v="2"/>
    <x v="13"/>
    <s v="Small Pack"/>
    <x v="766"/>
    <n v="0.41"/>
    <n v="0.69"/>
    <s v="United States"/>
    <x v="0"/>
    <x v="1"/>
    <s v="Costa Mesa"/>
    <n v="92627"/>
    <x v="38"/>
    <x v="0"/>
    <s v="2015"/>
    <d v="2015-01-14T00:00:00"/>
    <n v="82.703399999999988"/>
    <n v="11"/>
    <n v="119.86"/>
    <n v="86886"/>
    <x v="0"/>
  </r>
  <r>
    <n v="6856"/>
    <s v="Critical"/>
    <n v="0.09"/>
    <n v="348.21"/>
    <n v="40.19"/>
    <n v="2491"/>
    <x v="1"/>
    <s v="Sean N Boyer"/>
    <s v="Delivery Truck"/>
    <x v="1"/>
    <x v="1"/>
    <x v="11"/>
    <s v="Jumbo Box"/>
    <x v="553"/>
    <n v="0.62"/>
    <n v="-3.5398931054122423E-2"/>
    <s v="United States"/>
    <x v="0"/>
    <x v="1"/>
    <s v="Los Angeles"/>
    <n v="90045"/>
    <x v="79"/>
    <x v="2"/>
    <s v="2015"/>
    <d v="2015-02-16T00:00:00"/>
    <n v="-93.849999999999909"/>
    <n v="8"/>
    <n v="2651.21"/>
    <n v="48836"/>
    <x v="0"/>
  </r>
  <r>
    <n v="1617"/>
    <s v="Low"/>
    <n v="0.06"/>
    <n v="4.28"/>
    <n v="0.94"/>
    <n v="2491"/>
    <x v="1"/>
    <s v="Sean N Boyer"/>
    <s v="Regular Air"/>
    <x v="3"/>
    <x v="0"/>
    <x v="0"/>
    <s v="Wrap Bag"/>
    <x v="579"/>
    <n v="0.56000000000000005"/>
    <n v="9.4969199178644558E-3"/>
    <s v="United States"/>
    <x v="0"/>
    <x v="1"/>
    <s v="Los Angeles"/>
    <n v="90045"/>
    <x v="138"/>
    <x v="4"/>
    <s v="2015"/>
    <d v="2015-04-28T00:00:00"/>
    <n v="0.36999999999999922"/>
    <n v="9"/>
    <n v="38.96"/>
    <n v="11712"/>
    <x v="0"/>
  </r>
  <r>
    <n v="3212"/>
    <s v="Medium"/>
    <n v="0.04"/>
    <n v="419.19"/>
    <n v="19.989999999999998"/>
    <n v="2491"/>
    <x v="1"/>
    <s v="Sean N Boyer"/>
    <s v="Regular Air"/>
    <x v="1"/>
    <x v="0"/>
    <x v="10"/>
    <s v="Small Box"/>
    <x v="260"/>
    <n v="0.57999999999999996"/>
    <n v="0.24199317881082694"/>
    <s v="United States"/>
    <x v="0"/>
    <x v="1"/>
    <s v="Los Angeles"/>
    <n v="90045"/>
    <x v="138"/>
    <x v="4"/>
    <s v="2015"/>
    <d v="2015-04-27T00:00:00"/>
    <n v="1947.67"/>
    <n v="20"/>
    <n v="8048.45"/>
    <n v="23042"/>
    <x v="0"/>
  </r>
  <r>
    <n v="3338"/>
    <s v="Not Specified"/>
    <n v="7.0000000000000007E-2"/>
    <n v="65.989999999999995"/>
    <n v="8.8000000000000007"/>
    <n v="2491"/>
    <x v="1"/>
    <s v="Sean N Boyer"/>
    <s v="Regular Air"/>
    <x v="1"/>
    <x v="2"/>
    <x v="5"/>
    <s v="Small Box"/>
    <x v="264"/>
    <n v="0.57999999999999996"/>
    <n v="5.6644817253987824E-2"/>
    <s v="United States"/>
    <x v="0"/>
    <x v="1"/>
    <s v="Los Angeles"/>
    <n v="90045"/>
    <x v="38"/>
    <x v="0"/>
    <s v="2015"/>
    <d v="2015-01-12T00:00:00"/>
    <n v="109.83600000000001"/>
    <n v="37"/>
    <n v="1939.03"/>
    <n v="23877"/>
    <x v="0"/>
  </r>
  <r>
    <n v="3339"/>
    <s v="Not Specified"/>
    <n v="0"/>
    <n v="10.01"/>
    <n v="1.99"/>
    <n v="2491"/>
    <x v="1"/>
    <s v="Sean N Boyer"/>
    <s v="Express Air"/>
    <x v="1"/>
    <x v="2"/>
    <x v="13"/>
    <s v="Small Pack"/>
    <x v="766"/>
    <n v="0.41"/>
    <n v="0.27976749776019927"/>
    <s v="United States"/>
    <x v="0"/>
    <x v="1"/>
    <s v="Los Angeles"/>
    <n v="90045"/>
    <x v="38"/>
    <x v="0"/>
    <s v="2015"/>
    <d v="2015-01-14T00:00:00"/>
    <n v="128.03"/>
    <n v="42"/>
    <n v="457.63"/>
    <n v="23877"/>
    <x v="0"/>
  </r>
  <r>
    <n v="2065"/>
    <s v="High"/>
    <n v="0.08"/>
    <n v="4.91"/>
    <n v="0.5"/>
    <n v="2491"/>
    <x v="1"/>
    <s v="Sean N Boyer"/>
    <s v="Regular Air"/>
    <x v="3"/>
    <x v="0"/>
    <x v="9"/>
    <s v="Small Box"/>
    <x v="41"/>
    <n v="0.36"/>
    <n v="0.18595607613469986"/>
    <s v="United States"/>
    <x v="0"/>
    <x v="1"/>
    <s v="Los Angeles"/>
    <n v="90045"/>
    <x v="37"/>
    <x v="4"/>
    <s v="2015"/>
    <d v="2015-04-09T00:00:00"/>
    <n v="31.751999999999999"/>
    <n v="36"/>
    <n v="170.75"/>
    <n v="14785"/>
    <x v="0"/>
  </r>
  <r>
    <n v="2066"/>
    <s v="High"/>
    <n v="0.02"/>
    <n v="28.15"/>
    <n v="6.17"/>
    <n v="2491"/>
    <x v="1"/>
    <s v="Sean N Boyer"/>
    <s v="Regular Air"/>
    <x v="3"/>
    <x v="0"/>
    <x v="0"/>
    <s v="Small Pack"/>
    <x v="765"/>
    <n v="0.55000000000000004"/>
    <n v="8.7506532678323451E-2"/>
    <s v="United States"/>
    <x v="0"/>
    <x v="1"/>
    <s v="Los Angeles"/>
    <n v="90045"/>
    <x v="37"/>
    <x v="4"/>
    <s v="2015"/>
    <d v="2015-04-10T00:00:00"/>
    <n v="117.208"/>
    <n v="45"/>
    <n v="1339.42"/>
    <n v="14785"/>
    <x v="0"/>
  </r>
  <r>
    <n v="19617"/>
    <s v="Low"/>
    <n v="0.06"/>
    <n v="4.28"/>
    <n v="0.94"/>
    <n v="2495"/>
    <x v="0"/>
    <s v="Maria Block"/>
    <s v="Regular Air"/>
    <x v="3"/>
    <x v="0"/>
    <x v="0"/>
    <s v="Wrap Bag"/>
    <x v="579"/>
    <n v="0.56000000000000005"/>
    <n v="4.2725173210161574E-2"/>
    <s v="United States"/>
    <x v="0"/>
    <x v="47"/>
    <s v="Rock Springs"/>
    <n v="82901"/>
    <x v="138"/>
    <x v="4"/>
    <s v="2015"/>
    <d v="2015-04-28T00:00:00"/>
    <n v="0.36999999999999922"/>
    <n v="2"/>
    <n v="8.66"/>
    <n v="86885"/>
    <x v="0"/>
  </r>
  <r>
    <n v="2296"/>
    <s v="Not Specified"/>
    <n v="0.09"/>
    <n v="355.98"/>
    <n v="58.92"/>
    <n v="2498"/>
    <x v="1"/>
    <s v="Arlene Long"/>
    <s v="Delivery Truck"/>
    <x v="0"/>
    <x v="1"/>
    <x v="1"/>
    <s v="Jumbo Drum"/>
    <x v="464"/>
    <n v="0.64"/>
    <n v="0.11750767198850173"/>
    <s v="United States"/>
    <x v="0"/>
    <x v="1"/>
    <s v="San Diego"/>
    <n v="92024"/>
    <x v="29"/>
    <x v="2"/>
    <s v="2015"/>
    <d v="2015-02-20T00:00:00"/>
    <n v="1240.25"/>
    <n v="30"/>
    <n v="10554.63"/>
    <n v="16547"/>
    <x v="0"/>
  </r>
  <r>
    <n v="2297"/>
    <s v="Not Specified"/>
    <n v="0.04"/>
    <n v="218.75"/>
    <n v="69.64"/>
    <n v="2498"/>
    <x v="1"/>
    <s v="Arlene Long"/>
    <s v="Delivery Truck"/>
    <x v="0"/>
    <x v="1"/>
    <x v="11"/>
    <s v="Jumbo Box"/>
    <x v="228"/>
    <n v="0.77"/>
    <n v="-0.30476669486294328"/>
    <s v="United States"/>
    <x v="0"/>
    <x v="1"/>
    <s v="San Diego"/>
    <n v="92024"/>
    <x v="29"/>
    <x v="2"/>
    <s v="2015"/>
    <d v="2015-02-18T00:00:00"/>
    <n v="-533.23200000000008"/>
    <n v="8"/>
    <n v="1749.64"/>
    <n v="16547"/>
    <x v="0"/>
  </r>
  <r>
    <n v="7628"/>
    <s v="Medium"/>
    <n v="0.09"/>
    <n v="6.28"/>
    <n v="5.41"/>
    <n v="2498"/>
    <x v="1"/>
    <s v="Arlene Long"/>
    <s v="Regular Air"/>
    <x v="2"/>
    <x v="1"/>
    <x v="2"/>
    <s v="Small Box"/>
    <x v="593"/>
    <n v="0.53"/>
    <n v="-0.17329769274057402"/>
    <s v="United States"/>
    <x v="0"/>
    <x v="1"/>
    <s v="San Diego"/>
    <n v="92024"/>
    <x v="23"/>
    <x v="2"/>
    <s v="2015"/>
    <d v="2015-02-04T00:00:00"/>
    <n v="-61.59"/>
    <n v="56"/>
    <n v="355.4"/>
    <n v="54567"/>
    <x v="0"/>
  </r>
  <r>
    <n v="2768"/>
    <s v="Not Specified"/>
    <n v="0.08"/>
    <n v="1.68"/>
    <n v="1.57"/>
    <n v="2498"/>
    <x v="1"/>
    <s v="Arlene Long"/>
    <s v="Regular Air"/>
    <x v="2"/>
    <x v="0"/>
    <x v="0"/>
    <s v="Wrap Bag"/>
    <x v="15"/>
    <n v="0.59"/>
    <n v="-0.31174170935562145"/>
    <s v="United States"/>
    <x v="0"/>
    <x v="1"/>
    <s v="San Diego"/>
    <n v="92024"/>
    <x v="64"/>
    <x v="2"/>
    <s v="2015"/>
    <d v="2015-02-06T00:00:00"/>
    <n v="-46.25"/>
    <n v="88"/>
    <n v="148.36000000000001"/>
    <n v="20007"/>
    <x v="0"/>
  </r>
  <r>
    <n v="20296"/>
    <s v="Not Specified"/>
    <n v="0.09"/>
    <n v="355.98"/>
    <n v="58.92"/>
    <n v="2499"/>
    <x v="0"/>
    <s v="Geoffrey Koch"/>
    <s v="Delivery Truck"/>
    <x v="0"/>
    <x v="1"/>
    <x v="1"/>
    <s v="Jumbo Drum"/>
    <x v="464"/>
    <n v="0.64"/>
    <n v="0.44065345683354828"/>
    <s v="United States"/>
    <x v="2"/>
    <x v="12"/>
    <s v="Kankakee"/>
    <n v="60901"/>
    <x v="29"/>
    <x v="2"/>
    <s v="2015"/>
    <d v="2015-02-20T00:00:00"/>
    <n v="1240.25"/>
    <n v="8"/>
    <n v="2814.57"/>
    <n v="88319"/>
    <x v="0"/>
  </r>
  <r>
    <n v="25628"/>
    <s v="Medium"/>
    <n v="0.09"/>
    <n v="6.28"/>
    <n v="5.41"/>
    <n v="2500"/>
    <x v="0"/>
    <s v="Kevin Smith"/>
    <s v="Regular Air"/>
    <x v="2"/>
    <x v="1"/>
    <x v="2"/>
    <s v="Small Box"/>
    <x v="593"/>
    <n v="0.53"/>
    <n v="-0.36045920090039396"/>
    <s v="United States"/>
    <x v="2"/>
    <x v="12"/>
    <s v="Lake In The Hills"/>
    <n v="60102"/>
    <x v="23"/>
    <x v="2"/>
    <s v="2015"/>
    <d v="2015-02-04T00:00:00"/>
    <n v="-32.026800000000001"/>
    <n v="14"/>
    <n v="88.85"/>
    <n v="88320"/>
    <x v="0"/>
  </r>
  <r>
    <n v="24899"/>
    <s v="High"/>
    <n v="0.1"/>
    <n v="24.92"/>
    <n v="12.98"/>
    <n v="2502"/>
    <x v="1"/>
    <s v="Toni Owens Poe"/>
    <s v="Regular Air"/>
    <x v="1"/>
    <x v="0"/>
    <x v="8"/>
    <s v="Small Box"/>
    <x v="662"/>
    <n v="0.39"/>
    <n v="-0.64693589381530647"/>
    <s v="United States"/>
    <x v="2"/>
    <x v="38"/>
    <s v="Munster"/>
    <n v="46321"/>
    <x v="91"/>
    <x v="5"/>
    <s v="2015"/>
    <d v="2015-03-19T00:00:00"/>
    <n v="-45.816000000000003"/>
    <n v="3"/>
    <n v="70.819999999999993"/>
    <n v="91310"/>
    <x v="0"/>
  </r>
  <r>
    <n v="24901"/>
    <s v="High"/>
    <n v="0"/>
    <n v="12.28"/>
    <n v="6.35"/>
    <n v="2502"/>
    <x v="1"/>
    <s v="Toni Owens Poe"/>
    <s v="Express Air"/>
    <x v="1"/>
    <x v="0"/>
    <x v="7"/>
    <s v="Small Box"/>
    <x v="554"/>
    <n v="0.38"/>
    <n v="0.33867757629367534"/>
    <s v="United States"/>
    <x v="2"/>
    <x v="38"/>
    <s v="Munster"/>
    <n v="46321"/>
    <x v="91"/>
    <x v="5"/>
    <s v="2015"/>
    <d v="2015-03-20T00:00:00"/>
    <n v="30.63"/>
    <n v="7"/>
    <n v="90.44"/>
    <n v="91310"/>
    <x v="0"/>
  </r>
  <r>
    <n v="18219"/>
    <s v="Medium"/>
    <n v="0.02"/>
    <n v="6.48"/>
    <n v="8.74"/>
    <n v="2506"/>
    <x v="0"/>
    <s v="Alfred Harmon"/>
    <s v="Regular Air"/>
    <x v="1"/>
    <x v="0"/>
    <x v="7"/>
    <s v="Small Box"/>
    <x v="767"/>
    <n v="0.36"/>
    <n v="-0.63759328358208955"/>
    <s v="United States"/>
    <x v="1"/>
    <x v="18"/>
    <s v="Cheshire"/>
    <n v="6408"/>
    <x v="75"/>
    <x v="1"/>
    <s v="2015"/>
    <d v="2015-06-07T00:00:00"/>
    <n v="-6.835"/>
    <n v="1"/>
    <n v="10.72"/>
    <n v="87033"/>
    <x v="0"/>
  </r>
  <r>
    <n v="18217"/>
    <s v="Medium"/>
    <n v="0.06"/>
    <n v="699.99"/>
    <n v="24.49"/>
    <n v="2507"/>
    <x v="0"/>
    <s v="Jeanette Davies"/>
    <s v="Express Air"/>
    <x v="1"/>
    <x v="2"/>
    <x v="16"/>
    <s v="Large Box"/>
    <x v="199"/>
    <n v="0.41"/>
    <n v="0.69"/>
    <s v="United States"/>
    <x v="1"/>
    <x v="14"/>
    <s v="Bangor"/>
    <n v="4401"/>
    <x v="75"/>
    <x v="1"/>
    <s v="2015"/>
    <d v="2015-06-07T00:00:00"/>
    <n v="7024.2068999999992"/>
    <n v="15"/>
    <n v="10180.01"/>
    <n v="87033"/>
    <x v="0"/>
  </r>
  <r>
    <n v="23265"/>
    <s v="Low"/>
    <n v="0.02"/>
    <n v="5.81"/>
    <n v="8.49"/>
    <n v="2508"/>
    <x v="0"/>
    <s v="Pauline Brooks"/>
    <s v="Regular Air"/>
    <x v="1"/>
    <x v="0"/>
    <x v="8"/>
    <s v="Small Box"/>
    <x v="104"/>
    <n v="0.39"/>
    <n v="-3.2397266729500473"/>
    <s v="United States"/>
    <x v="1"/>
    <x v="14"/>
    <s v="Sanford"/>
    <n v="4073"/>
    <x v="176"/>
    <x v="0"/>
    <s v="2015"/>
    <d v="2015-01-12T00:00:00"/>
    <n v="-137.494"/>
    <n v="7"/>
    <n v="42.44"/>
    <n v="87031"/>
    <x v="0"/>
  </r>
  <r>
    <n v="21918"/>
    <s v="Medium"/>
    <n v="0.05"/>
    <n v="30.98"/>
    <n v="9.18"/>
    <n v="2509"/>
    <x v="0"/>
    <s v="Sidney Larson"/>
    <s v="Regular Air"/>
    <x v="1"/>
    <x v="0"/>
    <x v="7"/>
    <s v="Small Box"/>
    <x v="768"/>
    <n v="0.4"/>
    <n v="0.66729359880666717"/>
    <s v="United States"/>
    <x v="1"/>
    <x v="14"/>
    <s v="South Portland"/>
    <n v="4106"/>
    <x v="130"/>
    <x v="3"/>
    <s v="2015"/>
    <d v="2015-05-05T00:00:00"/>
    <n v="308.67"/>
    <n v="15"/>
    <n v="462.57"/>
    <n v="87029"/>
    <x v="0"/>
  </r>
  <r>
    <n v="21102"/>
    <s v="Not Specified"/>
    <n v="0.04"/>
    <n v="6.48"/>
    <n v="9.5399999999999991"/>
    <n v="2512"/>
    <x v="0"/>
    <s v="Frances Holt"/>
    <s v="Regular Air"/>
    <x v="1"/>
    <x v="0"/>
    <x v="7"/>
    <s v="Small Box"/>
    <x v="769"/>
    <n v="0.37"/>
    <n v="-1.7862646566164155"/>
    <s v="United States"/>
    <x v="1"/>
    <x v="15"/>
    <s v="Cambridge"/>
    <n v="2138"/>
    <x v="15"/>
    <x v="1"/>
    <s v="2015"/>
    <d v="2015-06-17T00:00:00"/>
    <n v="-223.94400000000002"/>
    <n v="19"/>
    <n v="125.37"/>
    <n v="87030"/>
    <x v="0"/>
  </r>
  <r>
    <n v="18220"/>
    <s v="Medium"/>
    <n v="0.02"/>
    <n v="17.149999999999999"/>
    <n v="4.96"/>
    <n v="2516"/>
    <x v="0"/>
    <s v="Leo E Underwood"/>
    <s v="Regular Air"/>
    <x v="1"/>
    <x v="0"/>
    <x v="10"/>
    <s v="Small Box"/>
    <x v="206"/>
    <n v="0.57999999999999996"/>
    <n v="0.19122347393240766"/>
    <s v="United States"/>
    <x v="1"/>
    <x v="2"/>
    <s v="Englewood"/>
    <n v="7631"/>
    <x v="75"/>
    <x v="1"/>
    <s v="2015"/>
    <d v="2015-06-07T00:00:00"/>
    <n v="36.494999999999997"/>
    <n v="11"/>
    <n v="190.85"/>
    <n v="87033"/>
    <x v="0"/>
  </r>
  <r>
    <n v="18221"/>
    <s v="Medium"/>
    <n v="7.0000000000000007E-2"/>
    <n v="30.98"/>
    <n v="8.74"/>
    <n v="2520"/>
    <x v="0"/>
    <s v="Sandy Mueller"/>
    <s v="Regular Air"/>
    <x v="1"/>
    <x v="0"/>
    <x v="7"/>
    <s v="Small Box"/>
    <x v="699"/>
    <n v="0.4"/>
    <n v="0.69"/>
    <s v="United States"/>
    <x v="1"/>
    <x v="31"/>
    <s v="Providence"/>
    <n v="2908"/>
    <x v="75"/>
    <x v="1"/>
    <s v="2015"/>
    <d v="2015-06-06T00:00:00"/>
    <n v="255.76919999999998"/>
    <n v="12"/>
    <n v="370.68"/>
    <n v="87033"/>
    <x v="0"/>
  </r>
  <r>
    <n v="25463"/>
    <s v="Medium"/>
    <n v="0"/>
    <n v="175.99"/>
    <n v="4.99"/>
    <n v="2521"/>
    <x v="0"/>
    <s v="Shawn Meyer"/>
    <s v="Regular Air"/>
    <x v="1"/>
    <x v="2"/>
    <x v="5"/>
    <s v="Small Box"/>
    <x v="32"/>
    <n v="0.59"/>
    <n v="0.69"/>
    <s v="United States"/>
    <x v="2"/>
    <x v="7"/>
    <s v="Corsicana"/>
    <n v="75109"/>
    <x v="29"/>
    <x v="2"/>
    <s v="2015"/>
    <d v="2015-02-21T00:00:00"/>
    <n v="1656.6554999999998"/>
    <n v="15"/>
    <n v="2400.9499999999998"/>
    <n v="87032"/>
    <x v="0"/>
  </r>
  <r>
    <n v="18218"/>
    <s v="Medium"/>
    <n v="0.04"/>
    <n v="1360.14"/>
    <n v="14.7"/>
    <n v="2522"/>
    <x v="0"/>
    <s v="Harriet Wooten"/>
    <s v="Delivery Truck"/>
    <x v="1"/>
    <x v="2"/>
    <x v="6"/>
    <s v="Jumbo Drum"/>
    <x v="203"/>
    <n v="0.59"/>
    <n v="0.36135724115266904"/>
    <s v="United States"/>
    <x v="1"/>
    <x v="9"/>
    <s v="Burlington"/>
    <n v="5401"/>
    <x v="75"/>
    <x v="1"/>
    <s v="2015"/>
    <d v="2015-06-08T00:00:00"/>
    <n v="2639.0099999999998"/>
    <n v="6"/>
    <n v="7303.05"/>
    <n v="87033"/>
    <x v="0"/>
  </r>
  <r>
    <n v="18866"/>
    <s v="Critical"/>
    <n v="0.01"/>
    <n v="2.16"/>
    <n v="6.05"/>
    <n v="2526"/>
    <x v="0"/>
    <s v="Derek Sweeney"/>
    <s v="Regular Air"/>
    <x v="0"/>
    <x v="0"/>
    <x v="8"/>
    <s v="Small Box"/>
    <x v="542"/>
    <n v="0.37"/>
    <n v="6.8175710594315246"/>
    <s v="United States"/>
    <x v="3"/>
    <x v="11"/>
    <s v="Lafayette"/>
    <n v="70506"/>
    <x v="94"/>
    <x v="3"/>
    <s v="2015"/>
    <d v="2015-05-25T00:00:00"/>
    <n v="395.76"/>
    <n v="24"/>
    <n v="58.05"/>
    <n v="87208"/>
    <x v="0"/>
  </r>
  <r>
    <n v="18867"/>
    <s v="Critical"/>
    <n v="7.0000000000000007E-2"/>
    <n v="21.38"/>
    <n v="8.99"/>
    <n v="2527"/>
    <x v="0"/>
    <s v="Gretchen Orr"/>
    <s v="Regular Air"/>
    <x v="0"/>
    <x v="0"/>
    <x v="0"/>
    <s v="Small Pack"/>
    <x v="731"/>
    <n v="0.59"/>
    <n v="-0.57395104895104898"/>
    <s v="United States"/>
    <x v="3"/>
    <x v="11"/>
    <s v="Lake Charles"/>
    <n v="70601"/>
    <x v="94"/>
    <x v="3"/>
    <s v="2015"/>
    <d v="2015-05-25T00:00:00"/>
    <n v="-39.396000000000001"/>
    <n v="3"/>
    <n v="68.64"/>
    <n v="87208"/>
    <x v="0"/>
  </r>
  <r>
    <n v="20254"/>
    <s v="High"/>
    <n v="0.04"/>
    <n v="40.98"/>
    <n v="6.5"/>
    <n v="2530"/>
    <x v="0"/>
    <s v="Janet Zhang"/>
    <s v="Regular Air"/>
    <x v="2"/>
    <x v="2"/>
    <x v="13"/>
    <s v="Small Box"/>
    <x v="456"/>
    <n v="0.74"/>
    <n v="-0.32302306276392251"/>
    <s v="United States"/>
    <x v="0"/>
    <x v="1"/>
    <s v="Apple Valley"/>
    <n v="92307"/>
    <x v="48"/>
    <x v="5"/>
    <s v="2015"/>
    <d v="2015-03-30T00:00:00"/>
    <n v="-89.5"/>
    <n v="7"/>
    <n v="277.07"/>
    <n v="87451"/>
    <x v="0"/>
  </r>
  <r>
    <n v="23782"/>
    <s v="Medium"/>
    <n v="0.08"/>
    <n v="4"/>
    <n v="1.3"/>
    <n v="2531"/>
    <x v="0"/>
    <s v="Rick Houston"/>
    <s v="Regular Air"/>
    <x v="2"/>
    <x v="0"/>
    <x v="7"/>
    <s v="Wrap Bag"/>
    <x v="55"/>
    <n v="0.37"/>
    <n v="0.54625889594152721"/>
    <s v="United States"/>
    <x v="0"/>
    <x v="1"/>
    <s v="Atascadero"/>
    <n v="93422"/>
    <x v="10"/>
    <x v="3"/>
    <s v="2015"/>
    <d v="2015-05-04T00:00:00"/>
    <n v="28.4"/>
    <n v="14"/>
    <n v="51.99"/>
    <n v="87452"/>
    <x v="0"/>
  </r>
  <r>
    <n v="20255"/>
    <s v="High"/>
    <n v="0.05"/>
    <n v="35.99"/>
    <n v="3.3"/>
    <n v="2534"/>
    <x v="0"/>
    <s v="Mitchell Goldberg"/>
    <s v="Regular Air"/>
    <x v="2"/>
    <x v="2"/>
    <x v="5"/>
    <s v="Small Pack"/>
    <x v="457"/>
    <n v="0.39"/>
    <n v="0.69"/>
    <s v="United States"/>
    <x v="1"/>
    <x v="14"/>
    <s v="Bangor"/>
    <n v="4401"/>
    <x v="48"/>
    <x v="5"/>
    <s v="2015"/>
    <d v="2015-03-31T00:00:00"/>
    <n v="103.27229999999999"/>
    <n v="5"/>
    <n v="149.66999999999999"/>
    <n v="87451"/>
    <x v="0"/>
  </r>
  <r>
    <n v="22839"/>
    <s v="Not Specified"/>
    <n v="0.08"/>
    <n v="12.53"/>
    <n v="0.5"/>
    <n v="2539"/>
    <x v="0"/>
    <s v="Max Hubbard"/>
    <s v="Regular Air"/>
    <x v="1"/>
    <x v="0"/>
    <x v="9"/>
    <s v="Small Box"/>
    <x v="585"/>
    <n v="0.38"/>
    <n v="3.5305728314238949"/>
    <s v="United States"/>
    <x v="3"/>
    <x v="26"/>
    <s v="Winter Park"/>
    <n v="32789"/>
    <x v="74"/>
    <x v="4"/>
    <s v="2015"/>
    <d v="2015-04-08T00:00:00"/>
    <n v="215.71799999999999"/>
    <n v="5"/>
    <n v="61.1"/>
    <n v="91017"/>
    <x v="0"/>
  </r>
  <r>
    <n v="22840"/>
    <s v="Not Specified"/>
    <n v="0.02"/>
    <n v="178.47"/>
    <n v="19.989999999999998"/>
    <n v="2540"/>
    <x v="0"/>
    <s v="Helen Ferguson"/>
    <s v="Regular Air"/>
    <x v="1"/>
    <x v="0"/>
    <x v="10"/>
    <s v="Small Box"/>
    <x v="179"/>
    <n v="0.55000000000000004"/>
    <n v="0.55200866828337025"/>
    <s v="United States"/>
    <x v="3"/>
    <x v="26"/>
    <s v="Winter Springs"/>
    <n v="32708"/>
    <x v="74"/>
    <x v="4"/>
    <s v="2015"/>
    <d v="2015-04-08T00:00:00"/>
    <n v="106.98479999999999"/>
    <n v="1"/>
    <n v="193.81"/>
    <n v="91017"/>
    <x v="0"/>
  </r>
  <r>
    <n v="19031"/>
    <s v="Medium"/>
    <n v="0.05"/>
    <n v="15.68"/>
    <n v="3.73"/>
    <n v="2543"/>
    <x v="1"/>
    <s v="Josephine Dalton"/>
    <s v="Regular Air"/>
    <x v="2"/>
    <x v="1"/>
    <x v="2"/>
    <s v="Small Pack"/>
    <x v="770"/>
    <n v="0.46"/>
    <n v="1.3748640671120086E-2"/>
    <s v="United States"/>
    <x v="3"/>
    <x v="8"/>
    <s v="Richmond"/>
    <n v="23223"/>
    <x v="164"/>
    <x v="1"/>
    <s v="2015"/>
    <d v="2015-06-12T00:00:00"/>
    <n v="3.54"/>
    <n v="17"/>
    <n v="257.48"/>
    <n v="87917"/>
    <x v="0"/>
  </r>
  <r>
    <n v="19032"/>
    <s v="Medium"/>
    <n v="0.02"/>
    <n v="195.99"/>
    <n v="4.2"/>
    <n v="2543"/>
    <x v="1"/>
    <s v="Josephine Dalton"/>
    <s v="Regular Air"/>
    <x v="2"/>
    <x v="2"/>
    <x v="5"/>
    <s v="Small Box"/>
    <x v="736"/>
    <n v="0.56000000000000005"/>
    <n v="1.2608490167418366E-2"/>
    <s v="United States"/>
    <x v="3"/>
    <x v="8"/>
    <s v="Richmond"/>
    <n v="23223"/>
    <x v="164"/>
    <x v="1"/>
    <s v="2015"/>
    <d v="2015-06-12T00:00:00"/>
    <n v="40.283999999999999"/>
    <n v="19"/>
    <n v="3194.99"/>
    <n v="87917"/>
    <x v="0"/>
  </r>
  <r>
    <n v="19902"/>
    <s v="Medium"/>
    <n v="0.01"/>
    <n v="99.99"/>
    <n v="19.989999999999998"/>
    <n v="2545"/>
    <x v="0"/>
    <s v="Rick Ellis"/>
    <s v="Express Air"/>
    <x v="1"/>
    <x v="2"/>
    <x v="6"/>
    <s v="Small Box"/>
    <x v="23"/>
    <n v="0.52"/>
    <n v="0.44351167602719482"/>
    <s v="United States"/>
    <x v="3"/>
    <x v="8"/>
    <s v="Springfield"/>
    <n v="22153"/>
    <x v="17"/>
    <x v="5"/>
    <s v="2015"/>
    <d v="2015-03-12T00:00:00"/>
    <n v="90.024000000000001"/>
    <n v="2"/>
    <n v="202.98"/>
    <n v="87915"/>
    <x v="0"/>
  </r>
  <r>
    <n v="25460"/>
    <s v="Low"/>
    <n v="7.0000000000000007E-2"/>
    <n v="6.48"/>
    <n v="9.5399999999999991"/>
    <n v="2547"/>
    <x v="0"/>
    <s v="Edna Freeman"/>
    <s v="Regular Air"/>
    <x v="2"/>
    <x v="0"/>
    <x v="7"/>
    <s v="Small Box"/>
    <x v="769"/>
    <n v="0.37"/>
    <n v="0.20552486187845306"/>
    <s v="United States"/>
    <x v="3"/>
    <x v="8"/>
    <s v="Virginia Beach"/>
    <n v="23464"/>
    <x v="47"/>
    <x v="4"/>
    <s v="2015"/>
    <d v="2015-04-19T00:00:00"/>
    <n v="2.2320000000000002"/>
    <n v="1"/>
    <n v="10.86"/>
    <n v="87916"/>
    <x v="0"/>
  </r>
  <r>
    <n v="6525"/>
    <s v="Low"/>
    <n v="0"/>
    <n v="35.99"/>
    <n v="0.99"/>
    <n v="2548"/>
    <x v="1"/>
    <s v="Wayne Bass"/>
    <s v="Regular Air"/>
    <x v="2"/>
    <x v="2"/>
    <x v="5"/>
    <s v="Small Pack"/>
    <x v="771"/>
    <n v="0.35"/>
    <n v="0.56853550085613536"/>
    <s v="United States"/>
    <x v="0"/>
    <x v="1"/>
    <s v="Los Angeles"/>
    <n v="90068"/>
    <x v="36"/>
    <x v="4"/>
    <s v="2015"/>
    <d v="2015-04-11T00:00:00"/>
    <n v="840.05099999999993"/>
    <n v="46"/>
    <n v="1477.57"/>
    <n v="46436"/>
    <x v="0"/>
  </r>
  <r>
    <n v="5777"/>
    <s v="Low"/>
    <n v="0.05"/>
    <n v="30.98"/>
    <n v="9.18"/>
    <n v="2548"/>
    <x v="1"/>
    <s v="Wayne Bass"/>
    <s v="Express Air"/>
    <x v="2"/>
    <x v="0"/>
    <x v="7"/>
    <s v="Small Box"/>
    <x v="768"/>
    <n v="0.4"/>
    <n v="0.1607941615004316"/>
    <s v="United States"/>
    <x v="0"/>
    <x v="1"/>
    <s v="Los Angeles"/>
    <n v="90068"/>
    <x v="109"/>
    <x v="4"/>
    <s v="2015"/>
    <d v="2015-04-21T00:00:00"/>
    <n v="61.47"/>
    <n v="12"/>
    <n v="382.29"/>
    <n v="40997"/>
    <x v="0"/>
  </r>
  <r>
    <n v="5778"/>
    <s v="Low"/>
    <n v="0.05"/>
    <n v="22.99"/>
    <n v="8.99"/>
    <n v="2548"/>
    <x v="1"/>
    <s v="Wayne Bass"/>
    <s v="Regular Air"/>
    <x v="2"/>
    <x v="0"/>
    <x v="0"/>
    <s v="Small Pack"/>
    <x v="772"/>
    <n v="0.56999999999999995"/>
    <n v="2.072039376687005E-2"/>
    <s v="United States"/>
    <x v="0"/>
    <x v="1"/>
    <s v="Los Angeles"/>
    <n v="90068"/>
    <x v="109"/>
    <x v="4"/>
    <s v="2015"/>
    <d v="2015-04-28T00:00:00"/>
    <n v="18.27"/>
    <n v="37"/>
    <n v="881.74"/>
    <n v="40997"/>
    <x v="0"/>
  </r>
  <r>
    <n v="5780"/>
    <s v="Low"/>
    <n v="0.04"/>
    <n v="212.6"/>
    <n v="110.2"/>
    <n v="2548"/>
    <x v="1"/>
    <s v="Wayne Bass"/>
    <s v="Delivery Truck"/>
    <x v="2"/>
    <x v="1"/>
    <x v="11"/>
    <s v="Jumbo Box"/>
    <x v="482"/>
    <n v="0.73"/>
    <n v="-6.9579888355917649E-2"/>
    <s v="United States"/>
    <x v="0"/>
    <x v="1"/>
    <s v="Los Angeles"/>
    <n v="90068"/>
    <x v="109"/>
    <x v="4"/>
    <s v="2015"/>
    <d v="2015-04-25T00:00:00"/>
    <n v="-513.79042000000004"/>
    <n v="33"/>
    <n v="7384.18"/>
    <n v="40997"/>
    <x v="0"/>
  </r>
  <r>
    <n v="4204"/>
    <s v="Not Specified"/>
    <n v="0.09"/>
    <n v="5.98"/>
    <n v="1.67"/>
    <n v="2548"/>
    <x v="1"/>
    <s v="Wayne Bass"/>
    <s v="Regular Air"/>
    <x v="2"/>
    <x v="0"/>
    <x v="0"/>
    <s v="Wrap Bag"/>
    <x v="773"/>
    <n v="0.51"/>
    <n v="5.3250345781466119E-2"/>
    <s v="United States"/>
    <x v="0"/>
    <x v="1"/>
    <s v="Los Angeles"/>
    <n v="90068"/>
    <x v="141"/>
    <x v="1"/>
    <s v="2015"/>
    <d v="2015-06-07T00:00:00"/>
    <n v="23.87"/>
    <n v="81"/>
    <n v="448.26"/>
    <n v="29889"/>
    <x v="0"/>
  </r>
  <r>
    <n v="23777"/>
    <s v="Low"/>
    <n v="0.05"/>
    <n v="30.98"/>
    <n v="9.18"/>
    <n v="2549"/>
    <x v="1"/>
    <s v="Martha Bowers"/>
    <s v="Express Air"/>
    <x v="2"/>
    <x v="0"/>
    <x v="7"/>
    <s v="Small Box"/>
    <x v="768"/>
    <n v="0.4"/>
    <n v="0.6431934707544209"/>
    <s v="United States"/>
    <x v="1"/>
    <x v="10"/>
    <s v="Whitehall"/>
    <n v="43213"/>
    <x v="109"/>
    <x v="4"/>
    <s v="2015"/>
    <d v="2015-04-21T00:00:00"/>
    <n v="61.47"/>
    <n v="3"/>
    <n v="95.57"/>
    <n v="88657"/>
    <x v="0"/>
  </r>
  <r>
    <n v="23778"/>
    <s v="Low"/>
    <n v="0.05"/>
    <n v="22.99"/>
    <n v="8.99"/>
    <n v="2549"/>
    <x v="1"/>
    <s v="Martha Bowers"/>
    <s v="Regular Air"/>
    <x v="2"/>
    <x v="0"/>
    <x v="0"/>
    <s v="Small Pack"/>
    <x v="772"/>
    <n v="0.56999999999999995"/>
    <n v="8.5182767624020883E-2"/>
    <s v="United States"/>
    <x v="1"/>
    <x v="10"/>
    <s v="Whitehall"/>
    <n v="43213"/>
    <x v="109"/>
    <x v="4"/>
    <s v="2015"/>
    <d v="2015-04-28T00:00:00"/>
    <n v="18.27"/>
    <n v="9"/>
    <n v="214.48"/>
    <n v="88657"/>
    <x v="0"/>
  </r>
  <r>
    <n v="23780"/>
    <s v="Low"/>
    <n v="0.04"/>
    <n v="212.6"/>
    <n v="110.2"/>
    <n v="2549"/>
    <x v="1"/>
    <s v="Martha Bowers"/>
    <s v="Delivery Truck"/>
    <x v="2"/>
    <x v="1"/>
    <x v="11"/>
    <s v="Jumbo Box"/>
    <x v="482"/>
    <n v="0.73"/>
    <n v="-0.2870177196804648"/>
    <s v="United States"/>
    <x v="1"/>
    <x v="10"/>
    <s v="Whitehall"/>
    <n v="43213"/>
    <x v="109"/>
    <x v="4"/>
    <s v="2015"/>
    <d v="2015-04-25T00:00:00"/>
    <n v="-513.79042000000004"/>
    <n v="8"/>
    <n v="1790.1"/>
    <n v="88657"/>
    <x v="0"/>
  </r>
  <r>
    <n v="22204"/>
    <s v="Not Specified"/>
    <n v="0.09"/>
    <n v="5.98"/>
    <n v="1.67"/>
    <n v="2549"/>
    <x v="1"/>
    <s v="Martha Bowers"/>
    <s v="Regular Air"/>
    <x v="2"/>
    <x v="0"/>
    <x v="0"/>
    <s v="Wrap Bag"/>
    <x v="773"/>
    <n v="0.51"/>
    <n v="0.3235001807011203"/>
    <s v="United States"/>
    <x v="1"/>
    <x v="10"/>
    <s v="Whitehall"/>
    <n v="43213"/>
    <x v="141"/>
    <x v="1"/>
    <s v="2015"/>
    <d v="2015-06-07T00:00:00"/>
    <n v="35.805"/>
    <n v="20"/>
    <n v="110.68"/>
    <n v="88658"/>
    <x v="0"/>
  </r>
  <r>
    <n v="24525"/>
    <s v="Low"/>
    <n v="0"/>
    <n v="35.99"/>
    <n v="0.99"/>
    <n v="2551"/>
    <x v="0"/>
    <s v="Joan Bowers"/>
    <s v="Regular Air"/>
    <x v="2"/>
    <x v="2"/>
    <x v="5"/>
    <s v="Small Pack"/>
    <x v="771"/>
    <n v="0.35"/>
    <n v="0.69"/>
    <s v="United States"/>
    <x v="1"/>
    <x v="19"/>
    <s v="York"/>
    <n v="17403"/>
    <x v="36"/>
    <x v="4"/>
    <s v="2015"/>
    <d v="2015-04-11T00:00:00"/>
    <n v="265.96049999999997"/>
    <n v="12"/>
    <n v="385.45"/>
    <n v="88656"/>
    <x v="0"/>
  </r>
  <r>
    <n v="18130"/>
    <s v="Medium"/>
    <n v="0.03"/>
    <n v="12.53"/>
    <n v="7.17"/>
    <n v="2553"/>
    <x v="0"/>
    <s v="Virginia McNeill"/>
    <s v="Regular Air"/>
    <x v="1"/>
    <x v="0"/>
    <x v="8"/>
    <s v="Small Box"/>
    <x v="774"/>
    <n v="0.38"/>
    <n v="-1.0517857142857143"/>
    <s v="United States"/>
    <x v="2"/>
    <x v="45"/>
    <s v="Kenosha"/>
    <n v="53142"/>
    <x v="6"/>
    <x v="2"/>
    <s v="2015"/>
    <d v="2015-02-13T00:00:00"/>
    <n v="-20.320500000000003"/>
    <n v="1"/>
    <n v="19.32"/>
    <n v="86528"/>
    <x v="0"/>
  </r>
  <r>
    <n v="23666"/>
    <s v="Low"/>
    <n v="0.1"/>
    <n v="2.6"/>
    <n v="2.4"/>
    <n v="2555"/>
    <x v="1"/>
    <s v="Karl Knowles"/>
    <s v="Regular Air"/>
    <x v="1"/>
    <x v="0"/>
    <x v="0"/>
    <s v="Wrap Bag"/>
    <x v="371"/>
    <n v="0.57999999999999996"/>
    <n v="-2.9249169435215943"/>
    <s v="United States"/>
    <x v="2"/>
    <x v="45"/>
    <s v="Madison"/>
    <n v="53711"/>
    <x v="85"/>
    <x v="0"/>
    <s v="2015"/>
    <d v="2015-01-14T00:00:00"/>
    <n v="-88.039999999999992"/>
    <n v="12"/>
    <n v="30.1"/>
    <n v="86527"/>
    <x v="0"/>
  </r>
  <r>
    <n v="23583"/>
    <s v="Critical"/>
    <n v="0"/>
    <n v="12.97"/>
    <n v="1.49"/>
    <n v="2555"/>
    <x v="1"/>
    <s v="Karl Knowles"/>
    <s v="Regular Air"/>
    <x v="1"/>
    <x v="0"/>
    <x v="8"/>
    <s v="Small Box"/>
    <x v="513"/>
    <n v="0.35"/>
    <n v="0.69"/>
    <s v="United States"/>
    <x v="2"/>
    <x v="45"/>
    <s v="Madison"/>
    <n v="53711"/>
    <x v="23"/>
    <x v="2"/>
    <s v="2015"/>
    <d v="2015-02-03T00:00:00"/>
    <n v="180.23489999999998"/>
    <n v="19"/>
    <n v="261.20999999999998"/>
    <n v="86529"/>
    <x v="0"/>
  </r>
  <r>
    <n v="23584"/>
    <s v="Critical"/>
    <n v="0.06"/>
    <n v="4.91"/>
    <n v="0.5"/>
    <n v="2555"/>
    <x v="1"/>
    <s v="Karl Knowles"/>
    <s v="Regular Air"/>
    <x v="1"/>
    <x v="0"/>
    <x v="9"/>
    <s v="Small Box"/>
    <x v="550"/>
    <n v="0.36"/>
    <n v="0.69"/>
    <s v="United States"/>
    <x v="2"/>
    <x v="45"/>
    <s v="Madison"/>
    <n v="53711"/>
    <x v="23"/>
    <x v="2"/>
    <s v="2015"/>
    <d v="2015-02-02T00:00:00"/>
    <n v="29.525099999999998"/>
    <n v="9"/>
    <n v="42.79"/>
    <n v="86529"/>
    <x v="0"/>
  </r>
  <r>
    <n v="19840"/>
    <s v="Not Specified"/>
    <n v="0.03"/>
    <n v="160.97999999999999"/>
    <n v="30"/>
    <n v="2561"/>
    <x v="1"/>
    <s v="Laurie Moon"/>
    <s v="Delivery Truck"/>
    <x v="3"/>
    <x v="1"/>
    <x v="1"/>
    <s v="Jumbo Drum"/>
    <x v="48"/>
    <n v="0.62"/>
    <n v="0.69000000000000006"/>
    <s v="United States"/>
    <x v="1"/>
    <x v="4"/>
    <s v="Ossining"/>
    <n v="10562"/>
    <x v="27"/>
    <x v="5"/>
    <s v="2015"/>
    <d v="2015-03-25T00:00:00"/>
    <n v="1261.4718"/>
    <n v="11"/>
    <n v="1828.22"/>
    <n v="86465"/>
    <x v="0"/>
  </r>
  <r>
    <n v="23161"/>
    <s v="Not Specified"/>
    <n v="7.0000000000000007E-2"/>
    <n v="3.98"/>
    <n v="5.26"/>
    <n v="2561"/>
    <x v="1"/>
    <s v="Laurie Moon"/>
    <s v="Regular Air"/>
    <x v="3"/>
    <x v="0"/>
    <x v="8"/>
    <s v="Small Box"/>
    <x v="600"/>
    <n v="0.38"/>
    <n v="-2.0142344642257308"/>
    <s v="United States"/>
    <x v="1"/>
    <x v="4"/>
    <s v="Ossining"/>
    <n v="10562"/>
    <x v="4"/>
    <x v="4"/>
    <s v="2015"/>
    <d v="2015-04-10T00:00:00"/>
    <n v="-59.963760000000001"/>
    <n v="7"/>
    <n v="29.77"/>
    <n v="86466"/>
    <x v="0"/>
  </r>
  <r>
    <n v="23162"/>
    <s v="Not Specified"/>
    <n v="7.0000000000000007E-2"/>
    <n v="12.22"/>
    <n v="2.85"/>
    <n v="2561"/>
    <x v="1"/>
    <s v="Laurie Moon"/>
    <s v="Regular Air"/>
    <x v="3"/>
    <x v="1"/>
    <x v="2"/>
    <s v="Small Pack"/>
    <x v="775"/>
    <n v="0.55000000000000004"/>
    <n v="0.60747876893810726"/>
    <s v="United States"/>
    <x v="1"/>
    <x v="4"/>
    <s v="Ossining"/>
    <n v="10562"/>
    <x v="4"/>
    <x v="4"/>
    <s v="2015"/>
    <d v="2015-04-08T00:00:00"/>
    <n v="89.4148"/>
    <n v="12"/>
    <n v="147.19"/>
    <n v="86466"/>
    <x v="0"/>
  </r>
  <r>
    <n v="22374"/>
    <s v="Not Specified"/>
    <n v="0.08"/>
    <n v="4.55"/>
    <n v="1.49"/>
    <n v="2563"/>
    <x v="0"/>
    <s v="Karen Warren"/>
    <s v="Regular Air"/>
    <x v="1"/>
    <x v="0"/>
    <x v="8"/>
    <s v="Small Box"/>
    <x v="516"/>
    <n v="0.35"/>
    <n v="0.69"/>
    <s v="United States"/>
    <x v="2"/>
    <x v="3"/>
    <s v="Fridley"/>
    <n v="55432"/>
    <x v="4"/>
    <x v="4"/>
    <s v="2015"/>
    <d v="2015-04-09T00:00:00"/>
    <n v="27.0273"/>
    <n v="9"/>
    <n v="39.17"/>
    <n v="91447"/>
    <x v="0"/>
  </r>
  <r>
    <n v="25095"/>
    <s v="Critical"/>
    <n v="0"/>
    <n v="4.37"/>
    <n v="5.15"/>
    <n v="2570"/>
    <x v="1"/>
    <s v="Yvonne Stephens"/>
    <s v="Regular Air"/>
    <x v="3"/>
    <x v="0"/>
    <x v="15"/>
    <s v="Small Box"/>
    <x v="358"/>
    <n v="0.59"/>
    <n v="-1.710420034149118"/>
    <s v="United States"/>
    <x v="0"/>
    <x v="1"/>
    <s v="Davis"/>
    <n v="95616"/>
    <x v="177"/>
    <x v="4"/>
    <s v="2015"/>
    <d v="2015-04-27T00:00:00"/>
    <n v="-150.2604"/>
    <n v="19"/>
    <n v="87.85"/>
    <n v="90327"/>
    <x v="0"/>
  </r>
  <r>
    <n v="25096"/>
    <s v="Critical"/>
    <n v="0.01"/>
    <n v="500.98"/>
    <n v="56"/>
    <n v="2570"/>
    <x v="1"/>
    <s v="Yvonne Stephens"/>
    <s v="Delivery Truck"/>
    <x v="3"/>
    <x v="1"/>
    <x v="1"/>
    <s v="Jumbo Drum"/>
    <x v="1"/>
    <n v="0.6"/>
    <n v="0.65940414260198699"/>
    <s v="United States"/>
    <x v="0"/>
    <x v="1"/>
    <s v="Davis"/>
    <n v="95616"/>
    <x v="177"/>
    <x v="4"/>
    <s v="2015"/>
    <d v="2015-04-26T00:00:00"/>
    <n v="4899.1288000000004"/>
    <n v="14"/>
    <n v="7429.63"/>
    <n v="90327"/>
    <x v="0"/>
  </r>
  <r>
    <n v="25097"/>
    <s v="Critical"/>
    <n v="0.02"/>
    <n v="12.58"/>
    <n v="5.16"/>
    <n v="2570"/>
    <x v="1"/>
    <s v="Yvonne Stephens"/>
    <s v="Regular Air"/>
    <x v="3"/>
    <x v="1"/>
    <x v="2"/>
    <s v="Small Box"/>
    <x v="776"/>
    <n v="0.43"/>
    <n v="0.1993490570243881"/>
    <s v="United States"/>
    <x v="0"/>
    <x v="1"/>
    <s v="Davis"/>
    <n v="95616"/>
    <x v="177"/>
    <x v="4"/>
    <s v="2015"/>
    <d v="2015-04-25T00:00:00"/>
    <n v="44.712000000000003"/>
    <n v="18"/>
    <n v="224.29"/>
    <n v="90327"/>
    <x v="0"/>
  </r>
  <r>
    <n v="25098"/>
    <s v="Critical"/>
    <n v="0.1"/>
    <n v="7.7"/>
    <n v="3.68"/>
    <n v="2570"/>
    <x v="1"/>
    <s v="Yvonne Stephens"/>
    <s v="Regular Air"/>
    <x v="3"/>
    <x v="1"/>
    <x v="2"/>
    <s v="Wrap Bag"/>
    <x v="777"/>
    <n v="0.52"/>
    <n v="-0.44191406249999998"/>
    <s v="United States"/>
    <x v="0"/>
    <x v="1"/>
    <s v="Davis"/>
    <n v="95616"/>
    <x v="177"/>
    <x v="4"/>
    <s v="2015"/>
    <d v="2015-04-26T00:00:00"/>
    <n v="-22.626000000000001"/>
    <n v="7"/>
    <n v="51.2"/>
    <n v="90327"/>
    <x v="0"/>
  </r>
  <r>
    <n v="7096"/>
    <s v="Critical"/>
    <n v="0.01"/>
    <n v="500.98"/>
    <n v="56"/>
    <n v="2571"/>
    <x v="1"/>
    <s v="Rosemary O'Brien"/>
    <s v="Delivery Truck"/>
    <x v="3"/>
    <x v="1"/>
    <x v="1"/>
    <s v="Jumbo Drum"/>
    <x v="1"/>
    <n v="0.6"/>
    <n v="0.14334867841713572"/>
    <s v="United States"/>
    <x v="1"/>
    <x v="4"/>
    <s v="New York City"/>
    <n v="10165"/>
    <x v="177"/>
    <x v="4"/>
    <s v="2015"/>
    <d v="2015-04-26T00:00:00"/>
    <n v="4260.1120000000001"/>
    <n v="56"/>
    <n v="29718.53"/>
    <n v="50656"/>
    <x v="0"/>
  </r>
  <r>
    <n v="7098"/>
    <s v="Critical"/>
    <n v="0.1"/>
    <n v="7.7"/>
    <n v="3.68"/>
    <n v="2571"/>
    <x v="1"/>
    <s v="Rosemary O'Brien"/>
    <s v="Regular Air"/>
    <x v="3"/>
    <x v="1"/>
    <x v="2"/>
    <s v="Wrap Bag"/>
    <x v="777"/>
    <n v="0.52"/>
    <n v="-0.1273040307879279"/>
    <s v="United States"/>
    <x v="1"/>
    <x v="4"/>
    <s v="New York City"/>
    <n v="10165"/>
    <x v="177"/>
    <x v="4"/>
    <s v="2015"/>
    <d v="2015-04-26T00:00:00"/>
    <n v="-25.14"/>
    <n v="27"/>
    <n v="197.48"/>
    <n v="50656"/>
    <x v="0"/>
  </r>
  <r>
    <n v="20938"/>
    <s v="Low"/>
    <n v="0.04"/>
    <n v="8.6"/>
    <n v="6.19"/>
    <n v="2578"/>
    <x v="1"/>
    <s v="Kent Gill"/>
    <s v="Regular Air"/>
    <x v="1"/>
    <x v="0"/>
    <x v="8"/>
    <s v="Small Box"/>
    <x v="331"/>
    <n v="0.38"/>
    <n v="6.6107065101387397"/>
    <s v="United States"/>
    <x v="3"/>
    <x v="43"/>
    <s v="Opelika"/>
    <n v="36801"/>
    <x v="10"/>
    <x v="3"/>
    <s v="2015"/>
    <d v="2015-05-04T00:00:00"/>
    <n v="309.71159999999998"/>
    <n v="5"/>
    <n v="46.85"/>
    <n v="88298"/>
    <x v="0"/>
  </r>
  <r>
    <n v="20939"/>
    <s v="Low"/>
    <n v="0.01"/>
    <n v="3.58"/>
    <n v="1.63"/>
    <n v="2578"/>
    <x v="1"/>
    <s v="Kent Gill"/>
    <s v="Regular Air"/>
    <x v="1"/>
    <x v="0"/>
    <x v="3"/>
    <s v="Wrap Bag"/>
    <x v="6"/>
    <n v="0.36"/>
    <n v="-1.3771080474511062"/>
    <s v="United States"/>
    <x v="3"/>
    <x v="43"/>
    <s v="Opelika"/>
    <n v="36801"/>
    <x v="10"/>
    <x v="3"/>
    <s v="2015"/>
    <d v="2015-05-06T00:00:00"/>
    <n v="-128.85599999999999"/>
    <n v="26"/>
    <n v="93.57"/>
    <n v="88298"/>
    <x v="0"/>
  </r>
  <r>
    <n v="20940"/>
    <s v="Low"/>
    <n v="0.08"/>
    <n v="105.49"/>
    <n v="41.64"/>
    <n v="2578"/>
    <x v="1"/>
    <s v="Kent Gill"/>
    <s v="Delivery Truck"/>
    <x v="1"/>
    <x v="1"/>
    <x v="11"/>
    <s v="Jumbo Box"/>
    <x v="778"/>
    <n v="0.75"/>
    <n v="-1.3711685699334569E-2"/>
    <s v="United States"/>
    <x v="3"/>
    <x v="43"/>
    <s v="Opelika"/>
    <n v="36801"/>
    <x v="10"/>
    <x v="3"/>
    <s v="2015"/>
    <d v="2015-05-09T00:00:00"/>
    <n v="-36.945999999999998"/>
    <n v="34"/>
    <n v="2694.49"/>
    <n v="88298"/>
    <x v="0"/>
  </r>
  <r>
    <n v="23705"/>
    <s v="High"/>
    <n v="0.09"/>
    <n v="212.6"/>
    <n v="52.2"/>
    <n v="2579"/>
    <x v="1"/>
    <s v="Marshall Sutherland"/>
    <s v="Delivery Truck"/>
    <x v="1"/>
    <x v="1"/>
    <x v="11"/>
    <s v="Jumbo Box"/>
    <x v="482"/>
    <n v="0.64"/>
    <n v="-1.573054441260745"/>
    <s v="United States"/>
    <x v="3"/>
    <x v="43"/>
    <s v="Phenix City"/>
    <n v="36869"/>
    <x v="35"/>
    <x v="0"/>
    <s v="2015"/>
    <d v="2015-01-04T00:00:00"/>
    <n v="-274.49799999999999"/>
    <n v="1"/>
    <n v="174.5"/>
    <n v="88296"/>
    <x v="0"/>
  </r>
  <r>
    <n v="22508"/>
    <s v="Medium"/>
    <n v="7.0000000000000007E-2"/>
    <n v="1.76"/>
    <n v="4.8600000000000003"/>
    <n v="2579"/>
    <x v="1"/>
    <s v="Marshall Sutherland"/>
    <s v="Regular Air"/>
    <x v="1"/>
    <x v="1"/>
    <x v="2"/>
    <s v="Small Box"/>
    <x v="620"/>
    <n v="0.41"/>
    <n v="2.2606689734717838E-2"/>
    <s v="United States"/>
    <x v="3"/>
    <x v="43"/>
    <s v="Phenix City"/>
    <n v="36869"/>
    <x v="60"/>
    <x v="0"/>
    <s v="2015"/>
    <d v="2015-01-17T00:00:00"/>
    <n v="0.58800000000001096"/>
    <n v="15"/>
    <n v="26.01"/>
    <n v="88297"/>
    <x v="0"/>
  </r>
  <r>
    <n v="19123"/>
    <s v="Medium"/>
    <n v="0.04"/>
    <n v="510.14"/>
    <n v="14.7"/>
    <n v="2583"/>
    <x v="1"/>
    <s v="Wendy Pridgen Pearce"/>
    <s v="Delivery Truck"/>
    <x v="1"/>
    <x v="2"/>
    <x v="6"/>
    <s v="Jumbo Drum"/>
    <x v="779"/>
    <n v="0.56000000000000005"/>
    <n v="-0.16453457855847956"/>
    <s v="United States"/>
    <x v="2"/>
    <x v="22"/>
    <s v="Holland"/>
    <n v="49423"/>
    <x v="31"/>
    <x v="1"/>
    <s v="2015"/>
    <d v="2015-06-09T00:00:00"/>
    <n v="-251.40390000000002"/>
    <n v="3"/>
    <n v="1527.97"/>
    <n v="89657"/>
    <x v="0"/>
  </r>
  <r>
    <n v="19124"/>
    <s v="Medium"/>
    <n v="0"/>
    <n v="4.76"/>
    <n v="3.01"/>
    <n v="2583"/>
    <x v="1"/>
    <s v="Wendy Pridgen Pearce"/>
    <s v="Regular Air"/>
    <x v="1"/>
    <x v="0"/>
    <x v="7"/>
    <s v="Wrap Bag"/>
    <x v="780"/>
    <n v="0.36"/>
    <n v="-2.1152805340068557E-2"/>
    <s v="United States"/>
    <x v="2"/>
    <x v="22"/>
    <s v="Holland"/>
    <n v="49423"/>
    <x v="31"/>
    <x v="1"/>
    <s v="2015"/>
    <d v="2015-06-09T00:00:00"/>
    <n v="-2.3450000000000002"/>
    <n v="23"/>
    <n v="110.86"/>
    <n v="89657"/>
    <x v="0"/>
  </r>
  <r>
    <n v="19134"/>
    <s v="Critical"/>
    <n v="0.04"/>
    <n v="6.3"/>
    <n v="0.5"/>
    <n v="2584"/>
    <x v="0"/>
    <s v="Seth Matthews"/>
    <s v="Regular Air"/>
    <x v="1"/>
    <x v="0"/>
    <x v="9"/>
    <s v="Small Box"/>
    <x v="421"/>
    <n v="0.39"/>
    <n v="0.69"/>
    <s v="United States"/>
    <x v="2"/>
    <x v="22"/>
    <s v="Inkster"/>
    <n v="48141"/>
    <x v="62"/>
    <x v="1"/>
    <s v="2015"/>
    <d v="2015-06-11T00:00:00"/>
    <n v="67.606200000000001"/>
    <n v="15"/>
    <n v="97.98"/>
    <n v="89658"/>
    <x v="0"/>
  </r>
  <r>
    <n v="20976"/>
    <s v="Medium"/>
    <n v="0.01"/>
    <n v="6.48"/>
    <n v="6.57"/>
    <n v="2587"/>
    <x v="1"/>
    <s v="Eugene H Walsh"/>
    <s v="Express Air"/>
    <x v="1"/>
    <x v="0"/>
    <x v="7"/>
    <s v="Small Box"/>
    <x v="781"/>
    <n v="0.37"/>
    <n v="-0.36395525307048426"/>
    <s v="United States"/>
    <x v="2"/>
    <x v="45"/>
    <s v="Manitowoc"/>
    <n v="54220"/>
    <x v="136"/>
    <x v="2"/>
    <s v="2015"/>
    <d v="2015-02-28T00:00:00"/>
    <n v="-46.5244"/>
    <n v="18"/>
    <n v="127.83"/>
    <n v="91166"/>
    <x v="0"/>
  </r>
  <r>
    <n v="20810"/>
    <s v="Not Specified"/>
    <n v="0.02"/>
    <n v="22.72"/>
    <n v="8.99"/>
    <n v="2587"/>
    <x v="1"/>
    <s v="Eugene H Walsh"/>
    <s v="Regular Air"/>
    <x v="1"/>
    <x v="1"/>
    <x v="2"/>
    <s v="Small Pack"/>
    <x v="275"/>
    <n v="0.44"/>
    <n v="0.69"/>
    <s v="United States"/>
    <x v="2"/>
    <x v="45"/>
    <s v="Manitowoc"/>
    <n v="54220"/>
    <x v="175"/>
    <x v="1"/>
    <s v="2015"/>
    <d v="2015-06-26T00:00:00"/>
    <n v="200.01719999999997"/>
    <n v="12"/>
    <n v="289.88"/>
    <n v="91167"/>
    <x v="0"/>
  </r>
  <r>
    <n v="22275"/>
    <s v="Low"/>
    <n v="0.02"/>
    <n v="419.19"/>
    <n v="19.989999999999998"/>
    <n v="2593"/>
    <x v="1"/>
    <s v="Anne Schultz"/>
    <s v="Regular Air"/>
    <x v="0"/>
    <x v="0"/>
    <x v="10"/>
    <s v="Small Box"/>
    <x v="260"/>
    <n v="0.57999999999999996"/>
    <n v="-9.0953140967493778E-3"/>
    <s v="United States"/>
    <x v="3"/>
    <x v="29"/>
    <s v="Athens"/>
    <n v="30605"/>
    <x v="89"/>
    <x v="4"/>
    <s v="2015"/>
    <d v="2015-04-17T00:00:00"/>
    <n v="-39.606000000000002"/>
    <n v="10"/>
    <n v="4354.55"/>
    <n v="87772"/>
    <x v="0"/>
  </r>
  <r>
    <n v="23765"/>
    <s v="Low"/>
    <n v="0.01"/>
    <n v="85.99"/>
    <n v="0.99"/>
    <n v="2593"/>
    <x v="1"/>
    <s v="Anne Schultz"/>
    <s v="Regular Air"/>
    <x v="0"/>
    <x v="2"/>
    <x v="5"/>
    <s v="Wrap Bag"/>
    <x v="163"/>
    <n v="0.85"/>
    <n v="2.1326537593213382"/>
    <s v="United States"/>
    <x v="3"/>
    <x v="29"/>
    <s v="Athens"/>
    <n v="30605"/>
    <x v="14"/>
    <x v="5"/>
    <s v="2015"/>
    <d v="2015-03-17T00:00:00"/>
    <n v="311.72999999999996"/>
    <n v="2"/>
    <n v="146.16999999999999"/>
    <n v="87773"/>
    <x v="0"/>
  </r>
  <r>
    <n v="19859"/>
    <s v="Low"/>
    <n v="0.05"/>
    <n v="5.74"/>
    <n v="5.3"/>
    <n v="2601"/>
    <x v="0"/>
    <s v="Malcolm French"/>
    <s v="Regular Air"/>
    <x v="0"/>
    <x v="0"/>
    <x v="12"/>
    <s v="Small Pack"/>
    <x v="782"/>
    <n v="0.55000000000000004"/>
    <n v="-1.2077582103760114"/>
    <s v="United States"/>
    <x v="1"/>
    <x v="16"/>
    <s v="Merrimack"/>
    <n v="3054"/>
    <x v="68"/>
    <x v="5"/>
    <s v="2015"/>
    <d v="2015-03-26T00:00:00"/>
    <n v="-50.75"/>
    <n v="7"/>
    <n v="42.02"/>
    <n v="87382"/>
    <x v="0"/>
  </r>
  <r>
    <n v="20849"/>
    <s v="Critical"/>
    <n v="7.0000000000000007E-2"/>
    <n v="200.99"/>
    <n v="4.2"/>
    <n v="2603"/>
    <x v="0"/>
    <s v="Penny Leach"/>
    <s v="Regular Air"/>
    <x v="0"/>
    <x v="2"/>
    <x v="5"/>
    <s v="Small Box"/>
    <x v="186"/>
    <n v="0.59"/>
    <n v="0.60053766389394203"/>
    <s v="United States"/>
    <x v="1"/>
    <x v="2"/>
    <s v="Hackensack"/>
    <n v="7601"/>
    <x v="121"/>
    <x v="4"/>
    <s v="2015"/>
    <d v="2015-04-06T00:00:00"/>
    <n v="2225.0761200000002"/>
    <n v="22"/>
    <n v="3705.14"/>
    <n v="87383"/>
    <x v="0"/>
  </r>
  <r>
    <n v="20850"/>
    <s v="Critical"/>
    <n v="0.01"/>
    <n v="297.48"/>
    <n v="18.059999999999999"/>
    <n v="2604"/>
    <x v="0"/>
    <s v="Gina Curry"/>
    <s v="Delivery Truck"/>
    <x v="0"/>
    <x v="2"/>
    <x v="6"/>
    <s v="Jumbo Drum"/>
    <x v="192"/>
    <n v="0.6"/>
    <n v="-0.35772703731911654"/>
    <s v="United States"/>
    <x v="1"/>
    <x v="2"/>
    <s v="Iselin"/>
    <n v="8830"/>
    <x v="121"/>
    <x v="4"/>
    <s v="2015"/>
    <d v="2015-04-06T00:00:00"/>
    <n v="-338.18083200000001"/>
    <n v="3"/>
    <n v="945.36"/>
    <n v="87383"/>
    <x v="0"/>
  </r>
  <r>
    <n v="18046"/>
    <s v="High"/>
    <n v="0.09"/>
    <n v="5.4"/>
    <n v="7.78"/>
    <n v="2610"/>
    <x v="0"/>
    <s v="Tommy Lutz"/>
    <s v="Regular Air"/>
    <x v="0"/>
    <x v="0"/>
    <x v="8"/>
    <s v="Small Box"/>
    <x v="97"/>
    <n v="0.37"/>
    <n v="-2.7670999187652314"/>
    <s v="United States"/>
    <x v="0"/>
    <x v="1"/>
    <s v="Davis"/>
    <n v="95616"/>
    <x v="41"/>
    <x v="3"/>
    <s v="2015"/>
    <d v="2015-05-17T00:00:00"/>
    <n v="-136.25200000000001"/>
    <n v="9"/>
    <n v="49.24"/>
    <n v="86118"/>
    <x v="0"/>
  </r>
  <r>
    <n v="19971"/>
    <s v="Low"/>
    <n v="0.02"/>
    <n v="50.98"/>
    <n v="13.66"/>
    <n v="2613"/>
    <x v="0"/>
    <s v="Anthony Stanley"/>
    <s v="Express Air"/>
    <x v="0"/>
    <x v="0"/>
    <x v="15"/>
    <s v="Small Box"/>
    <x v="783"/>
    <n v="0.57999999999999996"/>
    <n v="-0.37633308984660335"/>
    <s v="United States"/>
    <x v="1"/>
    <x v="2"/>
    <s v="Fords"/>
    <n v="8863"/>
    <x v="76"/>
    <x v="0"/>
    <s v="2015"/>
    <d v="2015-01-24T00:00:00"/>
    <n v="-25.76"/>
    <n v="1"/>
    <n v="68.45"/>
    <n v="86119"/>
    <x v="0"/>
  </r>
  <r>
    <n v="25962"/>
    <s v="Critical"/>
    <n v="0"/>
    <n v="2.6"/>
    <n v="2.4"/>
    <n v="2616"/>
    <x v="0"/>
    <s v="Laurence Hull"/>
    <s v="Regular Air"/>
    <x v="0"/>
    <x v="0"/>
    <x v="0"/>
    <s v="Wrap Bag"/>
    <x v="371"/>
    <n v="0.57999999999999996"/>
    <n v="-1.0102793296089385"/>
    <s v="United States"/>
    <x v="2"/>
    <x v="22"/>
    <s v="Portage"/>
    <n v="49002"/>
    <x v="140"/>
    <x v="5"/>
    <s v="2015"/>
    <d v="2015-03-13T00:00:00"/>
    <n v="-45.21"/>
    <n v="16"/>
    <n v="44.75"/>
    <n v="91495"/>
    <x v="0"/>
  </r>
  <r>
    <n v="25478"/>
    <s v="Not Specified"/>
    <n v="0.1"/>
    <n v="3.25"/>
    <n v="49"/>
    <n v="2617"/>
    <x v="0"/>
    <s v="Gerald Crabtree"/>
    <s v="Regular Air"/>
    <x v="0"/>
    <x v="0"/>
    <x v="15"/>
    <s v="Large Box"/>
    <x v="648"/>
    <n v="0.56000000000000005"/>
    <n v="-7.0347751290243306"/>
    <s v="United States"/>
    <x v="2"/>
    <x v="46"/>
    <s v="Aberdeen"/>
    <n v="57401"/>
    <x v="150"/>
    <x v="1"/>
    <s v="2015"/>
    <d v="2015-06-28T00:00:00"/>
    <n v="-286.245"/>
    <n v="6"/>
    <n v="40.69"/>
    <n v="91496"/>
    <x v="0"/>
  </r>
  <r>
    <n v="6585"/>
    <s v="Medium"/>
    <n v="0.1"/>
    <n v="7.64"/>
    <n v="1.39"/>
    <n v="2618"/>
    <x v="1"/>
    <s v="Amy Hamrick Melvin"/>
    <s v="Regular Air"/>
    <x v="0"/>
    <x v="0"/>
    <x v="4"/>
    <s v="Small Box"/>
    <x v="784"/>
    <n v="0.36"/>
    <n v="0.12389516562908308"/>
    <s v="United States"/>
    <x v="1"/>
    <x v="4"/>
    <s v="New York City"/>
    <n v="10004"/>
    <x v="60"/>
    <x v="0"/>
    <s v="2015"/>
    <d v="2015-01-19T00:00:00"/>
    <n v="16.12"/>
    <n v="18"/>
    <n v="130.11000000000001"/>
    <n v="46884"/>
    <x v="0"/>
  </r>
  <r>
    <n v="6586"/>
    <s v="Medium"/>
    <n v="0"/>
    <n v="125.99"/>
    <n v="2.5"/>
    <n v="2618"/>
    <x v="1"/>
    <s v="Amy Hamrick Melvin"/>
    <s v="Regular Air"/>
    <x v="0"/>
    <x v="2"/>
    <x v="5"/>
    <s v="Small Box"/>
    <x v="785"/>
    <n v="0.59"/>
    <n v="-2.4186304618485801"/>
    <s v="United States"/>
    <x v="1"/>
    <x v="4"/>
    <s v="New York City"/>
    <n v="10004"/>
    <x v="60"/>
    <x v="0"/>
    <s v="2015"/>
    <d v="2015-01-19T00:00:00"/>
    <n v="-815.90079999999989"/>
    <n v="3"/>
    <n v="337.34"/>
    <n v="46884"/>
    <x v="0"/>
  </r>
  <r>
    <n v="6587"/>
    <s v="Medium"/>
    <n v="0.1"/>
    <n v="11.55"/>
    <n v="2.36"/>
    <n v="2618"/>
    <x v="1"/>
    <s v="Amy Hamrick Melvin"/>
    <s v="Regular Air"/>
    <x v="0"/>
    <x v="0"/>
    <x v="0"/>
    <s v="Wrap Bag"/>
    <x v="99"/>
    <n v="0.55000000000000004"/>
    <n v="5.6370573761723081E-2"/>
    <s v="United States"/>
    <x v="1"/>
    <x v="4"/>
    <s v="New York City"/>
    <n v="10004"/>
    <x v="60"/>
    <x v="0"/>
    <s v="2015"/>
    <d v="2015-01-18T00:00:00"/>
    <n v="15.808000000000003"/>
    <n v="25"/>
    <n v="280.43"/>
    <n v="46884"/>
    <x v="0"/>
  </r>
  <r>
    <n v="4788"/>
    <s v="High"/>
    <n v="0.05"/>
    <n v="4.84"/>
    <n v="0.71"/>
    <n v="2618"/>
    <x v="1"/>
    <s v="Amy Hamrick Melvin"/>
    <s v="Express Air"/>
    <x v="0"/>
    <x v="0"/>
    <x v="0"/>
    <s v="Wrap Bag"/>
    <x v="525"/>
    <n v="0.52"/>
    <n v="0.28213560305638846"/>
    <s v="United States"/>
    <x v="1"/>
    <x v="4"/>
    <s v="New York City"/>
    <n v="10004"/>
    <x v="165"/>
    <x v="5"/>
    <s v="2015"/>
    <d v="2015-03-23T00:00:00"/>
    <n v="29.17"/>
    <n v="20"/>
    <n v="103.39"/>
    <n v="34017"/>
    <x v="0"/>
  </r>
  <r>
    <n v="4789"/>
    <s v="High"/>
    <n v="0.01"/>
    <n v="14.98"/>
    <n v="7.69"/>
    <n v="2618"/>
    <x v="1"/>
    <s v="Amy Hamrick Melvin"/>
    <s v="Regular Air"/>
    <x v="0"/>
    <x v="0"/>
    <x v="10"/>
    <s v="Small Box"/>
    <x v="607"/>
    <n v="0.56999999999999995"/>
    <n v="-0.11247387399802476"/>
    <s v="United States"/>
    <x v="1"/>
    <x v="4"/>
    <s v="New York City"/>
    <n v="10004"/>
    <x v="165"/>
    <x v="5"/>
    <s v="2015"/>
    <d v="2015-03-25T00:00:00"/>
    <n v="-48.97"/>
    <n v="28"/>
    <n v="435.39"/>
    <n v="34017"/>
    <x v="0"/>
  </r>
  <r>
    <n v="7452"/>
    <s v="Critical"/>
    <n v="0.1"/>
    <n v="20.27"/>
    <n v="3.99"/>
    <n v="2618"/>
    <x v="1"/>
    <s v="Amy Hamrick Melvin"/>
    <s v="Regular Air"/>
    <x v="0"/>
    <x v="0"/>
    <x v="15"/>
    <s v="Small Box"/>
    <x v="535"/>
    <n v="0.56999999999999995"/>
    <n v="7.9931908094948267E-2"/>
    <s v="United States"/>
    <x v="1"/>
    <x v="4"/>
    <s v="New York City"/>
    <n v="10004"/>
    <x v="165"/>
    <x v="5"/>
    <s v="2015"/>
    <d v="2015-03-24T00:00:00"/>
    <n v="84.05"/>
    <n v="53"/>
    <n v="1051.52"/>
    <n v="53153"/>
    <x v="0"/>
  </r>
  <r>
    <n v="22788"/>
    <s v="High"/>
    <n v="0.05"/>
    <n v="4.84"/>
    <n v="0.71"/>
    <n v="2619"/>
    <x v="1"/>
    <s v="Brandon E Shepherd"/>
    <s v="Express Air"/>
    <x v="0"/>
    <x v="0"/>
    <x v="0"/>
    <s v="Wrap Bag"/>
    <x v="525"/>
    <n v="0.52"/>
    <n v="0.69"/>
    <s v="United States"/>
    <x v="2"/>
    <x v="46"/>
    <s v="Sioux Falls"/>
    <n v="57103"/>
    <x v="165"/>
    <x v="5"/>
    <s v="2015"/>
    <d v="2015-03-23T00:00:00"/>
    <n v="17.836500000000001"/>
    <n v="5"/>
    <n v="25.85"/>
    <n v="88014"/>
    <x v="0"/>
  </r>
  <r>
    <n v="18461"/>
    <s v="Not Specified"/>
    <n v="0.1"/>
    <n v="30.98"/>
    <n v="8.99"/>
    <n v="2619"/>
    <x v="1"/>
    <s v="Brandon E Shepherd"/>
    <s v="Regular Air"/>
    <x v="0"/>
    <x v="0"/>
    <x v="0"/>
    <s v="Small Pack"/>
    <x v="548"/>
    <n v="0.57999999999999996"/>
    <n v="-0.16941275027226271"/>
    <s v="United States"/>
    <x v="2"/>
    <x v="46"/>
    <s v="Sioux Falls"/>
    <n v="57103"/>
    <x v="170"/>
    <x v="2"/>
    <s v="2015"/>
    <d v="2015-02-11T00:00:00"/>
    <n v="-20.222799999999999"/>
    <n v="4"/>
    <n v="119.37"/>
    <n v="88015"/>
    <x v="0"/>
  </r>
  <r>
    <n v="25452"/>
    <s v="Critical"/>
    <n v="0.1"/>
    <n v="20.27"/>
    <n v="3.99"/>
    <n v="2620"/>
    <x v="0"/>
    <s v="Phyllis Little"/>
    <s v="Regular Air"/>
    <x v="0"/>
    <x v="0"/>
    <x v="15"/>
    <s v="Small Box"/>
    <x v="535"/>
    <n v="0.56999999999999995"/>
    <n v="1.4795983250620344"/>
    <s v="United States"/>
    <x v="3"/>
    <x v="20"/>
    <s v="Bartlett"/>
    <n v="38134"/>
    <x v="165"/>
    <x v="5"/>
    <s v="2015"/>
    <d v="2015-03-24T00:00:00"/>
    <n v="381.61799999999994"/>
    <n v="13"/>
    <n v="257.92"/>
    <n v="88017"/>
    <x v="0"/>
  </r>
  <r>
    <n v="26296"/>
    <s v="High"/>
    <n v="0.03"/>
    <n v="40.97"/>
    <n v="8.99"/>
    <n v="2621"/>
    <x v="0"/>
    <s v="Robyn Hayes"/>
    <s v="Express Air"/>
    <x v="0"/>
    <x v="0"/>
    <x v="0"/>
    <s v="Small Pack"/>
    <x v="786"/>
    <n v="0.59"/>
    <n v="-0.8544445516842003"/>
    <s v="United States"/>
    <x v="3"/>
    <x v="20"/>
    <s v="Brentwood"/>
    <n v="37027"/>
    <x v="91"/>
    <x v="5"/>
    <s v="2015"/>
    <d v="2015-03-20T00:00:00"/>
    <n v="-177.05799999999999"/>
    <n v="5"/>
    <n v="207.22"/>
    <n v="88016"/>
    <x v="0"/>
  </r>
  <r>
    <n v="26032"/>
    <s v="High"/>
    <n v="0.1"/>
    <n v="41.94"/>
    <n v="2.99"/>
    <n v="2626"/>
    <x v="0"/>
    <s v="Lillian Fischer"/>
    <s v="Regular Air"/>
    <x v="3"/>
    <x v="0"/>
    <x v="8"/>
    <s v="Small Box"/>
    <x v="787"/>
    <n v="0.35"/>
    <n v="0.69"/>
    <s v="United States"/>
    <x v="0"/>
    <x v="1"/>
    <s v="Menlo Park"/>
    <n v="94025"/>
    <x v="131"/>
    <x v="2"/>
    <s v="2015"/>
    <d v="2015-02-08T00:00:00"/>
    <n v="164.08199999999999"/>
    <n v="6"/>
    <n v="237.8"/>
    <n v="90927"/>
    <x v="0"/>
  </r>
  <r>
    <n v="18623"/>
    <s v="Medium"/>
    <n v="0.02"/>
    <n v="30.53"/>
    <n v="19.989999999999998"/>
    <n v="2628"/>
    <x v="0"/>
    <s v="Danielle P Rao"/>
    <s v="Express Air"/>
    <x v="0"/>
    <x v="0"/>
    <x v="9"/>
    <s v="Small Box"/>
    <x v="244"/>
    <n v="0.39"/>
    <n v="-0.12181416817178406"/>
    <s v="United States"/>
    <x v="2"/>
    <x v="23"/>
    <s v="Moore"/>
    <n v="73160"/>
    <x v="60"/>
    <x v="0"/>
    <s v="2015"/>
    <d v="2015-01-19T00:00:00"/>
    <n v="-54.63"/>
    <n v="14"/>
    <n v="448.47"/>
    <n v="85916"/>
    <x v="0"/>
  </r>
  <r>
    <n v="21981"/>
    <s v="Critical"/>
    <n v="0.01"/>
    <n v="194.3"/>
    <n v="11.54"/>
    <n v="2630"/>
    <x v="1"/>
    <s v="Betsy Puckett"/>
    <s v="Regular Air"/>
    <x v="2"/>
    <x v="1"/>
    <x v="2"/>
    <s v="Large Box"/>
    <x v="423"/>
    <n v="0.59"/>
    <n v="0.69"/>
    <s v="United States"/>
    <x v="2"/>
    <x v="23"/>
    <s v="Norman"/>
    <n v="73071"/>
    <x v="99"/>
    <x v="0"/>
    <s v="2015"/>
    <d v="2015-01-07T00:00:00"/>
    <n v="690.17939999999999"/>
    <n v="5"/>
    <n v="1000.26"/>
    <n v="85914"/>
    <x v="0"/>
  </r>
  <r>
    <n v="21982"/>
    <s v="Critical"/>
    <n v="0.02"/>
    <n v="209.84"/>
    <n v="21.21"/>
    <n v="2630"/>
    <x v="1"/>
    <s v="Betsy Puckett"/>
    <s v="Regular Air"/>
    <x v="2"/>
    <x v="1"/>
    <x v="2"/>
    <s v="Large Box"/>
    <x v="422"/>
    <n v="0.59"/>
    <n v="0.69"/>
    <s v="United States"/>
    <x v="2"/>
    <x v="23"/>
    <s v="Norman"/>
    <n v="73071"/>
    <x v="99"/>
    <x v="0"/>
    <s v="2015"/>
    <d v="2015-01-06T00:00:00"/>
    <n v="1507.6430999999998"/>
    <n v="10"/>
    <n v="2184.9899999999998"/>
    <n v="85914"/>
    <x v="0"/>
  </r>
  <r>
    <n v="21983"/>
    <s v="Critical"/>
    <n v="0"/>
    <n v="145.44999999999999"/>
    <n v="17.850000000000001"/>
    <n v="2630"/>
    <x v="1"/>
    <s v="Betsy Puckett"/>
    <s v="Delivery Truck"/>
    <x v="2"/>
    <x v="2"/>
    <x v="6"/>
    <s v="Jumbo Drum"/>
    <x v="390"/>
    <n v="0.56000000000000005"/>
    <n v="0.67305809267965089"/>
    <s v="United States"/>
    <x v="2"/>
    <x v="23"/>
    <s v="Norman"/>
    <n v="73071"/>
    <x v="99"/>
    <x v="0"/>
    <s v="2015"/>
    <d v="2015-01-07T00:00:00"/>
    <n v="801.74680000000012"/>
    <n v="8"/>
    <n v="1191.2"/>
    <n v="85914"/>
    <x v="0"/>
  </r>
  <r>
    <n v="22540"/>
    <s v="High"/>
    <n v="7.0000000000000007E-2"/>
    <n v="65.989999999999995"/>
    <n v="5.99"/>
    <n v="2630"/>
    <x v="1"/>
    <s v="Betsy Puckett"/>
    <s v="Regular Air"/>
    <x v="2"/>
    <x v="2"/>
    <x v="5"/>
    <s v="Small Box"/>
    <x v="788"/>
    <n v="0.57999999999999996"/>
    <n v="-0.83991648059863611"/>
    <s v="United States"/>
    <x v="2"/>
    <x v="23"/>
    <s v="Norman"/>
    <n v="73071"/>
    <x v="0"/>
    <x v="0"/>
    <s v="2015"/>
    <d v="2015-01-08T00:00:00"/>
    <n v="-139.18256"/>
    <n v="3"/>
    <n v="165.71"/>
    <n v="85915"/>
    <x v="0"/>
  </r>
  <r>
    <n v="25594"/>
    <s v="Low"/>
    <n v="0.05"/>
    <n v="100.97"/>
    <n v="7.18"/>
    <n v="2638"/>
    <x v="0"/>
    <s v="Alicia Wood Shah"/>
    <s v="Express Air"/>
    <x v="3"/>
    <x v="2"/>
    <x v="13"/>
    <s v="Small Box"/>
    <x v="707"/>
    <n v="0.46"/>
    <n v="0.69"/>
    <s v="United States"/>
    <x v="0"/>
    <x v="44"/>
    <s v="Boise"/>
    <n v="83704"/>
    <x v="178"/>
    <x v="1"/>
    <s v="2015"/>
    <d v="2015-06-08T00:00:00"/>
    <n v="881.46809999999994"/>
    <n v="13"/>
    <n v="1277.49"/>
    <n v="90951"/>
    <x v="0"/>
  </r>
  <r>
    <n v="21041"/>
    <s v="Not Specified"/>
    <n v="0.05"/>
    <n v="4.9800000000000004"/>
    <n v="0.49"/>
    <n v="2639"/>
    <x v="0"/>
    <s v="Marianne Connor"/>
    <s v="Regular Air"/>
    <x v="3"/>
    <x v="0"/>
    <x v="9"/>
    <s v="Small Box"/>
    <x v="509"/>
    <n v="0.39"/>
    <n v="0.27042253521126763"/>
    <s v="United States"/>
    <x v="0"/>
    <x v="27"/>
    <s v="Roswell"/>
    <n v="88201"/>
    <x v="91"/>
    <x v="5"/>
    <s v="2015"/>
    <d v="2015-03-19T00:00:00"/>
    <n v="3.84"/>
    <n v="3"/>
    <n v="14.2"/>
    <n v="90952"/>
    <x v="0"/>
  </r>
  <r>
    <n v="22438"/>
    <s v="Low"/>
    <n v="0.1"/>
    <n v="10.98"/>
    <n v="3.99"/>
    <n v="2647"/>
    <x v="1"/>
    <s v="Teresa Bishop"/>
    <s v="Regular Air"/>
    <x v="0"/>
    <x v="0"/>
    <x v="15"/>
    <s v="Small Box"/>
    <x v="555"/>
    <n v="0.57999999999999996"/>
    <n v="-0.40279639915724957"/>
    <s v="United States"/>
    <x v="0"/>
    <x v="1"/>
    <s v="Bakersfield"/>
    <n v="93309"/>
    <x v="83"/>
    <x v="5"/>
    <s v="2015"/>
    <d v="2015-03-24T00:00:00"/>
    <n v="-21.03"/>
    <n v="5"/>
    <n v="52.21"/>
    <n v="91386"/>
    <x v="0"/>
  </r>
  <r>
    <n v="22439"/>
    <s v="Low"/>
    <n v="0.01"/>
    <n v="39.979999999999997"/>
    <n v="9.1999999999999993"/>
    <n v="2647"/>
    <x v="1"/>
    <s v="Teresa Bishop"/>
    <s v="Regular Air"/>
    <x v="0"/>
    <x v="1"/>
    <x v="2"/>
    <s v="Wrap Bag"/>
    <x v="789"/>
    <n v="0.65"/>
    <n v="0.69"/>
    <s v="United States"/>
    <x v="0"/>
    <x v="1"/>
    <s v="Bakersfield"/>
    <n v="93309"/>
    <x v="83"/>
    <x v="5"/>
    <s v="2015"/>
    <d v="2015-03-19T00:00:00"/>
    <n v="117.52079999999998"/>
    <n v="4"/>
    <n v="170.32"/>
    <n v="91386"/>
    <x v="0"/>
  </r>
  <r>
    <n v="18720"/>
    <s v="High"/>
    <n v="0.01"/>
    <n v="39.979999999999997"/>
    <n v="4"/>
    <n v="2649"/>
    <x v="0"/>
    <s v="Leo J Olson"/>
    <s v="Regular Air"/>
    <x v="0"/>
    <x v="2"/>
    <x v="13"/>
    <s v="Small Box"/>
    <x v="74"/>
    <n v="0.7"/>
    <n v="-0.15154705101087118"/>
    <s v="United States"/>
    <x v="1"/>
    <x v="30"/>
    <s v="Edgewood"/>
    <n v="21040"/>
    <x v="164"/>
    <x v="1"/>
    <s v="2015"/>
    <d v="2015-06-12T00:00:00"/>
    <n v="-30.808"/>
    <n v="5"/>
    <n v="203.29"/>
    <n v="88814"/>
    <x v="0"/>
  </r>
  <r>
    <n v="22904"/>
    <s v="Critical"/>
    <n v="0.05"/>
    <n v="35.99"/>
    <n v="5.99"/>
    <n v="2650"/>
    <x v="0"/>
    <s v="Joanne Chu"/>
    <s v="Regular Air"/>
    <x v="0"/>
    <x v="2"/>
    <x v="5"/>
    <s v="Wrap Bag"/>
    <x v="351"/>
    <n v="0.38"/>
    <n v="0.69"/>
    <s v="United States"/>
    <x v="1"/>
    <x v="19"/>
    <s v="Baldwin"/>
    <n v="15234"/>
    <x v="82"/>
    <x v="3"/>
    <s v="2015"/>
    <d v="2015-05-05T00:00:00"/>
    <n v="524.31719999999996"/>
    <n v="26"/>
    <n v="759.88"/>
    <n v="88815"/>
    <x v="0"/>
  </r>
  <r>
    <n v="18949"/>
    <s v="Medium"/>
    <n v="0.06"/>
    <n v="47.9"/>
    <n v="5.86"/>
    <n v="2652"/>
    <x v="0"/>
    <s v="Brenda Ross"/>
    <s v="Regular Air"/>
    <x v="3"/>
    <x v="0"/>
    <x v="7"/>
    <s v="Small Box"/>
    <x v="661"/>
    <n v="0.37"/>
    <n v="0.23121019108280255"/>
    <s v="United States"/>
    <x v="0"/>
    <x v="1"/>
    <s v="Bakersfield"/>
    <n v="93309"/>
    <x v="40"/>
    <x v="3"/>
    <s v="2015"/>
    <d v="2015-05-27T00:00:00"/>
    <n v="21.78"/>
    <n v="2"/>
    <n v="94.2"/>
    <n v="89361"/>
    <x v="0"/>
  </r>
  <r>
    <n v="25662"/>
    <s v="Not Specified"/>
    <n v="0.05"/>
    <n v="4.9800000000000004"/>
    <n v="4.62"/>
    <n v="2653"/>
    <x v="1"/>
    <s v="Leo Kane"/>
    <s v="Regular Air"/>
    <x v="3"/>
    <x v="2"/>
    <x v="13"/>
    <s v="Small Pack"/>
    <x v="139"/>
    <n v="0.64"/>
    <n v="-2.8656759906759905"/>
    <s v="United States"/>
    <x v="2"/>
    <x v="13"/>
    <s v="Derby"/>
    <n v="67037"/>
    <x v="11"/>
    <x v="2"/>
    <s v="2015"/>
    <d v="2015-02-23T00:00:00"/>
    <n v="-98.35"/>
    <n v="7"/>
    <n v="34.32"/>
    <n v="89360"/>
    <x v="0"/>
  </r>
  <r>
    <n v="25663"/>
    <s v="Not Specified"/>
    <n v="0.02"/>
    <n v="34.229999999999997"/>
    <n v="5.0199999999999996"/>
    <n v="2653"/>
    <x v="1"/>
    <s v="Leo Kane"/>
    <s v="Regular Air"/>
    <x v="3"/>
    <x v="1"/>
    <x v="2"/>
    <s v="Small Box"/>
    <x v="492"/>
    <n v="0.55000000000000004"/>
    <n v="0.69"/>
    <s v="United States"/>
    <x v="2"/>
    <x v="13"/>
    <s v="Derby"/>
    <n v="67037"/>
    <x v="11"/>
    <x v="2"/>
    <s v="2015"/>
    <d v="2015-02-24T00:00:00"/>
    <n v="270.79049999999995"/>
    <n v="11"/>
    <n v="392.45"/>
    <n v="89360"/>
    <x v="0"/>
  </r>
  <r>
    <n v="19131"/>
    <s v="Medium"/>
    <n v="0.09"/>
    <n v="89.99"/>
    <n v="42"/>
    <n v="2655"/>
    <x v="1"/>
    <s v="Benjamin Lam"/>
    <s v="Delivery Truck"/>
    <x v="3"/>
    <x v="1"/>
    <x v="1"/>
    <s v="Jumbo Drum"/>
    <x v="790"/>
    <n v="0.66"/>
    <n v="0.436999511002445"/>
    <s v="United States"/>
    <x v="3"/>
    <x v="29"/>
    <s v="Atlanta"/>
    <n v="30318"/>
    <x v="106"/>
    <x v="4"/>
    <s v="2015"/>
    <d v="2015-04-18T00:00:00"/>
    <n v="223.416"/>
    <n v="6"/>
    <n v="511.25"/>
    <n v="86063"/>
    <x v="0"/>
  </r>
  <r>
    <n v="22938"/>
    <s v="Critical"/>
    <n v="7.0000000000000007E-2"/>
    <n v="2.94"/>
    <n v="0.81"/>
    <n v="2655"/>
    <x v="1"/>
    <s v="Benjamin Lam"/>
    <s v="Regular Air"/>
    <x v="0"/>
    <x v="0"/>
    <x v="0"/>
    <s v="Wrap Bag"/>
    <x v="791"/>
    <n v="0.4"/>
    <n v="-3.1434872824631865"/>
    <s v="United States"/>
    <x v="3"/>
    <x v="29"/>
    <s v="Atlanta"/>
    <n v="30318"/>
    <x v="4"/>
    <x v="4"/>
    <s v="2015"/>
    <d v="2015-04-09T00:00:00"/>
    <n v="-93.927400000000006"/>
    <n v="10"/>
    <n v="29.88"/>
    <n v="86064"/>
    <x v="0"/>
  </r>
  <r>
    <n v="19525"/>
    <s v="Critical"/>
    <n v="0.01"/>
    <n v="138.13999999999999"/>
    <n v="35"/>
    <n v="2660"/>
    <x v="0"/>
    <s v="Jeffrey Page"/>
    <s v="Regular Air"/>
    <x v="2"/>
    <x v="0"/>
    <x v="10"/>
    <s v="Large Box"/>
    <x v="792"/>
    <m/>
    <n v="-0.53671769360466093"/>
    <s v="United States"/>
    <x v="1"/>
    <x v="14"/>
    <s v="Gorham"/>
    <n v="4038"/>
    <x v="152"/>
    <x v="2"/>
    <s v="2015"/>
    <d v="2015-02-26T00:00:00"/>
    <n v="-321.51"/>
    <n v="4"/>
    <n v="599.03"/>
    <n v="86486"/>
    <x v="0"/>
  </r>
  <r>
    <n v="18400"/>
    <s v="High"/>
    <n v="0.04"/>
    <n v="90.24"/>
    <n v="0.99"/>
    <n v="2667"/>
    <x v="1"/>
    <s v="Pat Baker"/>
    <s v="Regular Air"/>
    <x v="1"/>
    <x v="0"/>
    <x v="15"/>
    <s v="Small Box"/>
    <x v="793"/>
    <n v="0.56000000000000005"/>
    <n v="0.69"/>
    <s v="United States"/>
    <x v="1"/>
    <x v="10"/>
    <s v="Lakewood"/>
    <n v="44107"/>
    <x v="57"/>
    <x v="4"/>
    <s v="2015"/>
    <d v="2015-04-04T00:00:00"/>
    <n v="246.2748"/>
    <n v="4"/>
    <n v="356.92"/>
    <n v="87831"/>
    <x v="0"/>
  </r>
  <r>
    <n v="18401"/>
    <s v="High"/>
    <n v="0.09"/>
    <n v="47.9"/>
    <n v="5.86"/>
    <n v="2667"/>
    <x v="1"/>
    <s v="Pat Baker"/>
    <s v="Express Air"/>
    <x v="1"/>
    <x v="0"/>
    <x v="7"/>
    <s v="Small Box"/>
    <x v="661"/>
    <n v="0.37"/>
    <n v="0.69"/>
    <s v="United States"/>
    <x v="1"/>
    <x v="10"/>
    <s v="Lakewood"/>
    <n v="44107"/>
    <x v="57"/>
    <x v="4"/>
    <s v="2015"/>
    <d v="2015-04-04T00:00:00"/>
    <n v="93.950399999999988"/>
    <n v="3"/>
    <n v="136.16"/>
    <n v="87831"/>
    <x v="0"/>
  </r>
  <r>
    <n v="19294"/>
    <s v="High"/>
    <n v="0.04"/>
    <n v="10.4"/>
    <n v="5.4"/>
    <n v="2668"/>
    <x v="1"/>
    <s v="Carlos Hanson"/>
    <s v="Regular Air"/>
    <x v="0"/>
    <x v="1"/>
    <x v="2"/>
    <s v="Small Pack"/>
    <x v="794"/>
    <n v="0.51"/>
    <n v="0.22931008107694659"/>
    <s v="United States"/>
    <x v="2"/>
    <x v="46"/>
    <s v="Rapid City"/>
    <n v="57701"/>
    <x v="145"/>
    <x v="5"/>
    <s v="2015"/>
    <d v="2015-03-29T00:00:00"/>
    <n v="29.98"/>
    <n v="12"/>
    <n v="130.74"/>
    <n v="87830"/>
    <x v="0"/>
  </r>
  <r>
    <n v="19295"/>
    <s v="High"/>
    <n v="0.08"/>
    <n v="4.28"/>
    <n v="4.79"/>
    <n v="2668"/>
    <x v="1"/>
    <s v="Carlos Hanson"/>
    <s v="Regular Air"/>
    <x v="0"/>
    <x v="0"/>
    <x v="7"/>
    <s v="Small Box"/>
    <x v="795"/>
    <n v="0.4"/>
    <n v="-2.4303188289552837"/>
    <s v="United States"/>
    <x v="2"/>
    <x v="46"/>
    <s v="Rapid City"/>
    <n v="57701"/>
    <x v="145"/>
    <x v="5"/>
    <s v="2015"/>
    <d v="2015-03-30T00:00:00"/>
    <n v="-121.2"/>
    <n v="12"/>
    <n v="49.87"/>
    <n v="87830"/>
    <x v="0"/>
  </r>
  <r>
    <n v="18870"/>
    <s v="Not Specified"/>
    <n v="0.06"/>
    <n v="3.93"/>
    <n v="0.99"/>
    <n v="2668"/>
    <x v="1"/>
    <s v="Carlos Hanson"/>
    <s v="Regular Air"/>
    <x v="1"/>
    <x v="0"/>
    <x v="3"/>
    <s v="Wrap Bag"/>
    <x v="796"/>
    <n v="0.39"/>
    <n v="0.4459222497932176"/>
    <s v="United States"/>
    <x v="2"/>
    <x v="46"/>
    <s v="Rapid City"/>
    <n v="57701"/>
    <x v="109"/>
    <x v="4"/>
    <s v="2015"/>
    <d v="2015-04-23T00:00:00"/>
    <n v="10.782400000000001"/>
    <n v="6"/>
    <n v="24.18"/>
    <n v="87832"/>
    <x v="0"/>
  </r>
  <r>
    <n v="5338"/>
    <s v="High"/>
    <n v="0.05"/>
    <n v="165.2"/>
    <n v="19.989999999999998"/>
    <n v="2670"/>
    <x v="1"/>
    <s v="Yvonne Mann"/>
    <s v="Regular Air"/>
    <x v="1"/>
    <x v="0"/>
    <x v="10"/>
    <s v="Small Box"/>
    <x v="191"/>
    <n v="0.59"/>
    <n v="7.2812192456379779E-2"/>
    <s v="United States"/>
    <x v="0"/>
    <x v="1"/>
    <s v="Los Angeles"/>
    <n v="90049"/>
    <x v="124"/>
    <x v="3"/>
    <s v="2015"/>
    <d v="2015-05-29T00:00:00"/>
    <n v="2008.71"/>
    <n v="167"/>
    <n v="27587.55"/>
    <n v="37924"/>
    <x v="1"/>
  </r>
  <r>
    <n v="5339"/>
    <s v="High"/>
    <n v="0.09"/>
    <n v="17.989999999999998"/>
    <n v="8.65"/>
    <n v="2670"/>
    <x v="1"/>
    <s v="Yvonne Mann"/>
    <s v="Regular Air"/>
    <x v="1"/>
    <x v="0"/>
    <x v="0"/>
    <s v="Small Box"/>
    <x v="797"/>
    <n v="0.56999999999999995"/>
    <n v="-6.7582537471256657E-2"/>
    <s v="United States"/>
    <x v="0"/>
    <x v="1"/>
    <s v="Los Angeles"/>
    <n v="90049"/>
    <x v="124"/>
    <x v="3"/>
    <s v="2015"/>
    <d v="2015-05-29T00:00:00"/>
    <n v="-80.53"/>
    <n v="71"/>
    <n v="1191.58"/>
    <n v="37924"/>
    <x v="1"/>
  </r>
  <r>
    <n v="23338"/>
    <s v="High"/>
    <n v="0.05"/>
    <n v="165.2"/>
    <n v="19.989999999999998"/>
    <n v="2671"/>
    <x v="0"/>
    <s v="Lloyd Fuller"/>
    <s v="Regular Air"/>
    <x v="1"/>
    <x v="0"/>
    <x v="10"/>
    <s v="Small Box"/>
    <x v="191"/>
    <n v="0.59"/>
    <n v="-7.0563071925098626E-3"/>
    <s v="United States"/>
    <x v="3"/>
    <x v="20"/>
    <s v="Brentwood"/>
    <n v="37027"/>
    <x v="124"/>
    <x v="3"/>
    <s v="2015"/>
    <d v="2015-05-29T00:00:00"/>
    <n v="-48.957999999999998"/>
    <n v="42"/>
    <n v="6938.19"/>
    <n v="90551"/>
    <x v="0"/>
  </r>
  <r>
    <n v="18147"/>
    <s v="Critical"/>
    <n v="0.03"/>
    <n v="41.32"/>
    <n v="58.66"/>
    <n v="2677"/>
    <x v="1"/>
    <s v="Geoffrey Rivera"/>
    <s v="Express Air"/>
    <x v="2"/>
    <x v="1"/>
    <x v="2"/>
    <s v="Medium Box"/>
    <x v="798"/>
    <n v="0.76"/>
    <n v="-7.8269372957759931E-2"/>
    <s v="United States"/>
    <x v="3"/>
    <x v="8"/>
    <s v="Winchester"/>
    <n v="22601"/>
    <x v="154"/>
    <x v="1"/>
    <s v="2015"/>
    <d v="2015-06-17T00:00:00"/>
    <n v="-32.816000000000003"/>
    <n v="10"/>
    <n v="419.27"/>
    <n v="86633"/>
    <x v="0"/>
  </r>
  <r>
    <n v="18148"/>
    <s v="Critical"/>
    <n v="0"/>
    <n v="6.88"/>
    <n v="2"/>
    <n v="2677"/>
    <x v="1"/>
    <s v="Geoffrey Rivera"/>
    <s v="Regular Air"/>
    <x v="2"/>
    <x v="0"/>
    <x v="7"/>
    <s v="Wrap Bag"/>
    <x v="232"/>
    <n v="0.39"/>
    <n v="-0.43361111111111111"/>
    <s v="United States"/>
    <x v="3"/>
    <x v="8"/>
    <s v="Winchester"/>
    <n v="22601"/>
    <x v="154"/>
    <x v="1"/>
    <s v="2015"/>
    <d v="2015-06-16T00:00:00"/>
    <n v="-15.61"/>
    <n v="5"/>
    <n v="36"/>
    <n v="86633"/>
    <x v="0"/>
  </r>
  <r>
    <n v="22848"/>
    <s v="Low"/>
    <n v="0.09"/>
    <n v="8.74"/>
    <n v="1.39"/>
    <n v="2684"/>
    <x v="1"/>
    <s v="Edna Michael"/>
    <s v="Express Air"/>
    <x v="2"/>
    <x v="0"/>
    <x v="4"/>
    <s v="Small Box"/>
    <x v="526"/>
    <n v="0.38"/>
    <n v="2.0047538200339559"/>
    <s v="United States"/>
    <x v="3"/>
    <x v="26"/>
    <s v="Port Charlotte"/>
    <n v="33952"/>
    <x v="2"/>
    <x v="2"/>
    <s v="2015"/>
    <d v="2015-02-20T00:00:00"/>
    <n v="23.616"/>
    <n v="1"/>
    <n v="11.78"/>
    <n v="89146"/>
    <x v="0"/>
  </r>
  <r>
    <n v="22849"/>
    <s v="Low"/>
    <n v="0.09"/>
    <n v="18.97"/>
    <n v="9.0299999999999994"/>
    <n v="2684"/>
    <x v="1"/>
    <s v="Edna Michael"/>
    <s v="Regular Air"/>
    <x v="2"/>
    <x v="0"/>
    <x v="7"/>
    <s v="Small Box"/>
    <x v="273"/>
    <n v="0.37"/>
    <n v="-83.397519083969456"/>
    <s v="United States"/>
    <x v="3"/>
    <x v="26"/>
    <s v="Port Charlotte"/>
    <n v="33952"/>
    <x v="2"/>
    <x v="2"/>
    <s v="2015"/>
    <d v="2015-02-20T00:00:00"/>
    <n v="-1748.0119999999999"/>
    <n v="1"/>
    <n v="20.96"/>
    <n v="89146"/>
    <x v="0"/>
  </r>
  <r>
    <n v="25649"/>
    <s v="Low"/>
    <n v="7.0000000000000007E-2"/>
    <n v="4.97"/>
    <n v="5.71"/>
    <n v="2684"/>
    <x v="1"/>
    <s v="Edna Michael"/>
    <s v="Regular Air"/>
    <x v="2"/>
    <x v="1"/>
    <x v="2"/>
    <s v="Medium Box"/>
    <x v="799"/>
    <n v="0.54"/>
    <n v="-6.7573893473368347"/>
    <s v="United States"/>
    <x v="3"/>
    <x v="26"/>
    <s v="Port Charlotte"/>
    <n v="33952"/>
    <x v="98"/>
    <x v="4"/>
    <s v="2015"/>
    <d v="2015-04-15T00:00:00"/>
    <n v="-180.15200000000002"/>
    <n v="5"/>
    <n v="26.66"/>
    <n v="89148"/>
    <x v="0"/>
  </r>
  <r>
    <n v="25650"/>
    <s v="Low"/>
    <n v="0.09"/>
    <n v="2.62"/>
    <n v="0.8"/>
    <n v="2684"/>
    <x v="1"/>
    <s v="Edna Michael"/>
    <s v="Regular Air"/>
    <x v="2"/>
    <x v="0"/>
    <x v="3"/>
    <s v="Wrap Bag"/>
    <x v="505"/>
    <n v="0.39"/>
    <n v="0.28385786802030455"/>
    <s v="United States"/>
    <x v="3"/>
    <x v="26"/>
    <s v="Port Charlotte"/>
    <n v="33952"/>
    <x v="98"/>
    <x v="4"/>
    <s v="2015"/>
    <d v="2015-04-12T00:00:00"/>
    <n v="8.3879999999999999"/>
    <n v="12"/>
    <n v="29.55"/>
    <n v="89148"/>
    <x v="0"/>
  </r>
  <r>
    <n v="25651"/>
    <s v="Low"/>
    <n v="0.03"/>
    <n v="65.989999999999995"/>
    <n v="8.8000000000000007"/>
    <n v="2684"/>
    <x v="1"/>
    <s v="Edna Michael"/>
    <s v="Regular Air"/>
    <x v="2"/>
    <x v="2"/>
    <x v="5"/>
    <s v="Small Box"/>
    <x v="264"/>
    <n v="0.57999999999999996"/>
    <n v="8.0328915467916574E-3"/>
    <s v="United States"/>
    <x v="3"/>
    <x v="26"/>
    <s v="Port Charlotte"/>
    <n v="33952"/>
    <x v="98"/>
    <x v="4"/>
    <s v="2015"/>
    <d v="2015-04-10T00:00:00"/>
    <n v="9.939899999999998"/>
    <n v="21"/>
    <n v="1237.4000000000001"/>
    <n v="89148"/>
    <x v="0"/>
  </r>
  <r>
    <n v="21114"/>
    <s v="High"/>
    <n v="0"/>
    <n v="7.38"/>
    <n v="11.51"/>
    <n v="2685"/>
    <x v="0"/>
    <s v="Kathryn Wolfe"/>
    <s v="Regular Air"/>
    <x v="2"/>
    <x v="0"/>
    <x v="8"/>
    <s v="Small Box"/>
    <x v="800"/>
    <n v="0.36"/>
    <n v="-3.7511904761904757"/>
    <s v="United States"/>
    <x v="1"/>
    <x v="4"/>
    <s v="Plainview"/>
    <n v="11803"/>
    <x v="36"/>
    <x v="4"/>
    <s v="2015"/>
    <d v="2015-04-05T00:00:00"/>
    <n v="-66.170999999999992"/>
    <n v="2"/>
    <n v="17.64"/>
    <n v="89147"/>
    <x v="0"/>
  </r>
  <r>
    <n v="23299"/>
    <s v="Critical"/>
    <n v="0.09"/>
    <n v="3.75"/>
    <n v="0.5"/>
    <n v="2689"/>
    <x v="0"/>
    <s v="Marlene Gray"/>
    <s v="Regular Air"/>
    <x v="1"/>
    <x v="0"/>
    <x v="9"/>
    <s v="Small Box"/>
    <x v="801"/>
    <n v="0.37"/>
    <n v="0.69"/>
    <s v="United States"/>
    <x v="1"/>
    <x v="2"/>
    <s v="Clifton"/>
    <n v="7011"/>
    <x v="82"/>
    <x v="3"/>
    <s v="2015"/>
    <d v="2015-05-06T00:00:00"/>
    <n v="51.218699999999998"/>
    <n v="21"/>
    <n v="74.23"/>
    <n v="90624"/>
    <x v="0"/>
  </r>
  <r>
    <n v="23298"/>
    <s v="Critical"/>
    <n v="0.01"/>
    <n v="30.98"/>
    <n v="9.18"/>
    <n v="2693"/>
    <x v="0"/>
    <s v="Lloyd Cannon"/>
    <s v="Regular Air"/>
    <x v="1"/>
    <x v="0"/>
    <x v="7"/>
    <s v="Small Box"/>
    <x v="768"/>
    <n v="0.4"/>
    <n v="0.60662319233406148"/>
    <s v="United States"/>
    <x v="1"/>
    <x v="9"/>
    <s v="Bennington"/>
    <n v="5201"/>
    <x v="82"/>
    <x v="3"/>
    <s v="2015"/>
    <d v="2015-05-04T00:00:00"/>
    <n v="380.46800000000002"/>
    <n v="20"/>
    <n v="627.19000000000005"/>
    <n v="90624"/>
    <x v="0"/>
  </r>
  <r>
    <n v="18354"/>
    <s v="Critical"/>
    <n v="0.05"/>
    <n v="107.53"/>
    <n v="5.81"/>
    <n v="2696"/>
    <x v="0"/>
    <s v="Sally Dunn"/>
    <s v="Regular Air"/>
    <x v="1"/>
    <x v="1"/>
    <x v="2"/>
    <s v="Medium Box"/>
    <x v="582"/>
    <n v="0.65"/>
    <n v="-0.14588853357697582"/>
    <s v="United States"/>
    <x v="3"/>
    <x v="43"/>
    <s v="Tuscaloosa"/>
    <n v="35401"/>
    <x v="93"/>
    <x v="5"/>
    <s v="2015"/>
    <d v="2015-03-06T00:00:00"/>
    <n v="-89.418000000000006"/>
    <n v="6"/>
    <n v="612.91999999999996"/>
    <n v="87676"/>
    <x v="0"/>
  </r>
  <r>
    <n v="19506"/>
    <s v="Critical"/>
    <n v="0.04"/>
    <n v="1.74"/>
    <n v="4.08"/>
    <n v="2697"/>
    <x v="1"/>
    <s v="Ricky W Clements"/>
    <s v="Regular Air"/>
    <x v="0"/>
    <x v="1"/>
    <x v="2"/>
    <s v="Small Pack"/>
    <x v="60"/>
    <n v="0.53"/>
    <n v="0.31815680880330122"/>
    <s v="United States"/>
    <x v="3"/>
    <x v="43"/>
    <s v="Vestavia Hills"/>
    <n v="35216"/>
    <x v="67"/>
    <x v="2"/>
    <s v="2015"/>
    <d v="2015-02-25T00:00:00"/>
    <n v="9.2519999999999989"/>
    <n v="16"/>
    <n v="29.08"/>
    <n v="87678"/>
    <x v="0"/>
  </r>
  <r>
    <n v="19507"/>
    <s v="Critical"/>
    <n v="0.01"/>
    <n v="119.99"/>
    <n v="56.14"/>
    <n v="2697"/>
    <x v="1"/>
    <s v="Ricky W Clements"/>
    <s v="Delivery Truck"/>
    <x v="0"/>
    <x v="2"/>
    <x v="6"/>
    <s v="Jumbo Box"/>
    <x v="102"/>
    <n v="0.39"/>
    <n v="-0.46585304155948265"/>
    <s v="United States"/>
    <x v="3"/>
    <x v="43"/>
    <s v="Vestavia Hills"/>
    <n v="35216"/>
    <x v="67"/>
    <x v="2"/>
    <s v="2015"/>
    <d v="2015-02-24T00:00:00"/>
    <n v="-1197.0419999999999"/>
    <n v="21"/>
    <n v="2569.5700000000002"/>
    <n v="87678"/>
    <x v="0"/>
  </r>
  <r>
    <n v="21580"/>
    <s v="Critical"/>
    <n v="0.06"/>
    <n v="4.9800000000000004"/>
    <n v="4.95"/>
    <n v="2699"/>
    <x v="1"/>
    <s v="Marcia Greenberg"/>
    <s v="Regular Air"/>
    <x v="0"/>
    <x v="0"/>
    <x v="8"/>
    <s v="Small Box"/>
    <x v="802"/>
    <n v="0.37"/>
    <n v="-1.3067983289023928"/>
    <s v="United States"/>
    <x v="0"/>
    <x v="28"/>
    <s v="Bullhead City"/>
    <n v="86442"/>
    <x v="55"/>
    <x v="3"/>
    <s v="2015"/>
    <d v="2015-05-24T00:00:00"/>
    <n v="-103.224"/>
    <n v="16"/>
    <n v="78.989999999999995"/>
    <n v="87677"/>
    <x v="0"/>
  </r>
  <r>
    <n v="20983"/>
    <s v="Not Specified"/>
    <n v="0.04"/>
    <n v="70.98"/>
    <n v="26.74"/>
    <n v="2699"/>
    <x v="1"/>
    <s v="Marcia Greenberg"/>
    <s v="Delivery Truck"/>
    <x v="0"/>
    <x v="1"/>
    <x v="14"/>
    <s v="Jumbo Box"/>
    <x v="803"/>
    <n v="0.6"/>
    <n v="-6.2905606802791877E-2"/>
    <s v="United States"/>
    <x v="0"/>
    <x v="28"/>
    <s v="Bullhead City"/>
    <n v="86442"/>
    <x v="4"/>
    <x v="4"/>
    <s v="2015"/>
    <d v="2015-04-10T00:00:00"/>
    <n v="-84.628799999999998"/>
    <n v="19"/>
    <n v="1345.33"/>
    <n v="87679"/>
    <x v="0"/>
  </r>
  <r>
    <n v="24151"/>
    <s v="Critical"/>
    <n v="0.06"/>
    <n v="3.6"/>
    <n v="2.2000000000000002"/>
    <n v="2704"/>
    <x v="1"/>
    <s v="Juan Gold"/>
    <s v="Regular Air"/>
    <x v="3"/>
    <x v="0"/>
    <x v="7"/>
    <s v="Wrap Bag"/>
    <x v="587"/>
    <n v="0.39"/>
    <n v="181.41159973666888"/>
    <s v="United States"/>
    <x v="3"/>
    <x v="26"/>
    <s v="Pensacola"/>
    <n v="32503"/>
    <x v="122"/>
    <x v="4"/>
    <s v="2015"/>
    <d v="2015-05-02T00:00:00"/>
    <n v="2755.6422000000002"/>
    <n v="4"/>
    <n v="15.19"/>
    <n v="91407"/>
    <x v="0"/>
  </r>
  <r>
    <n v="21979"/>
    <s v="Low"/>
    <n v="0.03"/>
    <n v="13.48"/>
    <n v="4.51"/>
    <n v="2704"/>
    <x v="1"/>
    <s v="Juan Gold"/>
    <s v="Express Air"/>
    <x v="3"/>
    <x v="0"/>
    <x v="10"/>
    <s v="Small Box"/>
    <x v="804"/>
    <n v="0.59"/>
    <n v="-4.3035468145906881"/>
    <s v="United States"/>
    <x v="3"/>
    <x v="26"/>
    <s v="Pensacola"/>
    <n v="32503"/>
    <x v="122"/>
    <x v="4"/>
    <s v="2015"/>
    <d v="2015-05-04T00:00:00"/>
    <n v="-256.01800000000003"/>
    <n v="4"/>
    <n v="59.49"/>
    <n v="91408"/>
    <x v="0"/>
  </r>
  <r>
    <n v="18898"/>
    <s v="Medium"/>
    <n v="7.0000000000000007E-2"/>
    <n v="60.97"/>
    <n v="4.5"/>
    <n v="2709"/>
    <x v="1"/>
    <s v="Stanley Steele"/>
    <s v="Regular Air"/>
    <x v="3"/>
    <x v="0"/>
    <x v="15"/>
    <s v="Small Box"/>
    <x v="714"/>
    <n v="0.56000000000000005"/>
    <n v="-0.72216459197786997"/>
    <s v="United States"/>
    <x v="1"/>
    <x v="30"/>
    <s v="Ellicott City"/>
    <n v="21042"/>
    <x v="5"/>
    <x v="3"/>
    <s v="2015"/>
    <d v="2015-05-30T00:00:00"/>
    <n v="-41.77"/>
    <n v="1"/>
    <n v="57.84"/>
    <n v="89240"/>
    <x v="0"/>
  </r>
  <r>
    <n v="18899"/>
    <s v="Medium"/>
    <n v="0"/>
    <n v="90.98"/>
    <n v="56.2"/>
    <n v="2709"/>
    <x v="1"/>
    <s v="Stanley Steele"/>
    <s v="Regular Air"/>
    <x v="3"/>
    <x v="1"/>
    <x v="2"/>
    <s v="Medium Box"/>
    <x v="384"/>
    <n v="0.74"/>
    <n v="-0.71130173737997204"/>
    <s v="United States"/>
    <x v="1"/>
    <x v="30"/>
    <s v="Ellicott City"/>
    <n v="21042"/>
    <x v="5"/>
    <x v="3"/>
    <s v="2015"/>
    <d v="2015-05-30T00:00:00"/>
    <n v="-1014.11"/>
    <n v="15"/>
    <n v="1425.71"/>
    <n v="89240"/>
    <x v="0"/>
  </r>
  <r>
    <n v="18855"/>
    <s v="Critical"/>
    <n v="7.0000000000000007E-2"/>
    <n v="2.88"/>
    <n v="0.5"/>
    <n v="2713"/>
    <x v="1"/>
    <s v="Lynda Banks"/>
    <s v="Regular Air"/>
    <x v="0"/>
    <x v="0"/>
    <x v="9"/>
    <s v="Small Box"/>
    <x v="805"/>
    <n v="0.39"/>
    <n v="0.69"/>
    <s v="United States"/>
    <x v="2"/>
    <x v="22"/>
    <s v="Kalamazoo"/>
    <n v="49001"/>
    <x v="123"/>
    <x v="1"/>
    <s v="2015"/>
    <d v="2015-06-24T00:00:00"/>
    <n v="17.429400000000001"/>
    <n v="9"/>
    <n v="25.26"/>
    <n v="88701"/>
    <x v="0"/>
  </r>
  <r>
    <n v="18856"/>
    <s v="Critical"/>
    <n v="0.03"/>
    <n v="348.21"/>
    <n v="40.19"/>
    <n v="2713"/>
    <x v="1"/>
    <s v="Lynda Banks"/>
    <s v="Delivery Truck"/>
    <x v="0"/>
    <x v="1"/>
    <x v="11"/>
    <s v="Jumbo Box"/>
    <x v="553"/>
    <n v="0.62"/>
    <n v="-0.24297652684199092"/>
    <s v="United States"/>
    <x v="2"/>
    <x v="22"/>
    <s v="Kalamazoo"/>
    <n v="49001"/>
    <x v="123"/>
    <x v="1"/>
    <s v="2015"/>
    <d v="2015-06-22T00:00:00"/>
    <n v="-178.86960000000002"/>
    <n v="2"/>
    <n v="736.16"/>
    <n v="88701"/>
    <x v="0"/>
  </r>
  <r>
    <n v="21690"/>
    <s v="Low"/>
    <n v="0.01"/>
    <n v="29.89"/>
    <n v="1.99"/>
    <n v="2715"/>
    <x v="0"/>
    <s v="Becky Farmer"/>
    <s v="Regular Air"/>
    <x v="0"/>
    <x v="2"/>
    <x v="13"/>
    <s v="Small Pack"/>
    <x v="468"/>
    <n v="0.5"/>
    <n v="-2.3354192740926156"/>
    <s v="United States"/>
    <x v="2"/>
    <x v="22"/>
    <s v="Lansing"/>
    <n v="48911"/>
    <x v="38"/>
    <x v="0"/>
    <s v="2015"/>
    <d v="2015-01-16T00:00:00"/>
    <n v="-74.64"/>
    <n v="1"/>
    <n v="31.96"/>
    <n v="88702"/>
    <x v="0"/>
  </r>
  <r>
    <n v="21863"/>
    <s v="Critical"/>
    <n v="0.1"/>
    <n v="6.74"/>
    <n v="1.72"/>
    <n v="2718"/>
    <x v="0"/>
    <s v="Caroline Stone"/>
    <s v="Regular Air"/>
    <x v="3"/>
    <x v="0"/>
    <x v="7"/>
    <s v="Wrap Bag"/>
    <x v="806"/>
    <n v="0.35"/>
    <n v="0.66629316491799939"/>
    <s v="United States"/>
    <x v="2"/>
    <x v="12"/>
    <s v="Lansing"/>
    <n v="60438"/>
    <x v="151"/>
    <x v="5"/>
    <s v="2015"/>
    <d v="2015-03-03T00:00:00"/>
    <n v="65.41"/>
    <n v="15"/>
    <n v="98.17"/>
    <n v="89394"/>
    <x v="0"/>
  </r>
  <r>
    <n v="21399"/>
    <s v="Critical"/>
    <n v="0"/>
    <n v="40.479999999999997"/>
    <n v="19.989999999999998"/>
    <n v="2720"/>
    <x v="0"/>
    <s v="Donna Block"/>
    <s v="Regular Air"/>
    <x v="2"/>
    <x v="2"/>
    <x v="13"/>
    <s v="Small Box"/>
    <x v="295"/>
    <n v="0.77"/>
    <n v="-9.6750330250990765E-2"/>
    <s v="United States"/>
    <x v="3"/>
    <x v="29"/>
    <s v="Dalton"/>
    <n v="30721"/>
    <x v="154"/>
    <x v="1"/>
    <s v="2015"/>
    <d v="2015-06-17T00:00:00"/>
    <n v="-25.634"/>
    <n v="6"/>
    <n v="264.95"/>
    <n v="88766"/>
    <x v="0"/>
  </r>
  <r>
    <n v="19907"/>
    <s v="Critical"/>
    <n v="0.06"/>
    <n v="4.9800000000000004"/>
    <n v="7.44"/>
    <n v="2724"/>
    <x v="1"/>
    <s v="Erika Clapp"/>
    <s v="Regular Air"/>
    <x v="1"/>
    <x v="0"/>
    <x v="7"/>
    <s v="Small Box"/>
    <x v="130"/>
    <n v="0.36"/>
    <n v="-0.70591993986092838"/>
    <s v="United States"/>
    <x v="3"/>
    <x v="20"/>
    <s v="Chattanooga"/>
    <n v="37421"/>
    <x v="90"/>
    <x v="3"/>
    <s v="2015"/>
    <d v="2015-05-02T00:00:00"/>
    <n v="-37.561999999999998"/>
    <n v="10"/>
    <n v="53.21"/>
    <n v="88959"/>
    <x v="0"/>
  </r>
  <r>
    <n v="19908"/>
    <s v="Critical"/>
    <n v="0.01"/>
    <n v="6.48"/>
    <n v="7.37"/>
    <n v="2724"/>
    <x v="1"/>
    <s v="Erika Clapp"/>
    <s v="Regular Air"/>
    <x v="1"/>
    <x v="0"/>
    <x v="7"/>
    <s v="Small Box"/>
    <x v="251"/>
    <n v="0.37"/>
    <n v="-3.66200325732899"/>
    <s v="United States"/>
    <x v="3"/>
    <x v="20"/>
    <s v="Chattanooga"/>
    <n v="37421"/>
    <x v="90"/>
    <x v="3"/>
    <s v="2015"/>
    <d v="2015-05-03T00:00:00"/>
    <n v="-449.69399999999996"/>
    <n v="18"/>
    <n v="122.8"/>
    <n v="88959"/>
    <x v="0"/>
  </r>
  <r>
    <n v="22612"/>
    <s v="Not Specified"/>
    <n v="0.05"/>
    <n v="28.15"/>
    <n v="6.17"/>
    <n v="2725"/>
    <x v="0"/>
    <s v="Katharine Hudson"/>
    <s v="Regular Air"/>
    <x v="1"/>
    <x v="0"/>
    <x v="0"/>
    <s v="Small Pack"/>
    <x v="765"/>
    <n v="0.55000000000000004"/>
    <n v="-0.23460585027268221"/>
    <s v="United States"/>
    <x v="3"/>
    <x v="20"/>
    <s v="Clarksville"/>
    <n v="37042"/>
    <x v="60"/>
    <x v="0"/>
    <s v="2015"/>
    <d v="2015-01-18T00:00:00"/>
    <n v="-66.248000000000005"/>
    <n v="10"/>
    <n v="282.38"/>
    <n v="88958"/>
    <x v="0"/>
  </r>
  <r>
    <n v="21422"/>
    <s v="Low"/>
    <n v="0.08"/>
    <n v="230.98"/>
    <n v="23.78"/>
    <n v="2729"/>
    <x v="0"/>
    <s v="Penny O Caldwell"/>
    <s v="Delivery Truck"/>
    <x v="3"/>
    <x v="1"/>
    <x v="11"/>
    <s v="Jumbo Box"/>
    <x v="292"/>
    <n v="0.6"/>
    <n v="0.54248486159169551"/>
    <s v="United States"/>
    <x v="0"/>
    <x v="0"/>
    <s v="Bellingham"/>
    <n v="98226"/>
    <x v="127"/>
    <x v="5"/>
    <s v="2015"/>
    <d v="2015-03-10T00:00:00"/>
    <n v="501.69"/>
    <n v="4"/>
    <n v="924.8"/>
    <n v="88114"/>
    <x v="0"/>
  </r>
  <r>
    <n v="19819"/>
    <s v="Not Specified"/>
    <n v="0.05"/>
    <n v="100.98"/>
    <n v="7.18"/>
    <n v="2737"/>
    <x v="1"/>
    <s v="Rachel Bates"/>
    <s v="Regular Air"/>
    <x v="2"/>
    <x v="2"/>
    <x v="13"/>
    <s v="Small Box"/>
    <x v="751"/>
    <n v="0.4"/>
    <n v="0.69"/>
    <s v="United States"/>
    <x v="1"/>
    <x v="9"/>
    <s v="Rutland"/>
    <n v="5701"/>
    <x v="126"/>
    <x v="4"/>
    <s v="2015"/>
    <d v="2015-04-24T00:00:00"/>
    <n v="566.6072999999999"/>
    <n v="8"/>
    <n v="821.17"/>
    <n v="89018"/>
    <x v="0"/>
  </r>
  <r>
    <n v="18790"/>
    <s v="Medium"/>
    <n v="0.03"/>
    <n v="15.31"/>
    <n v="8.7799999999999994"/>
    <n v="2737"/>
    <x v="1"/>
    <s v="Rachel Bates"/>
    <s v="Regular Air"/>
    <x v="2"/>
    <x v="0"/>
    <x v="10"/>
    <s v="Small Box"/>
    <x v="657"/>
    <n v="0.56999999999999995"/>
    <n v="-0.29657873042044519"/>
    <s v="United States"/>
    <x v="1"/>
    <x v="9"/>
    <s v="Rutland"/>
    <n v="5701"/>
    <x v="144"/>
    <x v="1"/>
    <s v="2015"/>
    <d v="2015-06-02T00:00:00"/>
    <n v="-57.56"/>
    <n v="12"/>
    <n v="194.08"/>
    <n v="89019"/>
    <x v="0"/>
  </r>
  <r>
    <n v="24278"/>
    <s v="Critical"/>
    <n v="0.02"/>
    <n v="33.979999999999997"/>
    <n v="1.99"/>
    <n v="2738"/>
    <x v="0"/>
    <s v="Sherri Kramer"/>
    <s v="Regular Air"/>
    <x v="2"/>
    <x v="2"/>
    <x v="13"/>
    <s v="Small Pack"/>
    <x v="807"/>
    <n v="0.45"/>
    <n v="0.69"/>
    <s v="United States"/>
    <x v="1"/>
    <x v="9"/>
    <s v="South Burlington"/>
    <n v="5403"/>
    <x v="53"/>
    <x v="4"/>
    <s v="2015"/>
    <d v="2015-04-15T00:00:00"/>
    <n v="164.06129999999999"/>
    <n v="7"/>
    <n v="237.77"/>
    <n v="89017"/>
    <x v="0"/>
  </r>
  <r>
    <n v="19987"/>
    <s v="Low"/>
    <n v="0.01"/>
    <n v="35.99"/>
    <n v="5.99"/>
    <n v="2741"/>
    <x v="0"/>
    <s v="Megan York"/>
    <s v="Regular Air"/>
    <x v="2"/>
    <x v="2"/>
    <x v="5"/>
    <s v="Wrap Bag"/>
    <x v="351"/>
    <n v="0.38"/>
    <n v="0.69"/>
    <s v="United States"/>
    <x v="0"/>
    <x v="44"/>
    <s v="Caldwell"/>
    <n v="83605"/>
    <x v="14"/>
    <x v="5"/>
    <s v="2015"/>
    <d v="2015-03-19T00:00:00"/>
    <n v="218.23319999999995"/>
    <n v="10"/>
    <n v="316.27999999999997"/>
    <n v="89481"/>
    <x v="0"/>
  </r>
  <r>
    <n v="21323"/>
    <s v="Medium"/>
    <n v="0.01"/>
    <n v="220.98"/>
    <n v="64.66"/>
    <n v="2745"/>
    <x v="0"/>
    <s v="Arnold Gay"/>
    <s v="Delivery Truck"/>
    <x v="0"/>
    <x v="1"/>
    <x v="14"/>
    <s v="Jumbo Box"/>
    <x v="808"/>
    <n v="0.62"/>
    <n v="0.40486050272279228"/>
    <s v="United States"/>
    <x v="0"/>
    <x v="28"/>
    <s v="Chandler"/>
    <n v="85224"/>
    <x v="103"/>
    <x v="5"/>
    <s v="2015"/>
    <d v="2015-03-19T00:00:00"/>
    <n v="1049.03"/>
    <n v="11"/>
    <n v="2591.09"/>
    <n v="86184"/>
    <x v="0"/>
  </r>
  <r>
    <n v="4949"/>
    <s v="Medium"/>
    <n v="0.08"/>
    <n v="9.98"/>
    <n v="12.52"/>
    <n v="2747"/>
    <x v="1"/>
    <s v="Brian Grady"/>
    <s v="Regular Air"/>
    <x v="0"/>
    <x v="1"/>
    <x v="2"/>
    <s v="Small Box"/>
    <x v="809"/>
    <n v="0.56999999999999995"/>
    <n v="-0.68510383386581475"/>
    <s v="United States"/>
    <x v="1"/>
    <x v="4"/>
    <s v="New York City"/>
    <n v="10115"/>
    <x v="64"/>
    <x v="2"/>
    <s v="2015"/>
    <d v="2015-02-07T00:00:00"/>
    <n v="-102.93"/>
    <n v="15"/>
    <n v="150.24"/>
    <n v="35200"/>
    <x v="0"/>
  </r>
  <r>
    <n v="3323"/>
    <s v="Medium"/>
    <n v="0.01"/>
    <n v="220.98"/>
    <n v="64.66"/>
    <n v="2747"/>
    <x v="1"/>
    <s v="Brian Grady"/>
    <s v="Delivery Truck"/>
    <x v="0"/>
    <x v="1"/>
    <x v="14"/>
    <s v="Jumbo Box"/>
    <x v="808"/>
    <n v="0.62"/>
    <n v="0.10121512568069807"/>
    <s v="United States"/>
    <x v="1"/>
    <x v="4"/>
    <s v="New York City"/>
    <n v="10115"/>
    <x v="103"/>
    <x v="5"/>
    <s v="2015"/>
    <d v="2015-03-19T00:00:00"/>
    <n v="1049.03"/>
    <n v="44"/>
    <n v="10364.36"/>
    <n v="23751"/>
    <x v="0"/>
  </r>
  <r>
    <n v="23271"/>
    <s v="Critical"/>
    <n v="0.02"/>
    <n v="161.55000000000001"/>
    <n v="19.989999999999998"/>
    <n v="2750"/>
    <x v="0"/>
    <s v="Allen Nash"/>
    <s v="Regular Air"/>
    <x v="2"/>
    <x v="0"/>
    <x v="10"/>
    <s v="Small Box"/>
    <x v="40"/>
    <n v="0.66"/>
    <n v="1.0105047064369459"/>
    <s v="United States"/>
    <x v="3"/>
    <x v="8"/>
    <s v="Waynesboro"/>
    <n v="22980"/>
    <x v="129"/>
    <x v="5"/>
    <s v="2015"/>
    <d v="2015-03-08T00:00:00"/>
    <n v="664.51800000000003"/>
    <n v="4"/>
    <n v="657.61"/>
    <n v="91424"/>
    <x v="0"/>
  </r>
  <r>
    <n v="21630"/>
    <s v="Medium"/>
    <n v="0.08"/>
    <n v="22.01"/>
    <n v="5.53"/>
    <n v="2760"/>
    <x v="0"/>
    <s v="Evan Adkins"/>
    <s v="Regular Air"/>
    <x v="0"/>
    <x v="0"/>
    <x v="0"/>
    <s v="Small Pack"/>
    <x v="694"/>
    <n v="0.59"/>
    <n v="0.43683101210893915"/>
    <s v="United States"/>
    <x v="1"/>
    <x v="18"/>
    <s v="Waterbury"/>
    <n v="6708"/>
    <x v="126"/>
    <x v="4"/>
    <s v="2015"/>
    <d v="2015-04-24T00:00:00"/>
    <n v="105.7"/>
    <n v="11"/>
    <n v="241.97"/>
    <n v="90724"/>
    <x v="0"/>
  </r>
  <r>
    <n v="21629"/>
    <s v="Medium"/>
    <n v="0.02"/>
    <n v="29.74"/>
    <n v="6.64"/>
    <n v="2764"/>
    <x v="0"/>
    <s v="Arnold Johnson"/>
    <s v="Regular Air"/>
    <x v="0"/>
    <x v="0"/>
    <x v="10"/>
    <s v="Small Box"/>
    <x v="810"/>
    <n v="0.7"/>
    <n v="-0.17432331760615841"/>
    <s v="United States"/>
    <x v="1"/>
    <x v="2"/>
    <s v="Hackensack"/>
    <n v="7601"/>
    <x v="126"/>
    <x v="4"/>
    <s v="2015"/>
    <d v="2015-04-22T00:00:00"/>
    <n v="-21.06"/>
    <n v="4"/>
    <n v="120.81"/>
    <n v="90724"/>
    <x v="0"/>
  </r>
  <r>
    <n v="26156"/>
    <s v="Low"/>
    <n v="0.03"/>
    <n v="5.85"/>
    <n v="2.27"/>
    <n v="2765"/>
    <x v="0"/>
    <s v="Tracy Schultz"/>
    <s v="Regular Air"/>
    <x v="0"/>
    <x v="0"/>
    <x v="0"/>
    <s v="Wrap Bag"/>
    <x v="811"/>
    <n v="0.56000000000000005"/>
    <n v="-0.12270531400966184"/>
    <s v="United States"/>
    <x v="1"/>
    <x v="2"/>
    <s v="Lindenwold"/>
    <n v="8021"/>
    <x v="5"/>
    <x v="3"/>
    <s v="2015"/>
    <d v="2015-05-30T00:00:00"/>
    <n v="-5.08"/>
    <n v="7"/>
    <n v="41.4"/>
    <n v="90725"/>
    <x v="0"/>
  </r>
  <r>
    <n v="23342"/>
    <s v="Critical"/>
    <n v="0.02"/>
    <n v="11.55"/>
    <n v="2.36"/>
    <n v="2770"/>
    <x v="0"/>
    <s v="Joel Burnette"/>
    <s v="Regular Air"/>
    <x v="0"/>
    <x v="0"/>
    <x v="0"/>
    <s v="Wrap Bag"/>
    <x v="99"/>
    <n v="0.55000000000000004"/>
    <n v="8.0823794897511423"/>
    <s v="United States"/>
    <x v="3"/>
    <x v="29"/>
    <s v="Dunwoody"/>
    <n v="30338"/>
    <x v="129"/>
    <x v="5"/>
    <s v="2015"/>
    <d v="2015-03-10T00:00:00"/>
    <n v="1289.3819999999998"/>
    <n v="14"/>
    <n v="159.53"/>
    <n v="88975"/>
    <x v="0"/>
  </r>
  <r>
    <n v="26157"/>
    <s v="High"/>
    <n v="7.0000000000000007E-2"/>
    <n v="177.98"/>
    <n v="0.99"/>
    <n v="2771"/>
    <x v="0"/>
    <s v="Kevin Wolfe"/>
    <s v="Regular Air"/>
    <x v="0"/>
    <x v="0"/>
    <x v="15"/>
    <s v="Small Box"/>
    <x v="529"/>
    <n v="0.56000000000000005"/>
    <n v="-0.35717242536687244"/>
    <s v="United States"/>
    <x v="3"/>
    <x v="29"/>
    <s v="East Point"/>
    <n v="30344"/>
    <x v="1"/>
    <x v="1"/>
    <s v="2015"/>
    <d v="2015-06-13T00:00:00"/>
    <n v="-191.548"/>
    <n v="3"/>
    <n v="536.29"/>
    <n v="88974"/>
    <x v="0"/>
  </r>
  <r>
    <n v="24523"/>
    <s v="Not Specified"/>
    <n v="0.1"/>
    <n v="5.18"/>
    <n v="5.74"/>
    <n v="2773"/>
    <x v="0"/>
    <s v="Christina Zhu"/>
    <s v="Regular Air"/>
    <x v="0"/>
    <x v="0"/>
    <x v="8"/>
    <s v="Small Box"/>
    <x v="314"/>
    <n v="0.36"/>
    <n v="-2.646259124087591"/>
    <s v="United States"/>
    <x v="0"/>
    <x v="1"/>
    <s v="Dublin"/>
    <n v="94568"/>
    <x v="173"/>
    <x v="5"/>
    <s v="2015"/>
    <d v="2015-03-28T00:00:00"/>
    <n v="-29.003"/>
    <n v="2"/>
    <n v="10.96"/>
    <n v="91584"/>
    <x v="0"/>
  </r>
  <r>
    <n v="20956"/>
    <s v="Low"/>
    <n v="7.0000000000000007E-2"/>
    <n v="574.74"/>
    <n v="24.49"/>
    <n v="2775"/>
    <x v="0"/>
    <s v="Theodore Rubin"/>
    <s v="Regular Air"/>
    <x v="3"/>
    <x v="2"/>
    <x v="6"/>
    <s v="Large Box"/>
    <x v="81"/>
    <n v="0.37"/>
    <n v="0.69"/>
    <s v="United States"/>
    <x v="2"/>
    <x v="12"/>
    <s v="Franklin Park"/>
    <n v="60131"/>
    <x v="111"/>
    <x v="0"/>
    <s v="2015"/>
    <d v="2015-02-04T00:00:00"/>
    <n v="2860.9331999999995"/>
    <n v="8"/>
    <n v="4146.28"/>
    <n v="91229"/>
    <x v="0"/>
  </r>
  <r>
    <n v="24122"/>
    <s v="Critical"/>
    <n v="0.03"/>
    <n v="350.98"/>
    <n v="30"/>
    <n v="2776"/>
    <x v="1"/>
    <s v="April Henson"/>
    <s v="Delivery Truck"/>
    <x v="3"/>
    <x v="1"/>
    <x v="1"/>
    <s v="Jumbo Drum"/>
    <x v="309"/>
    <n v="0.61"/>
    <n v="0.69"/>
    <s v="United States"/>
    <x v="1"/>
    <x v="30"/>
    <s v="Gaithersburg"/>
    <n v="20877"/>
    <x v="38"/>
    <x v="0"/>
    <s v="2015"/>
    <d v="2015-01-15T00:00:00"/>
    <n v="2692.4420999999998"/>
    <n v="11"/>
    <n v="3902.09"/>
    <n v="91228"/>
    <x v="0"/>
  </r>
  <r>
    <n v="24123"/>
    <s v="Critical"/>
    <n v="0.04"/>
    <n v="1.68"/>
    <n v="1"/>
    <n v="2776"/>
    <x v="1"/>
    <s v="April Henson"/>
    <s v="Regular Air"/>
    <x v="3"/>
    <x v="0"/>
    <x v="0"/>
    <s v="Wrap Bag"/>
    <x v="812"/>
    <n v="0.35"/>
    <n v="0.14578279266572639"/>
    <s v="United States"/>
    <x v="1"/>
    <x v="30"/>
    <s v="Gaithersburg"/>
    <n v="20877"/>
    <x v="38"/>
    <x v="0"/>
    <s v="2015"/>
    <d v="2015-01-14T00:00:00"/>
    <n v="2.0672000000000001"/>
    <n v="8"/>
    <n v="14.18"/>
    <n v="91228"/>
    <x v="0"/>
  </r>
  <r>
    <n v="20097"/>
    <s v="High"/>
    <n v="0.05"/>
    <n v="205.99"/>
    <n v="8.99"/>
    <n v="2778"/>
    <x v="1"/>
    <s v="Alison Jones"/>
    <s v="Express Air"/>
    <x v="3"/>
    <x v="2"/>
    <x v="5"/>
    <s v="Small Box"/>
    <x v="813"/>
    <n v="0.57999999999999996"/>
    <n v="5.2408222785383603E-2"/>
    <s v="United States"/>
    <x v="3"/>
    <x v="24"/>
    <s v="Wilmington"/>
    <n v="28403"/>
    <x v="143"/>
    <x v="2"/>
    <s v="2015"/>
    <d v="2015-02-12T00:00:00"/>
    <n v="111.05249999999999"/>
    <n v="12"/>
    <n v="2118.9899999999998"/>
    <n v="87160"/>
    <x v="0"/>
  </r>
  <r>
    <n v="20098"/>
    <s v="High"/>
    <n v="0.08"/>
    <n v="205.99"/>
    <n v="8.99"/>
    <n v="2778"/>
    <x v="1"/>
    <s v="Alison Jones"/>
    <s v="Regular Air"/>
    <x v="3"/>
    <x v="2"/>
    <x v="5"/>
    <s v="Small Box"/>
    <x v="20"/>
    <n v="0.56000000000000005"/>
    <n v="-2.3443866099995225"/>
    <s v="United States"/>
    <x v="3"/>
    <x v="24"/>
    <s v="Wilmington"/>
    <n v="28403"/>
    <x v="143"/>
    <x v="2"/>
    <s v="2015"/>
    <d v="2015-02-12T00:00:00"/>
    <n v="-1963.752"/>
    <n v="5"/>
    <n v="837.64"/>
    <n v="87160"/>
    <x v="0"/>
  </r>
  <r>
    <n v="21707"/>
    <s v="Critical"/>
    <n v="0.01"/>
    <n v="35.99"/>
    <n v="5.99"/>
    <n v="2779"/>
    <x v="0"/>
    <s v="Jacob Burgess"/>
    <s v="Regular Air"/>
    <x v="0"/>
    <x v="2"/>
    <x v="5"/>
    <s v="Wrap Bag"/>
    <x v="351"/>
    <n v="0.38"/>
    <n v="-0.17591792969542414"/>
    <s v="United States"/>
    <x v="3"/>
    <x v="24"/>
    <s v="Wilson"/>
    <n v="27893"/>
    <x v="164"/>
    <x v="1"/>
    <s v="2015"/>
    <d v="2015-06-12T00:00:00"/>
    <n v="-60.704000000000001"/>
    <n v="11"/>
    <n v="345.07"/>
    <n v="87161"/>
    <x v="0"/>
  </r>
  <r>
    <n v="22095"/>
    <s v="Low"/>
    <n v="0.09"/>
    <n v="2.16"/>
    <n v="6.05"/>
    <n v="2781"/>
    <x v="1"/>
    <s v="Kelly Byers"/>
    <s v="Regular Air"/>
    <x v="3"/>
    <x v="0"/>
    <x v="8"/>
    <s v="Small Box"/>
    <x v="542"/>
    <n v="0.37"/>
    <n v="-6.8958029197080286"/>
    <s v="United States"/>
    <x v="0"/>
    <x v="6"/>
    <s v="Woodburn"/>
    <n v="97071"/>
    <x v="70"/>
    <x v="0"/>
    <s v="2015"/>
    <d v="2015-02-04T00:00:00"/>
    <n v="-37.789000000000001"/>
    <n v="2"/>
    <n v="5.48"/>
    <n v="87162"/>
    <x v="0"/>
  </r>
  <r>
    <n v="22096"/>
    <s v="Low"/>
    <n v="0.03"/>
    <n v="808.49"/>
    <n v="55.3"/>
    <n v="2781"/>
    <x v="1"/>
    <s v="Kelly Byers"/>
    <s v="Delivery Truck"/>
    <x v="3"/>
    <x v="2"/>
    <x v="6"/>
    <s v="Jumbo Drum"/>
    <x v="814"/>
    <n v="0.4"/>
    <n v="0.92376602331573043"/>
    <s v="United States"/>
    <x v="0"/>
    <x v="6"/>
    <s v="Woodburn"/>
    <n v="97071"/>
    <x v="70"/>
    <x v="0"/>
    <s v="2015"/>
    <d v="2015-02-07T00:00:00"/>
    <n v="7576.11"/>
    <n v="11"/>
    <n v="8201.33"/>
    <n v="87162"/>
    <x v="0"/>
  </r>
  <r>
    <n v="22097"/>
    <s v="Low"/>
    <n v="0"/>
    <n v="6.48"/>
    <n v="8.19"/>
    <n v="2781"/>
    <x v="1"/>
    <s v="Kelly Byers"/>
    <s v="Regular Air"/>
    <x v="3"/>
    <x v="0"/>
    <x v="7"/>
    <s v="Small Box"/>
    <x v="815"/>
    <n v="0.37"/>
    <n v="-1.9082487869430964"/>
    <s v="United States"/>
    <x v="0"/>
    <x v="6"/>
    <s v="Woodburn"/>
    <n v="97071"/>
    <x v="70"/>
    <x v="0"/>
    <s v="2015"/>
    <d v="2015-02-07T00:00:00"/>
    <n v="-43.26"/>
    <n v="3"/>
    <n v="22.67"/>
    <n v="87162"/>
    <x v="0"/>
  </r>
  <r>
    <n v="21587"/>
    <s v="Not Specified"/>
    <n v="0.01"/>
    <n v="47.98"/>
    <n v="3.61"/>
    <n v="2787"/>
    <x v="0"/>
    <s v="Rodney Kearney"/>
    <s v="Express Air"/>
    <x v="3"/>
    <x v="2"/>
    <x v="13"/>
    <s v="Small Pack"/>
    <x v="367"/>
    <n v="0.71"/>
    <n v="-0.11278745113965176"/>
    <s v="United States"/>
    <x v="3"/>
    <x v="11"/>
    <s v="Metairie"/>
    <n v="70003"/>
    <x v="14"/>
    <x v="5"/>
    <s v="2015"/>
    <d v="2015-03-13T00:00:00"/>
    <n v="-44.436"/>
    <n v="8"/>
    <n v="393.98"/>
    <n v="91316"/>
    <x v="0"/>
  </r>
  <r>
    <n v="19860"/>
    <s v="Critical"/>
    <n v="0.09"/>
    <n v="2.88"/>
    <n v="0.7"/>
    <n v="2791"/>
    <x v="0"/>
    <s v="Dawn Larson"/>
    <s v="Regular Air"/>
    <x v="0"/>
    <x v="0"/>
    <x v="0"/>
    <s v="Wrap Bag"/>
    <x v="816"/>
    <n v="0.56000000000000005"/>
    <n v="0.25142560912389839"/>
    <s v="United States"/>
    <x v="2"/>
    <x v="22"/>
    <s v="Madison Heights"/>
    <n v="48071"/>
    <x v="43"/>
    <x v="0"/>
    <s v="2015"/>
    <d v="2015-01-15T00:00:00"/>
    <n v="4.8499999999999996"/>
    <n v="7"/>
    <n v="19.29"/>
    <n v="88758"/>
    <x v="0"/>
  </r>
  <r>
    <n v="18361"/>
    <s v="Medium"/>
    <n v="0.06"/>
    <n v="2.61"/>
    <n v="0.5"/>
    <n v="2794"/>
    <x v="1"/>
    <s v="Connie Bunn"/>
    <s v="Regular Air"/>
    <x v="0"/>
    <x v="0"/>
    <x v="9"/>
    <s v="Small Box"/>
    <x v="317"/>
    <n v="0.39"/>
    <n v="0.69"/>
    <s v="United States"/>
    <x v="2"/>
    <x v="25"/>
    <s v="Marshalltown"/>
    <n v="50158"/>
    <x v="80"/>
    <x v="5"/>
    <s v="2015"/>
    <d v="2015-03-22T00:00:00"/>
    <n v="3.5948999999999995"/>
    <n v="2"/>
    <n v="5.21"/>
    <n v="87554"/>
    <x v="0"/>
  </r>
  <r>
    <n v="18895"/>
    <s v="High"/>
    <n v="7.0000000000000007E-2"/>
    <n v="4.76"/>
    <n v="0.88"/>
    <n v="2794"/>
    <x v="1"/>
    <s v="Connie Bunn"/>
    <s v="Regular Air"/>
    <x v="0"/>
    <x v="0"/>
    <x v="7"/>
    <s v="Wrap Bag"/>
    <x v="817"/>
    <n v="0.39"/>
    <n v="0.69"/>
    <s v="United States"/>
    <x v="2"/>
    <x v="25"/>
    <s v="Marshalltown"/>
    <n v="50158"/>
    <x v="31"/>
    <x v="1"/>
    <s v="2015"/>
    <d v="2015-06-07T00:00:00"/>
    <n v="15.8148"/>
    <n v="5"/>
    <n v="22.92"/>
    <n v="87555"/>
    <x v="0"/>
  </r>
  <r>
    <n v="19486"/>
    <s v="Low"/>
    <n v="0.04"/>
    <n v="3.57"/>
    <n v="4.17"/>
    <n v="2795"/>
    <x v="1"/>
    <s v="Harry Burns"/>
    <s v="Regular Air"/>
    <x v="0"/>
    <x v="0"/>
    <x v="0"/>
    <s v="Small Pack"/>
    <x v="818"/>
    <n v="0.59"/>
    <n v="-2.2624595469255664"/>
    <s v="United States"/>
    <x v="2"/>
    <x v="25"/>
    <s v="Mason City"/>
    <n v="50401"/>
    <x v="161"/>
    <x v="0"/>
    <s v="2015"/>
    <d v="2015-01-28T00:00:00"/>
    <n v="-69.91"/>
    <n v="8"/>
    <n v="30.9"/>
    <n v="87556"/>
    <x v="0"/>
  </r>
  <r>
    <n v="19487"/>
    <s v="Low"/>
    <n v="0.05"/>
    <n v="200.99"/>
    <n v="4.2"/>
    <n v="2795"/>
    <x v="1"/>
    <s v="Harry Burns"/>
    <s v="Regular Air"/>
    <x v="0"/>
    <x v="2"/>
    <x v="5"/>
    <s v="Small Box"/>
    <x v="186"/>
    <n v="0.59"/>
    <n v="0.69"/>
    <s v="United States"/>
    <x v="2"/>
    <x v="25"/>
    <s v="Mason City"/>
    <n v="50401"/>
    <x v="161"/>
    <x v="0"/>
    <s v="2015"/>
    <d v="2015-01-30T00:00:00"/>
    <n v="1630.5251999999998"/>
    <n v="14"/>
    <n v="2363.08"/>
    <n v="87556"/>
    <x v="0"/>
  </r>
  <r>
    <n v="19488"/>
    <s v="Low"/>
    <n v="7.0000000000000007E-2"/>
    <n v="195.99"/>
    <n v="8.99"/>
    <n v="2795"/>
    <x v="1"/>
    <s v="Harry Burns"/>
    <s v="Regular Air"/>
    <x v="0"/>
    <x v="2"/>
    <x v="5"/>
    <s v="Small Box"/>
    <x v="819"/>
    <n v="0.57999999999999996"/>
    <n v="-1.391870908814127"/>
    <s v="United States"/>
    <x v="2"/>
    <x v="25"/>
    <s v="Mason City"/>
    <n v="50401"/>
    <x v="161"/>
    <x v="0"/>
    <s v="2015"/>
    <d v="2015-01-26T00:00:00"/>
    <n v="-457.16"/>
    <n v="2"/>
    <n v="328.45"/>
    <n v="87556"/>
    <x v="0"/>
  </r>
  <r>
    <n v="23351"/>
    <s v="Medium"/>
    <n v="0.02"/>
    <n v="30.44"/>
    <n v="1.49"/>
    <n v="2796"/>
    <x v="0"/>
    <s v="Cindy McLeod"/>
    <s v="Regular Air"/>
    <x v="0"/>
    <x v="0"/>
    <x v="8"/>
    <s v="Small Box"/>
    <x v="820"/>
    <n v="0.37"/>
    <n v="0.69"/>
    <s v="United States"/>
    <x v="2"/>
    <x v="25"/>
    <s v="Sioux City"/>
    <n v="51106"/>
    <x v="72"/>
    <x v="0"/>
    <s v="2015"/>
    <d v="2015-01-23T00:00:00"/>
    <n v="266.76089999999999"/>
    <n v="12"/>
    <n v="386.61"/>
    <n v="87553"/>
    <x v="0"/>
  </r>
  <r>
    <n v="22787"/>
    <s v="Medium"/>
    <n v="0"/>
    <n v="5.0199999999999996"/>
    <n v="5.14"/>
    <n v="2797"/>
    <x v="1"/>
    <s v="Cameron Kendall"/>
    <s v="Regular Air"/>
    <x v="3"/>
    <x v="2"/>
    <x v="13"/>
    <s v="Small Pack"/>
    <x v="301"/>
    <n v="0.79"/>
    <n v="-3.625461993627674"/>
    <s v="United States"/>
    <x v="1"/>
    <x v="19"/>
    <s v="Pittsburgh"/>
    <n v="15122"/>
    <x v="56"/>
    <x v="0"/>
    <s v="2015"/>
    <d v="2015-01-11T00:00:00"/>
    <n v="-159.30279999999999"/>
    <n v="8"/>
    <n v="43.94"/>
    <n v="87552"/>
    <x v="0"/>
  </r>
  <r>
    <n v="23350"/>
    <s v="Medium"/>
    <n v="0.02"/>
    <n v="4.91"/>
    <n v="0.5"/>
    <n v="2797"/>
    <x v="1"/>
    <s v="Cameron Kendall"/>
    <s v="Regular Air"/>
    <x v="0"/>
    <x v="0"/>
    <x v="9"/>
    <s v="Small Box"/>
    <x v="550"/>
    <n v="0.36"/>
    <n v="0.69"/>
    <s v="United States"/>
    <x v="1"/>
    <x v="19"/>
    <s v="Pittsburgh"/>
    <n v="15122"/>
    <x v="72"/>
    <x v="0"/>
    <s v="2015"/>
    <d v="2015-01-22T00:00:00"/>
    <n v="29.883900000000001"/>
    <n v="9"/>
    <n v="43.31"/>
    <n v="87553"/>
    <x v="0"/>
  </r>
  <r>
    <n v="20618"/>
    <s v="Low"/>
    <n v="0"/>
    <n v="17.52"/>
    <n v="8.17"/>
    <n v="2801"/>
    <x v="0"/>
    <s v="Jimmy Wang"/>
    <s v="Regular Air"/>
    <x v="1"/>
    <x v="0"/>
    <x v="15"/>
    <s v="Medium Box"/>
    <x v="821"/>
    <n v="0.5"/>
    <n v="0.18556657522684111"/>
    <s v="United States"/>
    <x v="0"/>
    <x v="28"/>
    <s v="Chandler"/>
    <n v="85224"/>
    <x v="162"/>
    <x v="1"/>
    <s v="2015"/>
    <d v="2015-07-03T00:00:00"/>
    <n v="52.763999999999996"/>
    <n v="15"/>
    <n v="284.33999999999997"/>
    <n v="91049"/>
    <x v="0"/>
  </r>
  <r>
    <n v="18070"/>
    <s v="Medium"/>
    <n v="7.0000000000000007E-2"/>
    <n v="500.98"/>
    <n v="28.14"/>
    <n v="2803"/>
    <x v="1"/>
    <s v="Catherine Dorsey Burnett"/>
    <s v="Delivery Truck"/>
    <x v="2"/>
    <x v="2"/>
    <x v="6"/>
    <s v="Jumbo Drum"/>
    <x v="822"/>
    <n v="0.38"/>
    <n v="0.69"/>
    <s v="United States"/>
    <x v="0"/>
    <x v="1"/>
    <s v="East Los Angeles"/>
    <n v="90022"/>
    <x v="64"/>
    <x v="2"/>
    <s v="2015"/>
    <d v="2015-02-06T00:00:00"/>
    <n v="2699.9838"/>
    <n v="10"/>
    <n v="3913.02"/>
    <n v="86227"/>
    <x v="0"/>
  </r>
  <r>
    <n v="18071"/>
    <s v="Medium"/>
    <n v="0.1"/>
    <n v="178.47"/>
    <n v="19.989999999999998"/>
    <n v="2803"/>
    <x v="1"/>
    <s v="Catherine Dorsey Burnett"/>
    <s v="Regular Air"/>
    <x v="2"/>
    <x v="0"/>
    <x v="10"/>
    <s v="Small Box"/>
    <x v="179"/>
    <n v="0.55000000000000004"/>
    <n v="-0.94915066059731323"/>
    <s v="United States"/>
    <x v="0"/>
    <x v="1"/>
    <s v="East Los Angeles"/>
    <n v="90022"/>
    <x v="64"/>
    <x v="2"/>
    <s v="2015"/>
    <d v="2015-02-07T00:00:00"/>
    <n v="-170.98"/>
    <n v="1"/>
    <n v="180.14"/>
    <n v="86227"/>
    <x v="0"/>
  </r>
  <r>
    <n v="24604"/>
    <s v="Medium"/>
    <n v="7.0000000000000007E-2"/>
    <n v="30.56"/>
    <n v="2.99"/>
    <n v="2813"/>
    <x v="0"/>
    <s v="Marjorie Burnette"/>
    <s v="Regular Air"/>
    <x v="0"/>
    <x v="0"/>
    <x v="8"/>
    <s v="Small Box"/>
    <x v="823"/>
    <n v="0.35"/>
    <n v="-0.26202619752274475"/>
    <s v="United States"/>
    <x v="3"/>
    <x v="20"/>
    <s v="Cleveland"/>
    <n v="37311"/>
    <x v="131"/>
    <x v="2"/>
    <s v="2015"/>
    <d v="2015-02-07T00:00:00"/>
    <n v="-95.618600000000015"/>
    <n v="12"/>
    <n v="364.92"/>
    <n v="88819"/>
    <x v="0"/>
  </r>
  <r>
    <n v="24044"/>
    <s v="High"/>
    <n v="0.05"/>
    <n v="4.71"/>
    <n v="0.7"/>
    <n v="2817"/>
    <x v="1"/>
    <s v="Paul W French"/>
    <s v="Express Air"/>
    <x v="0"/>
    <x v="0"/>
    <x v="3"/>
    <s v="Wrap Bag"/>
    <x v="444"/>
    <n v="0.8"/>
    <n v="-0.19539473684210529"/>
    <s v="United States"/>
    <x v="1"/>
    <x v="10"/>
    <s v="Newark"/>
    <n v="43055"/>
    <x v="144"/>
    <x v="1"/>
    <s v="2015"/>
    <d v="2015-06-02T00:00:00"/>
    <n v="-2.3760000000000003"/>
    <n v="2"/>
    <n v="12.16"/>
    <n v="89743"/>
    <x v="0"/>
  </r>
  <r>
    <n v="24045"/>
    <s v="High"/>
    <n v="0.04"/>
    <n v="55.99"/>
    <n v="1.25"/>
    <n v="2817"/>
    <x v="1"/>
    <s v="Paul W French"/>
    <s v="Express Air"/>
    <x v="0"/>
    <x v="2"/>
    <x v="5"/>
    <s v="Small Pack"/>
    <x v="824"/>
    <n v="0.35"/>
    <n v="-0.12416373000813229"/>
    <s v="United States"/>
    <x v="1"/>
    <x v="10"/>
    <s v="Newark"/>
    <n v="43055"/>
    <x v="144"/>
    <x v="1"/>
    <s v="2015"/>
    <d v="2015-06-02T00:00:00"/>
    <n v="-18.3216"/>
    <n v="3"/>
    <n v="147.56"/>
    <n v="89743"/>
    <x v="0"/>
  </r>
  <r>
    <n v="24373"/>
    <s v="Low"/>
    <n v="0.08"/>
    <n v="6.48"/>
    <n v="2.74"/>
    <n v="2820"/>
    <x v="1"/>
    <s v="Laurence Simon"/>
    <s v="Regular Air"/>
    <x v="1"/>
    <x v="2"/>
    <x v="13"/>
    <s v="Small Pack"/>
    <x v="584"/>
    <n v="0.71"/>
    <n v="-0.72695285010555943"/>
    <s v="United States"/>
    <x v="2"/>
    <x v="33"/>
    <s v="Oakville"/>
    <n v="63129"/>
    <x v="16"/>
    <x v="3"/>
    <s v="2015"/>
    <d v="2015-05-12T00:00:00"/>
    <n v="-82.64"/>
    <n v="18"/>
    <n v="113.68"/>
    <n v="87899"/>
    <x v="0"/>
  </r>
  <r>
    <n v="24746"/>
    <s v="Not Specified"/>
    <n v="0.1"/>
    <n v="22.01"/>
    <n v="5.53"/>
    <n v="2820"/>
    <x v="1"/>
    <s v="Laurence Simon"/>
    <s v="Regular Air"/>
    <x v="1"/>
    <x v="0"/>
    <x v="0"/>
    <s v="Small Pack"/>
    <x v="694"/>
    <n v="0.59"/>
    <n v="0.1121206743566992"/>
    <s v="United States"/>
    <x v="2"/>
    <x v="33"/>
    <s v="Oakville"/>
    <n v="63129"/>
    <x v="101"/>
    <x v="0"/>
    <s v="2015"/>
    <d v="2015-01-15T00:00:00"/>
    <n v="31.59"/>
    <n v="14"/>
    <n v="281.75"/>
    <n v="87900"/>
    <x v="0"/>
  </r>
  <r>
    <n v="23803"/>
    <s v="Low"/>
    <n v="0.02"/>
    <n v="21.98"/>
    <n v="2.87"/>
    <n v="2823"/>
    <x v="0"/>
    <s v="Max Hurley"/>
    <s v="Regular Air"/>
    <x v="0"/>
    <x v="0"/>
    <x v="0"/>
    <s v="Small Pack"/>
    <x v="825"/>
    <n v="0.55000000000000004"/>
    <n v="0.69"/>
    <s v="United States"/>
    <x v="0"/>
    <x v="34"/>
    <s v="North Las Vegas"/>
    <n v="89031"/>
    <x v="122"/>
    <x v="4"/>
    <s v="2015"/>
    <d v="2015-05-02T00:00:00"/>
    <n v="165.6345"/>
    <n v="11"/>
    <n v="240.05"/>
    <n v="87240"/>
    <x v="0"/>
  </r>
  <r>
    <n v="22660"/>
    <s v="Low"/>
    <n v="0.02"/>
    <n v="27.48"/>
    <n v="4"/>
    <n v="2825"/>
    <x v="1"/>
    <s v="Carole Rosen"/>
    <s v="Regular Air"/>
    <x v="3"/>
    <x v="2"/>
    <x v="13"/>
    <s v="Small Box"/>
    <x v="312"/>
    <n v="0.75"/>
    <n v="0.22139662882696964"/>
    <s v="United States"/>
    <x v="0"/>
    <x v="44"/>
    <s v="Boise"/>
    <n v="83701"/>
    <x v="135"/>
    <x v="3"/>
    <s v="2015"/>
    <d v="2015-05-27T00:00:00"/>
    <n v="19.308000000000021"/>
    <n v="3"/>
    <n v="87.21"/>
    <n v="89497"/>
    <x v="0"/>
  </r>
  <r>
    <n v="22661"/>
    <s v="Low"/>
    <n v="0.08"/>
    <n v="10.06"/>
    <n v="2.06"/>
    <n v="2825"/>
    <x v="1"/>
    <s v="Carole Rosen"/>
    <s v="Regular Air"/>
    <x v="3"/>
    <x v="0"/>
    <x v="7"/>
    <s v="Wrap Bag"/>
    <x v="85"/>
    <n v="0.39"/>
    <n v="8.2191780821917037E-3"/>
    <s v="United States"/>
    <x v="0"/>
    <x v="44"/>
    <s v="Boise"/>
    <n v="83701"/>
    <x v="135"/>
    <x v="3"/>
    <s v="2015"/>
    <d v="2015-05-24T00:00:00"/>
    <n v="0.32999999999999691"/>
    <n v="4"/>
    <n v="40.15"/>
    <n v="89497"/>
    <x v="0"/>
  </r>
  <r>
    <n v="24607"/>
    <s v="High"/>
    <n v="0.05"/>
    <n v="11.29"/>
    <n v="5.03"/>
    <n v="2828"/>
    <x v="1"/>
    <s v="Monica Howard"/>
    <s v="Regular Air"/>
    <x v="0"/>
    <x v="0"/>
    <x v="10"/>
    <s v="Small Box"/>
    <x v="519"/>
    <n v="0.59"/>
    <n v="-0.38978554057041787"/>
    <s v="United States"/>
    <x v="0"/>
    <x v="1"/>
    <s v="El Centro"/>
    <n v="92243"/>
    <x v="153"/>
    <x v="2"/>
    <s v="2015"/>
    <d v="2015-02-21T00:00:00"/>
    <n v="-35.26"/>
    <n v="8"/>
    <n v="90.46"/>
    <n v="87720"/>
    <x v="0"/>
  </r>
  <r>
    <n v="23431"/>
    <s v="Medium"/>
    <n v="7.0000000000000007E-2"/>
    <n v="39.479999999999997"/>
    <n v="1.99"/>
    <n v="2828"/>
    <x v="1"/>
    <s v="Monica Howard"/>
    <s v="Regular Air"/>
    <x v="0"/>
    <x v="2"/>
    <x v="13"/>
    <s v="Small Pack"/>
    <x v="246"/>
    <n v="0.54"/>
    <n v="0.69"/>
    <s v="United States"/>
    <x v="0"/>
    <x v="1"/>
    <s v="El Centro"/>
    <n v="92243"/>
    <x v="144"/>
    <x v="1"/>
    <s v="2015"/>
    <d v="2015-06-02T00:00:00"/>
    <n v="322.25069999999994"/>
    <n v="12"/>
    <n v="467.03"/>
    <n v="87721"/>
    <x v="0"/>
  </r>
  <r>
    <n v="20594"/>
    <s v="Not Specified"/>
    <n v="0.03"/>
    <n v="140.97999999999999"/>
    <n v="36.090000000000003"/>
    <n v="2833"/>
    <x v="1"/>
    <s v="Tim Connolly"/>
    <s v="Delivery Truck"/>
    <x v="2"/>
    <x v="1"/>
    <x v="14"/>
    <s v="Jumbo Box"/>
    <x v="481"/>
    <n v="0.77"/>
    <n v="-0.36382451010988653"/>
    <s v="United States"/>
    <x v="2"/>
    <x v="3"/>
    <s v="Inver Grove Heights"/>
    <n v="55076"/>
    <x v="78"/>
    <x v="5"/>
    <s v="2015"/>
    <d v="2015-03-27T00:00:00"/>
    <n v="-221.5"/>
    <n v="4"/>
    <n v="608.80999999999995"/>
    <n v="91030"/>
    <x v="0"/>
  </r>
  <r>
    <n v="20595"/>
    <s v="Not Specified"/>
    <n v="0.08"/>
    <n v="65.989999999999995"/>
    <n v="8.99"/>
    <n v="2833"/>
    <x v="1"/>
    <s v="Tim Connolly"/>
    <s v="Regular Air"/>
    <x v="2"/>
    <x v="2"/>
    <x v="5"/>
    <s v="Small Box"/>
    <x v="210"/>
    <n v="0.56000000000000005"/>
    <n v="0.25519348016967386"/>
    <s v="United States"/>
    <x v="2"/>
    <x v="3"/>
    <s v="Inver Grove Heights"/>
    <n v="55076"/>
    <x v="78"/>
    <x v="5"/>
    <s v="2015"/>
    <d v="2015-03-26T00:00:00"/>
    <n v="206.352"/>
    <n v="15"/>
    <n v="808.61"/>
    <n v="91030"/>
    <x v="0"/>
  </r>
  <r>
    <n v="19191"/>
    <s v="High"/>
    <n v="7.0000000000000007E-2"/>
    <n v="51.98"/>
    <n v="10.17"/>
    <n v="2837"/>
    <x v="1"/>
    <s v="Leslie Hawley"/>
    <s v="Regular Air"/>
    <x v="1"/>
    <x v="2"/>
    <x v="6"/>
    <s v="Medium Box"/>
    <x v="415"/>
    <n v="0.37"/>
    <n v="0.69"/>
    <s v="United States"/>
    <x v="2"/>
    <x v="23"/>
    <s v="Tulsa"/>
    <n v="74133"/>
    <x v="129"/>
    <x v="5"/>
    <s v="2015"/>
    <d v="2015-03-10T00:00:00"/>
    <n v="439.78529999999995"/>
    <n v="13"/>
    <n v="637.37"/>
    <n v="89801"/>
    <x v="0"/>
  </r>
  <r>
    <n v="19192"/>
    <s v="High"/>
    <n v="0.1"/>
    <n v="80.97"/>
    <n v="33.6"/>
    <n v="2837"/>
    <x v="1"/>
    <s v="Leslie Hawley"/>
    <s v="Delivery Truck"/>
    <x v="1"/>
    <x v="2"/>
    <x v="6"/>
    <s v="Jumbo Drum"/>
    <x v="690"/>
    <n v="0.37"/>
    <n v="-0.6437685217091661"/>
    <s v="United States"/>
    <x v="2"/>
    <x v="23"/>
    <s v="Tulsa"/>
    <n v="74133"/>
    <x v="129"/>
    <x v="5"/>
    <s v="2015"/>
    <d v="2015-03-11T00:00:00"/>
    <n v="-149.4573"/>
    <n v="3"/>
    <n v="232.16"/>
    <n v="89801"/>
    <x v="0"/>
  </r>
  <r>
    <n v="18416"/>
    <s v="High"/>
    <n v="0"/>
    <n v="21.98"/>
    <n v="2.87"/>
    <n v="2840"/>
    <x v="1"/>
    <s v="Bob Berg"/>
    <s v="Regular Air"/>
    <x v="0"/>
    <x v="0"/>
    <x v="0"/>
    <s v="Small Pack"/>
    <x v="825"/>
    <n v="0.55000000000000004"/>
    <n v="5.8595117073577195E-2"/>
    <s v="United States"/>
    <x v="3"/>
    <x v="26"/>
    <s v="North Miami"/>
    <n v="33161"/>
    <x v="91"/>
    <x v="5"/>
    <s v="2015"/>
    <d v="2015-03-20T00:00:00"/>
    <n v="21.095999999999997"/>
    <n v="16"/>
    <n v="360.03"/>
    <n v="87884"/>
    <x v="0"/>
  </r>
  <r>
    <n v="18419"/>
    <s v="Medium"/>
    <n v="0.05"/>
    <n v="15.68"/>
    <n v="3.73"/>
    <n v="2840"/>
    <x v="1"/>
    <s v="Bob Berg"/>
    <s v="Regular Air"/>
    <x v="0"/>
    <x v="1"/>
    <x v="2"/>
    <s v="Small Pack"/>
    <x v="770"/>
    <n v="0.46"/>
    <n v="4.4868581977616255"/>
    <s v="United States"/>
    <x v="3"/>
    <x v="26"/>
    <s v="North Miami"/>
    <n v="33161"/>
    <x v="164"/>
    <x v="1"/>
    <s v="2015"/>
    <d v="2015-06-13T00:00:00"/>
    <n v="1166.6280000000002"/>
    <n v="17"/>
    <n v="260.01"/>
    <n v="87885"/>
    <x v="0"/>
  </r>
  <r>
    <n v="18420"/>
    <s v="Medium"/>
    <n v="0"/>
    <n v="14.98"/>
    <n v="8.99"/>
    <n v="2840"/>
    <x v="1"/>
    <s v="Bob Berg"/>
    <s v="Regular Air"/>
    <x v="0"/>
    <x v="1"/>
    <x v="2"/>
    <s v="Small Pack"/>
    <x v="826"/>
    <n v="0.39"/>
    <n v="-0.14830417473245916"/>
    <s v="United States"/>
    <x v="3"/>
    <x v="26"/>
    <s v="North Miami"/>
    <n v="33161"/>
    <x v="164"/>
    <x v="1"/>
    <s v="2015"/>
    <d v="2015-06-12T00:00:00"/>
    <n v="-40.604199999999999"/>
    <n v="18"/>
    <n v="273.79000000000002"/>
    <n v="87885"/>
    <x v="0"/>
  </r>
  <r>
    <n v="18421"/>
    <s v="Medium"/>
    <n v="0.02"/>
    <n v="38.76"/>
    <n v="13.26"/>
    <n v="2840"/>
    <x v="1"/>
    <s v="Bob Berg"/>
    <s v="Regular Air"/>
    <x v="0"/>
    <x v="0"/>
    <x v="7"/>
    <s v="Small Box"/>
    <x v="827"/>
    <n v="0.36"/>
    <n v="-6.5908561183325869"/>
    <s v="United States"/>
    <x v="3"/>
    <x v="26"/>
    <s v="North Miami"/>
    <n v="33161"/>
    <x v="164"/>
    <x v="1"/>
    <s v="2015"/>
    <d v="2015-06-12T00:00:00"/>
    <n v="-294.084"/>
    <n v="1"/>
    <n v="44.62"/>
    <n v="87885"/>
    <x v="0"/>
  </r>
  <r>
    <n v="21855"/>
    <s v="Not Specified"/>
    <n v="0.04"/>
    <n v="90.48"/>
    <n v="19.989999999999998"/>
    <n v="2847"/>
    <x v="1"/>
    <s v="Vanessa Day"/>
    <s v="Regular Air"/>
    <x v="0"/>
    <x v="0"/>
    <x v="4"/>
    <s v="Small Box"/>
    <x v="634"/>
    <n v="0.4"/>
    <n v="0.20680166765932104"/>
    <s v="United States"/>
    <x v="3"/>
    <x v="20"/>
    <s v="Collierville"/>
    <n v="38017"/>
    <x v="37"/>
    <x v="4"/>
    <s v="2015"/>
    <d v="2015-04-11T00:00:00"/>
    <n v="55.555199999999999"/>
    <n v="3"/>
    <n v="268.64"/>
    <n v="85928"/>
    <x v="0"/>
  </r>
  <r>
    <n v="21856"/>
    <s v="Not Specified"/>
    <n v="0.02"/>
    <n v="9.77"/>
    <n v="6.02"/>
    <n v="2847"/>
    <x v="1"/>
    <s v="Vanessa Day"/>
    <s v="Regular Air"/>
    <x v="0"/>
    <x v="1"/>
    <x v="2"/>
    <s v="Medium Box"/>
    <x v="563"/>
    <n v="0.48"/>
    <n v="-6.1055200729927002"/>
    <s v="United States"/>
    <x v="3"/>
    <x v="20"/>
    <s v="Collierville"/>
    <n v="38017"/>
    <x v="37"/>
    <x v="4"/>
    <s v="2015"/>
    <d v="2015-04-10T00:00:00"/>
    <n v="-535.33199999999999"/>
    <n v="9"/>
    <n v="87.68"/>
    <n v="85928"/>
    <x v="0"/>
  </r>
  <r>
    <n v="21857"/>
    <s v="Not Specified"/>
    <n v="0.09"/>
    <n v="34.99"/>
    <n v="7.73"/>
    <n v="2847"/>
    <x v="1"/>
    <s v="Vanessa Day"/>
    <s v="Regular Air"/>
    <x v="0"/>
    <x v="0"/>
    <x v="0"/>
    <s v="Small Box"/>
    <x v="17"/>
    <n v="0.59"/>
    <n v="-5.5481233386496545"/>
    <s v="United States"/>
    <x v="3"/>
    <x v="20"/>
    <s v="Collierville"/>
    <n v="38017"/>
    <x v="37"/>
    <x v="4"/>
    <s v="2015"/>
    <d v="2015-04-11T00:00:00"/>
    <n v="-208.72039999999998"/>
    <n v="1"/>
    <n v="37.619999999999997"/>
    <n v="85928"/>
    <x v="0"/>
  </r>
  <r>
    <n v="24455"/>
    <s v="Medium"/>
    <n v="0"/>
    <n v="49.99"/>
    <n v="19.989999999999998"/>
    <n v="2848"/>
    <x v="0"/>
    <s v="Eileen Dalton"/>
    <s v="Regular Air"/>
    <x v="0"/>
    <x v="2"/>
    <x v="13"/>
    <s v="Small Box"/>
    <x v="84"/>
    <n v="0.41"/>
    <n v="4.668355402955688E-2"/>
    <s v="United States"/>
    <x v="3"/>
    <x v="20"/>
    <s v="Columbia"/>
    <n v="38401"/>
    <x v="132"/>
    <x v="1"/>
    <s v="2015"/>
    <d v="2015-06-08T00:00:00"/>
    <n v="38.885999999999996"/>
    <n v="16"/>
    <n v="832.97"/>
    <n v="85929"/>
    <x v="0"/>
  </r>
  <r>
    <n v="23622"/>
    <s v="Low"/>
    <n v="0.05"/>
    <n v="115.99"/>
    <n v="8.99"/>
    <n v="2851"/>
    <x v="0"/>
    <s v="Annie Sherrill"/>
    <s v="Regular Air"/>
    <x v="3"/>
    <x v="2"/>
    <x v="5"/>
    <s v="Small Box"/>
    <x v="50"/>
    <n v="0.57999999999999996"/>
    <n v="0.69"/>
    <s v="United States"/>
    <x v="2"/>
    <x v="7"/>
    <s v="Odessa"/>
    <n v="79762"/>
    <x v="37"/>
    <x v="4"/>
    <s v="2015"/>
    <d v="2015-04-13T00:00:00"/>
    <n v="719.35259999999994"/>
    <n v="11"/>
    <n v="1042.54"/>
    <n v="86454"/>
    <x v="0"/>
  </r>
  <r>
    <n v="23042"/>
    <s v="Medium"/>
    <n v="0.08"/>
    <n v="7.84"/>
    <n v="4.71"/>
    <n v="2855"/>
    <x v="1"/>
    <s v="Vicki Womble"/>
    <s v="Regular Air"/>
    <x v="0"/>
    <x v="0"/>
    <x v="8"/>
    <s v="Small Box"/>
    <x v="749"/>
    <n v="0.35"/>
    <n v="-0.1690753676470588"/>
    <s v="United States"/>
    <x v="0"/>
    <x v="0"/>
    <s v="Des Moines"/>
    <n v="98198"/>
    <x v="72"/>
    <x v="0"/>
    <s v="2015"/>
    <d v="2015-01-22T00:00:00"/>
    <n v="-12.876779999999998"/>
    <n v="10"/>
    <n v="76.16"/>
    <n v="87316"/>
    <x v="0"/>
  </r>
  <r>
    <n v="23043"/>
    <s v="Medium"/>
    <n v="0.03"/>
    <n v="105.34"/>
    <n v="24.49"/>
    <n v="2855"/>
    <x v="1"/>
    <s v="Vicki Womble"/>
    <s v="Regular Air"/>
    <x v="0"/>
    <x v="1"/>
    <x v="2"/>
    <s v="Large Box"/>
    <x v="828"/>
    <n v="0.61"/>
    <n v="0.59542142678251486"/>
    <s v="United States"/>
    <x v="0"/>
    <x v="0"/>
    <s v="Des Moines"/>
    <n v="98198"/>
    <x v="72"/>
    <x v="0"/>
    <s v="2015"/>
    <d v="2015-01-22T00:00:00"/>
    <n v="618.13080000000002"/>
    <n v="10"/>
    <n v="1038.1400000000001"/>
    <n v="87316"/>
    <x v="0"/>
  </r>
  <r>
    <n v="23213"/>
    <s v="Low"/>
    <n v="0.09"/>
    <n v="6783.02"/>
    <n v="24.49"/>
    <n v="2855"/>
    <x v="1"/>
    <s v="Vicki Womble"/>
    <s v="Regular Air"/>
    <x v="3"/>
    <x v="2"/>
    <x v="6"/>
    <s v="Large Box"/>
    <x v="458"/>
    <n v="0.39"/>
    <n v="-2.245981829733164"/>
    <s v="United States"/>
    <x v="0"/>
    <x v="0"/>
    <s v="Des Moines"/>
    <n v="98198"/>
    <x v="17"/>
    <x v="5"/>
    <s v="2015"/>
    <d v="2015-03-14T00:00:00"/>
    <n v="-14140.7016"/>
    <n v="1"/>
    <n v="6296"/>
    <n v="87317"/>
    <x v="0"/>
  </r>
  <r>
    <n v="18516"/>
    <s v="Medium"/>
    <n v="0.06"/>
    <n v="2.94"/>
    <n v="0.96"/>
    <n v="2858"/>
    <x v="1"/>
    <s v="Jerry Webster"/>
    <s v="Regular Air"/>
    <x v="0"/>
    <x v="0"/>
    <x v="0"/>
    <s v="Wrap Bag"/>
    <x v="202"/>
    <n v="0.57999999999999996"/>
    <n v="-1.0097838452787258"/>
    <s v="United States"/>
    <x v="3"/>
    <x v="26"/>
    <s v="Fruit Cove"/>
    <n v="32259"/>
    <x v="28"/>
    <x v="3"/>
    <s v="2015"/>
    <d v="2015-05-18T00:00:00"/>
    <n v="-8.8759999999999994"/>
    <n v="3"/>
    <n v="8.7899999999999991"/>
    <n v="88279"/>
    <x v="0"/>
  </r>
  <r>
    <n v="18506"/>
    <s v="Low"/>
    <n v="0.04"/>
    <n v="67.28"/>
    <n v="19.989999999999998"/>
    <n v="2858"/>
    <x v="1"/>
    <s v="Jerry Webster"/>
    <s v="Regular Air"/>
    <x v="0"/>
    <x v="0"/>
    <x v="8"/>
    <s v="Small Box"/>
    <x v="236"/>
    <n v="0.4"/>
    <n v="7.1911799110972478E-3"/>
    <s v="United States"/>
    <x v="3"/>
    <x v="26"/>
    <s v="Fruit Cove"/>
    <n v="32259"/>
    <x v="94"/>
    <x v="3"/>
    <s v="2015"/>
    <d v="2015-05-28T00:00:00"/>
    <n v="14.754"/>
    <n v="30"/>
    <n v="2051.6799999999998"/>
    <n v="88282"/>
    <x v="0"/>
  </r>
  <r>
    <n v="18507"/>
    <s v="Low"/>
    <n v="0.1"/>
    <n v="130.97999999999999"/>
    <n v="54.74"/>
    <n v="2858"/>
    <x v="1"/>
    <s v="Jerry Webster"/>
    <s v="Delivery Truck"/>
    <x v="0"/>
    <x v="1"/>
    <x v="14"/>
    <s v="Jumbo Box"/>
    <x v="136"/>
    <n v="0.69"/>
    <n v="0.12646047331176594"/>
    <s v="United States"/>
    <x v="3"/>
    <x v="26"/>
    <s v="Fruit Cove"/>
    <n v="32259"/>
    <x v="94"/>
    <x v="3"/>
    <s v="2015"/>
    <d v="2015-05-23T00:00:00"/>
    <n v="669.61199999999997"/>
    <n v="42"/>
    <n v="5295.03"/>
    <n v="88282"/>
    <x v="0"/>
  </r>
  <r>
    <n v="18508"/>
    <s v="Low"/>
    <n v="0.04"/>
    <n v="2.78"/>
    <n v="1.25"/>
    <n v="2858"/>
    <x v="1"/>
    <s v="Jerry Webster"/>
    <s v="Regular Air"/>
    <x v="0"/>
    <x v="0"/>
    <x v="0"/>
    <s v="Wrap Bag"/>
    <x v="732"/>
    <n v="0.59"/>
    <n v="2.6535442880279061"/>
    <s v="United States"/>
    <x v="3"/>
    <x v="26"/>
    <s v="Fruit Cove"/>
    <n v="32259"/>
    <x v="94"/>
    <x v="3"/>
    <s v="2015"/>
    <d v="2015-05-23T00:00:00"/>
    <n v="213"/>
    <n v="28"/>
    <n v="80.27"/>
    <n v="88282"/>
    <x v="0"/>
  </r>
  <r>
    <n v="20270"/>
    <s v="Not Specified"/>
    <n v="0.03"/>
    <n v="142.86000000000001"/>
    <n v="19.989999999999998"/>
    <n v="2859"/>
    <x v="0"/>
    <s v="Brad H Blake"/>
    <s v="Regular Air"/>
    <x v="0"/>
    <x v="0"/>
    <x v="10"/>
    <s v="Small Box"/>
    <x v="589"/>
    <n v="0.56000000000000005"/>
    <n v="-2.5480100363910307E-3"/>
    <s v="United States"/>
    <x v="3"/>
    <x v="26"/>
    <s v="Gainesville"/>
    <n v="32601"/>
    <x v="113"/>
    <x v="4"/>
    <s v="2015"/>
    <d v="2015-04-03T00:00:00"/>
    <n v="-8.3881000000000014"/>
    <n v="23"/>
    <n v="3292.02"/>
    <n v="88281"/>
    <x v="0"/>
  </r>
  <r>
    <n v="23238"/>
    <s v="Medium"/>
    <n v="0.05"/>
    <n v="20.99"/>
    <n v="4.8099999999999996"/>
    <n v="2861"/>
    <x v="0"/>
    <s v="Dwight Robinson"/>
    <s v="Regular Air"/>
    <x v="0"/>
    <x v="2"/>
    <x v="5"/>
    <s v="Medium Box"/>
    <x v="160"/>
    <n v="0.57999999999999996"/>
    <n v="2.4578849721706864E-2"/>
    <s v="United States"/>
    <x v="2"/>
    <x v="13"/>
    <s v="Hays"/>
    <n v="67601"/>
    <x v="136"/>
    <x v="2"/>
    <s v="2015"/>
    <d v="2015-02-28T00:00:00"/>
    <n v="4.9017600000000003"/>
    <n v="11"/>
    <n v="199.43"/>
    <n v="88280"/>
    <x v="0"/>
  </r>
  <r>
    <n v="25932"/>
    <s v="High"/>
    <n v="0"/>
    <n v="12.22"/>
    <n v="2.85"/>
    <n v="2862"/>
    <x v="0"/>
    <s v="Carrie High"/>
    <s v="Regular Air"/>
    <x v="0"/>
    <x v="1"/>
    <x v="2"/>
    <s v="Small Pack"/>
    <x v="775"/>
    <n v="0.55000000000000004"/>
    <n v="0.68999999999999984"/>
    <s v="United States"/>
    <x v="2"/>
    <x v="32"/>
    <s v="La Vista"/>
    <n v="68128"/>
    <x v="86"/>
    <x v="4"/>
    <s v="2015"/>
    <d v="2015-04-12T00:00:00"/>
    <n v="76.389899999999983"/>
    <n v="9"/>
    <n v="110.71"/>
    <n v="88278"/>
    <x v="0"/>
  </r>
  <r>
    <n v="23136"/>
    <s v="Critical"/>
    <n v="0.01"/>
    <n v="13.79"/>
    <n v="8.7799999999999994"/>
    <n v="2865"/>
    <x v="1"/>
    <s v="Roberta Mitchell"/>
    <s v="Regular Air"/>
    <x v="0"/>
    <x v="1"/>
    <x v="2"/>
    <s v="Small Box"/>
    <x v="245"/>
    <n v="0.43"/>
    <n v="-0.64872971065631624"/>
    <s v="United States"/>
    <x v="2"/>
    <x v="7"/>
    <s v="Paris"/>
    <n v="75460"/>
    <x v="67"/>
    <x v="2"/>
    <s v="2015"/>
    <d v="2015-02-25T00:00:00"/>
    <n v="-36.770000000000003"/>
    <n v="4"/>
    <n v="56.68"/>
    <n v="90871"/>
    <x v="0"/>
  </r>
  <r>
    <n v="23137"/>
    <s v="Critical"/>
    <n v="0.04"/>
    <n v="33.29"/>
    <n v="8.74"/>
    <n v="2865"/>
    <x v="1"/>
    <s v="Roberta Mitchell"/>
    <s v="Regular Air"/>
    <x v="0"/>
    <x v="0"/>
    <x v="10"/>
    <s v="Small Box"/>
    <x v="829"/>
    <n v="0.61"/>
    <n v="0.31839467330065124"/>
    <s v="United States"/>
    <x v="2"/>
    <x v="7"/>
    <s v="Paris"/>
    <n v="75460"/>
    <x v="67"/>
    <x v="2"/>
    <s v="2015"/>
    <d v="2015-02-24T00:00:00"/>
    <n v="87.03"/>
    <n v="8"/>
    <n v="273.33999999999997"/>
    <n v="90871"/>
    <x v="0"/>
  </r>
  <r>
    <n v="1529"/>
    <s v="High"/>
    <n v="0.01"/>
    <n v="125.99"/>
    <n v="8.99"/>
    <n v="2867"/>
    <x v="0"/>
    <s v="Dana Teague"/>
    <s v="Regular Air"/>
    <x v="0"/>
    <x v="2"/>
    <x v="5"/>
    <s v="Small Box"/>
    <x v="157"/>
    <n v="0.59"/>
    <n v="-2.5680888575458387"/>
    <s v="United States"/>
    <x v="1"/>
    <x v="41"/>
    <s v="Washington"/>
    <n v="20016"/>
    <x v="89"/>
    <x v="4"/>
    <s v="2015"/>
    <d v="2015-04-18T00:00:00"/>
    <n v="-582.64799999999991"/>
    <n v="2"/>
    <n v="226.88"/>
    <n v="11013"/>
    <x v="0"/>
  </r>
  <r>
    <n v="18998"/>
    <s v="High"/>
    <n v="0.03"/>
    <n v="896.99"/>
    <n v="19.989999999999998"/>
    <n v="2868"/>
    <x v="1"/>
    <s v="Eugene Clayton"/>
    <s v="Regular Air"/>
    <x v="0"/>
    <x v="0"/>
    <x v="8"/>
    <s v="Small Box"/>
    <x v="39"/>
    <n v="0.38"/>
    <n v="0.69"/>
    <s v="United States"/>
    <x v="0"/>
    <x v="0"/>
    <s v="Edmonds"/>
    <n v="98026"/>
    <x v="176"/>
    <x v="0"/>
    <s v="2015"/>
    <d v="2015-01-10T00:00:00"/>
    <n v="3602.1311999999994"/>
    <n v="6"/>
    <n v="5220.4799999999996"/>
    <n v="85826"/>
    <x v="0"/>
  </r>
  <r>
    <n v="19529"/>
    <s v="High"/>
    <n v="0.01"/>
    <n v="125.99"/>
    <n v="8.99"/>
    <n v="2868"/>
    <x v="1"/>
    <s v="Eugene Clayton"/>
    <s v="Regular Air"/>
    <x v="0"/>
    <x v="2"/>
    <x v="5"/>
    <s v="Small Box"/>
    <x v="157"/>
    <n v="0.59"/>
    <n v="-5.1361777150916774"/>
    <s v="United States"/>
    <x v="0"/>
    <x v="0"/>
    <s v="Edmonds"/>
    <n v="98026"/>
    <x v="89"/>
    <x v="4"/>
    <s v="2015"/>
    <d v="2015-04-18T00:00:00"/>
    <n v="-582.64799999999991"/>
    <n v="1"/>
    <n v="113.44"/>
    <n v="85827"/>
    <x v="0"/>
  </r>
  <r>
    <n v="19293"/>
    <s v="Not Specified"/>
    <n v="0.08"/>
    <n v="15.99"/>
    <n v="13.18"/>
    <n v="2868"/>
    <x v="1"/>
    <s v="Eugene Clayton"/>
    <s v="Express Air"/>
    <x v="0"/>
    <x v="0"/>
    <x v="8"/>
    <s v="Small Box"/>
    <x v="222"/>
    <n v="0.37"/>
    <n v="-1.0085580127234171"/>
    <s v="United States"/>
    <x v="0"/>
    <x v="0"/>
    <s v="Edmonds"/>
    <n v="98026"/>
    <x v="40"/>
    <x v="3"/>
    <s v="2015"/>
    <d v="2015-05-27T00:00:00"/>
    <n v="-66.584999999999994"/>
    <n v="4"/>
    <n v="66.02"/>
    <n v="85828"/>
    <x v="0"/>
  </r>
  <r>
    <n v="25724"/>
    <s v="Medium"/>
    <n v="7.0000000000000007E-2"/>
    <n v="2.89"/>
    <n v="0.5"/>
    <n v="2873"/>
    <x v="1"/>
    <s v="Benjamin Gunter"/>
    <s v="Regular Air"/>
    <x v="2"/>
    <x v="0"/>
    <x v="9"/>
    <s v="Small Box"/>
    <x v="277"/>
    <n v="0.38"/>
    <n v="13.37353119321623"/>
    <s v="United States"/>
    <x v="3"/>
    <x v="26"/>
    <s v="Hialeah"/>
    <n v="33012"/>
    <x v="46"/>
    <x v="0"/>
    <s v="2015"/>
    <d v="2015-01-24T00:00:00"/>
    <n v="441.59399999999999"/>
    <n v="12"/>
    <n v="33.020000000000003"/>
    <n v="89872"/>
    <x v="0"/>
  </r>
  <r>
    <n v="25725"/>
    <s v="Medium"/>
    <n v="0"/>
    <n v="217.85"/>
    <n v="29.1"/>
    <n v="2873"/>
    <x v="1"/>
    <s v="Benjamin Gunter"/>
    <s v="Delivery Truck"/>
    <x v="2"/>
    <x v="1"/>
    <x v="11"/>
    <s v="Jumbo Box"/>
    <x v="830"/>
    <n v="0.68"/>
    <n v="0.17340636135673751"/>
    <s v="United States"/>
    <x v="3"/>
    <x v="26"/>
    <s v="Hialeah"/>
    <n v="33012"/>
    <x v="46"/>
    <x v="0"/>
    <s v="2015"/>
    <d v="2015-01-23T00:00:00"/>
    <n v="394.17"/>
    <n v="10"/>
    <n v="2273.1"/>
    <n v="89872"/>
    <x v="0"/>
  </r>
  <r>
    <n v="21768"/>
    <s v="Low"/>
    <n v="0.05"/>
    <n v="4.84"/>
    <n v="0.71"/>
    <n v="2874"/>
    <x v="1"/>
    <s v="Marian Willis"/>
    <s v="Regular Air"/>
    <x v="1"/>
    <x v="0"/>
    <x v="0"/>
    <s v="Wrap Bag"/>
    <x v="525"/>
    <n v="0.52"/>
    <n v="0.69"/>
    <s v="United States"/>
    <x v="2"/>
    <x v="32"/>
    <s v="La Vista"/>
    <n v="68128"/>
    <x v="34"/>
    <x v="4"/>
    <s v="2015"/>
    <d v="2015-04-15T00:00:00"/>
    <n v="13.448099999999998"/>
    <n v="4"/>
    <n v="19.489999999999998"/>
    <n v="89873"/>
    <x v="0"/>
  </r>
  <r>
    <n v="19246"/>
    <s v="Critical"/>
    <n v="0.03"/>
    <n v="304.99"/>
    <n v="19.989999999999998"/>
    <n v="2874"/>
    <x v="1"/>
    <s v="Marian Willis"/>
    <s v="Regular Air"/>
    <x v="1"/>
    <x v="0"/>
    <x v="8"/>
    <s v="Small Box"/>
    <x v="831"/>
    <n v="0.4"/>
    <n v="0.69"/>
    <s v="United States"/>
    <x v="2"/>
    <x v="32"/>
    <s v="La Vista"/>
    <n v="68128"/>
    <x v="33"/>
    <x v="1"/>
    <s v="2015"/>
    <d v="2015-06-24T00:00:00"/>
    <n v="4033.6089000000002"/>
    <n v="19"/>
    <n v="5845.81"/>
    <n v="89874"/>
    <x v="0"/>
  </r>
  <r>
    <n v="19247"/>
    <s v="Critical"/>
    <n v="0.09"/>
    <n v="65.989999999999995"/>
    <n v="8.99"/>
    <n v="2874"/>
    <x v="1"/>
    <s v="Marian Willis"/>
    <s v="Regular Air"/>
    <x v="1"/>
    <x v="2"/>
    <x v="5"/>
    <s v="Small Box"/>
    <x v="832"/>
    <n v="0.57999999999999996"/>
    <n v="0.22368446793405378"/>
    <s v="United States"/>
    <x v="2"/>
    <x v="32"/>
    <s v="La Vista"/>
    <n v="68128"/>
    <x v="33"/>
    <x v="1"/>
    <s v="2015"/>
    <d v="2015-06-24T00:00:00"/>
    <n v="141.7824"/>
    <n v="12"/>
    <n v="633.85"/>
    <n v="89874"/>
    <x v="0"/>
  </r>
  <r>
    <n v="25599"/>
    <s v="Not Specified"/>
    <n v="0"/>
    <n v="8.33"/>
    <n v="1.99"/>
    <n v="2877"/>
    <x v="0"/>
    <s v="Shannon Aldridge"/>
    <s v="Express Air"/>
    <x v="3"/>
    <x v="2"/>
    <x v="13"/>
    <s v="Small Pack"/>
    <x v="140"/>
    <n v="0.52"/>
    <n v="0.69"/>
    <s v="United States"/>
    <x v="1"/>
    <x v="10"/>
    <s v="North Olmsted"/>
    <n v="44070"/>
    <x v="21"/>
    <x v="5"/>
    <s v="2015"/>
    <d v="2015-03-04T00:00:00"/>
    <n v="74.181899999999999"/>
    <n v="12"/>
    <n v="107.51"/>
    <n v="91492"/>
    <x v="0"/>
  </r>
  <r>
    <n v="7599"/>
    <s v="Not Specified"/>
    <n v="0"/>
    <n v="8.33"/>
    <n v="1.99"/>
    <n v="2878"/>
    <x v="0"/>
    <s v="Susan Carroll Berman"/>
    <s v="Express Air"/>
    <x v="3"/>
    <x v="2"/>
    <x v="13"/>
    <s v="Small Pack"/>
    <x v="140"/>
    <n v="0.52"/>
    <n v="0.19547354421962573"/>
    <s v="United States"/>
    <x v="0"/>
    <x v="0"/>
    <s v="Seattle"/>
    <n v="98107"/>
    <x v="21"/>
    <x v="5"/>
    <s v="2015"/>
    <d v="2015-03-04T00:00:00"/>
    <n v="82.31"/>
    <n v="47"/>
    <n v="421.08"/>
    <n v="54369"/>
    <x v="0"/>
  </r>
  <r>
    <n v="18642"/>
    <s v="Medium"/>
    <n v="0.05"/>
    <n v="6.68"/>
    <n v="6.93"/>
    <n v="2880"/>
    <x v="1"/>
    <s v="Grace Black"/>
    <s v="Regular Air"/>
    <x v="2"/>
    <x v="0"/>
    <x v="7"/>
    <s v="Small Box"/>
    <x v="716"/>
    <n v="0.37"/>
    <n v="-3.0466321243523439E-2"/>
    <s v="United States"/>
    <x v="3"/>
    <x v="26"/>
    <s v="North Miami Beach"/>
    <n v="33160"/>
    <x v="145"/>
    <x v="5"/>
    <s v="2015"/>
    <d v="2015-03-29T00:00:00"/>
    <n v="-2.3520000000000096"/>
    <n v="11"/>
    <n v="77.2"/>
    <n v="88626"/>
    <x v="0"/>
  </r>
  <r>
    <n v="20315"/>
    <s v="Low"/>
    <n v="0.09"/>
    <n v="243.98"/>
    <n v="43.32"/>
    <n v="2880"/>
    <x v="1"/>
    <s v="Grace Black"/>
    <s v="Delivery Truck"/>
    <x v="2"/>
    <x v="1"/>
    <x v="1"/>
    <s v="Jumbo Drum"/>
    <x v="696"/>
    <n v="0.55000000000000004"/>
    <n v="0.18956851333866628"/>
    <s v="United States"/>
    <x v="3"/>
    <x v="26"/>
    <s v="North Miami Beach"/>
    <n v="33160"/>
    <x v="100"/>
    <x v="3"/>
    <s v="2015"/>
    <d v="2015-05-13T00:00:00"/>
    <n v="1059.288"/>
    <n v="25"/>
    <n v="5587.89"/>
    <n v="88627"/>
    <x v="0"/>
  </r>
  <r>
    <n v="7718"/>
    <s v="High"/>
    <n v="0.03"/>
    <n v="4.0599999999999996"/>
    <n v="6.89"/>
    <n v="2882"/>
    <x v="1"/>
    <s v="Andrew Gonzalez"/>
    <s v="Regular Air"/>
    <x v="3"/>
    <x v="0"/>
    <x v="15"/>
    <s v="Small Box"/>
    <x v="326"/>
    <n v="0.6"/>
    <n v="-1.5402845706423167"/>
    <s v="United States"/>
    <x v="3"/>
    <x v="24"/>
    <s v="Charlotte"/>
    <n v="28206"/>
    <x v="63"/>
    <x v="2"/>
    <s v="2015"/>
    <d v="2015-02-22T00:00:00"/>
    <n v="-246.27609999999999"/>
    <n v="37"/>
    <n v="159.88999999999999"/>
    <n v="55300"/>
    <x v="0"/>
  </r>
  <r>
    <n v="7719"/>
    <s v="High"/>
    <n v="0.01"/>
    <n v="3.75"/>
    <n v="0.5"/>
    <n v="2882"/>
    <x v="1"/>
    <s v="Andrew Gonzalez"/>
    <s v="Regular Air"/>
    <x v="3"/>
    <x v="0"/>
    <x v="9"/>
    <s v="Small Box"/>
    <x v="833"/>
    <n v="0.37"/>
    <n v="0.30582114361702128"/>
    <s v="United States"/>
    <x v="3"/>
    <x v="24"/>
    <s v="Charlotte"/>
    <n v="28206"/>
    <x v="63"/>
    <x v="2"/>
    <s v="2015"/>
    <d v="2015-02-21T00:00:00"/>
    <n v="55.194599999999994"/>
    <n v="48"/>
    <n v="180.48"/>
    <n v="55300"/>
    <x v="0"/>
  </r>
  <r>
    <n v="7720"/>
    <s v="High"/>
    <n v="0.02"/>
    <n v="10.68"/>
    <n v="13.04"/>
    <n v="2882"/>
    <x v="1"/>
    <s v="Andrew Gonzalez"/>
    <s v="Regular Air"/>
    <x v="3"/>
    <x v="1"/>
    <x v="2"/>
    <s v="Large Box"/>
    <x v="834"/>
    <n v="0.6"/>
    <n v="-0.87678754850490759"/>
    <s v="United States"/>
    <x v="3"/>
    <x v="24"/>
    <s v="Charlotte"/>
    <n v="28206"/>
    <x v="63"/>
    <x v="2"/>
    <s v="2015"/>
    <d v="2015-02-22T00:00:00"/>
    <n v="-307.29650000000004"/>
    <n v="31"/>
    <n v="350.48"/>
    <n v="55300"/>
    <x v="0"/>
  </r>
  <r>
    <n v="2314"/>
    <s v="High"/>
    <n v="7.0000000000000007E-2"/>
    <n v="28.99"/>
    <n v="8.59"/>
    <n v="2882"/>
    <x v="1"/>
    <s v="Andrew Gonzalez"/>
    <s v="Regular Air"/>
    <x v="3"/>
    <x v="2"/>
    <x v="5"/>
    <s v="Medium Box"/>
    <x v="693"/>
    <n v="0.56000000000000005"/>
    <n v="-1.7147459436379166E-2"/>
    <s v="United States"/>
    <x v="3"/>
    <x v="24"/>
    <s v="Charlotte"/>
    <n v="28206"/>
    <x v="91"/>
    <x v="5"/>
    <s v="2015"/>
    <d v="2015-03-19T00:00:00"/>
    <n v="-16.063740000000003"/>
    <n v="39"/>
    <n v="936.8"/>
    <n v="16676"/>
    <x v="0"/>
  </r>
  <r>
    <n v="694"/>
    <s v="Critical"/>
    <n v="0.05"/>
    <n v="6.48"/>
    <n v="8.73"/>
    <n v="2882"/>
    <x v="1"/>
    <s v="Andrew Gonzalez"/>
    <s v="Regular Air"/>
    <x v="3"/>
    <x v="0"/>
    <x v="7"/>
    <s v="Small Box"/>
    <x v="758"/>
    <n v="0.37"/>
    <n v="-0.6898266666666667"/>
    <s v="United States"/>
    <x v="3"/>
    <x v="24"/>
    <s v="Charlotte"/>
    <n v="28206"/>
    <x v="19"/>
    <x v="3"/>
    <s v="2015"/>
    <d v="2015-05-09T00:00:00"/>
    <n v="-160.38470000000001"/>
    <n v="35"/>
    <n v="232.5"/>
    <n v="4839"/>
    <x v="0"/>
  </r>
  <r>
    <n v="3065"/>
    <s v="High"/>
    <n v="0.09"/>
    <n v="363.25"/>
    <n v="19.989999999999998"/>
    <n v="2882"/>
    <x v="1"/>
    <s v="Andrew Gonzalez"/>
    <s v="Regular Air"/>
    <x v="3"/>
    <x v="0"/>
    <x v="15"/>
    <s v="Small Box"/>
    <x v="451"/>
    <n v="0.56999999999999995"/>
    <n v="9.7674391927491486E-2"/>
    <s v="United States"/>
    <x v="3"/>
    <x v="24"/>
    <s v="Charlotte"/>
    <n v="28206"/>
    <x v="75"/>
    <x v="1"/>
    <s v="2015"/>
    <d v="2015-06-06T00:00:00"/>
    <n v="732.26980000000003"/>
    <n v="21"/>
    <n v="7497.05"/>
    <n v="21958"/>
    <x v="0"/>
  </r>
  <r>
    <n v="5689"/>
    <s v="Low"/>
    <n v="0.05"/>
    <n v="63.94"/>
    <n v="14.48"/>
    <n v="2882"/>
    <x v="1"/>
    <s v="Andrew Gonzalez"/>
    <s v="Express Air"/>
    <x v="3"/>
    <x v="1"/>
    <x v="2"/>
    <s v="Small Box"/>
    <x v="176"/>
    <n v="0.46"/>
    <n v="0.20269712275975607"/>
    <s v="United States"/>
    <x v="3"/>
    <x v="24"/>
    <s v="Charlotte"/>
    <n v="28206"/>
    <x v="133"/>
    <x v="1"/>
    <s v="2015"/>
    <d v="2015-07-07T00:00:00"/>
    <n v="270.87430000000001"/>
    <n v="21"/>
    <n v="1336.35"/>
    <n v="40224"/>
    <x v="0"/>
  </r>
  <r>
    <n v="7137"/>
    <s v="Low"/>
    <n v="0.02"/>
    <n v="43.98"/>
    <n v="1.99"/>
    <n v="2882"/>
    <x v="1"/>
    <s v="Andrew Gonzalez"/>
    <s v="Regular Air"/>
    <x v="3"/>
    <x v="2"/>
    <x v="13"/>
    <s v="Small Pack"/>
    <x v="835"/>
    <n v="0.44"/>
    <n v="0.19359545478274487"/>
    <s v="United States"/>
    <x v="3"/>
    <x v="24"/>
    <s v="Charlotte"/>
    <n v="28206"/>
    <x v="72"/>
    <x v="0"/>
    <s v="2015"/>
    <d v="2015-01-25T00:00:00"/>
    <n v="333.76049999999998"/>
    <n v="40"/>
    <n v="1724.01"/>
    <n v="50917"/>
    <x v="0"/>
  </r>
  <r>
    <n v="18694"/>
    <s v="Critical"/>
    <n v="0.05"/>
    <n v="6.48"/>
    <n v="8.73"/>
    <n v="2883"/>
    <x v="0"/>
    <s v="Stuart Sharma"/>
    <s v="Regular Air"/>
    <x v="3"/>
    <x v="0"/>
    <x v="7"/>
    <s v="Small Box"/>
    <x v="758"/>
    <n v="0.37"/>
    <n v="-2.0168924569325974"/>
    <s v="United States"/>
    <x v="1"/>
    <x v="10"/>
    <s v="North Olmsted"/>
    <n v="44070"/>
    <x v="19"/>
    <x v="3"/>
    <s v="2015"/>
    <d v="2015-05-09T00:00:00"/>
    <n v="-120.59"/>
    <n v="9"/>
    <n v="59.79"/>
    <n v="87632"/>
    <x v="0"/>
  </r>
  <r>
    <n v="20314"/>
    <s v="High"/>
    <n v="7.0000000000000007E-2"/>
    <n v="28.99"/>
    <n v="8.59"/>
    <n v="2884"/>
    <x v="1"/>
    <s v="Stuart C Robinson"/>
    <s v="Regular Air"/>
    <x v="3"/>
    <x v="2"/>
    <x v="5"/>
    <s v="Medium Box"/>
    <x v="693"/>
    <n v="0.56000000000000005"/>
    <n v="-5.0281004121393781E-2"/>
    <s v="United States"/>
    <x v="1"/>
    <x v="10"/>
    <s v="North Ridgeville"/>
    <n v="44039"/>
    <x v="91"/>
    <x v="5"/>
    <s v="2015"/>
    <d v="2015-03-19T00:00:00"/>
    <n v="-12.078000000000001"/>
    <n v="10"/>
    <n v="240.21"/>
    <n v="87631"/>
    <x v="0"/>
  </r>
  <r>
    <n v="21065"/>
    <s v="High"/>
    <n v="0.09"/>
    <n v="363.25"/>
    <n v="19.989999999999998"/>
    <n v="2884"/>
    <x v="1"/>
    <s v="Stuart C Robinson"/>
    <s v="Regular Air"/>
    <x v="3"/>
    <x v="0"/>
    <x v="15"/>
    <s v="Small Box"/>
    <x v="451"/>
    <n v="0.56999999999999995"/>
    <n v="0.69"/>
    <s v="United States"/>
    <x v="1"/>
    <x v="10"/>
    <s v="North Ridgeville"/>
    <n v="44039"/>
    <x v="75"/>
    <x v="1"/>
    <s v="2015"/>
    <d v="2015-06-06T00:00:00"/>
    <n v="1231.6569"/>
    <n v="5"/>
    <n v="1785.01"/>
    <n v="87633"/>
    <x v="0"/>
  </r>
  <r>
    <n v="23689"/>
    <s v="Low"/>
    <n v="0.05"/>
    <n v="63.94"/>
    <n v="14.48"/>
    <n v="2885"/>
    <x v="0"/>
    <s v="Gary Frazier"/>
    <s v="Express Air"/>
    <x v="3"/>
    <x v="1"/>
    <x v="2"/>
    <s v="Small Box"/>
    <x v="176"/>
    <n v="0.46"/>
    <n v="0.69"/>
    <s v="United States"/>
    <x v="1"/>
    <x v="10"/>
    <s v="North Royalton"/>
    <n v="44133"/>
    <x v="133"/>
    <x v="1"/>
    <s v="2015"/>
    <d v="2015-07-07T00:00:00"/>
    <n v="219.54419999999999"/>
    <n v="5"/>
    <n v="318.18"/>
    <n v="87634"/>
    <x v="0"/>
  </r>
  <r>
    <n v="25718"/>
    <s v="High"/>
    <n v="0.03"/>
    <n v="4.0599999999999996"/>
    <n v="6.89"/>
    <n v="2886"/>
    <x v="1"/>
    <s v="Gretchen McKinney"/>
    <s v="Regular Air"/>
    <x v="3"/>
    <x v="0"/>
    <x v="15"/>
    <s v="Small Box"/>
    <x v="326"/>
    <n v="0.6"/>
    <n v="-4.761378246335819"/>
    <s v="United States"/>
    <x v="1"/>
    <x v="10"/>
    <s v="Parma"/>
    <n v="44134"/>
    <x v="63"/>
    <x v="2"/>
    <s v="2015"/>
    <d v="2015-02-22T00:00:00"/>
    <n v="-185.17"/>
    <n v="9"/>
    <n v="38.89"/>
    <n v="87630"/>
    <x v="0"/>
  </r>
  <r>
    <n v="25719"/>
    <s v="High"/>
    <n v="0.01"/>
    <n v="3.75"/>
    <n v="0.5"/>
    <n v="2886"/>
    <x v="1"/>
    <s v="Gretchen McKinney"/>
    <s v="Regular Air"/>
    <x v="3"/>
    <x v="0"/>
    <x v="9"/>
    <s v="Small Box"/>
    <x v="833"/>
    <n v="0.37"/>
    <n v="0.69"/>
    <s v="United States"/>
    <x v="1"/>
    <x v="10"/>
    <s v="Parma"/>
    <n v="44134"/>
    <x v="63"/>
    <x v="2"/>
    <s v="2015"/>
    <d v="2015-02-21T00:00:00"/>
    <n v="31.132799999999996"/>
    <n v="12"/>
    <n v="45.12"/>
    <n v="87630"/>
    <x v="0"/>
  </r>
  <r>
    <n v="25720"/>
    <s v="High"/>
    <n v="0.02"/>
    <n v="10.68"/>
    <n v="13.04"/>
    <n v="2886"/>
    <x v="1"/>
    <s v="Gretchen McKinney"/>
    <s v="Regular Air"/>
    <x v="3"/>
    <x v="1"/>
    <x v="2"/>
    <s v="Large Box"/>
    <x v="834"/>
    <n v="0.6"/>
    <n v="-2.5544499723604202"/>
    <s v="United States"/>
    <x v="1"/>
    <x v="10"/>
    <s v="Parma"/>
    <n v="44134"/>
    <x v="63"/>
    <x v="2"/>
    <s v="2015"/>
    <d v="2015-02-22T00:00:00"/>
    <n v="-231.05"/>
    <n v="8"/>
    <n v="90.45"/>
    <n v="87630"/>
    <x v="0"/>
  </r>
  <r>
    <n v="21514"/>
    <s v="High"/>
    <n v="0.1"/>
    <n v="209.37"/>
    <n v="69"/>
    <n v="2892"/>
    <x v="0"/>
    <s v="Benjamin Porter"/>
    <s v="Regular Air"/>
    <x v="3"/>
    <x v="1"/>
    <x v="11"/>
    <s v="Large Box"/>
    <x v="575"/>
    <n v="0.79"/>
    <n v="-7.7922621028459593E-2"/>
    <s v="United States"/>
    <x v="2"/>
    <x v="22"/>
    <s v="Livonia"/>
    <n v="48154"/>
    <x v="67"/>
    <x v="2"/>
    <s v="2015"/>
    <d v="2015-02-25T00:00:00"/>
    <n v="-165.59492040000003"/>
    <n v="11"/>
    <n v="2125.12"/>
    <n v="90011"/>
    <x v="0"/>
  </r>
  <r>
    <n v="21515"/>
    <s v="High"/>
    <n v="7.0000000000000007E-2"/>
    <n v="4.9800000000000004"/>
    <n v="4.7"/>
    <n v="2893"/>
    <x v="0"/>
    <s v="Kathryn Tate"/>
    <s v="Regular Air"/>
    <x v="3"/>
    <x v="0"/>
    <x v="7"/>
    <s v="Small Box"/>
    <x v="594"/>
    <n v="0.38"/>
    <n v="-0.48133185349611546"/>
    <s v="United States"/>
    <x v="2"/>
    <x v="22"/>
    <s v="Madison Heights"/>
    <n v="48071"/>
    <x v="67"/>
    <x v="2"/>
    <s v="2015"/>
    <d v="2015-02-24T00:00:00"/>
    <n v="-21.684000000000001"/>
    <n v="9"/>
    <n v="45.05"/>
    <n v="90011"/>
    <x v="0"/>
  </r>
  <r>
    <n v="19909"/>
    <s v="Low"/>
    <n v="0.02"/>
    <n v="880.98"/>
    <n v="44.55"/>
    <n v="2896"/>
    <x v="1"/>
    <s v="Anna Ellis"/>
    <s v="Delivery Truck"/>
    <x v="1"/>
    <x v="1"/>
    <x v="14"/>
    <s v="Jumbo Box"/>
    <x v="270"/>
    <n v="0.62"/>
    <n v="0.69"/>
    <s v="United States"/>
    <x v="2"/>
    <x v="3"/>
    <s v="Mankato"/>
    <n v="56001"/>
    <x v="46"/>
    <x v="0"/>
    <s v="2015"/>
    <d v="2015-01-26T00:00:00"/>
    <n v="4861.0637999999999"/>
    <n v="8"/>
    <n v="7045.02"/>
    <n v="86925"/>
    <x v="0"/>
  </r>
  <r>
    <n v="18198"/>
    <s v="Critical"/>
    <n v="0"/>
    <n v="22.84"/>
    <n v="16.920000000000002"/>
    <n v="2896"/>
    <x v="1"/>
    <s v="Anna Ellis"/>
    <s v="Regular Air"/>
    <x v="1"/>
    <x v="0"/>
    <x v="7"/>
    <s v="Small Box"/>
    <x v="836"/>
    <n v="0.39"/>
    <n v="-0.22597269440397172"/>
    <s v="United States"/>
    <x v="2"/>
    <x v="3"/>
    <s v="Mankato"/>
    <n v="56001"/>
    <x v="14"/>
    <x v="5"/>
    <s v="2015"/>
    <d v="2015-03-14T00:00:00"/>
    <n v="-83.75"/>
    <n v="15"/>
    <n v="370.62"/>
    <n v="86927"/>
    <x v="0"/>
  </r>
  <r>
    <n v="20304"/>
    <s v="High"/>
    <n v="0.05"/>
    <n v="80.97"/>
    <n v="30.06"/>
    <n v="2897"/>
    <x v="1"/>
    <s v="Betty Giles"/>
    <s v="Delivery Truck"/>
    <x v="1"/>
    <x v="2"/>
    <x v="6"/>
    <s v="Jumbo Box"/>
    <x v="131"/>
    <n v="0.4"/>
    <n v="0.62502626486038149"/>
    <s v="United States"/>
    <x v="2"/>
    <x v="3"/>
    <s v="Maple Grove"/>
    <n v="55369"/>
    <x v="169"/>
    <x v="2"/>
    <s v="2015"/>
    <d v="2015-02-14T00:00:00"/>
    <n v="565.17999999999995"/>
    <n v="11"/>
    <n v="904.25"/>
    <n v="86926"/>
    <x v="0"/>
  </r>
  <r>
    <n v="20305"/>
    <s v="High"/>
    <n v="0"/>
    <n v="6.48"/>
    <n v="10.050000000000001"/>
    <n v="2897"/>
    <x v="1"/>
    <s v="Betty Giles"/>
    <s v="Regular Air"/>
    <x v="1"/>
    <x v="0"/>
    <x v="7"/>
    <s v="Small Box"/>
    <x v="837"/>
    <n v="0.37"/>
    <n v="-2.374003678724709"/>
    <s v="United States"/>
    <x v="2"/>
    <x v="3"/>
    <s v="Maple Grove"/>
    <n v="55369"/>
    <x v="169"/>
    <x v="2"/>
    <s v="2015"/>
    <d v="2015-02-15T00:00:00"/>
    <n v="-38.72"/>
    <n v="2"/>
    <n v="16.309999999999999"/>
    <n v="86926"/>
    <x v="0"/>
  </r>
  <r>
    <n v="23151"/>
    <s v="Not Specified"/>
    <n v="0.06"/>
    <n v="70.89"/>
    <n v="89.3"/>
    <n v="2903"/>
    <x v="0"/>
    <s v="Frances Powers"/>
    <s v="Delivery Truck"/>
    <x v="2"/>
    <x v="1"/>
    <x v="11"/>
    <s v="Jumbo Box"/>
    <x v="838"/>
    <n v="0.72"/>
    <n v="0.17865541097018614"/>
    <s v="United States"/>
    <x v="1"/>
    <x v="10"/>
    <s v="Reynoldsburg"/>
    <n v="43068"/>
    <x v="97"/>
    <x v="1"/>
    <s v="2015"/>
    <d v="2015-06-25T00:00:00"/>
    <n v="65.077020000000005"/>
    <n v="6"/>
    <n v="364.26"/>
    <n v="87374"/>
    <x v="0"/>
  </r>
  <r>
    <n v="18611"/>
    <s v="High"/>
    <n v="7.0000000000000007E-2"/>
    <n v="4.13"/>
    <n v="0.99"/>
    <n v="2908"/>
    <x v="1"/>
    <s v="Robyn Lyon"/>
    <s v="Regular Air"/>
    <x v="1"/>
    <x v="0"/>
    <x v="9"/>
    <s v="Small Box"/>
    <x v="508"/>
    <n v="0.39"/>
    <n v="0.68196639701306772"/>
    <s v="United States"/>
    <x v="1"/>
    <x v="10"/>
    <s v="Garfield Heights"/>
    <n v="44125"/>
    <x v="176"/>
    <x v="0"/>
    <s v="2015"/>
    <d v="2015-01-08T00:00:00"/>
    <n v="10.959199999999999"/>
    <n v="4"/>
    <n v="16.07"/>
    <n v="88156"/>
    <x v="0"/>
  </r>
  <r>
    <n v="18612"/>
    <s v="High"/>
    <n v="0.03"/>
    <n v="22.72"/>
    <n v="8.99"/>
    <n v="2908"/>
    <x v="1"/>
    <s v="Robyn Lyon"/>
    <s v="Regular Air"/>
    <x v="1"/>
    <x v="1"/>
    <x v="2"/>
    <s v="Small Pack"/>
    <x v="275"/>
    <n v="0.44"/>
    <n v="0.69"/>
    <s v="United States"/>
    <x v="1"/>
    <x v="10"/>
    <s v="Garfield Heights"/>
    <n v="44125"/>
    <x v="176"/>
    <x v="0"/>
    <s v="2015"/>
    <d v="2015-01-08T00:00:00"/>
    <n v="17.429400000000001"/>
    <n v="1"/>
    <n v="25.26"/>
    <n v="88156"/>
    <x v="0"/>
  </r>
  <r>
    <n v="20827"/>
    <s v="Not Specified"/>
    <n v="0.05"/>
    <n v="34.979999999999997"/>
    <n v="7.53"/>
    <n v="2908"/>
    <x v="1"/>
    <s v="Robyn Lyon"/>
    <s v="Express Air"/>
    <x v="1"/>
    <x v="2"/>
    <x v="13"/>
    <s v="Small Box"/>
    <x v="171"/>
    <n v="0.76"/>
    <n v="-5.6216699938046399E-2"/>
    <s v="United States"/>
    <x v="1"/>
    <x v="10"/>
    <s v="Garfield Heights"/>
    <n v="44125"/>
    <x v="136"/>
    <x v="2"/>
    <s v="2015"/>
    <d v="2015-03-03T00:00:00"/>
    <n v="-32.666400000000003"/>
    <n v="16"/>
    <n v="581.08000000000004"/>
    <n v="88157"/>
    <x v="0"/>
  </r>
  <r>
    <n v="20828"/>
    <s v="Not Specified"/>
    <n v="0"/>
    <n v="3.14"/>
    <n v="1.92"/>
    <n v="2908"/>
    <x v="1"/>
    <s v="Robyn Lyon"/>
    <s v="Regular Air"/>
    <x v="1"/>
    <x v="0"/>
    <x v="12"/>
    <s v="Wrap Bag"/>
    <x v="839"/>
    <n v="0.84"/>
    <n v="-0.47712313839447879"/>
    <s v="United States"/>
    <x v="1"/>
    <x v="10"/>
    <s v="Garfield Heights"/>
    <n v="44125"/>
    <x v="136"/>
    <x v="2"/>
    <s v="2015"/>
    <d v="2015-03-02T00:00:00"/>
    <n v="-13.135200000000001"/>
    <n v="8"/>
    <n v="27.53"/>
    <n v="88157"/>
    <x v="0"/>
  </r>
  <r>
    <n v="21290"/>
    <s v="High"/>
    <n v="0.04"/>
    <n v="4.13"/>
    <n v="0.99"/>
    <n v="2912"/>
    <x v="1"/>
    <s v="Hannah Carver"/>
    <s v="Express Air"/>
    <x v="1"/>
    <x v="0"/>
    <x v="9"/>
    <s v="Small Box"/>
    <x v="508"/>
    <n v="0.39"/>
    <n v="0.69"/>
    <s v="United States"/>
    <x v="2"/>
    <x v="48"/>
    <s v="Grand Forks"/>
    <n v="58201"/>
    <x v="65"/>
    <x v="4"/>
    <s v="2015"/>
    <d v="2015-04-30T00:00:00"/>
    <n v="22.307699999999997"/>
    <n v="7"/>
    <n v="32.33"/>
    <n v="87396"/>
    <x v="0"/>
  </r>
  <r>
    <n v="21291"/>
    <s v="High"/>
    <n v="0.06"/>
    <n v="55.48"/>
    <n v="14.3"/>
    <n v="2912"/>
    <x v="1"/>
    <s v="Hannah Carver"/>
    <s v="Regular Air"/>
    <x v="1"/>
    <x v="0"/>
    <x v="7"/>
    <s v="Small Box"/>
    <x v="14"/>
    <n v="0.37"/>
    <n v="0.69"/>
    <s v="United States"/>
    <x v="2"/>
    <x v="48"/>
    <s v="Grand Forks"/>
    <n v="58201"/>
    <x v="65"/>
    <x v="4"/>
    <s v="2015"/>
    <d v="2015-04-30T00:00:00"/>
    <n v="443.02139999999991"/>
    <n v="12"/>
    <n v="642.05999999999995"/>
    <n v="87396"/>
    <x v="0"/>
  </r>
  <r>
    <n v="8310"/>
    <s v="Medium"/>
    <n v="0.05"/>
    <n v="535.64"/>
    <n v="14.7"/>
    <n v="2920"/>
    <x v="0"/>
    <s v="Ernest Peele"/>
    <s v="Delivery Truck"/>
    <x v="1"/>
    <x v="2"/>
    <x v="6"/>
    <s v="Jumbo Drum"/>
    <x v="636"/>
    <n v="0.59"/>
    <n v="-1.142536496350365"/>
    <s v="United States"/>
    <x v="2"/>
    <x v="12"/>
    <s v="Chicago"/>
    <n v="60603"/>
    <x v="31"/>
    <x v="1"/>
    <s v="2015"/>
    <d v="2015-06-09T00:00:00"/>
    <n v="-1220.9144999999999"/>
    <n v="2"/>
    <n v="1068.5999999999999"/>
    <n v="59365"/>
    <x v="0"/>
  </r>
  <r>
    <n v="18166"/>
    <s v="Medium"/>
    <n v="0"/>
    <n v="6.37"/>
    <n v="5.19"/>
    <n v="2923"/>
    <x v="0"/>
    <s v="Lynne Griffith"/>
    <s v="Regular Air"/>
    <x v="3"/>
    <x v="0"/>
    <x v="8"/>
    <s v="Small Box"/>
    <x v="214"/>
    <n v="0.38"/>
    <n v="-0.27217243107769423"/>
    <s v="United States"/>
    <x v="1"/>
    <x v="30"/>
    <s v="Hagerstown"/>
    <n v="21740"/>
    <x v="136"/>
    <x v="2"/>
    <s v="2015"/>
    <d v="2015-03-02T00:00:00"/>
    <n v="-27.1492"/>
    <n v="15"/>
    <n v="99.75"/>
    <n v="86592"/>
    <x v="0"/>
  </r>
  <r>
    <n v="18345"/>
    <s v="Critical"/>
    <n v="0.02"/>
    <n v="110.98"/>
    <n v="13.99"/>
    <n v="2924"/>
    <x v="1"/>
    <s v="Courtney Nelson"/>
    <s v="Regular Air"/>
    <x v="3"/>
    <x v="1"/>
    <x v="2"/>
    <s v="Medium Box"/>
    <x v="649"/>
    <n v="0.69"/>
    <n v="-0.46944069218205092"/>
    <s v="United States"/>
    <x v="1"/>
    <x v="30"/>
    <s v="Laurel"/>
    <n v="20707"/>
    <x v="59"/>
    <x v="0"/>
    <s v="2015"/>
    <d v="2015-01-18T00:00:00"/>
    <n v="-106.3424"/>
    <n v="2"/>
    <n v="226.53"/>
    <n v="86591"/>
    <x v="0"/>
  </r>
  <r>
    <n v="18346"/>
    <s v="Critical"/>
    <n v="0.01"/>
    <n v="8.01"/>
    <n v="2.87"/>
    <n v="2924"/>
    <x v="1"/>
    <s v="Courtney Nelson"/>
    <s v="Regular Air"/>
    <x v="3"/>
    <x v="0"/>
    <x v="7"/>
    <s v="Wrap Bag"/>
    <x v="840"/>
    <n v="0.4"/>
    <n v="0.65516096139839752"/>
    <s v="United States"/>
    <x v="1"/>
    <x v="30"/>
    <s v="Laurel"/>
    <n v="20707"/>
    <x v="59"/>
    <x v="0"/>
    <s v="2015"/>
    <d v="2015-01-18T00:00:00"/>
    <n v="44.976799999999997"/>
    <n v="8"/>
    <n v="68.650000000000006"/>
    <n v="86591"/>
    <x v="0"/>
  </r>
  <r>
    <n v="25817"/>
    <s v="Critical"/>
    <n v="0.02"/>
    <n v="5.58"/>
    <n v="2.99"/>
    <n v="2928"/>
    <x v="1"/>
    <s v="Leslie Woodard"/>
    <s v="Regular Air"/>
    <x v="3"/>
    <x v="0"/>
    <x v="8"/>
    <s v="Small Box"/>
    <x v="841"/>
    <n v="0.37"/>
    <n v="2.9106447662880544"/>
    <s v="United States"/>
    <x v="3"/>
    <x v="39"/>
    <s v="Charleston"/>
    <n v="29418"/>
    <x v="66"/>
    <x v="3"/>
    <s v="2015"/>
    <d v="2015-05-28T00:00:00"/>
    <n v="689.32799999999997"/>
    <n v="42"/>
    <n v="236.83"/>
    <n v="90218"/>
    <x v="0"/>
  </r>
  <r>
    <n v="25819"/>
    <s v="Critical"/>
    <n v="0.02"/>
    <n v="54.1"/>
    <n v="19.989999999999998"/>
    <n v="2928"/>
    <x v="1"/>
    <s v="Leslie Woodard"/>
    <s v="Regular Air"/>
    <x v="3"/>
    <x v="0"/>
    <x v="10"/>
    <s v="Small Box"/>
    <x v="725"/>
    <n v="0.59"/>
    <n v="-1.7269020551502156E-2"/>
    <s v="United States"/>
    <x v="3"/>
    <x v="39"/>
    <s v="Charleston"/>
    <n v="29418"/>
    <x v="66"/>
    <x v="3"/>
    <s v="2015"/>
    <d v="2015-05-27T00:00:00"/>
    <n v="-33.585999999999999"/>
    <n v="36"/>
    <n v="1944.87"/>
    <n v="90218"/>
    <x v="0"/>
  </r>
  <r>
    <n v="21313"/>
    <s v="Not Specified"/>
    <n v="0.1"/>
    <n v="11.55"/>
    <n v="2.36"/>
    <n v="2931"/>
    <x v="0"/>
    <s v="Faye Hanna"/>
    <s v="Regular Air"/>
    <x v="2"/>
    <x v="0"/>
    <x v="0"/>
    <s v="Wrap Bag"/>
    <x v="99"/>
    <n v="0.55000000000000004"/>
    <n v="0.51386315091699197"/>
    <s v="United States"/>
    <x v="0"/>
    <x v="1"/>
    <s v="El Dorado Hills"/>
    <n v="95630"/>
    <x v="136"/>
    <x v="2"/>
    <s v="2015"/>
    <d v="2015-02-28T00:00:00"/>
    <n v="69.767200000000003"/>
    <n v="12"/>
    <n v="135.77000000000001"/>
    <n v="87619"/>
    <x v="0"/>
  </r>
  <r>
    <n v="24866"/>
    <s v="High"/>
    <n v="0.01"/>
    <n v="35.44"/>
    <n v="19.989999999999998"/>
    <n v="2932"/>
    <x v="0"/>
    <s v="Phyllis Hull"/>
    <s v="Regular Air"/>
    <x v="2"/>
    <x v="0"/>
    <x v="7"/>
    <s v="Small Box"/>
    <x v="611"/>
    <n v="0.38"/>
    <n v="-0.95296409886343125"/>
    <s v="United States"/>
    <x v="1"/>
    <x v="18"/>
    <s v="Stratford"/>
    <n v="6614"/>
    <x v="126"/>
    <x v="4"/>
    <s v="2015"/>
    <d v="2015-04-23T00:00:00"/>
    <n v="-52.822799999999994"/>
    <n v="1"/>
    <n v="55.43"/>
    <n v="87620"/>
    <x v="0"/>
  </r>
  <r>
    <n v="24995"/>
    <s v="Low"/>
    <n v="0.02"/>
    <n v="3.8"/>
    <n v="1.49"/>
    <n v="2935"/>
    <x v="0"/>
    <s v="Shirley Riley"/>
    <s v="Regular Air"/>
    <x v="2"/>
    <x v="0"/>
    <x v="8"/>
    <s v="Small Box"/>
    <x v="27"/>
    <n v="0.38"/>
    <n v="0.35728250244379273"/>
    <s v="United States"/>
    <x v="1"/>
    <x v="15"/>
    <s v="Boston"/>
    <n v="2215"/>
    <x v="171"/>
    <x v="3"/>
    <s v="2015"/>
    <d v="2015-05-15T00:00:00"/>
    <n v="7.31"/>
    <n v="5"/>
    <n v="20.46"/>
    <n v="87617"/>
    <x v="0"/>
  </r>
  <r>
    <n v="24865"/>
    <s v="High"/>
    <n v="0.03"/>
    <n v="47.9"/>
    <n v="5.86"/>
    <n v="2938"/>
    <x v="0"/>
    <s v="Laurie Case Daniel"/>
    <s v="Regular Air"/>
    <x v="2"/>
    <x v="0"/>
    <x v="7"/>
    <s v="Small Box"/>
    <x v="661"/>
    <n v="0.37"/>
    <n v="0.69"/>
    <s v="United States"/>
    <x v="1"/>
    <x v="15"/>
    <s v="Stoneham"/>
    <n v="2180"/>
    <x v="126"/>
    <x v="4"/>
    <s v="2015"/>
    <d v="2015-04-25T00:00:00"/>
    <n v="642.99029999999993"/>
    <n v="20"/>
    <n v="931.87"/>
    <n v="87620"/>
    <x v="0"/>
  </r>
  <r>
    <n v="23567"/>
    <s v="Critical"/>
    <n v="0.05"/>
    <n v="2.62"/>
    <n v="0.8"/>
    <n v="2941"/>
    <x v="0"/>
    <s v="Leah Pollock"/>
    <s v="Regular Air"/>
    <x v="2"/>
    <x v="0"/>
    <x v="3"/>
    <s v="Wrap Bag"/>
    <x v="505"/>
    <n v="0.39"/>
    <n v="0.593647828117702"/>
    <s v="United States"/>
    <x v="1"/>
    <x v="2"/>
    <s v="Morristown"/>
    <n v="7960"/>
    <x v="66"/>
    <x v="3"/>
    <s v="2015"/>
    <d v="2015-05-27T00:00:00"/>
    <n v="12.71"/>
    <n v="8"/>
    <n v="21.41"/>
    <n v="87618"/>
    <x v="0"/>
  </r>
  <r>
    <n v="19575"/>
    <s v="Low"/>
    <n v="0.04"/>
    <n v="4.55"/>
    <n v="1.49"/>
    <n v="2944"/>
    <x v="0"/>
    <s v="Elsie Lane"/>
    <s v="Regular Air"/>
    <x v="0"/>
    <x v="0"/>
    <x v="8"/>
    <s v="Small Box"/>
    <x v="516"/>
    <n v="0.35"/>
    <n v="0.47343933054393306"/>
    <s v="United States"/>
    <x v="2"/>
    <x v="22"/>
    <s v="Midland"/>
    <n v="48640"/>
    <x v="93"/>
    <x v="5"/>
    <s v="2015"/>
    <d v="2015-03-07T00:00:00"/>
    <n v="28.288"/>
    <n v="13"/>
    <n v="59.75"/>
    <n v="90309"/>
    <x v="0"/>
  </r>
  <r>
    <n v="26054"/>
    <s v="Not Specified"/>
    <n v="0.01"/>
    <n v="7.64"/>
    <n v="1.39"/>
    <n v="2947"/>
    <x v="0"/>
    <s v="Kathy Turner"/>
    <s v="Regular Air"/>
    <x v="3"/>
    <x v="0"/>
    <x v="4"/>
    <s v="Small Box"/>
    <x v="784"/>
    <n v="0.36"/>
    <n v="0.69"/>
    <s v="United States"/>
    <x v="1"/>
    <x v="4"/>
    <s v="Depew"/>
    <n v="14043"/>
    <x v="128"/>
    <x v="2"/>
    <s v="2015"/>
    <d v="2015-02-07T00:00:00"/>
    <n v="112.1181"/>
    <n v="20"/>
    <n v="162.49"/>
    <n v="87511"/>
    <x v="0"/>
  </r>
  <r>
    <n v="25051"/>
    <s v="Medium"/>
    <n v="7.0000000000000007E-2"/>
    <n v="42.98"/>
    <n v="4.62"/>
    <n v="2951"/>
    <x v="1"/>
    <s v="Jordan Womble"/>
    <s v="Express Air"/>
    <x v="0"/>
    <x v="0"/>
    <x v="15"/>
    <s v="Small Box"/>
    <x v="647"/>
    <n v="0.56000000000000005"/>
    <n v="0.69"/>
    <s v="United States"/>
    <x v="2"/>
    <x v="13"/>
    <s v="Hays"/>
    <n v="67601"/>
    <x v="2"/>
    <x v="2"/>
    <s v="2015"/>
    <d v="2015-02-17T00:00:00"/>
    <n v="565.38599999999997"/>
    <n v="19"/>
    <n v="819.4"/>
    <n v="91397"/>
    <x v="0"/>
  </r>
  <r>
    <n v="25052"/>
    <s v="Medium"/>
    <n v="0.03"/>
    <n v="89.99"/>
    <n v="42"/>
    <n v="2951"/>
    <x v="1"/>
    <s v="Jordan Womble"/>
    <s v="Delivery Truck"/>
    <x v="0"/>
    <x v="1"/>
    <x v="1"/>
    <s v="Jumbo Drum"/>
    <x v="790"/>
    <n v="0.66"/>
    <n v="-0.12761585854399779"/>
    <s v="United States"/>
    <x v="2"/>
    <x v="13"/>
    <s v="Hays"/>
    <n v="67601"/>
    <x v="2"/>
    <x v="2"/>
    <s v="2015"/>
    <d v="2015-02-18T00:00:00"/>
    <n v="-230.9528"/>
    <n v="19"/>
    <n v="1809.75"/>
    <n v="91397"/>
    <x v="0"/>
  </r>
  <r>
    <n v="25970"/>
    <s v="Medium"/>
    <n v="0.08"/>
    <n v="5.74"/>
    <n v="5.01"/>
    <n v="2952"/>
    <x v="0"/>
    <s v="Thelma Murray"/>
    <s v="Express Air"/>
    <x v="0"/>
    <x v="0"/>
    <x v="8"/>
    <s v="Small Box"/>
    <x v="697"/>
    <n v="0.39"/>
    <n v="-0.88002341853491362"/>
    <s v="United States"/>
    <x v="1"/>
    <x v="10"/>
    <s v="Grove City"/>
    <n v="43123"/>
    <x v="112"/>
    <x v="4"/>
    <s v="2015"/>
    <d v="2015-04-17T00:00:00"/>
    <n v="-61.628039999999999"/>
    <n v="12"/>
    <n v="70.03"/>
    <n v="91398"/>
    <x v="0"/>
  </r>
  <r>
    <n v="21200"/>
    <s v="Low"/>
    <n v="0.09"/>
    <n v="12.22"/>
    <n v="2.85"/>
    <n v="2954"/>
    <x v="0"/>
    <s v="William Sharma"/>
    <s v="Regular Air"/>
    <x v="3"/>
    <x v="1"/>
    <x v="2"/>
    <s v="Small Pack"/>
    <x v="775"/>
    <n v="0.55000000000000004"/>
    <n v="0.69"/>
    <s v="United States"/>
    <x v="2"/>
    <x v="3"/>
    <s v="Maplewood"/>
    <n v="55119"/>
    <x v="49"/>
    <x v="1"/>
    <s v="2015"/>
    <d v="2015-06-25T00:00:00"/>
    <n v="70.676699999999997"/>
    <n v="9"/>
    <n v="102.43"/>
    <n v="86427"/>
    <x v="0"/>
  </r>
  <r>
    <n v="24817"/>
    <s v="Medium"/>
    <n v="0.1"/>
    <n v="37.94"/>
    <n v="5.08"/>
    <n v="2957"/>
    <x v="0"/>
    <s v="Francis I Davis"/>
    <s v="Express Air"/>
    <x v="0"/>
    <x v="0"/>
    <x v="7"/>
    <s v="Wrap Bag"/>
    <x v="320"/>
    <n v="0.38"/>
    <n v="0.69"/>
    <s v="United States"/>
    <x v="2"/>
    <x v="45"/>
    <s v="Milwaukee"/>
    <n v="53209"/>
    <x v="57"/>
    <x v="4"/>
    <s v="2015"/>
    <d v="2015-04-04T00:00:00"/>
    <n v="95.054399999999987"/>
    <n v="4"/>
    <n v="137.76"/>
    <n v="90264"/>
    <x v="0"/>
  </r>
  <r>
    <n v="25709"/>
    <s v="Low"/>
    <n v="0.06"/>
    <n v="20.99"/>
    <n v="0.99"/>
    <n v="2958"/>
    <x v="0"/>
    <s v="Ellen Sparks"/>
    <s v="Regular Air"/>
    <x v="0"/>
    <x v="2"/>
    <x v="5"/>
    <s v="Wrap Bag"/>
    <x v="842"/>
    <n v="0.37"/>
    <n v="0.69"/>
    <s v="United States"/>
    <x v="2"/>
    <x v="45"/>
    <s v="Neenah"/>
    <n v="54956"/>
    <x v="165"/>
    <x v="5"/>
    <s v="2015"/>
    <d v="2015-03-28T00:00:00"/>
    <n v="224.96069999999997"/>
    <n v="18"/>
    <n v="326.02999999999997"/>
    <n v="90265"/>
    <x v="0"/>
  </r>
  <r>
    <n v="19923"/>
    <s v="Not Specified"/>
    <n v="0.1"/>
    <n v="36.549999999999997"/>
    <n v="13.89"/>
    <n v="2960"/>
    <x v="0"/>
    <s v="Allan Dickinson"/>
    <s v="Regular Air"/>
    <x v="0"/>
    <x v="0"/>
    <x v="0"/>
    <s v="Wrap Bag"/>
    <x v="463"/>
    <n v="0.41"/>
    <n v="-0.23588960286526914"/>
    <s v="United States"/>
    <x v="3"/>
    <x v="40"/>
    <s v="Van Buren"/>
    <n v="72956"/>
    <x v="121"/>
    <x v="4"/>
    <s v="2015"/>
    <d v="2015-04-07T00:00:00"/>
    <n v="-89.572000000000003"/>
    <n v="11"/>
    <n v="379.72"/>
    <n v="90646"/>
    <x v="0"/>
  </r>
  <r>
    <n v="20390"/>
    <s v="High"/>
    <n v="7.0000000000000007E-2"/>
    <n v="4.76"/>
    <n v="0.88"/>
    <n v="2962"/>
    <x v="0"/>
    <s v="Leonard Strauss"/>
    <s v="Express Air"/>
    <x v="3"/>
    <x v="0"/>
    <x v="7"/>
    <s v="Wrap Bag"/>
    <x v="817"/>
    <n v="0.39"/>
    <n v="0.69"/>
    <s v="United States"/>
    <x v="0"/>
    <x v="21"/>
    <s v="Louisville"/>
    <n v="80027"/>
    <x v="163"/>
    <x v="3"/>
    <s v="2015"/>
    <d v="2015-05-09T00:00:00"/>
    <n v="33.347699999999996"/>
    <n v="10"/>
    <n v="48.33"/>
    <n v="88611"/>
    <x v="0"/>
  </r>
  <r>
    <n v="22175"/>
    <s v="Critical"/>
    <n v="0.01"/>
    <n v="7.98"/>
    <n v="6.5"/>
    <n v="2963"/>
    <x v="0"/>
    <s v="Frances Johnson"/>
    <s v="Regular Air"/>
    <x v="3"/>
    <x v="0"/>
    <x v="10"/>
    <s v="Medium Box"/>
    <x v="843"/>
    <n v="0.59"/>
    <n v="-0.99089086221712985"/>
    <s v="United States"/>
    <x v="1"/>
    <x v="30"/>
    <s v="Middle River"/>
    <n v="21220"/>
    <x v="33"/>
    <x v="1"/>
    <s v="2015"/>
    <d v="2015-06-23T00:00:00"/>
    <n v="-34.591999999999999"/>
    <n v="4"/>
    <n v="34.909999999999997"/>
    <n v="88612"/>
    <x v="0"/>
  </r>
  <r>
    <n v="25953"/>
    <s v="High"/>
    <n v="0.06"/>
    <n v="42.98"/>
    <n v="4.62"/>
    <n v="2964"/>
    <x v="0"/>
    <s v="Kathy Hinton"/>
    <s v="Regular Air"/>
    <x v="3"/>
    <x v="0"/>
    <x v="15"/>
    <s v="Small Box"/>
    <x v="647"/>
    <n v="0.56000000000000005"/>
    <n v="-0.52359693877551017"/>
    <s v="United States"/>
    <x v="1"/>
    <x v="10"/>
    <s v="Mount Vernon"/>
    <n v="43050"/>
    <x v="109"/>
    <x v="4"/>
    <s v="2015"/>
    <d v="2015-04-23T00:00:00"/>
    <n v="-24.63"/>
    <n v="1"/>
    <n v="47.04"/>
    <n v="88610"/>
    <x v="0"/>
  </r>
  <r>
    <n v="21390"/>
    <s v="Not Specified"/>
    <n v="0.08"/>
    <n v="9.68"/>
    <n v="2.0299999999999998"/>
    <n v="2968"/>
    <x v="1"/>
    <s v="Miriam Bowman"/>
    <s v="Regular Air"/>
    <x v="2"/>
    <x v="0"/>
    <x v="7"/>
    <s v="Wrap Bag"/>
    <x v="844"/>
    <n v="0.37"/>
    <n v="-49.016636197440583"/>
    <s v="United States"/>
    <x v="3"/>
    <x v="26"/>
    <s v="Hollywood"/>
    <n v="33021"/>
    <x v="11"/>
    <x v="2"/>
    <s v="2015"/>
    <d v="2015-02-24T00:00:00"/>
    <n v="-536.24199999999996"/>
    <n v="1"/>
    <n v="10.94"/>
    <n v="86085"/>
    <x v="0"/>
  </r>
  <r>
    <n v="21391"/>
    <s v="Not Specified"/>
    <n v="0.04"/>
    <n v="150.97999999999999"/>
    <n v="16.010000000000002"/>
    <n v="2968"/>
    <x v="1"/>
    <s v="Miriam Bowman"/>
    <s v="Delivery Truck"/>
    <x v="2"/>
    <x v="1"/>
    <x v="11"/>
    <s v="Jumbo Box"/>
    <x v="845"/>
    <n v="0.7"/>
    <n v="-0.17208564631245046"/>
    <s v="United States"/>
    <x v="3"/>
    <x v="26"/>
    <s v="Hollywood"/>
    <n v="33021"/>
    <x v="11"/>
    <x v="2"/>
    <s v="2015"/>
    <d v="2015-02-23T00:00:00"/>
    <n v="-125.86000000000001"/>
    <n v="5"/>
    <n v="731.38"/>
    <n v="86085"/>
    <x v="0"/>
  </r>
  <r>
    <n v="18041"/>
    <s v="High"/>
    <n v="0.06"/>
    <n v="363.25"/>
    <n v="19.989999999999998"/>
    <n v="2968"/>
    <x v="1"/>
    <s v="Miriam Bowman"/>
    <s v="Regular Air"/>
    <x v="2"/>
    <x v="0"/>
    <x v="15"/>
    <s v="Small Box"/>
    <x v="451"/>
    <n v="0.56999999999999995"/>
    <n v="0.10486299185200219"/>
    <s v="United States"/>
    <x v="3"/>
    <x v="26"/>
    <s v="Hollywood"/>
    <n v="33021"/>
    <x v="145"/>
    <x v="5"/>
    <s v="2015"/>
    <d v="2015-03-30T00:00:00"/>
    <n v="36.164099999999998"/>
    <n v="1"/>
    <n v="344.87"/>
    <n v="86086"/>
    <x v="0"/>
  </r>
  <r>
    <n v="21096"/>
    <s v="High"/>
    <n v="0.01"/>
    <n v="30.97"/>
    <n v="4"/>
    <n v="2973"/>
    <x v="1"/>
    <s v="Sally Liu"/>
    <s v="Regular Air"/>
    <x v="1"/>
    <x v="2"/>
    <x v="13"/>
    <s v="Small Box"/>
    <x v="846"/>
    <n v="0.74"/>
    <n v="3.2697587274882423E-2"/>
    <s v="United States"/>
    <x v="2"/>
    <x v="45"/>
    <s v="New Berlin"/>
    <n v="53151"/>
    <x v="53"/>
    <x v="4"/>
    <s v="2015"/>
    <d v="2015-04-15T00:00:00"/>
    <n v="17.102799999999998"/>
    <n v="17"/>
    <n v="523.05999999999995"/>
    <n v="87186"/>
    <x v="0"/>
  </r>
  <r>
    <n v="21097"/>
    <s v="High"/>
    <n v="0.08"/>
    <n v="125.99"/>
    <n v="7.69"/>
    <n v="2973"/>
    <x v="1"/>
    <s v="Sally Liu"/>
    <s v="Regular Air"/>
    <x v="1"/>
    <x v="2"/>
    <x v="5"/>
    <s v="Small Box"/>
    <x v="442"/>
    <n v="0.57999999999999996"/>
    <n v="0.52352556213603441"/>
    <s v="United States"/>
    <x v="2"/>
    <x v="45"/>
    <s v="New Berlin"/>
    <n v="53151"/>
    <x v="53"/>
    <x v="4"/>
    <s v="2015"/>
    <d v="2015-04-15T00:00:00"/>
    <n v="1269.3819599999999"/>
    <n v="23"/>
    <n v="2424.6799999999998"/>
    <n v="87186"/>
    <x v="0"/>
  </r>
  <r>
    <n v="24770"/>
    <s v="Critical"/>
    <n v="0.1"/>
    <n v="442.14"/>
    <n v="14.7"/>
    <n v="2973"/>
    <x v="1"/>
    <s v="Sally Liu"/>
    <s v="Delivery Truck"/>
    <x v="1"/>
    <x v="2"/>
    <x v="6"/>
    <s v="Jumbo Drum"/>
    <x v="110"/>
    <n v="0.56000000000000005"/>
    <n v="5.7098045558029942E-2"/>
    <s v="United States"/>
    <x v="2"/>
    <x v="45"/>
    <s v="New Berlin"/>
    <n v="53151"/>
    <x v="135"/>
    <x v="3"/>
    <s v="2015"/>
    <d v="2015-05-21T00:00:00"/>
    <n v="137.68794000000014"/>
    <n v="6"/>
    <n v="2411.4299999999998"/>
    <n v="87187"/>
    <x v="0"/>
  </r>
  <r>
    <n v="19599"/>
    <s v="Medium"/>
    <n v="0.01"/>
    <n v="35.99"/>
    <n v="0.99"/>
    <n v="2976"/>
    <x v="0"/>
    <s v="Fred Barber"/>
    <s v="Regular Air"/>
    <x v="2"/>
    <x v="2"/>
    <x v="5"/>
    <s v="Small Pack"/>
    <x v="771"/>
    <n v="0.35"/>
    <n v="0.69"/>
    <s v="United States"/>
    <x v="2"/>
    <x v="45"/>
    <s v="Oak Creek"/>
    <n v="53154"/>
    <x v="55"/>
    <x v="3"/>
    <s v="2015"/>
    <d v="2015-05-23T00:00:00"/>
    <n v="882.48239999999998"/>
    <n v="41"/>
    <n v="1278.96"/>
    <n v="89047"/>
    <x v="0"/>
  </r>
  <r>
    <n v="20182"/>
    <s v="Critical"/>
    <n v="0.09"/>
    <n v="2.94"/>
    <n v="0.7"/>
    <n v="2979"/>
    <x v="1"/>
    <s v="Lloyd Dolan"/>
    <s v="Regular Air"/>
    <x v="0"/>
    <x v="0"/>
    <x v="0"/>
    <s v="Wrap Bag"/>
    <x v="22"/>
    <n v="0.57999999999999996"/>
    <n v="0.25313243457573359"/>
    <s v="United States"/>
    <x v="2"/>
    <x v="48"/>
    <s v="Dickinson"/>
    <n v="58601"/>
    <x v="39"/>
    <x v="0"/>
    <s v="2015"/>
    <d v="2015-01-28T00:00:00"/>
    <n v="6.3840000000000003"/>
    <n v="9"/>
    <n v="25.22"/>
    <n v="86544"/>
    <x v="0"/>
  </r>
  <r>
    <n v="18169"/>
    <s v="Critical"/>
    <n v="0.02"/>
    <n v="5.34"/>
    <n v="2.99"/>
    <n v="2979"/>
    <x v="1"/>
    <s v="Lloyd Dolan"/>
    <s v="Regular Air"/>
    <x v="0"/>
    <x v="0"/>
    <x v="8"/>
    <s v="Small Box"/>
    <x v="289"/>
    <n v="0.38"/>
    <n v="0.15247624532104812"/>
    <s v="United States"/>
    <x v="2"/>
    <x v="48"/>
    <s v="Dickinson"/>
    <n v="58601"/>
    <x v="115"/>
    <x v="2"/>
    <s v="2015"/>
    <d v="2015-02-28T00:00:00"/>
    <n v="5.2955000000000005"/>
    <n v="6"/>
    <n v="34.729999999999997"/>
    <n v="86545"/>
    <x v="0"/>
  </r>
  <r>
    <n v="18170"/>
    <s v="Critical"/>
    <n v="0.03"/>
    <n v="40.98"/>
    <n v="7.47"/>
    <n v="2979"/>
    <x v="1"/>
    <s v="Lloyd Dolan"/>
    <s v="Regular Air"/>
    <x v="0"/>
    <x v="0"/>
    <x v="8"/>
    <s v="Small Box"/>
    <x v="493"/>
    <n v="0.37"/>
    <n v="0.69"/>
    <s v="United States"/>
    <x v="2"/>
    <x v="48"/>
    <s v="Dickinson"/>
    <n v="58601"/>
    <x v="115"/>
    <x v="2"/>
    <s v="2015"/>
    <d v="2015-02-27T00:00:00"/>
    <n v="170.79569999999998"/>
    <n v="6"/>
    <n v="247.53"/>
    <n v="86545"/>
    <x v="0"/>
  </r>
  <r>
    <n v="18133"/>
    <s v="Not Specified"/>
    <n v="0.01"/>
    <n v="5.84"/>
    <n v="0.83"/>
    <n v="2979"/>
    <x v="1"/>
    <s v="Lloyd Dolan"/>
    <s v="Regular Air"/>
    <x v="0"/>
    <x v="0"/>
    <x v="0"/>
    <s v="Wrap Bag"/>
    <x v="341"/>
    <n v="0.49"/>
    <n v="0.67358727501046456"/>
    <s v="United States"/>
    <x v="2"/>
    <x v="48"/>
    <s v="Dickinson"/>
    <n v="58601"/>
    <x v="110"/>
    <x v="1"/>
    <s v="2015"/>
    <d v="2015-06-16T00:00:00"/>
    <n v="16.091999999999999"/>
    <n v="4"/>
    <n v="23.89"/>
    <n v="86546"/>
    <x v="0"/>
  </r>
  <r>
    <n v="20183"/>
    <s v="Critical"/>
    <n v="0.03"/>
    <n v="43.98"/>
    <n v="8.99"/>
    <n v="2980"/>
    <x v="1"/>
    <s v="Joanna Kenney"/>
    <s v="Regular Air"/>
    <x v="0"/>
    <x v="0"/>
    <x v="0"/>
    <s v="Small Pack"/>
    <x v="404"/>
    <n v="0.57999999999999996"/>
    <n v="0.60316637323943667"/>
    <s v="United States"/>
    <x v="1"/>
    <x v="10"/>
    <s v="Sandusky"/>
    <n v="44870"/>
    <x v="39"/>
    <x v="0"/>
    <s v="2015"/>
    <d v="2015-01-29T00:00:00"/>
    <n v="274.0788"/>
    <n v="10"/>
    <n v="454.4"/>
    <n v="86544"/>
    <x v="0"/>
  </r>
  <r>
    <n v="20184"/>
    <s v="Critical"/>
    <n v="0.06"/>
    <n v="1.1399999999999999"/>
    <n v="0.7"/>
    <n v="2980"/>
    <x v="1"/>
    <s v="Joanna Kenney"/>
    <s v="Regular Air"/>
    <x v="0"/>
    <x v="0"/>
    <x v="3"/>
    <s v="Wrap Bag"/>
    <x v="366"/>
    <n v="0.38"/>
    <n v="-0.26028905712319339"/>
    <s v="United States"/>
    <x v="1"/>
    <x v="10"/>
    <s v="Sandusky"/>
    <n v="44870"/>
    <x v="39"/>
    <x v="0"/>
    <s v="2015"/>
    <d v="2015-01-30T00:00:00"/>
    <n v="-3.782"/>
    <n v="13"/>
    <n v="14.53"/>
    <n v="86544"/>
    <x v="0"/>
  </r>
  <r>
    <n v="20435"/>
    <s v="Medium"/>
    <n v="7.0000000000000007E-2"/>
    <n v="2.61"/>
    <n v="0.5"/>
    <n v="2980"/>
    <x v="1"/>
    <s v="Joanna Kenney"/>
    <s v="Regular Air"/>
    <x v="0"/>
    <x v="0"/>
    <x v="9"/>
    <s v="Small Box"/>
    <x v="413"/>
    <n v="0.39"/>
    <n v="0.69"/>
    <s v="United States"/>
    <x v="1"/>
    <x v="10"/>
    <s v="Sandusky"/>
    <n v="44870"/>
    <x v="147"/>
    <x v="2"/>
    <s v="2015"/>
    <d v="2015-02-27T00:00:00"/>
    <n v="10.798499999999999"/>
    <n v="6"/>
    <n v="15.65"/>
    <n v="86547"/>
    <x v="0"/>
  </r>
  <r>
    <n v="23110"/>
    <s v="Low"/>
    <n v="0.04"/>
    <n v="2.88"/>
    <n v="1.01"/>
    <n v="2980"/>
    <x v="1"/>
    <s v="Joanna Kenney"/>
    <s v="Regular Air"/>
    <x v="0"/>
    <x v="0"/>
    <x v="0"/>
    <s v="Wrap Bag"/>
    <x v="279"/>
    <n v="0.55000000000000004"/>
    <n v="0.13622230164403146"/>
    <s v="United States"/>
    <x v="1"/>
    <x v="10"/>
    <s v="Sandusky"/>
    <n v="44870"/>
    <x v="155"/>
    <x v="3"/>
    <s v="2015"/>
    <d v="2015-06-04T00:00:00"/>
    <n v="15.246"/>
    <n v="39"/>
    <n v="111.92"/>
    <n v="86548"/>
    <x v="0"/>
  </r>
  <r>
    <n v="20816"/>
    <s v="Critical"/>
    <n v="0.09"/>
    <n v="100.98"/>
    <n v="35.840000000000003"/>
    <n v="2987"/>
    <x v="1"/>
    <s v="Natalie Watts"/>
    <s v="Delivery Truck"/>
    <x v="1"/>
    <x v="1"/>
    <x v="14"/>
    <s v="Jumbo Box"/>
    <x v="77"/>
    <n v="0.62"/>
    <n v="-6.0941671861583877E-2"/>
    <s v="United States"/>
    <x v="2"/>
    <x v="25"/>
    <s v="West Des Moines"/>
    <n v="50265"/>
    <x v="162"/>
    <x v="1"/>
    <s v="2015"/>
    <d v="2015-06-28T00:00:00"/>
    <n v="-103.624"/>
    <n v="17"/>
    <n v="1700.38"/>
    <n v="91180"/>
    <x v="0"/>
  </r>
  <r>
    <n v="20817"/>
    <s v="Critical"/>
    <n v="0.1"/>
    <n v="5.78"/>
    <n v="7.96"/>
    <n v="2987"/>
    <x v="1"/>
    <s v="Natalie Watts"/>
    <s v="Regular Air"/>
    <x v="1"/>
    <x v="0"/>
    <x v="7"/>
    <s v="Small Box"/>
    <x v="847"/>
    <n v="0.36"/>
    <n v="-1.6080088987764181"/>
    <s v="United States"/>
    <x v="2"/>
    <x v="25"/>
    <s v="West Des Moines"/>
    <n v="50265"/>
    <x v="162"/>
    <x v="1"/>
    <s v="2015"/>
    <d v="2015-06-28T00:00:00"/>
    <n v="-57.823999999999998"/>
    <n v="6"/>
    <n v="35.96"/>
    <n v="91180"/>
    <x v="0"/>
  </r>
  <r>
    <n v="22473"/>
    <s v="Low"/>
    <n v="0.05"/>
    <n v="70.97"/>
    <n v="3.5"/>
    <n v="2991"/>
    <x v="0"/>
    <s v="Sean Herbert"/>
    <s v="Regular Air"/>
    <x v="1"/>
    <x v="0"/>
    <x v="15"/>
    <s v="Small Box"/>
    <x v="235"/>
    <n v="0.59"/>
    <n v="0.1286672787626246"/>
    <s v="United States"/>
    <x v="2"/>
    <x v="45"/>
    <s v="Racine"/>
    <n v="53402"/>
    <x v="100"/>
    <x v="3"/>
    <s v="2015"/>
    <d v="2015-05-13T00:00:00"/>
    <n v="18.218000000000018"/>
    <n v="2"/>
    <n v="141.59"/>
    <n v="91466"/>
    <x v="0"/>
  </r>
  <r>
    <n v="22476"/>
    <s v="Low"/>
    <n v="0"/>
    <n v="5.28"/>
    <n v="6.26"/>
    <n v="2992"/>
    <x v="0"/>
    <s v="Lindsay Webb"/>
    <s v="Regular Air"/>
    <x v="1"/>
    <x v="0"/>
    <x v="7"/>
    <s v="Small Box"/>
    <x v="489"/>
    <n v="0.4"/>
    <n v="0.1234080275794141"/>
    <s v="United States"/>
    <x v="2"/>
    <x v="45"/>
    <s v="Sheboygan"/>
    <n v="53081"/>
    <x v="100"/>
    <x v="3"/>
    <s v="2015"/>
    <d v="2015-05-15T00:00:00"/>
    <n v="25.058000000000035"/>
    <n v="36"/>
    <n v="203.05"/>
    <n v="91466"/>
    <x v="0"/>
  </r>
  <r>
    <n v="20891"/>
    <s v="Not Specified"/>
    <n v="0.03"/>
    <n v="10.98"/>
    <n v="3.37"/>
    <n v="2999"/>
    <x v="0"/>
    <s v="Kim McCarthy"/>
    <s v="Regular Air"/>
    <x v="3"/>
    <x v="0"/>
    <x v="12"/>
    <s v="Small Pack"/>
    <x v="63"/>
    <n v="0.56999999999999995"/>
    <n v="0.21035771489588898"/>
    <s v="United States"/>
    <x v="2"/>
    <x v="22"/>
    <s v="Oak Park"/>
    <n v="48237"/>
    <x v="98"/>
    <x v="4"/>
    <s v="2015"/>
    <d v="2015-04-11T00:00:00"/>
    <n v="11.82"/>
    <n v="5"/>
    <n v="56.19"/>
    <n v="87041"/>
    <x v="0"/>
  </r>
  <r>
    <n v="21499"/>
    <s v="Low"/>
    <n v="0.01"/>
    <n v="10.14"/>
    <n v="2.27"/>
    <n v="3000"/>
    <x v="0"/>
    <s v="Priscilla Allen"/>
    <s v="Regular Air"/>
    <x v="3"/>
    <x v="0"/>
    <x v="7"/>
    <s v="Wrap Bag"/>
    <x v="82"/>
    <n v="0.36"/>
    <n v="0.69"/>
    <s v="United States"/>
    <x v="2"/>
    <x v="22"/>
    <s v="Pontiac"/>
    <n v="48342"/>
    <x v="161"/>
    <x v="0"/>
    <s v="2015"/>
    <d v="2015-01-28T00:00:00"/>
    <n v="28.151999999999997"/>
    <n v="4"/>
    <n v="40.799999999999997"/>
    <n v="87042"/>
    <x v="0"/>
  </r>
  <r>
    <n v="23836"/>
    <s v="Not Specified"/>
    <n v="0.03"/>
    <n v="5.4"/>
    <n v="7.78"/>
    <n v="3001"/>
    <x v="0"/>
    <s v="Anthony Foley"/>
    <s v="Regular Air"/>
    <x v="3"/>
    <x v="0"/>
    <x v="8"/>
    <s v="Small Box"/>
    <x v="97"/>
    <n v="0.37"/>
    <n v="-2.0153049970306269"/>
    <s v="United States"/>
    <x v="2"/>
    <x v="22"/>
    <s v="Port Huron"/>
    <n v="48060"/>
    <x v="83"/>
    <x v="5"/>
    <s v="2015"/>
    <d v="2015-03-19T00:00:00"/>
    <n v="-237.54400000000001"/>
    <n v="21"/>
    <n v="117.87"/>
    <n v="87043"/>
    <x v="0"/>
  </r>
  <r>
    <n v="25282"/>
    <s v="Medium"/>
    <n v="0.03"/>
    <n v="85.99"/>
    <n v="0.99"/>
    <n v="3003"/>
    <x v="0"/>
    <s v="Roy Rouse"/>
    <s v="Regular Air"/>
    <x v="1"/>
    <x v="2"/>
    <x v="5"/>
    <s v="Wrap Bag"/>
    <x v="141"/>
    <n v="0.55000000000000004"/>
    <n v="0.69"/>
    <s v="United States"/>
    <x v="0"/>
    <x v="44"/>
    <s v="Coeur D Alene"/>
    <n v="83814"/>
    <x v="93"/>
    <x v="5"/>
    <s v="2015"/>
    <d v="2015-03-06T00:00:00"/>
    <n v="1037.1044999999999"/>
    <n v="20"/>
    <n v="1503.05"/>
    <n v="91586"/>
    <x v="0"/>
  </r>
  <r>
    <n v="7664"/>
    <s v="Low"/>
    <n v="0.08"/>
    <n v="6.48"/>
    <n v="6.81"/>
    <n v="3004"/>
    <x v="1"/>
    <s v="Maurice Everett"/>
    <s v="Regular Air"/>
    <x v="0"/>
    <x v="0"/>
    <x v="7"/>
    <s v="Small Box"/>
    <x v="848"/>
    <n v="0.36"/>
    <n v="-0.2474040750137316"/>
    <s v="United States"/>
    <x v="0"/>
    <x v="1"/>
    <s v="Los Angeles"/>
    <n v="90049"/>
    <x v="104"/>
    <x v="2"/>
    <s v="2015"/>
    <d v="2015-02-15T00:00:00"/>
    <n v="-94.59"/>
    <n v="58"/>
    <n v="382.33"/>
    <n v="54949"/>
    <x v="0"/>
  </r>
  <r>
    <n v="7665"/>
    <s v="Low"/>
    <n v="0.09"/>
    <n v="20.98"/>
    <n v="53.03"/>
    <n v="3004"/>
    <x v="1"/>
    <s v="Maurice Everett"/>
    <s v="Delivery Truck"/>
    <x v="0"/>
    <x v="0"/>
    <x v="10"/>
    <s v="Jumbo Drum"/>
    <x v="211"/>
    <n v="0.78"/>
    <n v="-0.82370096183505792"/>
    <s v="United States"/>
    <x v="0"/>
    <x v="1"/>
    <s v="Los Angeles"/>
    <n v="90049"/>
    <x v="104"/>
    <x v="2"/>
    <s v="2015"/>
    <d v="2015-02-17T00:00:00"/>
    <n v="-293.74"/>
    <n v="13"/>
    <n v="356.61"/>
    <n v="54949"/>
    <x v="0"/>
  </r>
  <r>
    <n v="23295"/>
    <s v="Critical"/>
    <n v="0.05"/>
    <n v="122.99"/>
    <n v="19.989999999999998"/>
    <n v="3005"/>
    <x v="0"/>
    <s v="Teresa Watts"/>
    <s v="Express Air"/>
    <x v="0"/>
    <x v="0"/>
    <x v="8"/>
    <s v="Small Box"/>
    <x v="741"/>
    <n v="0.37"/>
    <n v="0.68999999999999984"/>
    <s v="United States"/>
    <x v="0"/>
    <x v="44"/>
    <s v="Coeur D Alene"/>
    <n v="83814"/>
    <x v="178"/>
    <x v="1"/>
    <s v="2015"/>
    <d v="2015-06-11T00:00:00"/>
    <n v="1039.7540999999999"/>
    <n v="12"/>
    <n v="1506.89"/>
    <n v="91389"/>
    <x v="0"/>
  </r>
  <r>
    <n v="25664"/>
    <s v="Low"/>
    <n v="0.08"/>
    <n v="6.48"/>
    <n v="6.81"/>
    <n v="3006"/>
    <x v="1"/>
    <s v="Thomas Spence"/>
    <s v="Regular Air"/>
    <x v="0"/>
    <x v="0"/>
    <x v="7"/>
    <s v="Small Box"/>
    <x v="848"/>
    <n v="0.36"/>
    <n v="-0.53295915050384657"/>
    <s v="United States"/>
    <x v="0"/>
    <x v="44"/>
    <s v="Idaho Falls"/>
    <n v="83402"/>
    <x v="104"/>
    <x v="2"/>
    <s v="2015"/>
    <d v="2015-02-15T00:00:00"/>
    <n v="-49.186800000000005"/>
    <n v="14"/>
    <n v="92.29"/>
    <n v="91388"/>
    <x v="0"/>
  </r>
  <r>
    <n v="25665"/>
    <s v="Low"/>
    <n v="0.09"/>
    <n v="20.98"/>
    <n v="53.03"/>
    <n v="3006"/>
    <x v="1"/>
    <s v="Thomas Spence"/>
    <s v="Delivery Truck"/>
    <x v="0"/>
    <x v="0"/>
    <x v="10"/>
    <s v="Jumbo Drum"/>
    <x v="211"/>
    <n v="0.78"/>
    <n v="-1.8561769352290678"/>
    <s v="United States"/>
    <x v="0"/>
    <x v="44"/>
    <s v="Idaho Falls"/>
    <n v="83402"/>
    <x v="104"/>
    <x v="2"/>
    <s v="2015"/>
    <d v="2015-02-17T00:00:00"/>
    <n v="-152.7448"/>
    <n v="3"/>
    <n v="82.29"/>
    <n v="91388"/>
    <x v="0"/>
  </r>
  <r>
    <n v="23627"/>
    <s v="Critical"/>
    <n v="0.05"/>
    <n v="9.99"/>
    <n v="4.78"/>
    <n v="3008"/>
    <x v="1"/>
    <s v="Penny Rich"/>
    <s v="Regular Air"/>
    <x v="1"/>
    <x v="0"/>
    <x v="7"/>
    <s v="Small Box"/>
    <x v="627"/>
    <n v="0.4"/>
    <n v="0.20307813345134482"/>
    <s v="United States"/>
    <x v="2"/>
    <x v="3"/>
    <s v="Minnetonka Mills"/>
    <n v="55343"/>
    <x v="127"/>
    <x v="5"/>
    <s v="2015"/>
    <d v="2015-03-07T00:00:00"/>
    <n v="41.3"/>
    <n v="20"/>
    <n v="203.37"/>
    <n v="89414"/>
    <x v="0"/>
  </r>
  <r>
    <n v="24908"/>
    <s v="High"/>
    <n v="0.01"/>
    <n v="12.28"/>
    <n v="6.47"/>
    <n v="3008"/>
    <x v="1"/>
    <s v="Penny Rich"/>
    <s v="Regular Air"/>
    <x v="1"/>
    <x v="0"/>
    <x v="7"/>
    <s v="Small Box"/>
    <x v="849"/>
    <n v="0.38"/>
    <n v="0.29634009709946468"/>
    <s v="United States"/>
    <x v="2"/>
    <x v="3"/>
    <s v="Minnetonka Mills"/>
    <n v="55343"/>
    <x v="164"/>
    <x v="1"/>
    <s v="2015"/>
    <d v="2015-06-12T00:00:00"/>
    <n v="47.61"/>
    <n v="12"/>
    <n v="160.66"/>
    <n v="89415"/>
    <x v="0"/>
  </r>
  <r>
    <n v="7898"/>
    <s v="Critical"/>
    <n v="0.03"/>
    <n v="5.98"/>
    <n v="5.35"/>
    <n v="3011"/>
    <x v="1"/>
    <s v="Tammy Raynor"/>
    <s v="Regular Air"/>
    <x v="0"/>
    <x v="0"/>
    <x v="7"/>
    <s v="Small Box"/>
    <x v="515"/>
    <n v="0.4"/>
    <n v="-0.21946208442286141"/>
    <s v="United States"/>
    <x v="1"/>
    <x v="15"/>
    <s v="Boston"/>
    <n v="2113"/>
    <x v="5"/>
    <x v="3"/>
    <s v="2015"/>
    <d v="2015-05-29T00:00:00"/>
    <n v="-23.5"/>
    <n v="16"/>
    <n v="107.08"/>
    <n v="56486"/>
    <x v="0"/>
  </r>
  <r>
    <n v="1041"/>
    <s v="Critical"/>
    <n v="0.03"/>
    <n v="300.64999999999998"/>
    <n v="24.49"/>
    <n v="3011"/>
    <x v="1"/>
    <s v="Tammy Raynor"/>
    <s v="Regular Air"/>
    <x v="0"/>
    <x v="0"/>
    <x v="15"/>
    <s v="Large Box"/>
    <x v="850"/>
    <n v="0.52"/>
    <n v="0.13214170168132164"/>
    <s v="United States"/>
    <x v="1"/>
    <x v="15"/>
    <s v="Boston"/>
    <n v="2113"/>
    <x v="65"/>
    <x v="4"/>
    <s v="2015"/>
    <d v="2015-04-30T00:00:00"/>
    <n v="1282.4959999999999"/>
    <n v="32"/>
    <n v="9705.4599999999991"/>
    <n v="7623"/>
    <x v="0"/>
  </r>
  <r>
    <n v="1042"/>
    <s v="Critical"/>
    <n v="0.06"/>
    <n v="49.99"/>
    <n v="19.989999999999998"/>
    <n v="3011"/>
    <x v="1"/>
    <s v="Tammy Raynor"/>
    <s v="Regular Air"/>
    <x v="0"/>
    <x v="2"/>
    <x v="13"/>
    <s v="Small Box"/>
    <x v="606"/>
    <n v="0.45"/>
    <n v="5.2963165965623209E-3"/>
    <s v="United States"/>
    <x v="1"/>
    <x v="15"/>
    <s v="Boston"/>
    <n v="2113"/>
    <x v="65"/>
    <x v="4"/>
    <s v="2015"/>
    <d v="2015-04-30T00:00:00"/>
    <n v="17.2"/>
    <n v="67"/>
    <n v="3247.54"/>
    <n v="7623"/>
    <x v="0"/>
  </r>
  <r>
    <n v="1043"/>
    <s v="Critical"/>
    <n v="0.1"/>
    <n v="104.85"/>
    <n v="4.6500000000000004"/>
    <n v="3011"/>
    <x v="1"/>
    <s v="Tammy Raynor"/>
    <s v="Regular Air"/>
    <x v="0"/>
    <x v="0"/>
    <x v="7"/>
    <s v="Small Box"/>
    <x v="851"/>
    <n v="0.37"/>
    <n v="0.21210791329534648"/>
    <s v="United States"/>
    <x v="1"/>
    <x v="15"/>
    <s v="Boston"/>
    <n v="2113"/>
    <x v="65"/>
    <x v="4"/>
    <s v="2015"/>
    <d v="2015-04-29T00:00:00"/>
    <n v="1184.1200000000001"/>
    <n v="58"/>
    <n v="5582.63"/>
    <n v="7623"/>
    <x v="0"/>
  </r>
  <r>
    <n v="19041"/>
    <s v="Critical"/>
    <n v="0.03"/>
    <n v="300.64999999999998"/>
    <n v="24.49"/>
    <n v="3012"/>
    <x v="1"/>
    <s v="Annie Livingston"/>
    <s v="Regular Air"/>
    <x v="0"/>
    <x v="0"/>
    <x v="15"/>
    <s v="Large Box"/>
    <x v="850"/>
    <n v="0.52"/>
    <n v="0.60785308033432783"/>
    <s v="United States"/>
    <x v="1"/>
    <x v="4"/>
    <s v="Rochester"/>
    <n v="14609"/>
    <x v="65"/>
    <x v="4"/>
    <s v="2015"/>
    <d v="2015-04-30T00:00:00"/>
    <n v="1474.8703999999998"/>
    <n v="8"/>
    <n v="2426.36"/>
    <n v="86346"/>
    <x v="0"/>
  </r>
  <r>
    <n v="19042"/>
    <s v="Critical"/>
    <n v="0.06"/>
    <n v="49.99"/>
    <n v="19.989999999999998"/>
    <n v="3012"/>
    <x v="1"/>
    <s v="Annie Livingston"/>
    <s v="Regular Air"/>
    <x v="0"/>
    <x v="2"/>
    <x v="13"/>
    <s v="Small Box"/>
    <x v="606"/>
    <n v="0.45"/>
    <n v="2.400485436893204E-2"/>
    <s v="United States"/>
    <x v="1"/>
    <x v="4"/>
    <s v="Rochester"/>
    <n v="14609"/>
    <x v="65"/>
    <x v="4"/>
    <s v="2015"/>
    <d v="2015-04-30T00:00:00"/>
    <n v="19.78"/>
    <n v="17"/>
    <n v="824"/>
    <n v="86346"/>
    <x v="0"/>
  </r>
  <r>
    <n v="19043"/>
    <s v="Critical"/>
    <n v="0.1"/>
    <n v="104.85"/>
    <n v="4.6500000000000004"/>
    <n v="3012"/>
    <x v="1"/>
    <s v="Annie Livingston"/>
    <s v="Regular Air"/>
    <x v="0"/>
    <x v="0"/>
    <x v="7"/>
    <s v="Small Box"/>
    <x v="851"/>
    <n v="0.37"/>
    <n v="0.69"/>
    <s v="United States"/>
    <x v="1"/>
    <x v="4"/>
    <s v="Rochester"/>
    <n v="14609"/>
    <x v="65"/>
    <x v="4"/>
    <s v="2015"/>
    <d v="2015-04-29T00:00:00"/>
    <n v="929.7956999999999"/>
    <n v="14"/>
    <n v="1347.53"/>
    <n v="86346"/>
    <x v="0"/>
  </r>
  <r>
    <n v="22064"/>
    <s v="Critical"/>
    <n v="0.01"/>
    <n v="5.58"/>
    <n v="5.3"/>
    <n v="3017"/>
    <x v="1"/>
    <s v="Melvin Benton"/>
    <s v="Regular Air"/>
    <x v="0"/>
    <x v="0"/>
    <x v="4"/>
    <s v="Small Box"/>
    <x v="127"/>
    <n v="0.35"/>
    <n v="-0.64964157706093184"/>
    <s v="United States"/>
    <x v="0"/>
    <x v="1"/>
    <s v="Encinitas"/>
    <n v="92024"/>
    <x v="85"/>
    <x v="0"/>
    <s v="2015"/>
    <d v="2015-01-10T00:00:00"/>
    <n v="-7.25"/>
    <n v="1"/>
    <n v="11.16"/>
    <n v="89071"/>
    <x v="0"/>
  </r>
  <r>
    <n v="22065"/>
    <s v="Critical"/>
    <n v="0.03"/>
    <n v="3.98"/>
    <n v="0.7"/>
    <n v="3017"/>
    <x v="1"/>
    <s v="Melvin Benton"/>
    <s v="Regular Air"/>
    <x v="0"/>
    <x v="0"/>
    <x v="0"/>
    <s v="Wrap Bag"/>
    <x v="852"/>
    <n v="0.52"/>
    <n v="0.69"/>
    <s v="United States"/>
    <x v="0"/>
    <x v="1"/>
    <s v="Encinitas"/>
    <n v="92024"/>
    <x v="85"/>
    <x v="0"/>
    <s v="2015"/>
    <d v="2015-01-10T00:00:00"/>
    <n v="31.201799999999995"/>
    <n v="11"/>
    <n v="45.22"/>
    <n v="89071"/>
    <x v="0"/>
  </r>
  <r>
    <n v="18950"/>
    <s v="Low"/>
    <n v="0.01"/>
    <n v="4.9800000000000004"/>
    <n v="4.75"/>
    <n v="3035"/>
    <x v="1"/>
    <s v="Tina Evans"/>
    <s v="Regular Air"/>
    <x v="1"/>
    <x v="0"/>
    <x v="7"/>
    <s v="Small Box"/>
    <x v="853"/>
    <n v="0.36"/>
    <n v="-1.4339769506895901"/>
    <s v="United States"/>
    <x v="2"/>
    <x v="12"/>
    <s v="Lombard"/>
    <n v="60148"/>
    <x v="43"/>
    <x v="0"/>
    <s v="2015"/>
    <d v="2015-01-20T00:00:00"/>
    <n v="-75.900400000000005"/>
    <n v="10"/>
    <n v="52.93"/>
    <n v="89128"/>
    <x v="0"/>
  </r>
  <r>
    <n v="18951"/>
    <s v="Low"/>
    <n v="0.04"/>
    <n v="6.35"/>
    <n v="1.02"/>
    <n v="3035"/>
    <x v="1"/>
    <s v="Tina Evans"/>
    <s v="Regular Air"/>
    <x v="1"/>
    <x v="0"/>
    <x v="7"/>
    <s v="Wrap Bag"/>
    <x v="318"/>
    <n v="0.39"/>
    <n v="0.69"/>
    <s v="United States"/>
    <x v="2"/>
    <x v="12"/>
    <s v="Lombard"/>
    <n v="60148"/>
    <x v="43"/>
    <x v="0"/>
    <s v="2015"/>
    <d v="2015-01-20T00:00:00"/>
    <n v="52.170899999999996"/>
    <n v="12"/>
    <n v="75.61"/>
    <n v="89128"/>
    <x v="0"/>
  </r>
  <r>
    <n v="19849"/>
    <s v="Not Specified"/>
    <n v="0.02"/>
    <n v="12.99"/>
    <n v="14.37"/>
    <n v="3036"/>
    <x v="1"/>
    <s v="Edith Reynolds"/>
    <s v="Regular Air"/>
    <x v="1"/>
    <x v="1"/>
    <x v="2"/>
    <s v="Large Box"/>
    <x v="193"/>
    <n v="0.73"/>
    <n v="-2.3633944411590777"/>
    <s v="United States"/>
    <x v="2"/>
    <x v="48"/>
    <s v="Mandan"/>
    <n v="58554"/>
    <x v="59"/>
    <x v="0"/>
    <s v="2015"/>
    <d v="2015-01-18T00:00:00"/>
    <n v="-159.86000000000001"/>
    <n v="5"/>
    <n v="67.64"/>
    <n v="89129"/>
    <x v="0"/>
  </r>
  <r>
    <n v="19850"/>
    <s v="Not Specified"/>
    <n v="0.05"/>
    <n v="35.44"/>
    <n v="7.5"/>
    <n v="3036"/>
    <x v="1"/>
    <s v="Edith Reynolds"/>
    <s v="Regular Air"/>
    <x v="1"/>
    <x v="0"/>
    <x v="7"/>
    <s v="Small Box"/>
    <x v="854"/>
    <n v="0.38"/>
    <n v="0.69"/>
    <s v="United States"/>
    <x v="2"/>
    <x v="48"/>
    <s v="Mandan"/>
    <n v="58554"/>
    <x v="59"/>
    <x v="0"/>
    <s v="2015"/>
    <d v="2015-01-18T00:00:00"/>
    <n v="165.88979999999998"/>
    <n v="7"/>
    <n v="240.42"/>
    <n v="89129"/>
    <x v="0"/>
  </r>
  <r>
    <n v="19851"/>
    <s v="Not Specified"/>
    <n v="0.02"/>
    <n v="12.98"/>
    <n v="3.14"/>
    <n v="3036"/>
    <x v="1"/>
    <s v="Edith Reynolds"/>
    <s v="Regular Air"/>
    <x v="1"/>
    <x v="0"/>
    <x v="12"/>
    <s v="Small Pack"/>
    <x v="47"/>
    <n v="0.6"/>
    <n v="0.40677874186550977"/>
    <s v="United States"/>
    <x v="2"/>
    <x v="48"/>
    <s v="Mandan"/>
    <n v="58554"/>
    <x v="59"/>
    <x v="0"/>
    <s v="2015"/>
    <d v="2015-01-19T00:00:00"/>
    <n v="75.010000000000005"/>
    <n v="14"/>
    <n v="184.4"/>
    <n v="89129"/>
    <x v="0"/>
  </r>
  <r>
    <n v="22201"/>
    <s v="Critical"/>
    <n v="0.08"/>
    <n v="178.47"/>
    <n v="19.989999999999998"/>
    <n v="3036"/>
    <x v="1"/>
    <s v="Edith Reynolds"/>
    <s v="Regular Air"/>
    <x v="1"/>
    <x v="0"/>
    <x v="10"/>
    <s v="Small Box"/>
    <x v="179"/>
    <n v="0.55000000000000004"/>
    <n v="0.59632141945970674"/>
    <s v="United States"/>
    <x v="2"/>
    <x v="48"/>
    <s v="Mandan"/>
    <n v="58554"/>
    <x v="114"/>
    <x v="5"/>
    <s v="2015"/>
    <d v="2015-03-16T00:00:00"/>
    <n v="2267.2199999999998"/>
    <n v="22"/>
    <n v="3802.01"/>
    <n v="89130"/>
    <x v="0"/>
  </r>
  <r>
    <n v="19381"/>
    <s v="Not Specified"/>
    <n v="0.08"/>
    <n v="73.98"/>
    <n v="4"/>
    <n v="3041"/>
    <x v="1"/>
    <s v="Carrie Duke"/>
    <s v="Regular Air"/>
    <x v="0"/>
    <x v="2"/>
    <x v="13"/>
    <s v="Small Box"/>
    <x v="124"/>
    <n v="0.77"/>
    <n v="8.2222617143534085E-2"/>
    <s v="United States"/>
    <x v="2"/>
    <x v="13"/>
    <s v="Garden City"/>
    <n v="67846"/>
    <x v="7"/>
    <x v="3"/>
    <s v="2015"/>
    <d v="2015-05-18T00:00:00"/>
    <n v="97.159999999999926"/>
    <n v="17"/>
    <n v="1181.67"/>
    <n v="86102"/>
    <x v="0"/>
  </r>
  <r>
    <n v="19382"/>
    <s v="Not Specified"/>
    <n v="0.02"/>
    <n v="3.68"/>
    <n v="1.32"/>
    <n v="3041"/>
    <x v="1"/>
    <s v="Carrie Duke"/>
    <s v="Regular Air"/>
    <x v="0"/>
    <x v="0"/>
    <x v="12"/>
    <s v="Wrap Bag"/>
    <x v="300"/>
    <n v="0.83"/>
    <n v="-0.68994320080187099"/>
    <s v="United States"/>
    <x v="2"/>
    <x v="13"/>
    <s v="Garden City"/>
    <n v="67846"/>
    <x v="7"/>
    <x v="3"/>
    <s v="2015"/>
    <d v="2015-05-17T00:00:00"/>
    <n v="-20.65"/>
    <n v="8"/>
    <n v="29.93"/>
    <n v="86102"/>
    <x v="0"/>
  </r>
  <r>
    <n v="20049"/>
    <s v="Medium"/>
    <n v="7.0000000000000007E-2"/>
    <n v="14.48"/>
    <n v="6.46"/>
    <n v="3042"/>
    <x v="0"/>
    <s v="Tara Gold"/>
    <s v="Regular Air"/>
    <x v="2"/>
    <x v="0"/>
    <x v="8"/>
    <s v="Small Box"/>
    <x v="855"/>
    <n v="0.38"/>
    <n v="0.39610109146092337"/>
    <s v="United States"/>
    <x v="2"/>
    <x v="13"/>
    <s v="Hutchinson"/>
    <n v="67501"/>
    <x v="128"/>
    <x v="2"/>
    <s v="2015"/>
    <d v="2015-02-05T00:00:00"/>
    <n v="67.864000000000004"/>
    <n v="12"/>
    <n v="171.33"/>
    <n v="86101"/>
    <x v="0"/>
  </r>
  <r>
    <n v="21475"/>
    <s v="High"/>
    <n v="0"/>
    <n v="6.48"/>
    <n v="5.19"/>
    <n v="3045"/>
    <x v="0"/>
    <s v="Jordan Beard"/>
    <s v="Regular Air"/>
    <x v="2"/>
    <x v="0"/>
    <x v="7"/>
    <s v="Small Box"/>
    <x v="856"/>
    <n v="0.37"/>
    <n v="-0.16747977153736313"/>
    <s v="United States"/>
    <x v="2"/>
    <x v="13"/>
    <s v="Leavenworth"/>
    <n v="66048"/>
    <x v="132"/>
    <x v="1"/>
    <s v="2015"/>
    <d v="2015-06-07T00:00:00"/>
    <n v="-14.074999999999999"/>
    <n v="12"/>
    <n v="84.04"/>
    <n v="86104"/>
    <x v="0"/>
  </r>
  <r>
    <n v="24415"/>
    <s v="High"/>
    <n v="0.05"/>
    <n v="120.98"/>
    <n v="30"/>
    <n v="3046"/>
    <x v="0"/>
    <s v="Andrew Pearce"/>
    <s v="Delivery Truck"/>
    <x v="2"/>
    <x v="1"/>
    <x v="1"/>
    <s v="Jumbo Drum"/>
    <x v="478"/>
    <n v="0.64"/>
    <n v="-0.31370668366127619"/>
    <s v="United States"/>
    <x v="2"/>
    <x v="13"/>
    <s v="Leawood"/>
    <n v="66209"/>
    <x v="6"/>
    <x v="2"/>
    <s v="2015"/>
    <d v="2015-02-14T00:00:00"/>
    <n v="-78.759200000000007"/>
    <n v="2"/>
    <n v="251.06"/>
    <n v="86103"/>
    <x v="0"/>
  </r>
  <r>
    <n v="23188"/>
    <s v="High"/>
    <n v="0.06"/>
    <n v="276.2"/>
    <n v="24.49"/>
    <n v="3048"/>
    <x v="0"/>
    <s v="Tracy G Starr"/>
    <s v="Express Air"/>
    <x v="0"/>
    <x v="1"/>
    <x v="1"/>
    <s v="Large Box"/>
    <x v="147"/>
    <m/>
    <n v="0.44717608482471199"/>
    <s v="United States"/>
    <x v="0"/>
    <x v="1"/>
    <s v="Berkeley"/>
    <n v="94704"/>
    <x v="93"/>
    <x v="5"/>
    <s v="2015"/>
    <d v="2015-03-07T00:00:00"/>
    <n v="1167.3800000000001"/>
    <n v="10"/>
    <n v="2610.56"/>
    <n v="89789"/>
    <x v="0"/>
  </r>
  <r>
    <n v="25904"/>
    <s v="Medium"/>
    <n v="0.06"/>
    <n v="125.99"/>
    <n v="2.5"/>
    <n v="3053"/>
    <x v="0"/>
    <s v="Robin Tyler"/>
    <s v="Regular Air"/>
    <x v="0"/>
    <x v="2"/>
    <x v="5"/>
    <s v="Small Box"/>
    <x v="418"/>
    <n v="0.6"/>
    <n v="0.34254532442748092"/>
    <s v="United States"/>
    <x v="3"/>
    <x v="35"/>
    <s v="Murray"/>
    <n v="42071"/>
    <x v="118"/>
    <x v="2"/>
    <s v="2015"/>
    <d v="2015-02-05T00:00:00"/>
    <n v="402.06599999999997"/>
    <n v="11"/>
    <n v="1173.76"/>
    <n v="86662"/>
    <x v="0"/>
  </r>
  <r>
    <n v="20516"/>
    <s v="Medium"/>
    <n v="7.0000000000000007E-2"/>
    <n v="8.33"/>
    <n v="1.99"/>
    <n v="3063"/>
    <x v="1"/>
    <s v="Ann Steele"/>
    <s v="Regular Air"/>
    <x v="3"/>
    <x v="2"/>
    <x v="13"/>
    <s v="Small Pack"/>
    <x v="140"/>
    <n v="0.52"/>
    <n v="0.23766905330151153"/>
    <s v="United States"/>
    <x v="0"/>
    <x v="0"/>
    <s v="Kirkland"/>
    <n v="98034"/>
    <x v="115"/>
    <x v="2"/>
    <s v="2015"/>
    <d v="2015-02-28T00:00:00"/>
    <n v="11.95"/>
    <n v="6"/>
    <n v="50.28"/>
    <n v="88447"/>
    <x v="0"/>
  </r>
  <r>
    <n v="20517"/>
    <s v="Medium"/>
    <n v="0.03"/>
    <n v="499.99"/>
    <n v="24.49"/>
    <n v="3063"/>
    <x v="1"/>
    <s v="Ann Steele"/>
    <s v="Regular Air"/>
    <x v="3"/>
    <x v="2"/>
    <x v="16"/>
    <s v="Large Box"/>
    <x v="857"/>
    <n v="0.36"/>
    <n v="0.69"/>
    <s v="United States"/>
    <x v="0"/>
    <x v="0"/>
    <s v="Kirkland"/>
    <n v="98034"/>
    <x v="115"/>
    <x v="2"/>
    <s v="2015"/>
    <d v="2015-02-27T00:00:00"/>
    <n v="1773.6104999999998"/>
    <n v="5"/>
    <n v="2570.4499999999998"/>
    <n v="88447"/>
    <x v="0"/>
  </r>
  <r>
    <n v="19652"/>
    <s v="Not Specified"/>
    <n v="0.03"/>
    <n v="20.99"/>
    <n v="0.99"/>
    <n v="3063"/>
    <x v="1"/>
    <s v="Ann Steele"/>
    <s v="Regular Air"/>
    <x v="3"/>
    <x v="2"/>
    <x v="5"/>
    <s v="Wrap Bag"/>
    <x v="201"/>
    <n v="0.56999999999999995"/>
    <n v="2.6324667967520646E-2"/>
    <s v="United States"/>
    <x v="0"/>
    <x v="0"/>
    <s v="Kirkland"/>
    <n v="98034"/>
    <x v="84"/>
    <x v="3"/>
    <s v="2015"/>
    <d v="2015-05-26T00:00:00"/>
    <n v="4.1822000000000052"/>
    <n v="9"/>
    <n v="158.87"/>
    <n v="88449"/>
    <x v="0"/>
  </r>
  <r>
    <n v="23811"/>
    <s v="Low"/>
    <n v="0.03"/>
    <n v="6.45"/>
    <n v="1.34"/>
    <n v="3064"/>
    <x v="0"/>
    <s v="Clarence Crowder"/>
    <s v="Regular Air"/>
    <x v="3"/>
    <x v="0"/>
    <x v="7"/>
    <s v="Wrap Bag"/>
    <x v="858"/>
    <n v="0.36"/>
    <n v="0.69"/>
    <s v="United States"/>
    <x v="0"/>
    <x v="0"/>
    <s v="Lacey"/>
    <n v="98503"/>
    <x v="101"/>
    <x v="0"/>
    <s v="2015"/>
    <d v="2015-01-19T00:00:00"/>
    <n v="39.129899999999999"/>
    <n v="9"/>
    <n v="56.71"/>
    <n v="88448"/>
    <x v="0"/>
  </r>
  <r>
    <n v="25239"/>
    <s v="Not Specified"/>
    <n v="0.06"/>
    <n v="355.98"/>
    <n v="58.92"/>
    <n v="3067"/>
    <x v="0"/>
    <s v="Carole Miller"/>
    <s v="Delivery Truck"/>
    <x v="3"/>
    <x v="1"/>
    <x v="1"/>
    <s v="Jumbo Drum"/>
    <x v="464"/>
    <n v="0.64"/>
    <n v="0.32656191015477543"/>
    <s v="United States"/>
    <x v="1"/>
    <x v="10"/>
    <s v="Austintown"/>
    <n v="44515"/>
    <x v="21"/>
    <x v="5"/>
    <s v="2015"/>
    <d v="2015-03-03T00:00:00"/>
    <n v="1660.92"/>
    <n v="14"/>
    <n v="5086.08"/>
    <n v="91376"/>
    <x v="0"/>
  </r>
  <r>
    <n v="21027"/>
    <s v="High"/>
    <n v="0.03"/>
    <n v="120.98"/>
    <n v="30"/>
    <n v="3069"/>
    <x v="1"/>
    <s v="Tiffany Merrill"/>
    <s v="Delivery Truck"/>
    <x v="3"/>
    <x v="1"/>
    <x v="1"/>
    <s v="Jumbo Drum"/>
    <x v="478"/>
    <n v="0.64"/>
    <n v="0.33678798595898546"/>
    <s v="United States"/>
    <x v="2"/>
    <x v="3"/>
    <s v="Oakdale"/>
    <n v="55128"/>
    <x v="144"/>
    <x v="1"/>
    <s v="2015"/>
    <d v="2015-06-03T00:00:00"/>
    <n v="638.02800000000002"/>
    <n v="15"/>
    <n v="1894.45"/>
    <n v="88191"/>
    <x v="0"/>
  </r>
  <r>
    <n v="21028"/>
    <s v="High"/>
    <n v="0.01"/>
    <n v="15.68"/>
    <n v="3.73"/>
    <n v="3069"/>
    <x v="1"/>
    <s v="Tiffany Merrill"/>
    <s v="Regular Air"/>
    <x v="3"/>
    <x v="1"/>
    <x v="2"/>
    <s v="Small Pack"/>
    <x v="770"/>
    <n v="0.46"/>
    <n v="0.69"/>
    <s v="United States"/>
    <x v="2"/>
    <x v="3"/>
    <s v="Oakdale"/>
    <n v="55128"/>
    <x v="144"/>
    <x v="1"/>
    <s v="2015"/>
    <d v="2015-06-03T00:00:00"/>
    <n v="138.49679999999998"/>
    <n v="12"/>
    <n v="200.72"/>
    <n v="88191"/>
    <x v="0"/>
  </r>
  <r>
    <n v="22213"/>
    <s v="Critical"/>
    <n v="0.09"/>
    <n v="1.82"/>
    <n v="0.83"/>
    <n v="3069"/>
    <x v="1"/>
    <s v="Tiffany Merrill"/>
    <s v="Regular Air"/>
    <x v="3"/>
    <x v="0"/>
    <x v="0"/>
    <s v="Wrap Bag"/>
    <x v="859"/>
    <n v="0.56999999999999995"/>
    <n v="-0.18288973384030419"/>
    <s v="United States"/>
    <x v="2"/>
    <x v="3"/>
    <s v="Oakdale"/>
    <n v="55128"/>
    <x v="79"/>
    <x v="2"/>
    <s v="2015"/>
    <d v="2015-02-15T00:00:00"/>
    <n v="-6.734"/>
    <n v="22"/>
    <n v="36.82"/>
    <n v="88192"/>
    <x v="0"/>
  </r>
  <r>
    <n v="2063"/>
    <s v="Low"/>
    <n v="0.06"/>
    <n v="19.23"/>
    <n v="6.15"/>
    <n v="3075"/>
    <x v="0"/>
    <s v="Gordon Brandt"/>
    <s v="Regular Air"/>
    <x v="0"/>
    <x v="1"/>
    <x v="2"/>
    <s v="Small Pack"/>
    <x v="159"/>
    <n v="0.44"/>
    <n v="-0.3"/>
    <s v="United States"/>
    <x v="0"/>
    <x v="1"/>
    <s v="Los Angeles"/>
    <n v="90061"/>
    <x v="136"/>
    <x v="2"/>
    <s v="2015"/>
    <d v="2015-02-28T00:00:00"/>
    <n v="-25.38"/>
    <n v="4"/>
    <n v="84.6"/>
    <n v="14756"/>
    <x v="0"/>
  </r>
  <r>
    <n v="19739"/>
    <s v="Medium"/>
    <n v="0"/>
    <n v="137.47999999999999"/>
    <n v="32.18"/>
    <n v="3076"/>
    <x v="0"/>
    <s v="Peter Hardy"/>
    <s v="Delivery Truck"/>
    <x v="2"/>
    <x v="1"/>
    <x v="14"/>
    <s v="Jumbo Box"/>
    <x v="860"/>
    <n v="0.78"/>
    <n v="-0.68498736310025277"/>
    <s v="United States"/>
    <x v="1"/>
    <x v="10"/>
    <s v="Stow"/>
    <n v="44224"/>
    <x v="0"/>
    <x v="0"/>
    <s v="2015"/>
    <d v="2015-01-08T00:00:00"/>
    <n v="-203.27"/>
    <n v="2"/>
    <n v="296.75"/>
    <n v="88241"/>
    <x v="0"/>
  </r>
  <r>
    <n v="23816"/>
    <s v="Medium"/>
    <n v="7.0000000000000007E-2"/>
    <n v="300.97000000000003"/>
    <n v="7.18"/>
    <n v="3077"/>
    <x v="0"/>
    <s v="Lynne Reid"/>
    <s v="Regular Air"/>
    <x v="2"/>
    <x v="2"/>
    <x v="13"/>
    <s v="Small Box"/>
    <x v="394"/>
    <n v="0.48"/>
    <n v="-1.3871350051528684"/>
    <s v="United States"/>
    <x v="1"/>
    <x v="10"/>
    <s v="Strongsville"/>
    <n v="44136"/>
    <x v="163"/>
    <x v="3"/>
    <s v="2015"/>
    <d v="2015-05-09T00:00:00"/>
    <n v="-807.59"/>
    <n v="2"/>
    <n v="582.20000000000005"/>
    <n v="88239"/>
    <x v="0"/>
  </r>
  <r>
    <n v="25489"/>
    <s v="Not Specified"/>
    <n v="0.04"/>
    <n v="35.44"/>
    <n v="5.09"/>
    <n v="3078"/>
    <x v="1"/>
    <s v="Kate McKenna"/>
    <s v="Regular Air"/>
    <x v="2"/>
    <x v="0"/>
    <x v="7"/>
    <s v="Small Box"/>
    <x v="861"/>
    <n v="0.38"/>
    <n v="0.69"/>
    <s v="United States"/>
    <x v="1"/>
    <x v="10"/>
    <s v="Toledo"/>
    <n v="43615"/>
    <x v="164"/>
    <x v="1"/>
    <s v="2015"/>
    <d v="2015-06-11T00:00:00"/>
    <n v="118.6317"/>
    <n v="5"/>
    <n v="171.93"/>
    <n v="88240"/>
    <x v="0"/>
  </r>
  <r>
    <n v="25490"/>
    <s v="Not Specified"/>
    <n v="0.08"/>
    <n v="3.98"/>
    <n v="0.7"/>
    <n v="3078"/>
    <x v="1"/>
    <s v="Kate McKenna"/>
    <s v="Regular Air"/>
    <x v="2"/>
    <x v="0"/>
    <x v="0"/>
    <s v="Wrap Bag"/>
    <x v="852"/>
    <n v="0.52"/>
    <n v="0.66223358908780916"/>
    <s v="United States"/>
    <x v="1"/>
    <x v="10"/>
    <s v="Toledo"/>
    <n v="43615"/>
    <x v="164"/>
    <x v="1"/>
    <s v="2015"/>
    <d v="2015-06-14T00:00:00"/>
    <n v="23.304000000000002"/>
    <n v="9"/>
    <n v="35.19"/>
    <n v="88240"/>
    <x v="0"/>
  </r>
  <r>
    <n v="5816"/>
    <s v="Medium"/>
    <n v="7.0000000000000007E-2"/>
    <n v="300.97000000000003"/>
    <n v="7.18"/>
    <n v="3079"/>
    <x v="1"/>
    <s v="Andrew Levine"/>
    <s v="Regular Air"/>
    <x v="2"/>
    <x v="2"/>
    <x v="13"/>
    <s v="Small Box"/>
    <x v="394"/>
    <n v="0.48"/>
    <n v="-0.39632623215503832"/>
    <s v="United States"/>
    <x v="1"/>
    <x v="19"/>
    <s v="Philadelphia"/>
    <n v="19112"/>
    <x v="163"/>
    <x v="3"/>
    <s v="2015"/>
    <d v="2015-05-09T00:00:00"/>
    <n v="-807.59"/>
    <n v="7"/>
    <n v="2037.69"/>
    <n v="41253"/>
    <x v="0"/>
  </r>
  <r>
    <n v="7489"/>
    <s v="Not Specified"/>
    <n v="0.04"/>
    <n v="35.44"/>
    <n v="5.09"/>
    <n v="3079"/>
    <x v="1"/>
    <s v="Andrew Levine"/>
    <s v="Regular Air"/>
    <x v="2"/>
    <x v="0"/>
    <x v="7"/>
    <s v="Small Box"/>
    <x v="861"/>
    <n v="0.38"/>
    <n v="0.20872455338595761"/>
    <s v="United States"/>
    <x v="1"/>
    <x v="19"/>
    <s v="Philadelphia"/>
    <n v="19112"/>
    <x v="164"/>
    <x v="1"/>
    <s v="2015"/>
    <d v="2015-06-11T00:00:00"/>
    <n v="150.72"/>
    <n v="21"/>
    <n v="722.1"/>
    <n v="53476"/>
    <x v="0"/>
  </r>
  <r>
    <n v="7490"/>
    <s v="Not Specified"/>
    <n v="0.08"/>
    <n v="3.98"/>
    <n v="0.7"/>
    <n v="3079"/>
    <x v="1"/>
    <s v="Andrew Levine"/>
    <s v="Regular Air"/>
    <x v="2"/>
    <x v="0"/>
    <x v="0"/>
    <s v="Wrap Bag"/>
    <x v="852"/>
    <n v="0.52"/>
    <n v="0.13794573092768861"/>
    <s v="United States"/>
    <x v="1"/>
    <x v="19"/>
    <s v="Philadelphia"/>
    <n v="19112"/>
    <x v="164"/>
    <x v="1"/>
    <s v="2015"/>
    <d v="2015-06-14T00:00:00"/>
    <n v="19.420000000000002"/>
    <n v="36"/>
    <n v="140.78"/>
    <n v="53476"/>
    <x v="0"/>
  </r>
  <r>
    <n v="7491"/>
    <s v="Not Specified"/>
    <n v="0.01"/>
    <n v="1.76"/>
    <n v="0.7"/>
    <n v="3079"/>
    <x v="1"/>
    <s v="Andrew Levine"/>
    <s v="Regular Air"/>
    <x v="2"/>
    <x v="0"/>
    <x v="0"/>
    <s v="Wrap Bag"/>
    <x v="28"/>
    <n v="0.56000000000000005"/>
    <n v="2.4128893000308356E-2"/>
    <s v="United States"/>
    <x v="1"/>
    <x v="19"/>
    <s v="Philadelphia"/>
    <n v="19112"/>
    <x v="164"/>
    <x v="1"/>
    <s v="2015"/>
    <d v="2015-06-12T00:00:00"/>
    <n v="3.13"/>
    <n v="71"/>
    <n v="129.72"/>
    <n v="53476"/>
    <x v="0"/>
  </r>
  <r>
    <n v="7492"/>
    <s v="Not Specified"/>
    <n v="0.01"/>
    <n v="193.17"/>
    <n v="19.989999999999998"/>
    <n v="3079"/>
    <x v="1"/>
    <s v="Andrew Levine"/>
    <s v="Express Air"/>
    <x v="2"/>
    <x v="0"/>
    <x v="10"/>
    <s v="Small Box"/>
    <x v="538"/>
    <n v="0.71"/>
    <n v="9.3599530144418241E-2"/>
    <s v="United States"/>
    <x v="1"/>
    <x v="19"/>
    <s v="Philadelphia"/>
    <n v="19112"/>
    <x v="164"/>
    <x v="1"/>
    <s v="2015"/>
    <d v="2015-06-11T00:00:00"/>
    <n v="1141.07"/>
    <n v="63"/>
    <n v="12190.98"/>
    <n v="53476"/>
    <x v="0"/>
  </r>
  <r>
    <n v="1739"/>
    <s v="Medium"/>
    <n v="0"/>
    <n v="137.47999999999999"/>
    <n v="32.18"/>
    <n v="3079"/>
    <x v="1"/>
    <s v="Andrew Levine"/>
    <s v="Delivery Truck"/>
    <x v="2"/>
    <x v="1"/>
    <x v="14"/>
    <s v="Jumbo Box"/>
    <x v="860"/>
    <n v="0.78"/>
    <n v="-0.13699654930716559"/>
    <s v="United States"/>
    <x v="1"/>
    <x v="19"/>
    <s v="Philadelphia"/>
    <n v="19112"/>
    <x v="0"/>
    <x v="0"/>
    <s v="2015"/>
    <d v="2015-01-08T00:00:00"/>
    <n v="-203.27"/>
    <n v="10"/>
    <n v="1483.76"/>
    <n v="12480"/>
    <x v="0"/>
  </r>
  <r>
    <n v="6807"/>
    <s v="Critical"/>
    <n v="0"/>
    <n v="2.21"/>
    <n v="1"/>
    <n v="3079"/>
    <x v="1"/>
    <s v="Andrew Levine"/>
    <s v="Express Air"/>
    <x v="2"/>
    <x v="0"/>
    <x v="0"/>
    <s v="Wrap Bag"/>
    <x v="862"/>
    <n v="0.38"/>
    <n v="0.11481991282404221"/>
    <s v="United States"/>
    <x v="1"/>
    <x v="19"/>
    <s v="Philadelphia"/>
    <n v="19112"/>
    <x v="69"/>
    <x v="1"/>
    <s v="2015"/>
    <d v="2015-06-11T00:00:00"/>
    <n v="10.01"/>
    <n v="33"/>
    <n v="87.18"/>
    <n v="48483"/>
    <x v="0"/>
  </r>
  <r>
    <n v="19756"/>
    <s v="High"/>
    <n v="0"/>
    <n v="65.989999999999995"/>
    <n v="5.99"/>
    <n v="3084"/>
    <x v="1"/>
    <s v="Debbie Hsu"/>
    <s v="Express Air"/>
    <x v="2"/>
    <x v="2"/>
    <x v="5"/>
    <s v="Small Box"/>
    <x v="788"/>
    <n v="0.57999999999999996"/>
    <n v="0.3928100239081726"/>
    <s v="United States"/>
    <x v="0"/>
    <x v="0"/>
    <s v="Lacey"/>
    <n v="98503"/>
    <x v="18"/>
    <x v="4"/>
    <s v="2015"/>
    <d v="2015-04-22T00:00:00"/>
    <n v="313.81200000000001"/>
    <n v="14"/>
    <n v="798.89"/>
    <n v="89879"/>
    <x v="0"/>
  </r>
  <r>
    <n v="20589"/>
    <s v="Not Specified"/>
    <n v="0.01"/>
    <n v="7.1"/>
    <n v="6.05"/>
    <n v="3084"/>
    <x v="1"/>
    <s v="Debbie Hsu"/>
    <s v="Regular Air"/>
    <x v="2"/>
    <x v="0"/>
    <x v="8"/>
    <s v="Small Box"/>
    <x v="227"/>
    <n v="0.39"/>
    <n v="-0.29421315414070126"/>
    <s v="United States"/>
    <x v="0"/>
    <x v="0"/>
    <s v="Lacey"/>
    <n v="98503"/>
    <x v="137"/>
    <x v="1"/>
    <s v="2015"/>
    <d v="2015-06-25T00:00:00"/>
    <n v="-39.186250000000001"/>
    <n v="18"/>
    <n v="133.19"/>
    <n v="89880"/>
    <x v="0"/>
  </r>
  <r>
    <n v="20590"/>
    <s v="Not Specified"/>
    <n v="0.05"/>
    <n v="18.97"/>
    <n v="9.0299999999999994"/>
    <n v="3084"/>
    <x v="1"/>
    <s v="Debbie Hsu"/>
    <s v="Regular Air"/>
    <x v="2"/>
    <x v="0"/>
    <x v="7"/>
    <s v="Small Box"/>
    <x v="273"/>
    <n v="0.37"/>
    <n v="-1.9418473235384773E-2"/>
    <s v="United States"/>
    <x v="0"/>
    <x v="0"/>
    <s v="Lacey"/>
    <n v="98503"/>
    <x v="137"/>
    <x v="1"/>
    <s v="2015"/>
    <d v="2015-06-25T00:00:00"/>
    <n v="-1.89"/>
    <n v="5"/>
    <n v="97.33"/>
    <n v="89880"/>
    <x v="0"/>
  </r>
  <r>
    <n v="20008"/>
    <s v="High"/>
    <n v="0.05"/>
    <n v="39.99"/>
    <n v="10.25"/>
    <n v="3086"/>
    <x v="0"/>
    <s v="Ted Durham"/>
    <s v="Express Air"/>
    <x v="3"/>
    <x v="2"/>
    <x v="13"/>
    <s v="Small Box"/>
    <x v="863"/>
    <n v="0.55000000000000004"/>
    <n v="3.2770605759682228E-2"/>
    <s v="United States"/>
    <x v="3"/>
    <x v="26"/>
    <s v="North Port"/>
    <n v="34287"/>
    <x v="73"/>
    <x v="3"/>
    <s v="2015"/>
    <d v="2015-05-19T00:00:00"/>
    <n v="4.29"/>
    <n v="3"/>
    <n v="130.91"/>
    <n v="88380"/>
    <x v="0"/>
  </r>
  <r>
    <n v="21085"/>
    <s v="Low"/>
    <n v="7.0000000000000007E-2"/>
    <n v="49.43"/>
    <n v="19.989999999999998"/>
    <n v="3089"/>
    <x v="0"/>
    <s v="Sandy Cannon"/>
    <s v="Regular Air"/>
    <x v="0"/>
    <x v="0"/>
    <x v="15"/>
    <s v="Small Box"/>
    <x v="864"/>
    <n v="0.56999999999999995"/>
    <n v="-0.43563267333759137"/>
    <s v="United States"/>
    <x v="2"/>
    <x v="13"/>
    <s v="Leawood"/>
    <n v="66209"/>
    <x v="76"/>
    <x v="0"/>
    <s v="2015"/>
    <d v="2015-01-29T00:00:00"/>
    <n v="-122.77"/>
    <n v="6"/>
    <n v="281.82"/>
    <n v="91219"/>
    <x v="0"/>
  </r>
  <r>
    <n v="20357"/>
    <s v="Critical"/>
    <n v="0.09"/>
    <n v="207.48"/>
    <n v="0.99"/>
    <n v="3095"/>
    <x v="0"/>
    <s v="Milton Lindsay"/>
    <s v="Regular Air"/>
    <x v="3"/>
    <x v="0"/>
    <x v="15"/>
    <s v="Small Box"/>
    <x v="718"/>
    <n v="0.55000000000000004"/>
    <n v="0.69"/>
    <s v="United States"/>
    <x v="1"/>
    <x v="10"/>
    <s v="Hamilton"/>
    <n v="45011"/>
    <x v="71"/>
    <x v="0"/>
    <s v="2015"/>
    <d v="2015-01-21T00:00:00"/>
    <n v="683.9556"/>
    <n v="5"/>
    <n v="991.24"/>
    <n v="86220"/>
    <x v="0"/>
  </r>
  <r>
    <n v="21235"/>
    <s v="High"/>
    <n v="0.08"/>
    <n v="40.98"/>
    <n v="7.2"/>
    <n v="3096"/>
    <x v="1"/>
    <s v="Mike Howard"/>
    <s v="Express Air"/>
    <x v="3"/>
    <x v="0"/>
    <x v="15"/>
    <s v="Small Box"/>
    <x v="865"/>
    <n v="0.6"/>
    <n v="-0.13882863340563992"/>
    <s v="United States"/>
    <x v="1"/>
    <x v="10"/>
    <s v="Hilliard"/>
    <n v="43026"/>
    <x v="84"/>
    <x v="3"/>
    <s v="2015"/>
    <d v="2015-05-25T00:00:00"/>
    <n v="-16.64"/>
    <n v="3"/>
    <n v="119.86"/>
    <n v="86221"/>
    <x v="0"/>
  </r>
  <r>
    <n v="21236"/>
    <s v="High"/>
    <n v="0.08"/>
    <n v="8.1199999999999992"/>
    <n v="2.83"/>
    <n v="3096"/>
    <x v="1"/>
    <s v="Mike Howard"/>
    <s v="Express Air"/>
    <x v="3"/>
    <x v="2"/>
    <x v="13"/>
    <s v="Small Pack"/>
    <x v="293"/>
    <n v="0.77"/>
    <n v="-0.60473828085451042"/>
    <s v="United States"/>
    <x v="1"/>
    <x v="10"/>
    <s v="Hilliard"/>
    <n v="43026"/>
    <x v="84"/>
    <x v="3"/>
    <s v="2015"/>
    <d v="2015-05-25T00:00:00"/>
    <n v="-59.73"/>
    <n v="12"/>
    <n v="98.77"/>
    <n v="86221"/>
    <x v="0"/>
  </r>
  <r>
    <n v="21237"/>
    <s v="High"/>
    <n v="0.02"/>
    <n v="262.11"/>
    <n v="62.74"/>
    <n v="3096"/>
    <x v="1"/>
    <s v="Mike Howard"/>
    <s v="Delivery Truck"/>
    <x v="3"/>
    <x v="1"/>
    <x v="11"/>
    <s v="Jumbo Box"/>
    <x v="866"/>
    <n v="0.75"/>
    <n v="-0.25384865329512907"/>
    <s v="United States"/>
    <x v="1"/>
    <x v="10"/>
    <s v="Hilliard"/>
    <n v="43026"/>
    <x v="84"/>
    <x v="3"/>
    <s v="2015"/>
    <d v="2015-05-25T00:00:00"/>
    <n v="-633.44123700000023"/>
    <n v="9"/>
    <n v="2495.35"/>
    <n v="86221"/>
    <x v="0"/>
  </r>
  <r>
    <n v="25999"/>
    <s v="Critical"/>
    <n v="0.04"/>
    <n v="33.89"/>
    <n v="5.0999999999999996"/>
    <n v="3096"/>
    <x v="1"/>
    <s v="Mike Howard"/>
    <s v="Express Air"/>
    <x v="3"/>
    <x v="0"/>
    <x v="10"/>
    <s v="Small Box"/>
    <x v="867"/>
    <n v="0.6"/>
    <n v="0.36341184086042921"/>
    <s v="United States"/>
    <x v="1"/>
    <x v="10"/>
    <s v="Hilliard"/>
    <n v="43026"/>
    <x v="77"/>
    <x v="1"/>
    <s v="2015"/>
    <d v="2015-06-18T00:00:00"/>
    <n v="72.984000000000009"/>
    <n v="6"/>
    <n v="200.83"/>
    <n v="86222"/>
    <x v="0"/>
  </r>
  <r>
    <n v="19816"/>
    <s v="Critical"/>
    <n v="0.05"/>
    <n v="35.44"/>
    <n v="5.09"/>
    <n v="3098"/>
    <x v="1"/>
    <s v="Lorraine Boykin"/>
    <s v="Regular Air"/>
    <x v="3"/>
    <x v="0"/>
    <x v="7"/>
    <s v="Small Box"/>
    <x v="861"/>
    <n v="0.38"/>
    <n v="0.69"/>
    <s v="United States"/>
    <x v="1"/>
    <x v="4"/>
    <s v="Shirley"/>
    <n v="11967"/>
    <x v="4"/>
    <x v="4"/>
    <s v="2015"/>
    <d v="2015-04-09T00:00:00"/>
    <n v="240.17519999999996"/>
    <n v="10"/>
    <n v="348.08"/>
    <n v="89314"/>
    <x v="0"/>
  </r>
  <r>
    <n v="22503"/>
    <s v="Low"/>
    <n v="0"/>
    <n v="11.7"/>
    <n v="6.96"/>
    <n v="3098"/>
    <x v="1"/>
    <s v="Lorraine Boykin"/>
    <s v="Express Air"/>
    <x v="3"/>
    <x v="0"/>
    <x v="15"/>
    <s v="Medium Box"/>
    <x v="459"/>
    <n v="0.5"/>
    <n v="-8.5412711671349395E-2"/>
    <s v="United States"/>
    <x v="1"/>
    <x v="4"/>
    <s v="Shirley"/>
    <n v="11967"/>
    <x v="77"/>
    <x v="1"/>
    <s v="2015"/>
    <d v="2015-06-19T00:00:00"/>
    <n v="-11.248000000000001"/>
    <n v="10"/>
    <n v="131.69"/>
    <n v="89315"/>
    <x v="0"/>
  </r>
  <r>
    <n v="18930"/>
    <s v="Low"/>
    <n v="0.06"/>
    <n v="2.89"/>
    <n v="0.5"/>
    <n v="3098"/>
    <x v="1"/>
    <s v="Lorraine Boykin"/>
    <s v="Regular Air"/>
    <x v="3"/>
    <x v="0"/>
    <x v="9"/>
    <s v="Small Box"/>
    <x v="277"/>
    <n v="0.38"/>
    <n v="0.69"/>
    <s v="United States"/>
    <x v="1"/>
    <x v="4"/>
    <s v="Shirley"/>
    <n v="11967"/>
    <x v="136"/>
    <x v="2"/>
    <s v="2015"/>
    <d v="2015-02-28T00:00:00"/>
    <n v="9.611699999999999"/>
    <n v="5"/>
    <n v="13.93"/>
    <n v="89316"/>
    <x v="0"/>
  </r>
  <r>
    <n v="19805"/>
    <s v="Critical"/>
    <n v="7.0000000000000007E-2"/>
    <n v="35.99"/>
    <n v="5"/>
    <n v="3100"/>
    <x v="0"/>
    <s v="Gladys Holloway"/>
    <s v="Regular Air"/>
    <x v="3"/>
    <x v="2"/>
    <x v="5"/>
    <s v="Wrap Bag"/>
    <x v="615"/>
    <n v="0.82"/>
    <n v="-9.4548785871964682"/>
    <s v="United States"/>
    <x v="3"/>
    <x v="26"/>
    <s v="Oakland Park"/>
    <n v="33334"/>
    <x v="78"/>
    <x v="5"/>
    <s v="2015"/>
    <d v="2015-03-27T00:00:00"/>
    <n v="-299.81420000000003"/>
    <n v="1"/>
    <n v="31.71"/>
    <n v="89988"/>
    <x v="0"/>
  </r>
  <r>
    <n v="18087"/>
    <s v="Critical"/>
    <n v="0.04"/>
    <n v="3.08"/>
    <n v="0.99"/>
    <n v="3105"/>
    <x v="1"/>
    <s v="Lawrence Hester"/>
    <s v="Regular Air"/>
    <x v="1"/>
    <x v="0"/>
    <x v="9"/>
    <s v="Small Box"/>
    <x v="675"/>
    <n v="0.37"/>
    <n v="0.22996167305449092"/>
    <s v="United States"/>
    <x v="3"/>
    <x v="35"/>
    <s v="Murray"/>
    <n v="42071"/>
    <x v="80"/>
    <x v="5"/>
    <s v="2015"/>
    <d v="2015-03-21T00:00:00"/>
    <n v="13.799999999999999"/>
    <n v="19"/>
    <n v="60.01"/>
    <n v="86327"/>
    <x v="0"/>
  </r>
  <r>
    <n v="18088"/>
    <s v="Critical"/>
    <n v="0.02"/>
    <n v="6.48"/>
    <n v="5.9"/>
    <n v="3105"/>
    <x v="1"/>
    <s v="Lawrence Hester"/>
    <s v="Regular Air"/>
    <x v="1"/>
    <x v="0"/>
    <x v="7"/>
    <s v="Small Box"/>
    <x v="250"/>
    <n v="0.37"/>
    <n v="4.8274346010112101E-2"/>
    <s v="United States"/>
    <x v="3"/>
    <x v="35"/>
    <s v="Murray"/>
    <n v="42071"/>
    <x v="80"/>
    <x v="5"/>
    <s v="2015"/>
    <d v="2015-03-21T00:00:00"/>
    <n v="4.3919999999999995"/>
    <n v="13"/>
    <n v="90.98"/>
    <n v="86327"/>
    <x v="0"/>
  </r>
  <r>
    <n v="18089"/>
    <s v="Critical"/>
    <n v="0.04"/>
    <n v="125.99"/>
    <n v="4.2"/>
    <n v="3105"/>
    <x v="1"/>
    <s v="Lawrence Hester"/>
    <s v="Regular Air"/>
    <x v="1"/>
    <x v="2"/>
    <x v="5"/>
    <s v="Small Box"/>
    <x v="868"/>
    <n v="0.59"/>
    <n v="-0.18592114582513575"/>
    <s v="United States"/>
    <x v="3"/>
    <x v="35"/>
    <s v="Murray"/>
    <n v="42071"/>
    <x v="80"/>
    <x v="5"/>
    <s v="2015"/>
    <d v="2015-03-22T00:00:00"/>
    <n v="-236.25"/>
    <n v="12"/>
    <n v="1270.7"/>
    <n v="86327"/>
    <x v="0"/>
  </r>
  <r>
    <n v="87"/>
    <s v="Critical"/>
    <n v="0.04"/>
    <n v="3.08"/>
    <n v="0.99"/>
    <n v="3106"/>
    <x v="1"/>
    <s v="Alexander O'Brien"/>
    <s v="Regular Air"/>
    <x v="1"/>
    <x v="0"/>
    <x v="9"/>
    <s v="Small Box"/>
    <x v="675"/>
    <n v="0.37"/>
    <n v="0.15206653438595011"/>
    <s v="United States"/>
    <x v="2"/>
    <x v="7"/>
    <s v="Houston"/>
    <n v="77041"/>
    <x v="80"/>
    <x v="5"/>
    <s v="2015"/>
    <d v="2015-03-21T00:00:00"/>
    <n v="36.020000000000003"/>
    <n v="75"/>
    <n v="236.87"/>
    <n v="548"/>
    <x v="0"/>
  </r>
  <r>
    <n v="88"/>
    <s v="Critical"/>
    <n v="0.02"/>
    <n v="6.48"/>
    <n v="5.9"/>
    <n v="3106"/>
    <x v="1"/>
    <s v="Alexander O'Brien"/>
    <s v="Regular Air"/>
    <x v="1"/>
    <x v="0"/>
    <x v="7"/>
    <s v="Small Box"/>
    <x v="250"/>
    <n v="0.37"/>
    <n v="-0.13652907713461485"/>
    <s v="United States"/>
    <x v="2"/>
    <x v="7"/>
    <s v="Houston"/>
    <n v="77041"/>
    <x v="80"/>
    <x v="5"/>
    <s v="2015"/>
    <d v="2015-03-21T00:00:00"/>
    <n v="-50.64"/>
    <n v="53"/>
    <n v="370.91"/>
    <n v="548"/>
    <x v="0"/>
  </r>
  <r>
    <n v="89"/>
    <s v="Critical"/>
    <n v="0.04"/>
    <n v="125.99"/>
    <n v="4.2"/>
    <n v="3106"/>
    <x v="1"/>
    <s v="Alexander O'Brien"/>
    <s v="Regular Air"/>
    <x v="1"/>
    <x v="2"/>
    <x v="5"/>
    <s v="Small Box"/>
    <x v="868"/>
    <n v="0.59"/>
    <n v="0.1025712689776006"/>
    <s v="United States"/>
    <x v="2"/>
    <x v="7"/>
    <s v="Houston"/>
    <n v="77041"/>
    <x v="80"/>
    <x v="5"/>
    <s v="2015"/>
    <d v="2015-03-22T00:00:00"/>
    <n v="510.48900000000003"/>
    <n v="47"/>
    <n v="4976.92"/>
    <n v="548"/>
    <x v="0"/>
  </r>
  <r>
    <n v="21120"/>
    <s v="Not Specified"/>
    <n v="7.0000000000000007E-2"/>
    <n v="34.54"/>
    <n v="14.72"/>
    <n v="3113"/>
    <x v="1"/>
    <s v="Wayne English"/>
    <s v="Regular Air"/>
    <x v="0"/>
    <x v="0"/>
    <x v="8"/>
    <s v="Small Box"/>
    <x v="869"/>
    <n v="0.37"/>
    <n v="-3.5101413986816703E-2"/>
    <s v="United States"/>
    <x v="3"/>
    <x v="11"/>
    <s v="New Iberia"/>
    <n v="70560"/>
    <x v="28"/>
    <x v="3"/>
    <s v="2015"/>
    <d v="2015-05-18T00:00:00"/>
    <n v="-20.182259999999999"/>
    <n v="17"/>
    <n v="574.97"/>
    <n v="86860"/>
    <x v="0"/>
  </r>
  <r>
    <n v="21121"/>
    <s v="Not Specified"/>
    <n v="0.02"/>
    <n v="12.28"/>
    <n v="6.47"/>
    <n v="3113"/>
    <x v="1"/>
    <s v="Wayne English"/>
    <s v="Regular Air"/>
    <x v="0"/>
    <x v="0"/>
    <x v="7"/>
    <s v="Small Box"/>
    <x v="849"/>
    <n v="0.38"/>
    <n v="-1.3623693803159176"/>
    <s v="United States"/>
    <x v="3"/>
    <x v="11"/>
    <s v="New Iberia"/>
    <n v="70560"/>
    <x v="28"/>
    <x v="3"/>
    <s v="2015"/>
    <d v="2015-05-17T00:00:00"/>
    <n v="-156.97220000000002"/>
    <n v="9"/>
    <n v="115.22"/>
    <n v="86860"/>
    <x v="0"/>
  </r>
  <r>
    <n v="21122"/>
    <s v="Not Specified"/>
    <n v="0.06"/>
    <n v="34.58"/>
    <n v="8.99"/>
    <n v="3113"/>
    <x v="1"/>
    <s v="Wayne English"/>
    <s v="Express Air"/>
    <x v="0"/>
    <x v="0"/>
    <x v="0"/>
    <s v="Small Pack"/>
    <x v="870"/>
    <n v="0.56000000000000005"/>
    <n v="0.84214004117569763"/>
    <s v="United States"/>
    <x v="3"/>
    <x v="11"/>
    <s v="New Iberia"/>
    <n v="70560"/>
    <x v="28"/>
    <x v="3"/>
    <s v="2015"/>
    <d v="2015-05-19T00:00:00"/>
    <n v="384.5043"/>
    <n v="13"/>
    <n v="456.58"/>
    <n v="86860"/>
    <x v="0"/>
  </r>
  <r>
    <n v="20795"/>
    <s v="Critical"/>
    <n v="0.08"/>
    <n v="349.45"/>
    <n v="60"/>
    <n v="3119"/>
    <x v="0"/>
    <s v="Jay Hubbard"/>
    <s v="Delivery Truck"/>
    <x v="0"/>
    <x v="1"/>
    <x v="11"/>
    <s v="Jumbo Drum"/>
    <x v="356"/>
    <m/>
    <n v="0.13601753888324819"/>
    <s v="United States"/>
    <x v="3"/>
    <x v="26"/>
    <s v="Orlando"/>
    <n v="32839"/>
    <x v="133"/>
    <x v="1"/>
    <s v="2015"/>
    <d v="2015-07-02T00:00:00"/>
    <n v="513.08399999999995"/>
    <n v="11"/>
    <n v="3772.19"/>
    <n v="86432"/>
    <x v="0"/>
  </r>
  <r>
    <n v="25473"/>
    <s v="Not Specified"/>
    <n v="0.08"/>
    <n v="315.98"/>
    <n v="19.989999999999998"/>
    <n v="3120"/>
    <x v="0"/>
    <s v="Daniel Christian"/>
    <s v="Regular Air"/>
    <x v="1"/>
    <x v="0"/>
    <x v="8"/>
    <s v="Small Box"/>
    <x v="871"/>
    <n v="0.38"/>
    <n v="1.6847809633374709E-2"/>
    <s v="United States"/>
    <x v="3"/>
    <x v="11"/>
    <s v="New Orleans"/>
    <n v="70117"/>
    <x v="110"/>
    <x v="1"/>
    <s v="2015"/>
    <d v="2015-06-14T00:00:00"/>
    <n v="44.519999999999996"/>
    <n v="9"/>
    <n v="2642.48"/>
    <n v="90160"/>
    <x v="0"/>
  </r>
  <r>
    <n v="23764"/>
    <s v="Low"/>
    <n v="0.02"/>
    <n v="7.1"/>
    <n v="6.05"/>
    <n v="3123"/>
    <x v="0"/>
    <s v="Jamie Manning"/>
    <s v="Regular Air"/>
    <x v="1"/>
    <x v="0"/>
    <x v="8"/>
    <s v="Small Box"/>
    <x v="227"/>
    <n v="0.39"/>
    <n v="-0.79471544715447151"/>
    <s v="United States"/>
    <x v="2"/>
    <x v="12"/>
    <s v="Melrose Park"/>
    <n v="60160"/>
    <x v="0"/>
    <x v="0"/>
    <s v="2015"/>
    <d v="2015-01-09T00:00:00"/>
    <n v="-48.875"/>
    <n v="8"/>
    <n v="61.5"/>
    <n v="87287"/>
    <x v="0"/>
  </r>
  <r>
    <n v="25060"/>
    <s v="Not Specified"/>
    <n v="0.05"/>
    <n v="120.98"/>
    <n v="9.07"/>
    <n v="3124"/>
    <x v="0"/>
    <s v="Neil Barbee"/>
    <s v="Regular Air"/>
    <x v="1"/>
    <x v="0"/>
    <x v="8"/>
    <s v="Small Box"/>
    <x v="470"/>
    <n v="0.35"/>
    <n v="0.69"/>
    <s v="United States"/>
    <x v="2"/>
    <x v="12"/>
    <s v="Moline"/>
    <n v="61265"/>
    <x v="155"/>
    <x v="3"/>
    <s v="2015"/>
    <d v="2015-05-31T00:00:00"/>
    <n v="881.04719999999998"/>
    <n v="11"/>
    <n v="1276.8800000000001"/>
    <n v="87286"/>
    <x v="0"/>
  </r>
  <r>
    <n v="25352"/>
    <s v="High"/>
    <n v="0.08"/>
    <n v="120.97"/>
    <n v="26.3"/>
    <n v="3125"/>
    <x v="0"/>
    <s v="Guy McDonald"/>
    <s v="Delivery Truck"/>
    <x v="1"/>
    <x v="2"/>
    <x v="6"/>
    <s v="Jumbo Drum"/>
    <x v="872"/>
    <n v="0.38"/>
    <n v="-1.001116054456717"/>
    <s v="United States"/>
    <x v="2"/>
    <x v="12"/>
    <s v="Mount Prospect"/>
    <n v="60056"/>
    <x v="99"/>
    <x v="0"/>
    <s v="2015"/>
    <d v="2015-01-07T00:00:00"/>
    <n v="-233.840688"/>
    <n v="2"/>
    <n v="233.58"/>
    <n v="87285"/>
    <x v="0"/>
  </r>
  <r>
    <n v="24457"/>
    <s v="Low"/>
    <n v="0.08"/>
    <n v="3.69"/>
    <n v="2.5"/>
    <n v="3128"/>
    <x v="0"/>
    <s v="Cathy Burgess"/>
    <s v="Regular Air"/>
    <x v="2"/>
    <x v="0"/>
    <x v="4"/>
    <s v="Small Box"/>
    <x v="488"/>
    <n v="0.39"/>
    <n v="-4.3488430268918083"/>
    <s v="United States"/>
    <x v="3"/>
    <x v="11"/>
    <s v="Shreveport"/>
    <n v="71109"/>
    <x v="97"/>
    <x v="1"/>
    <s v="2015"/>
    <d v="2015-06-30T00:00:00"/>
    <n v="-139.07600000000002"/>
    <n v="9"/>
    <n v="31.98"/>
    <n v="89810"/>
    <x v="0"/>
  </r>
  <r>
    <n v="20483"/>
    <s v="High"/>
    <n v="0.1"/>
    <n v="180.98"/>
    <n v="26.2"/>
    <n v="3132"/>
    <x v="1"/>
    <s v="Anita Kang"/>
    <s v="Delivery Truck"/>
    <x v="0"/>
    <x v="1"/>
    <x v="1"/>
    <s v="Jumbo Drum"/>
    <x v="68"/>
    <n v="0.59"/>
    <n v="-0.1244927033999461"/>
    <s v="United States"/>
    <x v="2"/>
    <x v="12"/>
    <s v="Mundelein"/>
    <n v="60060"/>
    <x v="33"/>
    <x v="1"/>
    <s v="2015"/>
    <d v="2015-06-23T00:00:00"/>
    <n v="-64.664000000000001"/>
    <n v="3"/>
    <n v="519.41999999999996"/>
    <n v="86790"/>
    <x v="0"/>
  </r>
  <r>
    <n v="19258"/>
    <s v="Medium"/>
    <n v="0.04"/>
    <n v="62.05"/>
    <n v="3.99"/>
    <n v="3132"/>
    <x v="1"/>
    <s v="Anita Kang"/>
    <s v="Regular Air"/>
    <x v="0"/>
    <x v="0"/>
    <x v="15"/>
    <s v="Small Box"/>
    <x v="873"/>
    <n v="0.55000000000000004"/>
    <n v="0.69"/>
    <s v="United States"/>
    <x v="2"/>
    <x v="12"/>
    <s v="Mundelein"/>
    <n v="60060"/>
    <x v="28"/>
    <x v="3"/>
    <s v="2015"/>
    <d v="2015-05-18T00:00:00"/>
    <n v="1644.0767999999998"/>
    <n v="40"/>
    <n v="2382.7199999999998"/>
    <n v="86794"/>
    <x v="0"/>
  </r>
  <r>
    <n v="22459"/>
    <s v="Medium"/>
    <n v="0.1"/>
    <n v="5.81"/>
    <n v="8.49"/>
    <n v="3133"/>
    <x v="1"/>
    <s v="Kristine Singleton"/>
    <s v="Regular Air"/>
    <x v="0"/>
    <x v="0"/>
    <x v="8"/>
    <s v="Small Box"/>
    <x v="104"/>
    <n v="0.39"/>
    <n v="-5.394696736453203"/>
    <s v="United States"/>
    <x v="2"/>
    <x v="12"/>
    <s v="Naperville"/>
    <n v="60540"/>
    <x v="59"/>
    <x v="0"/>
    <s v="2015"/>
    <d v="2015-01-17T00:00:00"/>
    <n v="-350.43950000000001"/>
    <n v="12"/>
    <n v="64.959999999999994"/>
    <n v="86789"/>
    <x v="0"/>
  </r>
  <r>
    <n v="22460"/>
    <s v="Medium"/>
    <n v="0.03"/>
    <n v="1.81"/>
    <n v="0.75"/>
    <n v="3133"/>
    <x v="1"/>
    <s v="Kristine Singleton"/>
    <s v="Regular Air"/>
    <x v="0"/>
    <x v="0"/>
    <x v="3"/>
    <s v="Wrap Bag"/>
    <x v="874"/>
    <n v="0.52"/>
    <n v="0.21958202716823405"/>
    <s v="United States"/>
    <x v="2"/>
    <x v="12"/>
    <s v="Naperville"/>
    <n v="60540"/>
    <x v="59"/>
    <x v="0"/>
    <s v="2015"/>
    <d v="2015-01-17T00:00:00"/>
    <n v="4.2027999999999999"/>
    <n v="10"/>
    <n v="19.14"/>
    <n v="86789"/>
    <x v="0"/>
  </r>
  <r>
    <n v="21719"/>
    <s v="Critical"/>
    <n v="0.08"/>
    <n v="5.4"/>
    <n v="7.78"/>
    <n v="3133"/>
    <x v="1"/>
    <s v="Kristine Singleton"/>
    <s v="Regular Air"/>
    <x v="0"/>
    <x v="0"/>
    <x v="8"/>
    <s v="Small Box"/>
    <x v="97"/>
    <n v="0.37"/>
    <n v="-1.7383826429980274"/>
    <s v="United States"/>
    <x v="2"/>
    <x v="12"/>
    <s v="Naperville"/>
    <n v="60540"/>
    <x v="30"/>
    <x v="5"/>
    <s v="2015"/>
    <d v="2015-03-04T00:00:00"/>
    <n v="-44.067999999999998"/>
    <n v="4"/>
    <n v="25.35"/>
    <n v="86792"/>
    <x v="0"/>
  </r>
  <r>
    <n v="21720"/>
    <s v="Critical"/>
    <n v="0.09"/>
    <n v="8.4600000000000009"/>
    <n v="8.99"/>
    <n v="3133"/>
    <x v="1"/>
    <s v="Kristine Singleton"/>
    <s v="Express Air"/>
    <x v="0"/>
    <x v="2"/>
    <x v="13"/>
    <s v="Small Pack"/>
    <x v="875"/>
    <n v="0.79"/>
    <n v="-2.2320675105485233"/>
    <s v="United States"/>
    <x v="2"/>
    <x v="12"/>
    <s v="Naperville"/>
    <n v="60540"/>
    <x v="30"/>
    <x v="5"/>
    <s v="2015"/>
    <d v="2015-03-07T00:00:00"/>
    <n v="-100.51"/>
    <n v="5"/>
    <n v="45.03"/>
    <n v="86792"/>
    <x v="0"/>
  </r>
  <r>
    <n v="21721"/>
    <s v="Critical"/>
    <n v="0.21"/>
    <n v="14.98"/>
    <n v="8.99"/>
    <n v="3133"/>
    <x v="1"/>
    <s v="Kristine Singleton"/>
    <s v="Regular Air"/>
    <x v="0"/>
    <x v="1"/>
    <x v="2"/>
    <s v="Small Pack"/>
    <x v="826"/>
    <n v="0.39"/>
    <n v="-0.1153571196464548"/>
    <s v="United States"/>
    <x v="2"/>
    <x v="12"/>
    <s v="Naperville"/>
    <n v="60540"/>
    <x v="30"/>
    <x v="5"/>
    <s v="2015"/>
    <d v="2015-03-05T00:00:00"/>
    <n v="-17.75"/>
    <n v="10"/>
    <n v="153.87"/>
    <n v="86792"/>
    <x v="0"/>
  </r>
  <r>
    <n v="21722"/>
    <s v="Critical"/>
    <n v="0.04"/>
    <n v="155.99"/>
    <n v="8.08"/>
    <n v="3133"/>
    <x v="1"/>
    <s v="Kristine Singleton"/>
    <s v="Regular Air"/>
    <x v="0"/>
    <x v="2"/>
    <x v="5"/>
    <s v="Small Box"/>
    <x v="876"/>
    <n v="0.6"/>
    <n v="0.49099498987619322"/>
    <s v="United States"/>
    <x v="2"/>
    <x v="12"/>
    <s v="Naperville"/>
    <n v="60540"/>
    <x v="30"/>
    <x v="5"/>
    <s v="2015"/>
    <d v="2015-03-05T00:00:00"/>
    <n v="1374.9480000000001"/>
    <n v="22"/>
    <n v="2800.33"/>
    <n v="86792"/>
    <x v="0"/>
  </r>
  <r>
    <n v="23898"/>
    <s v="Critical"/>
    <n v="0.03"/>
    <n v="150.88999999999999"/>
    <n v="60.2"/>
    <n v="3136"/>
    <x v="0"/>
    <s v="Lee Hancock"/>
    <s v="Delivery Truck"/>
    <x v="3"/>
    <x v="1"/>
    <x v="1"/>
    <s v="Jumbo Drum"/>
    <x v="433"/>
    <n v="0.77"/>
    <n v="-0.18850565762799529"/>
    <s v="United States"/>
    <x v="1"/>
    <x v="14"/>
    <s v="Sanford"/>
    <n v="4073"/>
    <x v="11"/>
    <x v="2"/>
    <s v="2015"/>
    <d v="2015-02-22T00:00:00"/>
    <n v="-677.87199999999996"/>
    <n v="23"/>
    <n v="3596.03"/>
    <n v="86791"/>
    <x v="0"/>
  </r>
  <r>
    <n v="24691"/>
    <s v="Not Specified"/>
    <n v="0.09"/>
    <n v="304.99"/>
    <n v="19.989999999999998"/>
    <n v="3137"/>
    <x v="0"/>
    <s v="Alison Sharp"/>
    <s v="Regular Air"/>
    <x v="0"/>
    <x v="0"/>
    <x v="8"/>
    <s v="Small Box"/>
    <x v="831"/>
    <n v="0.4"/>
    <n v="0.69"/>
    <s v="United States"/>
    <x v="1"/>
    <x v="16"/>
    <s v="Laconia"/>
    <n v="3246"/>
    <x v="178"/>
    <x v="1"/>
    <s v="2015"/>
    <d v="2015-06-09T00:00:00"/>
    <n v="1623.9494999999999"/>
    <n v="8"/>
    <n v="2353.5500000000002"/>
    <n v="86795"/>
    <x v="0"/>
  </r>
  <r>
    <n v="23706"/>
    <s v="Not Specified"/>
    <n v="0.05"/>
    <n v="4.0599999999999996"/>
    <n v="6.89"/>
    <n v="3138"/>
    <x v="0"/>
    <s v="Herbert Donnelly Swanson"/>
    <s v="Express Air"/>
    <x v="0"/>
    <x v="0"/>
    <x v="15"/>
    <s v="Small Box"/>
    <x v="326"/>
    <n v="0.6"/>
    <n v="-1.3269417737928055"/>
    <s v="United States"/>
    <x v="1"/>
    <x v="16"/>
    <s v="Londonderry"/>
    <n v="3053"/>
    <x v="117"/>
    <x v="1"/>
    <s v="2015"/>
    <d v="2015-06-21T00:00:00"/>
    <n v="-122.83499999999999"/>
    <n v="22"/>
    <n v="92.57"/>
    <n v="86796"/>
    <x v="0"/>
  </r>
  <r>
    <n v="23427"/>
    <s v="Critical"/>
    <n v="0.09"/>
    <n v="280.98"/>
    <n v="57"/>
    <n v="3139"/>
    <x v="0"/>
    <s v="David Powell"/>
    <s v="Delivery Truck"/>
    <x v="1"/>
    <x v="1"/>
    <x v="1"/>
    <s v="Jumbo Drum"/>
    <x v="234"/>
    <n v="0.78"/>
    <n v="3.1663073834273275E-2"/>
    <s v="United States"/>
    <x v="1"/>
    <x v="2"/>
    <s v="Cranford"/>
    <n v="7016"/>
    <x v="10"/>
    <x v="3"/>
    <s v="2015"/>
    <d v="2015-05-05T00:00:00"/>
    <n v="252.48800000000028"/>
    <n v="31"/>
    <n v="7974.21"/>
    <n v="86793"/>
    <x v="0"/>
  </r>
  <r>
    <n v="18917"/>
    <s v="Low"/>
    <n v="0.09"/>
    <n v="6.84"/>
    <n v="8.3699999999999992"/>
    <n v="3141"/>
    <x v="1"/>
    <s v="Jerome McIntosh"/>
    <s v="Regular Air"/>
    <x v="3"/>
    <x v="0"/>
    <x v="12"/>
    <s v="Small Pack"/>
    <x v="597"/>
    <n v="0.57999999999999996"/>
    <n v="-1.0170493685419058"/>
    <s v="United States"/>
    <x v="2"/>
    <x v="7"/>
    <s v="Pasadena"/>
    <n v="77506"/>
    <x v="144"/>
    <x v="1"/>
    <s v="2015"/>
    <d v="2015-06-08T00:00:00"/>
    <n v="-88.584999999999994"/>
    <n v="13"/>
    <n v="87.1"/>
    <n v="86369"/>
    <x v="0"/>
  </r>
  <r>
    <n v="18918"/>
    <s v="Low"/>
    <n v="7.0000000000000007E-2"/>
    <n v="48.91"/>
    <n v="35"/>
    <n v="3141"/>
    <x v="1"/>
    <s v="Jerome McIntosh"/>
    <s v="Express Air"/>
    <x v="3"/>
    <x v="0"/>
    <x v="10"/>
    <s v="Large Box"/>
    <x v="595"/>
    <n v="0.83"/>
    <n v="-0.65912113562956332"/>
    <s v="United States"/>
    <x v="2"/>
    <x v="7"/>
    <s v="Pasadena"/>
    <n v="77506"/>
    <x v="144"/>
    <x v="1"/>
    <s v="2015"/>
    <d v="2015-06-03T00:00:00"/>
    <n v="-485.68"/>
    <n v="15"/>
    <n v="736.86"/>
    <n v="86369"/>
    <x v="0"/>
  </r>
  <r>
    <n v="26039"/>
    <s v="Medium"/>
    <n v="0.02"/>
    <n v="15.42"/>
    <n v="5.41"/>
    <n v="3143"/>
    <x v="0"/>
    <s v="Neil Song"/>
    <s v="Regular Air"/>
    <x v="3"/>
    <x v="0"/>
    <x v="10"/>
    <s v="Small Box"/>
    <x v="877"/>
    <n v="0.59"/>
    <n v="-0.48374704491725767"/>
    <s v="United States"/>
    <x v="2"/>
    <x v="7"/>
    <s v="Pflugerville"/>
    <n v="78660"/>
    <x v="120"/>
    <x v="5"/>
    <s v="2015"/>
    <d v="2015-03-25T00:00:00"/>
    <n v="-16.37"/>
    <n v="2"/>
    <n v="33.840000000000003"/>
    <n v="86368"/>
    <x v="0"/>
  </r>
  <r>
    <n v="19193"/>
    <s v="Critical"/>
    <n v="0.03"/>
    <n v="3.36"/>
    <n v="6.27"/>
    <n v="3146"/>
    <x v="1"/>
    <s v="Maureen Stout"/>
    <s v="Regular Air"/>
    <x v="0"/>
    <x v="0"/>
    <x v="8"/>
    <s v="Small Box"/>
    <x v="198"/>
    <n v="0.4"/>
    <n v="-6.3260805369127517"/>
    <s v="United States"/>
    <x v="2"/>
    <x v="7"/>
    <s v="Pharr"/>
    <n v="78577"/>
    <x v="148"/>
    <x v="0"/>
    <s v="2015"/>
    <d v="2015-01-05T00:00:00"/>
    <n v="-94.258600000000001"/>
    <n v="4"/>
    <n v="14.9"/>
    <n v="85850"/>
    <x v="0"/>
  </r>
  <r>
    <n v="19194"/>
    <s v="Critical"/>
    <n v="7.0000000000000007E-2"/>
    <n v="3.71"/>
    <n v="1.93"/>
    <n v="3146"/>
    <x v="1"/>
    <s v="Maureen Stout"/>
    <s v="Express Air"/>
    <x v="0"/>
    <x v="0"/>
    <x v="7"/>
    <s v="Wrap Bag"/>
    <x v="878"/>
    <n v="0.35"/>
    <n v="0.15970736629667004"/>
    <s v="United States"/>
    <x v="2"/>
    <x v="7"/>
    <s v="Pharr"/>
    <n v="78577"/>
    <x v="148"/>
    <x v="0"/>
    <s v="2015"/>
    <d v="2015-01-06T00:00:00"/>
    <n v="6.3308"/>
    <n v="11"/>
    <n v="39.64"/>
    <n v="85850"/>
    <x v="0"/>
  </r>
  <r>
    <n v="24200"/>
    <s v="Medium"/>
    <n v="0.06"/>
    <n v="19.989999999999998"/>
    <n v="11.17"/>
    <n v="3148"/>
    <x v="0"/>
    <s v="Leroy Field"/>
    <s v="Regular Air"/>
    <x v="0"/>
    <x v="1"/>
    <x v="2"/>
    <s v="Large Box"/>
    <x v="172"/>
    <n v="0.6"/>
    <n v="-0.47905656319449419"/>
    <s v="United States"/>
    <x v="0"/>
    <x v="44"/>
    <s v="Post Falls"/>
    <n v="83854"/>
    <x v="101"/>
    <x v="0"/>
    <s v="2015"/>
    <d v="2015-01-14T00:00:00"/>
    <n v="-66.823599999999999"/>
    <n v="7"/>
    <n v="139.49"/>
    <n v="89716"/>
    <x v="0"/>
  </r>
  <r>
    <n v="24202"/>
    <s v="Medium"/>
    <n v="0.06"/>
    <n v="320.98"/>
    <n v="58.95"/>
    <n v="3149"/>
    <x v="0"/>
    <s v="Harriet Moore"/>
    <s v="Delivery Truck"/>
    <x v="0"/>
    <x v="1"/>
    <x v="1"/>
    <s v="Jumbo Drum"/>
    <x v="879"/>
    <n v="0.56999999999999995"/>
    <n v="0.49764754690309004"/>
    <s v="United States"/>
    <x v="0"/>
    <x v="44"/>
    <s v="Rexburg"/>
    <n v="83440"/>
    <x v="101"/>
    <x v="0"/>
    <s v="2015"/>
    <d v="2015-01-16T00:00:00"/>
    <n v="971.62200000000007"/>
    <n v="6"/>
    <n v="1952.43"/>
    <n v="89716"/>
    <x v="0"/>
  </r>
  <r>
    <n v="19625"/>
    <s v="Not Specified"/>
    <n v="0.01"/>
    <n v="145.97999999999999"/>
    <n v="46.2"/>
    <n v="3151"/>
    <x v="1"/>
    <s v="Glenda Hunter"/>
    <s v="Delivery Truck"/>
    <x v="0"/>
    <x v="1"/>
    <x v="11"/>
    <s v="Jumbo Box"/>
    <x v="880"/>
    <n v="0.69"/>
    <n v="-9.8127357217371008E-2"/>
    <s v="United States"/>
    <x v="0"/>
    <x v="1"/>
    <s v="Twentynine Palms"/>
    <n v="92277"/>
    <x v="26"/>
    <x v="1"/>
    <s v="2015"/>
    <d v="2015-06-03T00:00:00"/>
    <n v="-134.512"/>
    <n v="9"/>
    <n v="1370.79"/>
    <n v="88543"/>
    <x v="0"/>
  </r>
  <r>
    <n v="19618"/>
    <s v="Critical"/>
    <n v="0.01"/>
    <n v="3502.14"/>
    <n v="8.73"/>
    <n v="3151"/>
    <x v="1"/>
    <s v="Glenda Hunter"/>
    <s v="Delivery Truck"/>
    <x v="0"/>
    <x v="2"/>
    <x v="6"/>
    <s v="Jumbo Box"/>
    <x v="25"/>
    <n v="0.56999999999999995"/>
    <n v="-1.1639572881297851"/>
    <s v="United States"/>
    <x v="0"/>
    <x v="1"/>
    <s v="Twentynine Palms"/>
    <n v="92277"/>
    <x v="128"/>
    <x v="2"/>
    <s v="2015"/>
    <d v="2015-02-05T00:00:00"/>
    <n v="-4075.9339920000002"/>
    <n v="1"/>
    <n v="3501.79"/>
    <n v="88544"/>
    <x v="0"/>
  </r>
  <r>
    <n v="19619"/>
    <s v="Critical"/>
    <n v="0.06"/>
    <n v="15.73"/>
    <n v="7.42"/>
    <n v="3151"/>
    <x v="1"/>
    <s v="Glenda Hunter"/>
    <s v="Regular Air"/>
    <x v="0"/>
    <x v="0"/>
    <x v="12"/>
    <s v="Small Pack"/>
    <x v="722"/>
    <n v="0.56000000000000005"/>
    <n v="-0.2943972081218274"/>
    <s v="United States"/>
    <x v="0"/>
    <x v="1"/>
    <s v="Twentynine Palms"/>
    <n v="92277"/>
    <x v="128"/>
    <x v="2"/>
    <s v="2015"/>
    <d v="2015-02-05T00:00:00"/>
    <n v="-18.558799999999998"/>
    <n v="4"/>
    <n v="63.04"/>
    <n v="88544"/>
    <x v="0"/>
  </r>
  <r>
    <n v="23322"/>
    <s v="Not Specified"/>
    <n v="0.05"/>
    <n v="25.99"/>
    <n v="5.37"/>
    <n v="3151"/>
    <x v="1"/>
    <s v="Glenda Hunter"/>
    <s v="Express Air"/>
    <x v="0"/>
    <x v="0"/>
    <x v="0"/>
    <s v="Small Box"/>
    <x v="577"/>
    <n v="0.56000000000000005"/>
    <n v="0.48821801262878023"/>
    <s v="United States"/>
    <x v="0"/>
    <x v="1"/>
    <s v="Twentynine Palms"/>
    <n v="92277"/>
    <x v="160"/>
    <x v="2"/>
    <s v="2015"/>
    <d v="2015-02-18T00:00:00"/>
    <n v="220.35719999999998"/>
    <n v="18"/>
    <n v="451.35"/>
    <n v="88545"/>
    <x v="0"/>
  </r>
  <r>
    <n v="24723"/>
    <s v="Medium"/>
    <n v="0.04"/>
    <n v="17.239999999999998"/>
    <n v="3.26"/>
    <n v="3151"/>
    <x v="1"/>
    <s v="Glenda Hunter"/>
    <s v="Regular Air"/>
    <x v="1"/>
    <x v="0"/>
    <x v="12"/>
    <s v="Small Pack"/>
    <x v="881"/>
    <n v="0.56000000000000005"/>
    <n v="0.39908026755852843"/>
    <s v="United States"/>
    <x v="0"/>
    <x v="1"/>
    <s v="Twentynine Palms"/>
    <n v="92277"/>
    <x v="136"/>
    <x v="2"/>
    <s v="2015"/>
    <d v="2015-02-28T00:00:00"/>
    <n v="47.73"/>
    <n v="7"/>
    <n v="119.6"/>
    <n v="88546"/>
    <x v="0"/>
  </r>
  <r>
    <n v="24329"/>
    <s v="Medium"/>
    <n v="0.02"/>
    <n v="5.98"/>
    <n v="1.49"/>
    <n v="3151"/>
    <x v="1"/>
    <s v="Glenda Hunter"/>
    <s v="Regular Air"/>
    <x v="0"/>
    <x v="0"/>
    <x v="8"/>
    <s v="Small Box"/>
    <x v="370"/>
    <n v="0.39"/>
    <n v="0.47622704507512525"/>
    <s v="United States"/>
    <x v="0"/>
    <x v="1"/>
    <s v="Twentynine Palms"/>
    <n v="92277"/>
    <x v="140"/>
    <x v="5"/>
    <s v="2015"/>
    <d v="2015-03-12T00:00:00"/>
    <n v="28.526000000000003"/>
    <n v="10"/>
    <n v="59.9"/>
    <n v="88547"/>
    <x v="0"/>
  </r>
  <r>
    <n v="21734"/>
    <s v="High"/>
    <n v="0.01"/>
    <n v="99.23"/>
    <n v="8.99"/>
    <n v="3151"/>
    <x v="1"/>
    <s v="Glenda Hunter"/>
    <s v="Regular Air"/>
    <x v="0"/>
    <x v="1"/>
    <x v="2"/>
    <s v="Small Pack"/>
    <x v="153"/>
    <n v="0.35"/>
    <n v="-0.88147550896996563"/>
    <s v="United States"/>
    <x v="0"/>
    <x v="1"/>
    <s v="Twentynine Palms"/>
    <n v="92277"/>
    <x v="48"/>
    <x v="5"/>
    <s v="2015"/>
    <d v="2015-04-02T00:00:00"/>
    <n v="-87.46"/>
    <n v="1"/>
    <n v="99.22"/>
    <n v="88548"/>
    <x v="0"/>
  </r>
  <r>
    <n v="21436"/>
    <s v="High"/>
    <n v="0.08"/>
    <n v="150.97999999999999"/>
    <n v="13.99"/>
    <n v="3154"/>
    <x v="1"/>
    <s v="Faye Manning"/>
    <s v="Express Air"/>
    <x v="0"/>
    <x v="2"/>
    <x v="6"/>
    <s v="Medium Box"/>
    <x v="216"/>
    <n v="0.38"/>
    <n v="-3.3349664644962912E-3"/>
    <s v="United States"/>
    <x v="3"/>
    <x v="26"/>
    <s v="Saint Petersburg"/>
    <n v="33710"/>
    <x v="161"/>
    <x v="0"/>
    <s v="2015"/>
    <d v="2015-01-27T00:00:00"/>
    <n v="-3.9479999999999995"/>
    <n v="8"/>
    <n v="1183.82"/>
    <n v="86899"/>
    <x v="0"/>
  </r>
  <r>
    <n v="20253"/>
    <s v="Critical"/>
    <n v="0.03"/>
    <n v="17.7"/>
    <n v="9.4700000000000006"/>
    <n v="3154"/>
    <x v="1"/>
    <s v="Faye Manning"/>
    <s v="Regular Air"/>
    <x v="3"/>
    <x v="0"/>
    <x v="10"/>
    <s v="Small Box"/>
    <x v="552"/>
    <n v="0.59"/>
    <n v="0.13967685979085095"/>
    <s v="United States"/>
    <x v="3"/>
    <x v="26"/>
    <s v="Saint Petersburg"/>
    <n v="33710"/>
    <x v="5"/>
    <x v="3"/>
    <s v="2015"/>
    <d v="2015-05-30T00:00:00"/>
    <n v="28.182599999999997"/>
    <n v="11"/>
    <n v="201.77"/>
    <n v="86900"/>
    <x v="0"/>
  </r>
  <r>
    <n v="18635"/>
    <s v="Critical"/>
    <n v="0.04"/>
    <n v="21.38"/>
    <n v="8.99"/>
    <n v="3154"/>
    <x v="1"/>
    <s v="Faye Manning"/>
    <s v="Regular Air"/>
    <x v="0"/>
    <x v="0"/>
    <x v="0"/>
    <s v="Small Pack"/>
    <x v="731"/>
    <n v="0.59"/>
    <n v="-0.11644051751341115"/>
    <s v="United States"/>
    <x v="3"/>
    <x v="26"/>
    <s v="Saint Petersburg"/>
    <n v="33710"/>
    <x v="25"/>
    <x v="5"/>
    <s v="2015"/>
    <d v="2015-03-30T00:00:00"/>
    <n v="-51.66"/>
    <n v="21"/>
    <n v="443.66"/>
    <n v="86901"/>
    <x v="0"/>
  </r>
  <r>
    <n v="23392"/>
    <s v="Critical"/>
    <n v="0.02"/>
    <n v="60.22"/>
    <n v="3.5"/>
    <n v="3155"/>
    <x v="1"/>
    <s v="Julian Keith Mayer"/>
    <s v="Regular Air"/>
    <x v="0"/>
    <x v="0"/>
    <x v="15"/>
    <s v="Small Box"/>
    <x v="882"/>
    <n v="0.56999999999999995"/>
    <n v="-0.35793340224453629"/>
    <s v="United States"/>
    <x v="3"/>
    <x v="26"/>
    <s v="Sanford"/>
    <n v="32771"/>
    <x v="13"/>
    <x v="0"/>
    <s v="2015"/>
    <d v="2015-01-21T00:00:00"/>
    <n v="-193.91399999999999"/>
    <n v="9"/>
    <n v="541.76"/>
    <n v="86898"/>
    <x v="0"/>
  </r>
  <r>
    <n v="21437"/>
    <s v="High"/>
    <n v="0.03"/>
    <n v="25.98"/>
    <n v="14.36"/>
    <n v="3155"/>
    <x v="1"/>
    <s v="Julian Keith Mayer"/>
    <s v="Delivery Truck"/>
    <x v="0"/>
    <x v="1"/>
    <x v="1"/>
    <s v="Jumbo Drum"/>
    <x v="361"/>
    <n v="0.6"/>
    <n v="0.53451606910644622"/>
    <s v="United States"/>
    <x v="3"/>
    <x v="26"/>
    <s v="Sanford"/>
    <n v="32771"/>
    <x v="161"/>
    <x v="0"/>
    <s v="2015"/>
    <d v="2015-01-27T00:00:00"/>
    <n v="57.545999999999999"/>
    <n v="4"/>
    <n v="107.66"/>
    <n v="86899"/>
    <x v="0"/>
  </r>
  <r>
    <n v="21438"/>
    <s v="High"/>
    <n v="0.1"/>
    <n v="32.479999999999997"/>
    <n v="35"/>
    <n v="3155"/>
    <x v="1"/>
    <s v="Julian Keith Mayer"/>
    <s v="Regular Air"/>
    <x v="0"/>
    <x v="0"/>
    <x v="10"/>
    <s v="Large Box"/>
    <x v="233"/>
    <n v="0.81"/>
    <n v="-1.0457780008154818"/>
    <s v="United States"/>
    <x v="3"/>
    <x v="26"/>
    <s v="Sanford"/>
    <n v="32771"/>
    <x v="161"/>
    <x v="0"/>
    <s v="2015"/>
    <d v="2015-01-27T00:00:00"/>
    <n v="-333.42540000000002"/>
    <n v="10"/>
    <n v="318.83"/>
    <n v="86899"/>
    <x v="0"/>
  </r>
  <r>
    <n v="22015"/>
    <s v="Critical"/>
    <n v="0.05"/>
    <n v="159.99"/>
    <n v="5.5"/>
    <n v="3155"/>
    <x v="1"/>
    <s v="Julian Keith Mayer"/>
    <s v="Regular Air"/>
    <x v="3"/>
    <x v="2"/>
    <x v="13"/>
    <s v="Small Box"/>
    <x v="883"/>
    <n v="0.49"/>
    <n v="3.4060516851124106E-3"/>
    <s v="United States"/>
    <x v="3"/>
    <x v="26"/>
    <s v="Sanford"/>
    <n v="32771"/>
    <x v="47"/>
    <x v="4"/>
    <s v="2015"/>
    <d v="2015-04-21T00:00:00"/>
    <n v="12.264000000000001"/>
    <n v="23"/>
    <n v="3600.65"/>
    <n v="86902"/>
    <x v="0"/>
  </r>
  <r>
    <n v="19374"/>
    <s v="Not Specified"/>
    <n v="7.0000000000000007E-2"/>
    <n v="280.98"/>
    <n v="57"/>
    <n v="3167"/>
    <x v="1"/>
    <s v="Ray Silverman"/>
    <s v="Delivery Truck"/>
    <x v="0"/>
    <x v="1"/>
    <x v="1"/>
    <s v="Jumbo Drum"/>
    <x v="234"/>
    <n v="0.78"/>
    <n v="-7.2141106180190567E-2"/>
    <s v="United States"/>
    <x v="3"/>
    <x v="26"/>
    <s v="Ponte Vedra Beach"/>
    <n v="32004"/>
    <x v="117"/>
    <x v="1"/>
    <s v="2015"/>
    <d v="2015-06-20T00:00:00"/>
    <n v="-283.9914"/>
    <n v="14"/>
    <n v="3936.61"/>
    <n v="86491"/>
    <x v="0"/>
  </r>
  <r>
    <n v="19375"/>
    <s v="Not Specified"/>
    <n v="0"/>
    <n v="4.9800000000000004"/>
    <n v="7.44"/>
    <n v="3167"/>
    <x v="1"/>
    <s v="Ray Silverman"/>
    <s v="Regular Air"/>
    <x v="0"/>
    <x v="0"/>
    <x v="7"/>
    <s v="Small Box"/>
    <x v="130"/>
    <n v="0.36"/>
    <n v="-2.4944706933980334"/>
    <s v="United States"/>
    <x v="3"/>
    <x v="26"/>
    <s v="Ponte Vedra Beach"/>
    <n v="32004"/>
    <x v="117"/>
    <x v="1"/>
    <s v="2015"/>
    <d v="2015-06-21T00:00:00"/>
    <n v="-195.34200000000001"/>
    <n v="15"/>
    <n v="78.31"/>
    <n v="86491"/>
    <x v="0"/>
  </r>
  <r>
    <n v="19376"/>
    <s v="Not Specified"/>
    <n v="0.1"/>
    <n v="3.98"/>
    <n v="0.83"/>
    <n v="3167"/>
    <x v="1"/>
    <s v="Ray Silverman"/>
    <s v="Regular Air"/>
    <x v="0"/>
    <x v="0"/>
    <x v="0"/>
    <s v="Wrap Bag"/>
    <x v="503"/>
    <n v="0.51"/>
    <n v="-2.112793217145549"/>
    <s v="United States"/>
    <x v="3"/>
    <x v="26"/>
    <s v="Ponte Vedra Beach"/>
    <n v="32004"/>
    <x v="117"/>
    <x v="1"/>
    <s v="2015"/>
    <d v="2015-06-21T00:00:00"/>
    <n v="-89.70920000000001"/>
    <n v="11"/>
    <n v="42.46"/>
    <n v="86491"/>
    <x v="0"/>
  </r>
  <r>
    <n v="25683"/>
    <s v="Critical"/>
    <n v="0.08"/>
    <n v="7.28"/>
    <n v="11.15"/>
    <n v="3169"/>
    <x v="0"/>
    <s v="Janice Boswell"/>
    <s v="Express Air"/>
    <x v="2"/>
    <x v="0"/>
    <x v="7"/>
    <s v="Small Box"/>
    <x v="306"/>
    <n v="0.37"/>
    <n v="-3.0296725784447478"/>
    <s v="United States"/>
    <x v="3"/>
    <x v="26"/>
    <s v="Port Orange"/>
    <n v="32127"/>
    <x v="53"/>
    <x v="4"/>
    <s v="2015"/>
    <d v="2015-04-14T00:00:00"/>
    <n v="-44.415000000000006"/>
    <n v="1"/>
    <n v="14.66"/>
    <n v="86490"/>
    <x v="0"/>
  </r>
  <r>
    <n v="26055"/>
    <s v="Medium"/>
    <n v="0.1"/>
    <n v="7.28"/>
    <n v="5.47"/>
    <n v="3170"/>
    <x v="0"/>
    <s v="Lawrence Haas"/>
    <s v="Regular Air"/>
    <x v="0"/>
    <x v="0"/>
    <x v="7"/>
    <s v="Small Box"/>
    <x v="884"/>
    <n v="0.35"/>
    <n v="2.0126774115949"/>
    <s v="United States"/>
    <x v="3"/>
    <x v="26"/>
    <s v="Port Saint Lucie"/>
    <n v="34952"/>
    <x v="169"/>
    <x v="2"/>
    <s v="2015"/>
    <d v="2015-02-13T00:00:00"/>
    <n v="167.334"/>
    <n v="12"/>
    <n v="83.14"/>
    <n v="86489"/>
    <x v="0"/>
  </r>
  <r>
    <n v="21961"/>
    <s v="High"/>
    <n v="0.06"/>
    <n v="10.97"/>
    <n v="6.5"/>
    <n v="3176"/>
    <x v="1"/>
    <s v="Jackie McCullough"/>
    <s v="Regular Air"/>
    <x v="3"/>
    <x v="2"/>
    <x v="13"/>
    <s v="Small Box"/>
    <x v="885"/>
    <n v="0.64"/>
    <n v="0.30475261324041814"/>
    <s v="United States"/>
    <x v="3"/>
    <x v="26"/>
    <s v="Jacksonville"/>
    <n v="32216"/>
    <x v="82"/>
    <x v="3"/>
    <s v="2015"/>
    <d v="2015-05-06T00:00:00"/>
    <n v="65.597999999999999"/>
    <n v="19"/>
    <n v="215.25"/>
    <n v="90820"/>
    <x v="0"/>
  </r>
  <r>
    <n v="20964"/>
    <s v="Low"/>
    <n v="0.02"/>
    <n v="58.14"/>
    <n v="36.61"/>
    <n v="3176"/>
    <x v="1"/>
    <s v="Jackie McCullough"/>
    <s v="Delivery Truck"/>
    <x v="3"/>
    <x v="1"/>
    <x v="14"/>
    <s v="Jumbo Box"/>
    <x v="375"/>
    <n v="0.61"/>
    <n v="1.8998247448491186E-4"/>
    <s v="United States"/>
    <x v="3"/>
    <x v="26"/>
    <s v="Jacksonville"/>
    <n v="32216"/>
    <x v="97"/>
    <x v="1"/>
    <s v="2015"/>
    <d v="2015-07-01T00:00:00"/>
    <n v="0.25800000000000001"/>
    <n v="22"/>
    <n v="1358.02"/>
    <n v="90821"/>
    <x v="0"/>
  </r>
  <r>
    <n v="20965"/>
    <s v="Low"/>
    <n v="0.03"/>
    <n v="15.57"/>
    <n v="1.39"/>
    <n v="3176"/>
    <x v="1"/>
    <s v="Jackie McCullough"/>
    <s v="Regular Air"/>
    <x v="3"/>
    <x v="0"/>
    <x v="4"/>
    <s v="Small Box"/>
    <x v="253"/>
    <n v="0.38"/>
    <n v="0.17618437186489802"/>
    <s v="United States"/>
    <x v="3"/>
    <x v="26"/>
    <s v="Jacksonville"/>
    <n v="32216"/>
    <x v="97"/>
    <x v="1"/>
    <s v="2015"/>
    <d v="2015-07-01T00:00:00"/>
    <n v="63.222000000000001"/>
    <n v="22"/>
    <n v="358.84"/>
    <n v="90821"/>
    <x v="0"/>
  </r>
  <r>
    <n v="24493"/>
    <s v="Not Specified"/>
    <n v="0.1"/>
    <n v="62.18"/>
    <n v="10.84"/>
    <n v="3177"/>
    <x v="1"/>
    <s v="Laurie Petty"/>
    <s v="Regular Air"/>
    <x v="3"/>
    <x v="1"/>
    <x v="2"/>
    <s v="Medium Box"/>
    <x v="499"/>
    <n v="0.63"/>
    <n v="-5.7990108880505119E-2"/>
    <s v="United States"/>
    <x v="3"/>
    <x v="26"/>
    <s v="Jupiter"/>
    <n v="33458"/>
    <x v="88"/>
    <x v="5"/>
    <s v="2015"/>
    <d v="2015-03-16T00:00:00"/>
    <n v="-29.666000000000004"/>
    <n v="9"/>
    <n v="511.57"/>
    <n v="90818"/>
    <x v="0"/>
  </r>
  <r>
    <n v="22086"/>
    <s v="Critical"/>
    <n v="0.06"/>
    <n v="1.68"/>
    <n v="1"/>
    <n v="3177"/>
    <x v="1"/>
    <s v="Laurie Petty"/>
    <s v="Regular Air"/>
    <x v="3"/>
    <x v="0"/>
    <x v="0"/>
    <s v="Wrap Bag"/>
    <x v="812"/>
    <n v="0.35"/>
    <n v="-152.54335260115607"/>
    <s v="United States"/>
    <x v="3"/>
    <x v="26"/>
    <s v="Jupiter"/>
    <n v="33458"/>
    <x v="157"/>
    <x v="5"/>
    <s v="2015"/>
    <d v="2015-04-02T00:00:00"/>
    <n v="-1319.5"/>
    <n v="5"/>
    <n v="8.65"/>
    <n v="90819"/>
    <x v="0"/>
  </r>
  <r>
    <n v="21554"/>
    <s v="Low"/>
    <n v="7.0000000000000007E-2"/>
    <n v="35.44"/>
    <n v="7.5"/>
    <n v="3179"/>
    <x v="0"/>
    <s v="Marie Pittman"/>
    <s v="Regular Air"/>
    <x v="0"/>
    <x v="0"/>
    <x v="7"/>
    <s v="Small Box"/>
    <x v="854"/>
    <n v="0.38"/>
    <n v="0.69"/>
    <s v="United States"/>
    <x v="2"/>
    <x v="3"/>
    <s v="Owatonna"/>
    <n v="55060"/>
    <x v="20"/>
    <x v="1"/>
    <s v="2015"/>
    <d v="2015-06-19T00:00:00"/>
    <n v="262.2"/>
    <n v="11"/>
    <n v="380"/>
    <n v="86989"/>
    <x v="0"/>
  </r>
  <r>
    <n v="24464"/>
    <s v="High"/>
    <n v="0.08"/>
    <n v="170.98"/>
    <n v="35.89"/>
    <n v="3187"/>
    <x v="0"/>
    <s v="Sidney Gilliam"/>
    <s v="Delivery Truck"/>
    <x v="2"/>
    <x v="1"/>
    <x v="14"/>
    <s v="Jumbo Box"/>
    <x v="379"/>
    <n v="0.66"/>
    <n v="-0.60062161620212551"/>
    <s v="United States"/>
    <x v="3"/>
    <x v="26"/>
    <s v="Riverview"/>
    <n v="33569"/>
    <x v="21"/>
    <x v="5"/>
    <s v="2015"/>
    <d v="2015-03-04T00:00:00"/>
    <n v="-119.812"/>
    <n v="1"/>
    <n v="199.48"/>
    <n v="89025"/>
    <x v="0"/>
  </r>
  <r>
    <n v="20127"/>
    <s v="Critical"/>
    <n v="0.01"/>
    <n v="20.99"/>
    <n v="4.8099999999999996"/>
    <n v="3191"/>
    <x v="1"/>
    <s v="Jenny Hawkins"/>
    <s v="Regular Air"/>
    <x v="0"/>
    <x v="2"/>
    <x v="5"/>
    <s v="Medium Box"/>
    <x v="160"/>
    <n v="0.57999999999999996"/>
    <n v="-9.7089862488007661E-2"/>
    <s v="United States"/>
    <x v="2"/>
    <x v="45"/>
    <s v="Stevens Point"/>
    <n v="54481"/>
    <x v="103"/>
    <x v="5"/>
    <s v="2015"/>
    <d v="2015-03-18T00:00:00"/>
    <n v="-9.1079999999999988"/>
    <n v="5"/>
    <n v="93.81"/>
    <n v="86447"/>
    <x v="0"/>
  </r>
  <r>
    <n v="20303"/>
    <s v="High"/>
    <n v="0.09"/>
    <n v="35.94"/>
    <n v="6.66"/>
    <n v="3191"/>
    <x v="1"/>
    <s v="Jenny Hawkins"/>
    <s v="Regular Air"/>
    <x v="0"/>
    <x v="0"/>
    <x v="4"/>
    <s v="Small Box"/>
    <x v="8"/>
    <n v="0.4"/>
    <n v="0.55270130036512699"/>
    <s v="United States"/>
    <x v="2"/>
    <x v="45"/>
    <s v="Stevens Point"/>
    <n v="54481"/>
    <x v="98"/>
    <x v="4"/>
    <s v="2015"/>
    <d v="2015-04-12T00:00:00"/>
    <n v="172.56439999999998"/>
    <n v="9"/>
    <n v="312.22000000000003"/>
    <n v="86448"/>
    <x v="0"/>
  </r>
  <r>
    <n v="22846"/>
    <s v="Medium"/>
    <n v="0.1"/>
    <n v="4.9800000000000004"/>
    <n v="7.54"/>
    <n v="3194"/>
    <x v="1"/>
    <s v="Angela Rose"/>
    <s v="Regular Air"/>
    <x v="3"/>
    <x v="0"/>
    <x v="7"/>
    <s v="Small Box"/>
    <x v="886"/>
    <n v="0.38"/>
    <n v="1.0282390510948904"/>
    <s v="United States"/>
    <x v="3"/>
    <x v="26"/>
    <s v="Spring Hill"/>
    <n v="34609"/>
    <x v="17"/>
    <x v="5"/>
    <s v="2015"/>
    <d v="2015-03-11T00:00:00"/>
    <n v="45.077999999999996"/>
    <n v="9"/>
    <n v="43.84"/>
    <n v="89805"/>
    <x v="0"/>
  </r>
  <r>
    <n v="22847"/>
    <s v="Medium"/>
    <n v="0"/>
    <n v="22.84"/>
    <n v="8.18"/>
    <n v="3194"/>
    <x v="1"/>
    <s v="Angela Rose"/>
    <s v="Regular Air"/>
    <x v="3"/>
    <x v="0"/>
    <x v="7"/>
    <s v="Small Box"/>
    <x v="635"/>
    <n v="0.39"/>
    <n v="-0.7787216029349513"/>
    <s v="United States"/>
    <x v="3"/>
    <x v="26"/>
    <s v="Spring Hill"/>
    <n v="34609"/>
    <x v="17"/>
    <x v="5"/>
    <s v="2015"/>
    <d v="2015-03-12T00:00:00"/>
    <n v="-110.376"/>
    <n v="6"/>
    <n v="141.74"/>
    <n v="89805"/>
    <x v="0"/>
  </r>
  <r>
    <n v="3406"/>
    <s v="Not Specified"/>
    <n v="0.03"/>
    <n v="200.97"/>
    <n v="15.59"/>
    <n v="3196"/>
    <x v="0"/>
    <s v="Rick Foster Hawkins"/>
    <s v="Delivery Truck"/>
    <x v="1"/>
    <x v="2"/>
    <x v="6"/>
    <s v="Jumbo Drum"/>
    <x v="474"/>
    <n v="0.36"/>
    <n v="0.22383069025838087"/>
    <s v="United States"/>
    <x v="0"/>
    <x v="1"/>
    <s v="San Francisco"/>
    <n v="94109"/>
    <x v="23"/>
    <x v="2"/>
    <s v="2015"/>
    <d v="2015-02-03T00:00:00"/>
    <n v="1951.3"/>
    <n v="43"/>
    <n v="8717.75"/>
    <n v="24294"/>
    <x v="0"/>
  </r>
  <r>
    <n v="21406"/>
    <s v="Not Specified"/>
    <n v="0.03"/>
    <n v="200.97"/>
    <n v="15.59"/>
    <n v="3197"/>
    <x v="0"/>
    <s v="Wallace Pugh"/>
    <s v="Delivery Truck"/>
    <x v="1"/>
    <x v="2"/>
    <x v="6"/>
    <s v="Jumbo Drum"/>
    <x v="474"/>
    <n v="0.36"/>
    <n v="0.69"/>
    <s v="United States"/>
    <x v="2"/>
    <x v="12"/>
    <s v="Northbrook"/>
    <n v="60062"/>
    <x v="23"/>
    <x v="2"/>
    <s v="2015"/>
    <d v="2015-02-03T00:00:00"/>
    <n v="1538.7827999999997"/>
    <n v="11"/>
    <n v="2230.12"/>
    <n v="90850"/>
    <x v="0"/>
  </r>
  <r>
    <n v="18437"/>
    <s v="Low"/>
    <n v="7.0000000000000007E-2"/>
    <n v="5.98"/>
    <n v="0.96"/>
    <n v="3205"/>
    <x v="0"/>
    <s v="Alvin Mullins"/>
    <s v="Regular Air"/>
    <x v="3"/>
    <x v="0"/>
    <x v="0"/>
    <s v="Wrap Bag"/>
    <x v="631"/>
    <n v="0.6"/>
    <n v="0.58209219858156025"/>
    <s v="United States"/>
    <x v="0"/>
    <x v="44"/>
    <s v="Rexburg"/>
    <n v="83440"/>
    <x v="25"/>
    <x v="5"/>
    <s v="2015"/>
    <d v="2015-04-03T00:00:00"/>
    <n v="32.83"/>
    <n v="10"/>
    <n v="56.4"/>
    <n v="87933"/>
    <x v="0"/>
  </r>
  <r>
    <n v="18438"/>
    <s v="Low"/>
    <n v="0.01"/>
    <n v="39.979999999999997"/>
    <n v="4"/>
    <n v="3206"/>
    <x v="1"/>
    <s v="Dana Rankin"/>
    <s v="Regular Air"/>
    <x v="3"/>
    <x v="2"/>
    <x v="13"/>
    <s v="Small Box"/>
    <x v="74"/>
    <n v="0.7"/>
    <n v="0.20033395464429971"/>
    <s v="United States"/>
    <x v="0"/>
    <x v="44"/>
    <s v="Twin Falls"/>
    <n v="83301"/>
    <x v="25"/>
    <x v="5"/>
    <s v="2015"/>
    <d v="2015-04-04T00:00:00"/>
    <n v="51.590000000000053"/>
    <n v="6"/>
    <n v="257.52"/>
    <n v="87933"/>
    <x v="0"/>
  </r>
  <r>
    <n v="21229"/>
    <s v="Not Specified"/>
    <n v="0.06"/>
    <n v="218.08"/>
    <n v="18.059999999999999"/>
    <n v="3206"/>
    <x v="1"/>
    <s v="Dana Rankin"/>
    <s v="Express Air"/>
    <x v="3"/>
    <x v="1"/>
    <x v="1"/>
    <s v="Large Box"/>
    <x v="531"/>
    <n v="0.56999999999999995"/>
    <n v="0.65126871838281231"/>
    <s v="United States"/>
    <x v="0"/>
    <x v="44"/>
    <s v="Twin Falls"/>
    <n v="83301"/>
    <x v="8"/>
    <x v="3"/>
    <s v="2015"/>
    <d v="2015-05-23T00:00:00"/>
    <n v="969.42"/>
    <n v="7"/>
    <n v="1488.51"/>
    <n v="87934"/>
    <x v="0"/>
  </r>
  <r>
    <n v="20156"/>
    <s v="Not Specified"/>
    <n v="0.05"/>
    <n v="35.44"/>
    <n v="5.09"/>
    <n v="3206"/>
    <x v="1"/>
    <s v="Dana Rankin"/>
    <s v="Regular Air"/>
    <x v="3"/>
    <x v="0"/>
    <x v="7"/>
    <s v="Small Box"/>
    <x v="861"/>
    <n v="0.38"/>
    <n v="0.69"/>
    <s v="United States"/>
    <x v="0"/>
    <x v="44"/>
    <s v="Twin Falls"/>
    <n v="83301"/>
    <x v="5"/>
    <x v="3"/>
    <s v="2015"/>
    <d v="2015-05-29T00:00:00"/>
    <n v="553.33169999999996"/>
    <n v="23"/>
    <n v="801.93"/>
    <n v="87935"/>
    <x v="0"/>
  </r>
  <r>
    <n v="24637"/>
    <s v="Critical"/>
    <n v="0.03"/>
    <n v="4.9800000000000004"/>
    <n v="4.62"/>
    <n v="3209"/>
    <x v="0"/>
    <s v="Elsie Floyd"/>
    <s v="Express Air"/>
    <x v="0"/>
    <x v="2"/>
    <x v="13"/>
    <s v="Small Pack"/>
    <x v="139"/>
    <n v="0.64"/>
    <n v="-0.68829113924050633"/>
    <s v="United States"/>
    <x v="0"/>
    <x v="1"/>
    <s v="Beverly Hills"/>
    <n v="90210"/>
    <x v="162"/>
    <x v="1"/>
    <s v="2015"/>
    <d v="2015-06-29T00:00:00"/>
    <n v="-30.45"/>
    <n v="8"/>
    <n v="44.24"/>
    <n v="90739"/>
    <x v="0"/>
  </r>
  <r>
    <n v="22804"/>
    <s v="High"/>
    <n v="0.1"/>
    <n v="7.31"/>
    <n v="0.49"/>
    <n v="3211"/>
    <x v="1"/>
    <s v="Jonathan Crabtree"/>
    <s v="Regular Air"/>
    <x v="0"/>
    <x v="0"/>
    <x v="9"/>
    <s v="Small Box"/>
    <x v="388"/>
    <n v="0.38"/>
    <n v="0.69"/>
    <s v="United States"/>
    <x v="2"/>
    <x v="12"/>
    <s v="Addison"/>
    <n v="60101"/>
    <x v="2"/>
    <x v="2"/>
    <s v="2015"/>
    <d v="2015-02-16T00:00:00"/>
    <n v="55.020599999999995"/>
    <n v="12"/>
    <n v="79.739999999999995"/>
    <n v="91522"/>
    <x v="0"/>
  </r>
  <r>
    <n v="22805"/>
    <s v="High"/>
    <n v="0.1"/>
    <n v="20.99"/>
    <n v="2.5"/>
    <n v="3211"/>
    <x v="1"/>
    <s v="Jonathan Crabtree"/>
    <s v="Regular Air"/>
    <x v="0"/>
    <x v="2"/>
    <x v="5"/>
    <s v="Wrap Bag"/>
    <x v="427"/>
    <n v="0.81"/>
    <n v="-0.11123720219136196"/>
    <s v="United States"/>
    <x v="2"/>
    <x v="12"/>
    <s v="Addison"/>
    <n v="60101"/>
    <x v="2"/>
    <x v="2"/>
    <s v="2015"/>
    <d v="2015-02-16T00:00:00"/>
    <n v="-43.65504"/>
    <n v="23"/>
    <n v="392.45"/>
    <n v="91522"/>
    <x v="0"/>
  </r>
  <r>
    <n v="23736"/>
    <s v="Not Specified"/>
    <n v="0.03"/>
    <n v="6.68"/>
    <n v="1.5"/>
    <n v="3221"/>
    <x v="0"/>
    <s v="Sean Pugh"/>
    <s v="Regular Air"/>
    <x v="0"/>
    <x v="0"/>
    <x v="0"/>
    <s v="Wrap Bag"/>
    <x v="685"/>
    <n v="0.48"/>
    <n v="-11.947516556291392"/>
    <s v="United States"/>
    <x v="3"/>
    <x v="26"/>
    <s v="Sunrise"/>
    <n v="33322"/>
    <x v="142"/>
    <x v="4"/>
    <s v="2015"/>
    <d v="2015-04-13T00:00:00"/>
    <n v="-577.30400000000009"/>
    <n v="7"/>
    <n v="48.32"/>
    <n v="90815"/>
    <x v="0"/>
  </r>
  <r>
    <n v="25605"/>
    <s v="High"/>
    <n v="0.04"/>
    <n v="39.479999999999997"/>
    <n v="1.99"/>
    <n v="3222"/>
    <x v="1"/>
    <s v="Diane Lu"/>
    <s v="Express Air"/>
    <x v="0"/>
    <x v="2"/>
    <x v="13"/>
    <s v="Small Pack"/>
    <x v="246"/>
    <n v="0.54"/>
    <n v="-4.6227312138728331"/>
    <s v="United States"/>
    <x v="3"/>
    <x v="26"/>
    <s v="Tallahassee"/>
    <n v="32303"/>
    <x v="91"/>
    <x v="5"/>
    <s v="2015"/>
    <d v="2015-03-19T00:00:00"/>
    <n v="-1535.4864000000002"/>
    <n v="8"/>
    <n v="332.16"/>
    <n v="90814"/>
    <x v="0"/>
  </r>
  <r>
    <n v="25606"/>
    <s v="High"/>
    <n v="0"/>
    <n v="8.1199999999999992"/>
    <n v="2.83"/>
    <n v="3222"/>
    <x v="1"/>
    <s v="Diane Lu"/>
    <s v="Regular Air"/>
    <x v="0"/>
    <x v="2"/>
    <x v="13"/>
    <s v="Small Pack"/>
    <x v="293"/>
    <n v="0.77"/>
    <n v="-1.0792575531770763"/>
    <s v="United States"/>
    <x v="3"/>
    <x v="26"/>
    <s v="Tallahassee"/>
    <n v="32303"/>
    <x v="91"/>
    <x v="5"/>
    <s v="2015"/>
    <d v="2015-03-20T00:00:00"/>
    <n v="-159.32"/>
    <n v="17"/>
    <n v="147.62"/>
    <n v="90814"/>
    <x v="0"/>
  </r>
  <r>
    <n v="19517"/>
    <s v="Critical"/>
    <n v="0.06"/>
    <n v="60.98"/>
    <n v="30"/>
    <n v="3224"/>
    <x v="0"/>
    <s v="Claudia White"/>
    <s v="Delivery Truck"/>
    <x v="2"/>
    <x v="1"/>
    <x v="1"/>
    <s v="Jumbo Drum"/>
    <x v="887"/>
    <n v="0.7"/>
    <n v="-0.5884670373312153"/>
    <s v="United States"/>
    <x v="3"/>
    <x v="20"/>
    <s v="Gallatin"/>
    <n v="37066"/>
    <x v="113"/>
    <x v="4"/>
    <s v="2015"/>
    <d v="2015-04-02T00:00:00"/>
    <n v="-74.088000000000008"/>
    <n v="2"/>
    <n v="125.9"/>
    <n v="86508"/>
    <x v="0"/>
  </r>
  <r>
    <n v="22291"/>
    <s v="Not Specified"/>
    <n v="0.1"/>
    <n v="208.16"/>
    <n v="68.02"/>
    <n v="3225"/>
    <x v="0"/>
    <s v="Robyn Crawford"/>
    <s v="Delivery Truck"/>
    <x v="2"/>
    <x v="0"/>
    <x v="15"/>
    <s v="Jumbo Drum"/>
    <x v="888"/>
    <n v="0.57999999999999996"/>
    <n v="-0.17887644541564235"/>
    <s v="United States"/>
    <x v="3"/>
    <x v="20"/>
    <s v="Germantown"/>
    <n v="38138"/>
    <x v="101"/>
    <x v="0"/>
    <s v="2015"/>
    <d v="2015-01-14T00:00:00"/>
    <n v="-137.52199999999999"/>
    <n v="4"/>
    <n v="768.81"/>
    <n v="86507"/>
    <x v="0"/>
  </r>
  <r>
    <n v="22292"/>
    <s v="Not Specified"/>
    <n v="7.0000000000000007E-2"/>
    <n v="90.48"/>
    <n v="19.989999999999998"/>
    <n v="3226"/>
    <x v="1"/>
    <s v="Arthur Gold"/>
    <s v="Regular Air"/>
    <x v="2"/>
    <x v="0"/>
    <x v="4"/>
    <s v="Small Box"/>
    <x v="634"/>
    <n v="0.4"/>
    <n v="-6.4430994056382571E-2"/>
    <s v="United States"/>
    <x v="3"/>
    <x v="20"/>
    <s v="Hendersonville"/>
    <n v="37075"/>
    <x v="101"/>
    <x v="0"/>
    <s v="2015"/>
    <d v="2015-01-15T00:00:00"/>
    <n v="-11.815999999999999"/>
    <n v="2"/>
    <n v="183.39"/>
    <n v="86507"/>
    <x v="0"/>
  </r>
  <r>
    <n v="22293"/>
    <s v="Not Specified"/>
    <n v="0.01"/>
    <n v="9.48"/>
    <n v="7.29"/>
    <n v="3226"/>
    <x v="1"/>
    <s v="Arthur Gold"/>
    <s v="Express Air"/>
    <x v="2"/>
    <x v="1"/>
    <x v="2"/>
    <s v="Small Pack"/>
    <x v="2"/>
    <n v="0.45"/>
    <n v="18.521999999999998"/>
    <s v="United States"/>
    <x v="3"/>
    <x v="20"/>
    <s v="Hendersonville"/>
    <n v="37075"/>
    <x v="101"/>
    <x v="0"/>
    <s v="2015"/>
    <d v="2015-01-16T00:00:00"/>
    <n v="238.93379999999999"/>
    <n v="1"/>
    <n v="12.9"/>
    <n v="86507"/>
    <x v="0"/>
  </r>
  <r>
    <n v="22294"/>
    <s v="Not Specified"/>
    <n v="0.02"/>
    <n v="4.28"/>
    <n v="0.94"/>
    <n v="3226"/>
    <x v="1"/>
    <s v="Arthur Gold"/>
    <s v="Regular Air"/>
    <x v="2"/>
    <x v="0"/>
    <x v="0"/>
    <s v="Wrap Bag"/>
    <x v="579"/>
    <n v="0.56000000000000005"/>
    <n v="-5.8762437115707096"/>
    <s v="United States"/>
    <x v="3"/>
    <x v="20"/>
    <s v="Hendersonville"/>
    <n v="37075"/>
    <x v="101"/>
    <x v="0"/>
    <s v="2015"/>
    <d v="2015-01-15T00:00:00"/>
    <n v="-105.126"/>
    <n v="4"/>
    <n v="17.89"/>
    <n v="86507"/>
    <x v="0"/>
  </r>
  <r>
    <n v="24343"/>
    <s v="Medium"/>
    <n v="0.06"/>
    <n v="22.24"/>
    <n v="1.99"/>
    <n v="3226"/>
    <x v="1"/>
    <s v="Arthur Gold"/>
    <s v="Regular Air"/>
    <x v="2"/>
    <x v="2"/>
    <x v="13"/>
    <s v="Small Pack"/>
    <x v="889"/>
    <n v="0.43"/>
    <n v="0.37278411755510393"/>
    <s v="United States"/>
    <x v="3"/>
    <x v="20"/>
    <s v="Hendersonville"/>
    <n v="37075"/>
    <x v="162"/>
    <x v="1"/>
    <s v="2015"/>
    <d v="2015-06-30T00:00:00"/>
    <n v="95.387999999999991"/>
    <n v="12"/>
    <n v="255.88"/>
    <n v="86509"/>
    <x v="0"/>
  </r>
  <r>
    <n v="18940"/>
    <s v="Not Specified"/>
    <n v="0.01"/>
    <n v="24.95"/>
    <n v="2.99"/>
    <n v="3229"/>
    <x v="0"/>
    <s v="Sharon Kessler"/>
    <s v="Regular Air"/>
    <x v="2"/>
    <x v="0"/>
    <x v="8"/>
    <s v="Small Box"/>
    <x v="890"/>
    <n v="0.39"/>
    <n v="0.69"/>
    <s v="United States"/>
    <x v="2"/>
    <x v="45"/>
    <s v="Superior"/>
    <n v="54880"/>
    <x v="72"/>
    <x v="0"/>
    <s v="2015"/>
    <d v="2015-01-22T00:00:00"/>
    <n v="261.38579999999996"/>
    <n v="15"/>
    <n v="378.82"/>
    <n v="87435"/>
    <x v="0"/>
  </r>
  <r>
    <n v="18941"/>
    <s v="Not Specified"/>
    <n v="0"/>
    <n v="15.98"/>
    <n v="8.99"/>
    <n v="3230"/>
    <x v="1"/>
    <s v="Monica Stuart"/>
    <s v="Regular Air"/>
    <x v="2"/>
    <x v="2"/>
    <x v="13"/>
    <s v="Small Pack"/>
    <x v="891"/>
    <n v="0.64"/>
    <n v="-0.89013010908135104"/>
    <s v="United States"/>
    <x v="2"/>
    <x v="45"/>
    <s v="Waukesha"/>
    <n v="53186"/>
    <x v="72"/>
    <x v="0"/>
    <s v="2015"/>
    <d v="2015-01-23T00:00:00"/>
    <n v="-135.46"/>
    <n v="9"/>
    <n v="152.18"/>
    <n v="87435"/>
    <x v="0"/>
  </r>
  <r>
    <n v="19062"/>
    <s v="Critical"/>
    <n v="0.06"/>
    <n v="4.91"/>
    <n v="5.68"/>
    <n v="3230"/>
    <x v="1"/>
    <s v="Monica Stuart"/>
    <s v="Express Air"/>
    <x v="2"/>
    <x v="0"/>
    <x v="8"/>
    <s v="Small Box"/>
    <x v="500"/>
    <n v="0.36"/>
    <n v="-0.58801725737613653"/>
    <s v="United States"/>
    <x v="2"/>
    <x v="45"/>
    <s v="Waukesha"/>
    <n v="53186"/>
    <x v="1"/>
    <x v="1"/>
    <s v="2015"/>
    <d v="2015-06-13T00:00:00"/>
    <n v="-31.68825"/>
    <n v="10"/>
    <n v="53.89"/>
    <n v="87436"/>
    <x v="0"/>
  </r>
  <r>
    <n v="19063"/>
    <s v="Critical"/>
    <n v="7.0000000000000007E-2"/>
    <n v="48.94"/>
    <n v="5.86"/>
    <n v="3230"/>
    <x v="1"/>
    <s v="Monica Stuart"/>
    <s v="Express Air"/>
    <x v="2"/>
    <x v="0"/>
    <x v="7"/>
    <s v="Small Box"/>
    <x v="892"/>
    <n v="0.35"/>
    <n v="0.69"/>
    <s v="United States"/>
    <x v="2"/>
    <x v="45"/>
    <s v="Waukesha"/>
    <n v="53186"/>
    <x v="1"/>
    <x v="1"/>
    <s v="2015"/>
    <d v="2015-06-14T00:00:00"/>
    <n v="690.70379999999989"/>
    <n v="21"/>
    <n v="1001.02"/>
    <n v="87436"/>
    <x v="0"/>
  </r>
  <r>
    <n v="19179"/>
    <s v="Low"/>
    <n v="0.06"/>
    <n v="115.99"/>
    <n v="5.92"/>
    <n v="3238"/>
    <x v="0"/>
    <s v="Kathleen P Bloom"/>
    <s v="Regular Air"/>
    <x v="0"/>
    <x v="2"/>
    <x v="5"/>
    <s v="Small Box"/>
    <x v="618"/>
    <n v="0.57999999999999996"/>
    <n v="-2.6356338993989759E-2"/>
    <s v="United States"/>
    <x v="0"/>
    <x v="6"/>
    <s v="Corvallis"/>
    <n v="97330"/>
    <x v="141"/>
    <x v="1"/>
    <s v="2015"/>
    <d v="2015-06-06T00:00:00"/>
    <n v="-13.068000000000001"/>
    <n v="5"/>
    <n v="495.82"/>
    <n v="89564"/>
    <x v="0"/>
  </r>
  <r>
    <n v="23084"/>
    <s v="High"/>
    <n v="0"/>
    <n v="7.28"/>
    <n v="3.52"/>
    <n v="3243"/>
    <x v="0"/>
    <s v="Marlene Phillips"/>
    <s v="Regular Air"/>
    <x v="2"/>
    <x v="2"/>
    <x v="13"/>
    <s v="Small Pack"/>
    <x v="893"/>
    <n v="0.68"/>
    <n v="-1.0271685761047462"/>
    <s v="United States"/>
    <x v="1"/>
    <x v="18"/>
    <s v="Bristol"/>
    <n v="6010"/>
    <x v="69"/>
    <x v="1"/>
    <s v="2015"/>
    <d v="2015-06-10T00:00:00"/>
    <n v="-25.103999999999999"/>
    <n v="3"/>
    <n v="24.44"/>
    <n v="88329"/>
    <x v="0"/>
  </r>
  <r>
    <n v="23267"/>
    <s v="Low"/>
    <n v="0.06"/>
    <n v="5.18"/>
    <n v="2.04"/>
    <n v="3246"/>
    <x v="0"/>
    <s v="Wanda Harris"/>
    <s v="Regular Air"/>
    <x v="2"/>
    <x v="0"/>
    <x v="7"/>
    <s v="Wrap Bag"/>
    <x v="43"/>
    <n v="0.36"/>
    <n v="8.9222323879231485E-2"/>
    <s v="United States"/>
    <x v="1"/>
    <x v="16"/>
    <s v="Hudson"/>
    <n v="3051"/>
    <x v="113"/>
    <x v="4"/>
    <s v="2015"/>
    <d v="2015-04-01T00:00:00"/>
    <n v="1.9504000000000001"/>
    <n v="4"/>
    <n v="21.86"/>
    <n v="88330"/>
    <x v="0"/>
  </r>
  <r>
    <n v="18265"/>
    <s v="High"/>
    <n v="7.0000000000000007E-2"/>
    <n v="2.78"/>
    <n v="1.49"/>
    <n v="3248"/>
    <x v="0"/>
    <s v="Earl Donnelly"/>
    <s v="Regular Air"/>
    <x v="2"/>
    <x v="0"/>
    <x v="8"/>
    <s v="Small Box"/>
    <x v="272"/>
    <n v="0.36"/>
    <n v="-7.2268909168081494"/>
    <s v="United States"/>
    <x v="3"/>
    <x v="11"/>
    <s v="Slidell"/>
    <n v="70458"/>
    <x v="163"/>
    <x v="3"/>
    <s v="2015"/>
    <d v="2015-05-08T00:00:00"/>
    <n v="-340.53109999999998"/>
    <n v="17"/>
    <n v="47.12"/>
    <n v="87297"/>
    <x v="0"/>
  </r>
  <r>
    <n v="25820"/>
    <s v="High"/>
    <n v="0.03"/>
    <n v="42.8"/>
    <n v="2.99"/>
    <n v="3249"/>
    <x v="0"/>
    <s v="Nicole Goldstein"/>
    <s v="Regular Air"/>
    <x v="0"/>
    <x v="0"/>
    <x v="8"/>
    <s v="Small Box"/>
    <x v="894"/>
    <n v="0.36"/>
    <n v="0.69"/>
    <s v="United States"/>
    <x v="1"/>
    <x v="30"/>
    <s v="Annapolis"/>
    <n v="21403"/>
    <x v="94"/>
    <x v="3"/>
    <s v="2015"/>
    <d v="2015-05-24T00:00:00"/>
    <n v="462.92099999999994"/>
    <n v="16"/>
    <n v="670.9"/>
    <n v="87298"/>
    <x v="0"/>
  </r>
  <r>
    <n v="5511"/>
    <s v="Critical"/>
    <n v="0.02"/>
    <n v="5.28"/>
    <n v="6.26"/>
    <n v="3251"/>
    <x v="0"/>
    <s v="Peter Brooks"/>
    <s v="Regular Air"/>
    <x v="0"/>
    <x v="0"/>
    <x v="7"/>
    <s v="Small Box"/>
    <x v="489"/>
    <n v="0.4"/>
    <n v="-0.31779414615235507"/>
    <s v="United States"/>
    <x v="1"/>
    <x v="4"/>
    <s v="New York City"/>
    <n v="10112"/>
    <x v="164"/>
    <x v="1"/>
    <s v="2015"/>
    <d v="2015-06-12T00:00:00"/>
    <n v="-131.16"/>
    <n v="76"/>
    <n v="412.72"/>
    <n v="39076"/>
    <x v="0"/>
  </r>
  <r>
    <n v="23324"/>
    <s v="Critical"/>
    <n v="0.01"/>
    <n v="11.34"/>
    <n v="5.01"/>
    <n v="3252"/>
    <x v="1"/>
    <s v="Milton Harrell"/>
    <s v="Regular Air"/>
    <x v="2"/>
    <x v="0"/>
    <x v="7"/>
    <s v="Small Box"/>
    <x v="195"/>
    <n v="0.36"/>
    <n v="-0.81473829201101933"/>
    <s v="United States"/>
    <x v="1"/>
    <x v="4"/>
    <s v="Rotterdam"/>
    <n v="12306"/>
    <x v="25"/>
    <x v="5"/>
    <s v="2015"/>
    <d v="2015-04-01T00:00:00"/>
    <n v="-11.83"/>
    <n v="1"/>
    <n v="14.52"/>
    <n v="87296"/>
    <x v="0"/>
  </r>
  <r>
    <n v="23511"/>
    <s v="Critical"/>
    <n v="0.02"/>
    <n v="5.28"/>
    <n v="6.26"/>
    <n v="3252"/>
    <x v="1"/>
    <s v="Milton Harrell"/>
    <s v="Regular Air"/>
    <x v="0"/>
    <x v="0"/>
    <x v="7"/>
    <s v="Small Box"/>
    <x v="489"/>
    <n v="0.4"/>
    <n v="-0.63558829230471015"/>
    <s v="United States"/>
    <x v="1"/>
    <x v="4"/>
    <s v="Rotterdam"/>
    <n v="12306"/>
    <x v="164"/>
    <x v="1"/>
    <s v="2015"/>
    <d v="2015-06-12T00:00:00"/>
    <n v="-65.58"/>
    <n v="19"/>
    <n v="103.18"/>
    <n v="87299"/>
    <x v="0"/>
  </r>
  <r>
    <n v="21046"/>
    <s v="Critical"/>
    <n v="0.06"/>
    <n v="47.98"/>
    <n v="3.61"/>
    <n v="3255"/>
    <x v="0"/>
    <s v="Maureen Whitley"/>
    <s v="Regular Air"/>
    <x v="1"/>
    <x v="2"/>
    <x v="13"/>
    <s v="Small Pack"/>
    <x v="367"/>
    <n v="0.71"/>
    <n v="6.0923642302980809"/>
    <s v="United States"/>
    <x v="3"/>
    <x v="26"/>
    <s v="Tamarac"/>
    <n v="33319"/>
    <x v="29"/>
    <x v="2"/>
    <s v="2015"/>
    <d v="2015-02-20T00:00:00"/>
    <n v="596.80799999999999"/>
    <n v="2"/>
    <n v="97.96"/>
    <n v="90488"/>
    <x v="0"/>
  </r>
  <r>
    <n v="18728"/>
    <s v="Not Specified"/>
    <n v="0.01"/>
    <n v="349.45"/>
    <n v="60"/>
    <n v="3257"/>
    <x v="1"/>
    <s v="Sharon Marcus"/>
    <s v="Delivery Truck"/>
    <x v="3"/>
    <x v="1"/>
    <x v="11"/>
    <s v="Jumbo Drum"/>
    <x v="356"/>
    <m/>
    <n v="0.69"/>
    <s v="United States"/>
    <x v="0"/>
    <x v="0"/>
    <s v="Longview"/>
    <n v="98632"/>
    <x v="66"/>
    <x v="3"/>
    <s v="2015"/>
    <d v="2015-05-27T00:00:00"/>
    <n v="3739.3928999999998"/>
    <n v="15"/>
    <n v="5419.41"/>
    <n v="88825"/>
    <x v="0"/>
  </r>
  <r>
    <n v="21852"/>
    <s v="Medium"/>
    <n v="0"/>
    <n v="25.38"/>
    <n v="8.99"/>
    <n v="3257"/>
    <x v="1"/>
    <s v="Sharon Marcus"/>
    <s v="Regular Air"/>
    <x v="3"/>
    <x v="1"/>
    <x v="2"/>
    <s v="Small Pack"/>
    <x v="268"/>
    <n v="0.5"/>
    <n v="0.67151811082080493"/>
    <s v="United States"/>
    <x v="0"/>
    <x v="0"/>
    <s v="Longview"/>
    <n v="98632"/>
    <x v="116"/>
    <x v="3"/>
    <s v="2015"/>
    <d v="2015-05-15T00:00:00"/>
    <n v="470.33799999999997"/>
    <n v="26"/>
    <n v="700.41"/>
    <n v="88826"/>
    <x v="0"/>
  </r>
  <r>
    <n v="23010"/>
    <s v="Not Specified"/>
    <n v="0.02"/>
    <n v="55.94"/>
    <n v="6.55"/>
    <n v="3258"/>
    <x v="0"/>
    <s v="Gretchen Best Wilkins"/>
    <s v="Regular Air"/>
    <x v="3"/>
    <x v="2"/>
    <x v="13"/>
    <s v="Small Box"/>
    <x v="420"/>
    <n v="0.68"/>
    <n v="0.62121258966114279"/>
    <s v="United States"/>
    <x v="0"/>
    <x v="0"/>
    <s v="Lynnwood"/>
    <n v="98037"/>
    <x v="68"/>
    <x v="5"/>
    <s v="2015"/>
    <d v="2015-03-23T00:00:00"/>
    <n v="401.85"/>
    <n v="11"/>
    <n v="646.88"/>
    <n v="88824"/>
    <x v="0"/>
  </r>
  <r>
    <n v="22576"/>
    <s v="Not Specified"/>
    <n v="7.0000000000000007E-2"/>
    <n v="105.34"/>
    <n v="24.49"/>
    <n v="3261"/>
    <x v="0"/>
    <s v="Steven Long"/>
    <s v="Express Air"/>
    <x v="3"/>
    <x v="1"/>
    <x v="2"/>
    <s v="Large Box"/>
    <x v="828"/>
    <n v="0.61"/>
    <n v="0.69"/>
    <s v="United States"/>
    <x v="2"/>
    <x v="22"/>
    <s v="Adrian"/>
    <n v="49221"/>
    <x v="97"/>
    <x v="1"/>
    <s v="2015"/>
    <d v="2015-06-26T00:00:00"/>
    <n v="710.67239999999993"/>
    <n v="10"/>
    <n v="1029.96"/>
    <n v="90296"/>
    <x v="0"/>
  </r>
  <r>
    <n v="19214"/>
    <s v="Medium"/>
    <n v="0.04"/>
    <n v="9.99"/>
    <n v="11.59"/>
    <n v="3264"/>
    <x v="0"/>
    <s v="Becky Puckett"/>
    <s v="Regular Air"/>
    <x v="0"/>
    <x v="0"/>
    <x v="7"/>
    <s v="Small Box"/>
    <x v="655"/>
    <n v="0.4"/>
    <n v="-1.7723171434056437"/>
    <s v="United States"/>
    <x v="0"/>
    <x v="1"/>
    <s v="Eureka"/>
    <n v="95501"/>
    <x v="168"/>
    <x v="3"/>
    <s v="2015"/>
    <d v="2015-05-21T00:00:00"/>
    <n v="-92.32"/>
    <n v="5"/>
    <n v="52.09"/>
    <n v="89835"/>
    <x v="0"/>
  </r>
  <r>
    <n v="21459"/>
    <s v="Critical"/>
    <n v="0"/>
    <n v="122.99"/>
    <n v="70.2"/>
    <n v="3266"/>
    <x v="0"/>
    <s v="Edgar Kumar"/>
    <s v="Delivery Truck"/>
    <x v="0"/>
    <x v="1"/>
    <x v="1"/>
    <s v="Jumbo Drum"/>
    <x v="36"/>
    <n v="0.74"/>
    <n v="-0.98295707791050091"/>
    <s v="United States"/>
    <x v="1"/>
    <x v="14"/>
    <s v="Sanford"/>
    <n v="4073"/>
    <x v="9"/>
    <x v="0"/>
    <s v="2015"/>
    <d v="2015-01-29T00:00:00"/>
    <n v="-1764.29"/>
    <n v="14"/>
    <n v="1794.88"/>
    <n v="89836"/>
    <x v="0"/>
  </r>
  <r>
    <n v="21458"/>
    <s v="Critical"/>
    <n v="0.01"/>
    <n v="60.97"/>
    <n v="4.5"/>
    <n v="3269"/>
    <x v="0"/>
    <s v="Billie Stern"/>
    <s v="Express Air"/>
    <x v="0"/>
    <x v="0"/>
    <x v="15"/>
    <s v="Small Box"/>
    <x v="714"/>
    <n v="0.56000000000000005"/>
    <n v="0.69"/>
    <s v="United States"/>
    <x v="1"/>
    <x v="2"/>
    <s v="North Plainfield"/>
    <n v="7060"/>
    <x v="9"/>
    <x v="0"/>
    <s v="2015"/>
    <d v="2015-01-30T00:00:00"/>
    <n v="527.87759999999992"/>
    <n v="12"/>
    <n v="765.04"/>
    <n v="89836"/>
    <x v="0"/>
  </r>
  <r>
    <n v="19047"/>
    <s v="Low"/>
    <n v="0.02"/>
    <n v="13.48"/>
    <n v="4.51"/>
    <n v="3275"/>
    <x v="1"/>
    <s v="Tamara Dickinson"/>
    <s v="Regular Air"/>
    <x v="1"/>
    <x v="0"/>
    <x v="10"/>
    <s v="Small Box"/>
    <x v="804"/>
    <n v="0.59"/>
    <n v="0.27155443675267465"/>
    <s v="United States"/>
    <x v="0"/>
    <x v="0"/>
    <s v="Mount Vernon"/>
    <n v="98273"/>
    <x v="68"/>
    <x v="5"/>
    <s v="2015"/>
    <d v="2015-03-23T00:00:00"/>
    <n v="34.520000000000003"/>
    <n v="9"/>
    <n v="127.12"/>
    <n v="86233"/>
    <x v="0"/>
  </r>
  <r>
    <n v="19232"/>
    <s v="Low"/>
    <n v="0.04"/>
    <n v="449.99"/>
    <n v="24.49"/>
    <n v="3275"/>
    <x v="1"/>
    <s v="Tamara Dickinson"/>
    <s v="Regular Air"/>
    <x v="2"/>
    <x v="2"/>
    <x v="16"/>
    <s v="Large Box"/>
    <x v="895"/>
    <n v="0.52"/>
    <n v="0.69"/>
    <s v="United States"/>
    <x v="0"/>
    <x v="0"/>
    <s v="Mount Vernon"/>
    <n v="98273"/>
    <x v="167"/>
    <x v="0"/>
    <s v="2015"/>
    <d v="2015-01-05T00:00:00"/>
    <n v="3576.8840999999998"/>
    <n v="12"/>
    <n v="5183.8900000000003"/>
    <n v="86234"/>
    <x v="0"/>
  </r>
  <r>
    <n v="19233"/>
    <s v="Low"/>
    <n v="0.01"/>
    <n v="5.84"/>
    <n v="1.2"/>
    <n v="3275"/>
    <x v="1"/>
    <s v="Tamara Dickinson"/>
    <s v="Regular Air"/>
    <x v="2"/>
    <x v="0"/>
    <x v="0"/>
    <s v="Wrap Bag"/>
    <x v="469"/>
    <n v="0.55000000000000004"/>
    <n v="0.56469936270435017"/>
    <s v="United States"/>
    <x v="0"/>
    <x v="0"/>
    <s v="Mount Vernon"/>
    <n v="98273"/>
    <x v="167"/>
    <x v="0"/>
    <s v="2015"/>
    <d v="2015-01-10T00:00:00"/>
    <n v="20.38"/>
    <n v="6"/>
    <n v="36.090000000000003"/>
    <n v="86234"/>
    <x v="0"/>
  </r>
  <r>
    <n v="20039"/>
    <s v="High"/>
    <n v="0.06"/>
    <n v="89.83"/>
    <n v="35"/>
    <n v="3279"/>
    <x v="1"/>
    <s v="Ricky Allred"/>
    <s v="Regular Air"/>
    <x v="1"/>
    <x v="0"/>
    <x v="10"/>
    <s v="Large Box"/>
    <x v="896"/>
    <n v="0.83"/>
    <n v="8.4939660350570628E-2"/>
    <s v="United States"/>
    <x v="3"/>
    <x v="39"/>
    <s v="Columbia"/>
    <n v="29203"/>
    <x v="34"/>
    <x v="4"/>
    <s v="2015"/>
    <d v="2015-04-08T00:00:00"/>
    <n v="31.11"/>
    <n v="4"/>
    <n v="366.26"/>
    <n v="90766"/>
    <x v="0"/>
  </r>
  <r>
    <n v="20040"/>
    <s v="High"/>
    <n v="0.1"/>
    <n v="13.43"/>
    <n v="5.5"/>
    <n v="3279"/>
    <x v="1"/>
    <s v="Ricky Allred"/>
    <s v="Regular Air"/>
    <x v="1"/>
    <x v="0"/>
    <x v="10"/>
    <s v="Small Box"/>
    <x v="599"/>
    <n v="0.56999999999999995"/>
    <n v="2.2678359389834797"/>
    <s v="United States"/>
    <x v="3"/>
    <x v="39"/>
    <s v="Columbia"/>
    <n v="29203"/>
    <x v="34"/>
    <x v="4"/>
    <s v="2015"/>
    <d v="2015-04-08T00:00:00"/>
    <n v="358.29539999999997"/>
    <n v="12"/>
    <n v="157.99"/>
    <n v="90766"/>
    <x v="0"/>
  </r>
  <r>
    <n v="20041"/>
    <s v="High"/>
    <n v="0.01"/>
    <n v="125.99"/>
    <n v="7.69"/>
    <n v="3279"/>
    <x v="1"/>
    <s v="Ricky Allred"/>
    <s v="Regular Air"/>
    <x v="1"/>
    <x v="2"/>
    <x v="5"/>
    <s v="Small Box"/>
    <x v="442"/>
    <n v="0.57999999999999996"/>
    <n v="6.8613547919002694E-3"/>
    <s v="United States"/>
    <x v="3"/>
    <x v="39"/>
    <s v="Columbia"/>
    <n v="29203"/>
    <x v="34"/>
    <x v="4"/>
    <s v="2015"/>
    <d v="2015-04-06T00:00:00"/>
    <n v="8.3219999999999992"/>
    <n v="11"/>
    <n v="1212.8800000000001"/>
    <n v="90766"/>
    <x v="0"/>
  </r>
  <r>
    <n v="21620"/>
    <s v="Medium"/>
    <n v="0.01"/>
    <n v="45.99"/>
    <n v="4.99"/>
    <n v="3279"/>
    <x v="1"/>
    <s v="Ricky Allred"/>
    <s v="Regular Air"/>
    <x v="1"/>
    <x v="2"/>
    <x v="5"/>
    <s v="Small Box"/>
    <x v="402"/>
    <n v="0.56000000000000005"/>
    <n v="0.19185238437574886"/>
    <s v="United States"/>
    <x v="3"/>
    <x v="39"/>
    <s v="Columbia"/>
    <n v="29203"/>
    <x v="88"/>
    <x v="5"/>
    <s v="2015"/>
    <d v="2015-03-16T00:00:00"/>
    <n v="24.018000000000001"/>
    <n v="3"/>
    <n v="125.19"/>
    <n v="90767"/>
    <x v="0"/>
  </r>
  <r>
    <n v="23022"/>
    <s v="Critical"/>
    <n v="0.05"/>
    <n v="363.25"/>
    <n v="19.989999999999998"/>
    <n v="3283"/>
    <x v="1"/>
    <s v="William Woodard"/>
    <s v="Express Air"/>
    <x v="0"/>
    <x v="0"/>
    <x v="15"/>
    <s v="Small Box"/>
    <x v="451"/>
    <n v="0.56999999999999995"/>
    <n v="-0.14448297840431912"/>
    <s v="United States"/>
    <x v="3"/>
    <x v="26"/>
    <s v="Kendall"/>
    <n v="33156"/>
    <x v="109"/>
    <x v="4"/>
    <s v="2015"/>
    <d v="2015-04-21T00:00:00"/>
    <n v="-269.75549999999998"/>
    <n v="5"/>
    <n v="1867.04"/>
    <n v="90752"/>
    <x v="0"/>
  </r>
  <r>
    <n v="23211"/>
    <s v="High"/>
    <n v="0.03"/>
    <n v="17.48"/>
    <n v="1.99"/>
    <n v="3283"/>
    <x v="1"/>
    <s v="William Woodard"/>
    <s v="Regular Air"/>
    <x v="0"/>
    <x v="2"/>
    <x v="13"/>
    <s v="Small Pack"/>
    <x v="121"/>
    <n v="0.45"/>
    <n v="1.3216946820379323"/>
    <s v="United States"/>
    <x v="3"/>
    <x v="26"/>
    <s v="Kendall"/>
    <n v="33156"/>
    <x v="16"/>
    <x v="3"/>
    <s v="2015"/>
    <d v="2015-05-11T00:00:00"/>
    <n v="710.80739999999992"/>
    <n v="31"/>
    <n v="537.79999999999995"/>
    <n v="90753"/>
    <x v="0"/>
  </r>
  <r>
    <n v="26141"/>
    <s v="High"/>
    <n v="0.05"/>
    <n v="19.23"/>
    <n v="6.15"/>
    <n v="3284"/>
    <x v="0"/>
    <s v="Michael Shaffer"/>
    <s v="Express Air"/>
    <x v="0"/>
    <x v="1"/>
    <x v="2"/>
    <s v="Small Pack"/>
    <x v="159"/>
    <n v="0.44"/>
    <n v="-17.809968275171148"/>
    <s v="United States"/>
    <x v="3"/>
    <x v="26"/>
    <s v="Kissimmee"/>
    <n v="34741"/>
    <x v="63"/>
    <x v="2"/>
    <s v="2015"/>
    <d v="2015-02-22T00:00:00"/>
    <n v="-2133.2780000000002"/>
    <n v="6"/>
    <n v="119.78"/>
    <n v="90751"/>
    <x v="0"/>
  </r>
  <r>
    <n v="20350"/>
    <s v="Not Specified"/>
    <n v="0.06"/>
    <n v="1.7"/>
    <n v="1.99"/>
    <n v="3285"/>
    <x v="1"/>
    <s v="Ricky Garner"/>
    <s v="Regular Air"/>
    <x v="3"/>
    <x v="2"/>
    <x v="13"/>
    <s v="Small Pack"/>
    <x v="286"/>
    <n v="0.51"/>
    <n v="6.5902222222222226"/>
    <s v="United States"/>
    <x v="3"/>
    <x v="8"/>
    <s v="Herndon"/>
    <n v="20170"/>
    <x v="61"/>
    <x v="0"/>
    <s v="2015"/>
    <d v="2015-01-07T00:00:00"/>
    <n v="80.071200000000005"/>
    <n v="7"/>
    <n v="12.15"/>
    <n v="90750"/>
    <x v="0"/>
  </r>
  <r>
    <n v="20351"/>
    <s v="Not Specified"/>
    <n v="0.01"/>
    <n v="30.98"/>
    <n v="5.09"/>
    <n v="3285"/>
    <x v="1"/>
    <s v="Ricky Garner"/>
    <s v="Regular Air"/>
    <x v="3"/>
    <x v="0"/>
    <x v="7"/>
    <s v="Small Box"/>
    <x v="897"/>
    <n v="0.4"/>
    <n v="3.1079883503224459"/>
    <s v="United States"/>
    <x v="3"/>
    <x v="8"/>
    <s v="Herndon"/>
    <n v="20170"/>
    <x v="61"/>
    <x v="0"/>
    <s v="2015"/>
    <d v="2015-01-08T00:00:00"/>
    <n v="896.40599999999995"/>
    <n v="9"/>
    <n v="288.42"/>
    <n v="90750"/>
    <x v="0"/>
  </r>
  <r>
    <n v="21567"/>
    <s v="Low"/>
    <n v="0.08"/>
    <n v="30.56"/>
    <n v="2.99"/>
    <n v="3287"/>
    <x v="0"/>
    <s v="Mary Norman"/>
    <s v="Regular Air"/>
    <x v="2"/>
    <x v="0"/>
    <x v="8"/>
    <s v="Small Box"/>
    <x v="823"/>
    <n v="0.35"/>
    <n v="0.69"/>
    <s v="United States"/>
    <x v="0"/>
    <x v="1"/>
    <s v="Granite Bay"/>
    <n v="95746"/>
    <x v="40"/>
    <x v="3"/>
    <s v="2015"/>
    <d v="2015-05-27T00:00:00"/>
    <n v="352.87979999999999"/>
    <n v="17"/>
    <n v="511.42"/>
    <n v="89897"/>
    <x v="0"/>
  </r>
  <r>
    <n v="23198"/>
    <s v="Low"/>
    <n v="0.04"/>
    <n v="33.89"/>
    <n v="5.0999999999999996"/>
    <n v="3303"/>
    <x v="0"/>
    <s v="Carole Creech"/>
    <s v="Regular Air"/>
    <x v="1"/>
    <x v="0"/>
    <x v="10"/>
    <s v="Small Box"/>
    <x v="867"/>
    <n v="0.6"/>
    <n v="0.34228468899521525"/>
    <s v="United States"/>
    <x v="3"/>
    <x v="26"/>
    <s v="Lake Worth"/>
    <n v="33461"/>
    <x v="0"/>
    <x v="0"/>
    <s v="2015"/>
    <d v="2015-01-12T00:00:00"/>
    <n v="68.675999999999988"/>
    <n v="6"/>
    <n v="200.64"/>
    <n v="87795"/>
    <x v="0"/>
  </r>
  <r>
    <n v="20447"/>
    <s v="Medium"/>
    <n v="0.06"/>
    <n v="11.33"/>
    <n v="6.12"/>
    <n v="3306"/>
    <x v="0"/>
    <s v="Claire Warren"/>
    <s v="Regular Air"/>
    <x v="2"/>
    <x v="0"/>
    <x v="15"/>
    <s v="Medium Box"/>
    <x v="720"/>
    <n v="0.42"/>
    <n v="-0.9035187287173666"/>
    <s v="United States"/>
    <x v="1"/>
    <x v="18"/>
    <s v="New London"/>
    <n v="6320"/>
    <x v="113"/>
    <x v="4"/>
    <s v="2015"/>
    <d v="2015-04-03T00:00:00"/>
    <n v="-15.92"/>
    <n v="1"/>
    <n v="17.62"/>
    <n v="90461"/>
    <x v="0"/>
  </r>
  <r>
    <n v="22732"/>
    <s v="Low"/>
    <n v="7.0000000000000007E-2"/>
    <n v="16.739999999999998"/>
    <n v="7.04"/>
    <n v="3307"/>
    <x v="0"/>
    <s v="Edwin Blackburn"/>
    <s v="Regular Air"/>
    <x v="2"/>
    <x v="0"/>
    <x v="10"/>
    <s v="Small Box"/>
    <x v="898"/>
    <n v="0.81"/>
    <n v="-1.4172251178952595"/>
    <s v="United States"/>
    <x v="1"/>
    <x v="15"/>
    <s v="Agawam"/>
    <n v="1001"/>
    <x v="161"/>
    <x v="0"/>
    <s v="2015"/>
    <d v="2015-02-02T00:00:00"/>
    <n v="-114.2"/>
    <n v="5"/>
    <n v="80.58"/>
    <n v="90462"/>
    <x v="0"/>
  </r>
  <r>
    <n v="23451"/>
    <s v="Critical"/>
    <n v="0.1"/>
    <n v="6.64"/>
    <n v="54.95"/>
    <n v="3309"/>
    <x v="0"/>
    <s v="Edwin Chung"/>
    <s v="Regular Air"/>
    <x v="2"/>
    <x v="1"/>
    <x v="2"/>
    <s v="Small Pack"/>
    <x v="899"/>
    <n v="0.37"/>
    <n v="-0.98775187672856579"/>
    <s v="United States"/>
    <x v="1"/>
    <x v="15"/>
    <s v="Natick"/>
    <n v="1760"/>
    <x v="120"/>
    <x v="5"/>
    <s v="2015"/>
    <d v="2015-03-26T00:00:00"/>
    <n v="-25"/>
    <n v="4"/>
    <n v="25.31"/>
    <n v="90460"/>
    <x v="0"/>
  </r>
  <r>
    <n v="23452"/>
    <s v="Critical"/>
    <n v="0.05"/>
    <n v="90.48"/>
    <n v="19.989999999999998"/>
    <n v="3310"/>
    <x v="0"/>
    <s v="Tiffany Grossman Hardin"/>
    <s v="Regular Air"/>
    <x v="2"/>
    <x v="0"/>
    <x v="4"/>
    <s v="Small Box"/>
    <x v="634"/>
    <n v="0.4"/>
    <n v="0.69"/>
    <s v="United States"/>
    <x v="1"/>
    <x v="15"/>
    <s v="Sandwich"/>
    <n v="2563"/>
    <x v="120"/>
    <x v="5"/>
    <s v="2015"/>
    <d v="2015-03-25T00:00:00"/>
    <n v="255.14819999999997"/>
    <n v="4"/>
    <n v="369.78"/>
    <n v="90460"/>
    <x v="0"/>
  </r>
  <r>
    <n v="22734"/>
    <s v="Low"/>
    <n v="0.06"/>
    <n v="6.45"/>
    <n v="1.34"/>
    <n v="3311"/>
    <x v="0"/>
    <s v="Jackie Flynn"/>
    <s v="Regular Air"/>
    <x v="2"/>
    <x v="0"/>
    <x v="7"/>
    <s v="Wrap Bag"/>
    <x v="858"/>
    <n v="0.36"/>
    <n v="0.69000000000000006"/>
    <s v="United States"/>
    <x v="1"/>
    <x v="15"/>
    <s v="Winchester"/>
    <n v="1890"/>
    <x v="161"/>
    <x v="0"/>
    <s v="2015"/>
    <d v="2015-01-31T00:00:00"/>
    <n v="39.426600000000001"/>
    <n v="9"/>
    <n v="57.14"/>
    <n v="90462"/>
    <x v="0"/>
  </r>
  <r>
    <n v="22733"/>
    <s v="Low"/>
    <n v="0.05"/>
    <n v="122.99"/>
    <n v="70.2"/>
    <n v="3314"/>
    <x v="0"/>
    <s v="Billy Hale"/>
    <s v="Delivery Truck"/>
    <x v="2"/>
    <x v="1"/>
    <x v="1"/>
    <s v="Jumbo Drum"/>
    <x v="36"/>
    <n v="0.74"/>
    <n v="-1.4493588328550502"/>
    <s v="United States"/>
    <x v="1"/>
    <x v="2"/>
    <s v="Fort Lee"/>
    <n v="7024"/>
    <x v="161"/>
    <x v="0"/>
    <s v="2015"/>
    <d v="2015-01-30T00:00:00"/>
    <n v="-722.23"/>
    <n v="4"/>
    <n v="498.31"/>
    <n v="90462"/>
    <x v="0"/>
  </r>
  <r>
    <n v="19422"/>
    <s v="Low"/>
    <n v="0.03"/>
    <n v="20.98"/>
    <n v="1.49"/>
    <n v="3319"/>
    <x v="0"/>
    <s v="Marlene Davidson"/>
    <s v="Regular Air"/>
    <x v="2"/>
    <x v="0"/>
    <x v="8"/>
    <s v="Small Box"/>
    <x v="546"/>
    <n v="0.35"/>
    <n v="6.9591822543633955E-2"/>
    <s v="United States"/>
    <x v="3"/>
    <x v="20"/>
    <s v="Hendersonville"/>
    <n v="37075"/>
    <x v="8"/>
    <x v="3"/>
    <s v="2015"/>
    <d v="2015-05-21T00:00:00"/>
    <n v="30.023999999999997"/>
    <n v="20"/>
    <n v="431.43"/>
    <n v="90104"/>
    <x v="0"/>
  </r>
  <r>
    <n v="20203"/>
    <s v="Not Specified"/>
    <n v="0.08"/>
    <n v="3.28"/>
    <n v="3.97"/>
    <n v="3320"/>
    <x v="1"/>
    <s v="Alicia Maynard"/>
    <s v="Regular Air"/>
    <x v="2"/>
    <x v="0"/>
    <x v="0"/>
    <s v="Wrap Bag"/>
    <x v="623"/>
    <n v="0.56000000000000005"/>
    <n v="7.4528301886793036E-3"/>
    <s v="United States"/>
    <x v="3"/>
    <x v="20"/>
    <s v="Jackson"/>
    <n v="38301"/>
    <x v="58"/>
    <x v="4"/>
    <s v="2015"/>
    <d v="2015-04-28T00:00:00"/>
    <n v="0.42660000000000337"/>
    <n v="18"/>
    <n v="57.24"/>
    <n v="90103"/>
    <x v="0"/>
  </r>
  <r>
    <n v="20204"/>
    <s v="Not Specified"/>
    <n v="0.09"/>
    <n v="40.97"/>
    <n v="8.99"/>
    <n v="3320"/>
    <x v="1"/>
    <s v="Alicia Maynard"/>
    <s v="Express Air"/>
    <x v="2"/>
    <x v="0"/>
    <x v="0"/>
    <s v="Small Pack"/>
    <x v="786"/>
    <n v="0.59"/>
    <n v="8.0291014914514361E-2"/>
    <s v="United States"/>
    <x v="3"/>
    <x v="20"/>
    <s v="Jackson"/>
    <n v="38301"/>
    <x v="58"/>
    <x v="4"/>
    <s v="2015"/>
    <d v="2015-04-29T00:00:00"/>
    <n v="66.215999999999994"/>
    <n v="22"/>
    <n v="824.7"/>
    <n v="90103"/>
    <x v="0"/>
  </r>
  <r>
    <n v="25330"/>
    <s v="Medium"/>
    <n v="0.05"/>
    <n v="6.48"/>
    <n v="8.19"/>
    <n v="3324"/>
    <x v="0"/>
    <s v="Leslie Jacobson"/>
    <s v="Regular Air"/>
    <x v="3"/>
    <x v="0"/>
    <x v="7"/>
    <s v="Small Box"/>
    <x v="815"/>
    <n v="0.37"/>
    <n v="-2.8064957264957267"/>
    <s v="United States"/>
    <x v="0"/>
    <x v="28"/>
    <s v="El Mirage"/>
    <n v="85335"/>
    <x v="6"/>
    <x v="2"/>
    <s v="2015"/>
    <d v="2015-02-15T00:00:00"/>
    <n v="-164.18"/>
    <n v="9"/>
    <n v="58.5"/>
    <n v="90985"/>
    <x v="0"/>
  </r>
  <r>
    <n v="20488"/>
    <s v="Low"/>
    <n v="0"/>
    <n v="8.74"/>
    <n v="8.2899999999999991"/>
    <n v="3325"/>
    <x v="1"/>
    <s v="Diane Barr"/>
    <s v="Regular Air"/>
    <x v="3"/>
    <x v="0"/>
    <x v="4"/>
    <s v="Small Box"/>
    <x v="526"/>
    <n v="0.38"/>
    <n v="-0.60325178544294178"/>
    <s v="United States"/>
    <x v="0"/>
    <x v="6"/>
    <s v="Coos Bay"/>
    <n v="97420"/>
    <x v="137"/>
    <x v="1"/>
    <s v="2015"/>
    <d v="2015-06-26T00:00:00"/>
    <n v="-79.400000000000006"/>
    <n v="14"/>
    <n v="131.62"/>
    <n v="90986"/>
    <x v="0"/>
  </r>
  <r>
    <n v="23476"/>
    <s v="Critical"/>
    <n v="7.0000000000000007E-2"/>
    <n v="5.58"/>
    <n v="1.99"/>
    <n v="3325"/>
    <x v="1"/>
    <s v="Diane Barr"/>
    <s v="Regular Air"/>
    <x v="3"/>
    <x v="0"/>
    <x v="0"/>
    <s v="Wrap Bag"/>
    <x v="900"/>
    <n v="0.46"/>
    <n v="0.18974147867610736"/>
    <s v="United States"/>
    <x v="0"/>
    <x v="6"/>
    <s v="Coos Bay"/>
    <n v="97420"/>
    <x v="158"/>
    <x v="4"/>
    <s v="2015"/>
    <d v="2015-04-26T00:00:00"/>
    <n v="23.045999999999999"/>
    <n v="23"/>
    <n v="121.46"/>
    <n v="90987"/>
    <x v="0"/>
  </r>
  <r>
    <n v="18259"/>
    <s v="Not Specified"/>
    <n v="0.06"/>
    <n v="113.98"/>
    <n v="30"/>
    <n v="3327"/>
    <x v="1"/>
    <s v="Bob Gibson"/>
    <s v="Delivery Truck"/>
    <x v="2"/>
    <x v="1"/>
    <x v="1"/>
    <s v="Jumbo Drum"/>
    <x v="901"/>
    <n v="0.69"/>
    <n v="-0.35744370191497726"/>
    <s v="United States"/>
    <x v="2"/>
    <x v="22"/>
    <s v="Port Huron"/>
    <n v="48060"/>
    <x v="127"/>
    <x v="5"/>
    <s v="2015"/>
    <d v="2015-03-08T00:00:00"/>
    <n v="-127.3"/>
    <n v="3"/>
    <n v="356.14"/>
    <n v="87272"/>
    <x v="0"/>
  </r>
  <r>
    <n v="18260"/>
    <s v="Not Specified"/>
    <n v="0.05"/>
    <n v="6.48"/>
    <n v="6.86"/>
    <n v="3327"/>
    <x v="1"/>
    <s v="Bob Gibson"/>
    <s v="Regular Air"/>
    <x v="2"/>
    <x v="0"/>
    <x v="7"/>
    <s v="Small Box"/>
    <x v="334"/>
    <n v="0.37"/>
    <n v="-1.9486706056129988"/>
    <s v="United States"/>
    <x v="2"/>
    <x v="22"/>
    <s v="Port Huron"/>
    <n v="48060"/>
    <x v="127"/>
    <x v="5"/>
    <s v="2015"/>
    <d v="2015-03-08T00:00:00"/>
    <n v="-52.77"/>
    <n v="4"/>
    <n v="27.08"/>
    <n v="87272"/>
    <x v="0"/>
  </r>
  <r>
    <n v="21588"/>
    <s v="Medium"/>
    <n v="0.09"/>
    <n v="5.98"/>
    <n v="4.6900000000000004"/>
    <n v="3331"/>
    <x v="1"/>
    <s v="Elisabeth Shaw"/>
    <s v="Regular Air"/>
    <x v="0"/>
    <x v="0"/>
    <x v="10"/>
    <s v="Small Box"/>
    <x v="502"/>
    <n v="0.68"/>
    <n v="-11.86232649962035"/>
    <s v="United States"/>
    <x v="3"/>
    <x v="26"/>
    <s v="Ormond Beach"/>
    <n v="32174"/>
    <x v="99"/>
    <x v="0"/>
    <s v="2015"/>
    <d v="2015-01-06T00:00:00"/>
    <n v="-781.13419999999996"/>
    <n v="11"/>
    <n v="65.849999999999994"/>
    <n v="86283"/>
    <x v="0"/>
  </r>
  <r>
    <n v="23294"/>
    <s v="Not Specified"/>
    <n v="0.02"/>
    <n v="4"/>
    <n v="1.3"/>
    <n v="3331"/>
    <x v="1"/>
    <s v="Elisabeth Shaw"/>
    <s v="Regular Air"/>
    <x v="0"/>
    <x v="0"/>
    <x v="7"/>
    <s v="Wrap Bag"/>
    <x v="55"/>
    <n v="0.37"/>
    <n v="-0.45939656872411749"/>
    <s v="United States"/>
    <x v="3"/>
    <x v="26"/>
    <s v="Ormond Beach"/>
    <n v="32174"/>
    <x v="85"/>
    <x v="0"/>
    <s v="2015"/>
    <d v="2015-01-09T00:00:00"/>
    <n v="-23.295999999999999"/>
    <n v="12"/>
    <n v="50.71"/>
    <n v="86284"/>
    <x v="0"/>
  </r>
  <r>
    <n v="21429"/>
    <s v="High"/>
    <n v="0.08"/>
    <n v="6.48"/>
    <n v="8.4"/>
    <n v="3338"/>
    <x v="0"/>
    <s v="Constance Robertson"/>
    <s v="Regular Air"/>
    <x v="3"/>
    <x v="0"/>
    <x v="7"/>
    <s v="Small Box"/>
    <x v="259"/>
    <n v="0.37"/>
    <n v="1.3069333333333333"/>
    <s v="United States"/>
    <x v="3"/>
    <x v="26"/>
    <s v="Tampa"/>
    <n v="33614"/>
    <x v="163"/>
    <x v="3"/>
    <s v="2015"/>
    <d v="2015-05-07T00:00:00"/>
    <n v="58.811999999999998"/>
    <n v="7"/>
    <n v="45"/>
    <n v="85979"/>
    <x v="0"/>
  </r>
  <r>
    <n v="25613"/>
    <s v="High"/>
    <n v="0.03"/>
    <n v="2.61"/>
    <n v="0.5"/>
    <n v="3339"/>
    <x v="1"/>
    <s v="Lester Copeland"/>
    <s v="Regular Air"/>
    <x v="3"/>
    <x v="0"/>
    <x v="9"/>
    <s v="Small Box"/>
    <x v="413"/>
    <n v="0.39"/>
    <n v="0.2126340694006309"/>
    <s v="United States"/>
    <x v="3"/>
    <x v="26"/>
    <s v="Titusville"/>
    <n v="32780"/>
    <x v="110"/>
    <x v="1"/>
    <s v="2015"/>
    <d v="2015-06-15T00:00:00"/>
    <n v="4.0442999999999998"/>
    <n v="7"/>
    <n v="19.02"/>
    <n v="85981"/>
    <x v="0"/>
  </r>
  <r>
    <n v="25614"/>
    <s v="High"/>
    <n v="0.01"/>
    <n v="11.66"/>
    <n v="7.95"/>
    <n v="3339"/>
    <x v="1"/>
    <s v="Lester Copeland"/>
    <s v="Regular Air"/>
    <x v="3"/>
    <x v="0"/>
    <x v="0"/>
    <s v="Small Pack"/>
    <x v="603"/>
    <n v="0.57999999999999996"/>
    <n v="-5.3481198741424672E-2"/>
    <s v="United States"/>
    <x v="3"/>
    <x v="26"/>
    <s v="Titusville"/>
    <n v="32780"/>
    <x v="110"/>
    <x v="1"/>
    <s v="2015"/>
    <d v="2015-06-15T00:00:00"/>
    <n v="-10.368400000000001"/>
    <n v="16"/>
    <n v="193.87"/>
    <n v="85981"/>
    <x v="0"/>
  </r>
  <r>
    <n v="22857"/>
    <s v="Medium"/>
    <n v="0.08"/>
    <n v="125.99"/>
    <n v="4.2"/>
    <n v="3340"/>
    <x v="0"/>
    <s v="Phillip Blum"/>
    <s v="Regular Air"/>
    <x v="3"/>
    <x v="2"/>
    <x v="5"/>
    <s v="Small Box"/>
    <x v="902"/>
    <n v="0.56999999999999995"/>
    <n v="0.69"/>
    <s v="United States"/>
    <x v="0"/>
    <x v="6"/>
    <s v="Troutdale"/>
    <n v="97060"/>
    <x v="107"/>
    <x v="0"/>
    <s v="2015"/>
    <d v="2015-01-14T00:00:00"/>
    <n v="989.81189999999992"/>
    <n v="14"/>
    <n v="1434.51"/>
    <n v="85980"/>
    <x v="0"/>
  </r>
  <r>
    <n v="2986"/>
    <s v="Critical"/>
    <n v="0.03"/>
    <n v="194.3"/>
    <n v="11.54"/>
    <n v="3342"/>
    <x v="0"/>
    <s v="Paul Tate"/>
    <s v="Regular Air"/>
    <x v="1"/>
    <x v="1"/>
    <x v="2"/>
    <s v="Large Box"/>
    <x v="423"/>
    <n v="0.59"/>
    <n v="0.33465862833721682"/>
    <s v="United States"/>
    <x v="1"/>
    <x v="41"/>
    <s v="Washington"/>
    <n v="20006"/>
    <x v="169"/>
    <x v="2"/>
    <s v="2015"/>
    <d v="2015-02-15T00:00:00"/>
    <n v="2861.01"/>
    <n v="42"/>
    <n v="8549.0400000000009"/>
    <n v="21572"/>
    <x v="0"/>
  </r>
  <r>
    <n v="20986"/>
    <s v="Critical"/>
    <n v="0.03"/>
    <n v="194.3"/>
    <n v="11.54"/>
    <n v="3344"/>
    <x v="0"/>
    <s v="Jim Hinson"/>
    <s v="Regular Air"/>
    <x v="1"/>
    <x v="1"/>
    <x v="2"/>
    <s v="Large Box"/>
    <x v="423"/>
    <n v="0.59"/>
    <n v="0.69"/>
    <s v="United States"/>
    <x v="2"/>
    <x v="22"/>
    <s v="Rochester Hills"/>
    <n v="48307"/>
    <x v="169"/>
    <x v="2"/>
    <s v="2015"/>
    <d v="2015-02-15T00:00:00"/>
    <n v="1544.9307000000001"/>
    <n v="11"/>
    <n v="2239.0300000000002"/>
    <n v="89928"/>
    <x v="0"/>
  </r>
  <r>
    <n v="18947"/>
    <s v="Medium"/>
    <n v="7.0000000000000007E-2"/>
    <n v="7.68"/>
    <n v="6.16"/>
    <n v="3347"/>
    <x v="1"/>
    <s v="Carrie McIntosh"/>
    <s v="Express Air"/>
    <x v="3"/>
    <x v="0"/>
    <x v="8"/>
    <s v="Small Box"/>
    <x v="903"/>
    <n v="0.35"/>
    <n v="5.6935472209670133"/>
    <s v="United States"/>
    <x v="3"/>
    <x v="26"/>
    <s v="Royal Palm Beach"/>
    <n v="33411"/>
    <x v="61"/>
    <x v="0"/>
    <s v="2015"/>
    <d v="2015-01-08T00:00:00"/>
    <n v="125.9982"/>
    <n v="1"/>
    <n v="22.13"/>
    <n v="89355"/>
    <x v="0"/>
  </r>
  <r>
    <n v="18948"/>
    <s v="Medium"/>
    <n v="0.05"/>
    <n v="6.64"/>
    <n v="4.95"/>
    <n v="3347"/>
    <x v="1"/>
    <s v="Carrie McIntosh"/>
    <s v="Express Air"/>
    <x v="3"/>
    <x v="1"/>
    <x v="2"/>
    <s v="Small Pack"/>
    <x v="899"/>
    <n v="0.37"/>
    <n v="-2.7196136962247586"/>
    <s v="United States"/>
    <x v="3"/>
    <x v="26"/>
    <s v="Royal Palm Beach"/>
    <n v="33411"/>
    <x v="61"/>
    <x v="0"/>
    <s v="2015"/>
    <d v="2015-01-08T00:00:00"/>
    <n v="-92.929200000000009"/>
    <n v="5"/>
    <n v="34.17"/>
    <n v="89355"/>
    <x v="0"/>
  </r>
  <r>
    <n v="19461"/>
    <s v="Medium"/>
    <n v="0.02"/>
    <n v="110.99"/>
    <n v="2.5"/>
    <n v="3347"/>
    <x v="1"/>
    <s v="Carrie McIntosh"/>
    <s v="Regular Air"/>
    <x v="3"/>
    <x v="2"/>
    <x v="5"/>
    <s v="Small Box"/>
    <x v="170"/>
    <n v="0.56999999999999995"/>
    <n v="-0.42215270413573702"/>
    <s v="United States"/>
    <x v="3"/>
    <x v="26"/>
    <s v="Royal Palm Beach"/>
    <n v="33411"/>
    <x v="39"/>
    <x v="0"/>
    <s v="2015"/>
    <d v="2015-01-29T00:00:00"/>
    <n v="-39.808999999999997"/>
    <n v="1"/>
    <n v="94.3"/>
    <n v="89356"/>
    <x v="0"/>
  </r>
  <r>
    <n v="21485"/>
    <s v="Medium"/>
    <n v="0.01"/>
    <n v="73.98"/>
    <n v="12.14"/>
    <n v="3350"/>
    <x v="0"/>
    <s v="Amy York"/>
    <s v="Regular Air"/>
    <x v="2"/>
    <x v="2"/>
    <x v="13"/>
    <s v="Small Box"/>
    <x v="124"/>
    <n v="0.67"/>
    <n v="-7.5648326479621053E-2"/>
    <s v="United States"/>
    <x v="0"/>
    <x v="0"/>
    <s v="Parkland"/>
    <n v="98444"/>
    <x v="172"/>
    <x v="0"/>
    <s v="2015"/>
    <d v="2015-01-25T00:00:00"/>
    <n v="-29.065600000000003"/>
    <n v="5"/>
    <n v="384.22"/>
    <n v="91296"/>
    <x v="0"/>
  </r>
  <r>
    <n v="23248"/>
    <s v="Critical"/>
    <n v="0.1"/>
    <n v="10.89"/>
    <n v="4.5"/>
    <n v="3351"/>
    <x v="1"/>
    <s v="Nathan Wyatt"/>
    <s v="Regular Air"/>
    <x v="2"/>
    <x v="0"/>
    <x v="15"/>
    <s v="Small Box"/>
    <x v="76"/>
    <n v="0.59"/>
    <n v="-0.10799865681665546"/>
    <s v="United States"/>
    <x v="0"/>
    <x v="0"/>
    <s v="Pasco"/>
    <n v="99301"/>
    <x v="128"/>
    <x v="2"/>
    <s v="2015"/>
    <d v="2015-02-06T00:00:00"/>
    <n v="-19.2972"/>
    <n v="17"/>
    <n v="178.68"/>
    <n v="91297"/>
    <x v="0"/>
  </r>
  <r>
    <n v="23474"/>
    <s v="High"/>
    <n v="0.06"/>
    <n v="6.7"/>
    <n v="1.56"/>
    <n v="3351"/>
    <x v="1"/>
    <s v="Nathan Wyatt"/>
    <s v="Express Air"/>
    <x v="2"/>
    <x v="0"/>
    <x v="0"/>
    <s v="Wrap Bag"/>
    <x v="389"/>
    <n v="0.52"/>
    <n v="0.51209976067514795"/>
    <s v="United States"/>
    <x v="0"/>
    <x v="0"/>
    <s v="Pasco"/>
    <n v="99301"/>
    <x v="131"/>
    <x v="2"/>
    <s v="2015"/>
    <d v="2015-02-09T00:00:00"/>
    <n v="40.6556"/>
    <n v="12"/>
    <n v="79.39"/>
    <n v="91298"/>
    <x v="0"/>
  </r>
  <r>
    <n v="19838"/>
    <s v="High"/>
    <n v="0.03"/>
    <n v="28.53"/>
    <n v="1.49"/>
    <n v="3354"/>
    <x v="1"/>
    <s v="Sara Faulkner"/>
    <s v="Regular Air"/>
    <x v="0"/>
    <x v="0"/>
    <x v="8"/>
    <s v="Small Box"/>
    <x v="107"/>
    <n v="0.38"/>
    <n v="0.68999999999999984"/>
    <s v="United States"/>
    <x v="0"/>
    <x v="1"/>
    <s v="Calexico"/>
    <n v="92231"/>
    <x v="41"/>
    <x v="3"/>
    <s v="2015"/>
    <d v="2015-05-17T00:00:00"/>
    <n v="137.67569999999998"/>
    <n v="7"/>
    <n v="199.53"/>
    <n v="88589"/>
    <x v="0"/>
  </r>
  <r>
    <n v="19839"/>
    <s v="High"/>
    <n v="7.0000000000000007E-2"/>
    <n v="5.98"/>
    <n v="7.15"/>
    <n v="3354"/>
    <x v="1"/>
    <s v="Sara Faulkner"/>
    <s v="Regular Air"/>
    <x v="0"/>
    <x v="0"/>
    <x v="7"/>
    <s v="Small Box"/>
    <x v="904"/>
    <n v="0.36"/>
    <n v="-1.6734143049932524"/>
    <s v="United States"/>
    <x v="0"/>
    <x v="1"/>
    <s v="Calexico"/>
    <n v="92231"/>
    <x v="41"/>
    <x v="3"/>
    <s v="2015"/>
    <d v="2015-05-18T00:00:00"/>
    <n v="-62"/>
    <n v="6"/>
    <n v="37.049999999999997"/>
    <n v="88589"/>
    <x v="0"/>
  </r>
  <r>
    <n v="19666"/>
    <s v="Not Specified"/>
    <n v="0.04"/>
    <n v="3.69"/>
    <n v="0.5"/>
    <n v="3354"/>
    <x v="1"/>
    <s v="Sara Faulkner"/>
    <s v="Regular Air"/>
    <x v="0"/>
    <x v="0"/>
    <x v="9"/>
    <s v="Small Box"/>
    <x v="543"/>
    <n v="0.38"/>
    <n v="0.69"/>
    <s v="United States"/>
    <x v="0"/>
    <x v="1"/>
    <s v="Calexico"/>
    <n v="92231"/>
    <x v="12"/>
    <x v="5"/>
    <s v="2015"/>
    <d v="2015-03-29T00:00:00"/>
    <n v="47.527199999999993"/>
    <n v="19"/>
    <n v="68.88"/>
    <n v="88590"/>
    <x v="0"/>
  </r>
  <r>
    <n v="23906"/>
    <s v="Low"/>
    <n v="0.1"/>
    <n v="120.98"/>
    <n v="9.07"/>
    <n v="3355"/>
    <x v="1"/>
    <s v="Glenda Simon"/>
    <s v="Regular Air"/>
    <x v="0"/>
    <x v="0"/>
    <x v="8"/>
    <s v="Small Box"/>
    <x v="470"/>
    <n v="0.35"/>
    <n v="0.69"/>
    <s v="United States"/>
    <x v="0"/>
    <x v="1"/>
    <s v="Camarillo"/>
    <n v="93010"/>
    <x v="136"/>
    <x v="2"/>
    <s v="2015"/>
    <d v="2015-03-09T00:00:00"/>
    <n v="379.3965"/>
    <n v="5"/>
    <n v="549.85"/>
    <n v="88587"/>
    <x v="0"/>
  </r>
  <r>
    <n v="23907"/>
    <s v="Low"/>
    <n v="0.08"/>
    <n v="8.32"/>
    <n v="2.38"/>
    <n v="3355"/>
    <x v="1"/>
    <s v="Glenda Simon"/>
    <s v="Express Air"/>
    <x v="0"/>
    <x v="2"/>
    <x v="13"/>
    <s v="Small Pack"/>
    <x v="207"/>
    <n v="0.74"/>
    <n v="-0.85384772402531117"/>
    <s v="United States"/>
    <x v="0"/>
    <x v="1"/>
    <s v="Camarillo"/>
    <n v="93010"/>
    <x v="136"/>
    <x v="2"/>
    <s v="2015"/>
    <d v="2015-03-04T00:00:00"/>
    <n v="-41.83"/>
    <n v="6"/>
    <n v="48.99"/>
    <n v="88587"/>
    <x v="0"/>
  </r>
  <r>
    <n v="23908"/>
    <s v="Low"/>
    <n v="0.1"/>
    <n v="125.99"/>
    <n v="4.2"/>
    <n v="3355"/>
    <x v="1"/>
    <s v="Glenda Simon"/>
    <s v="Regular Air"/>
    <x v="0"/>
    <x v="2"/>
    <x v="5"/>
    <s v="Small Box"/>
    <x v="868"/>
    <n v="0.59"/>
    <n v="0.54650876111649205"/>
    <s v="United States"/>
    <x v="0"/>
    <x v="1"/>
    <s v="Camarillo"/>
    <n v="93010"/>
    <x v="136"/>
    <x v="2"/>
    <s v="2015"/>
    <d v="2015-02-28T00:00:00"/>
    <n v="372.40199999999999"/>
    <n v="7"/>
    <n v="681.42"/>
    <n v="88587"/>
    <x v="0"/>
  </r>
  <r>
    <n v="18628"/>
    <s v="Medium"/>
    <n v="7.0000000000000007E-2"/>
    <n v="5.34"/>
    <n v="5.63"/>
    <n v="3356"/>
    <x v="1"/>
    <s v="Richard Tan"/>
    <s v="Regular Air"/>
    <x v="0"/>
    <x v="0"/>
    <x v="8"/>
    <s v="Small Box"/>
    <x v="166"/>
    <n v="0.39"/>
    <n v="-1.7456189047261814"/>
    <s v="United States"/>
    <x v="0"/>
    <x v="44"/>
    <s v="Eagle"/>
    <n v="83616"/>
    <x v="82"/>
    <x v="3"/>
    <s v="2015"/>
    <d v="2015-05-06T00:00:00"/>
    <n v="-116.3455"/>
    <n v="13"/>
    <n v="66.650000000000006"/>
    <n v="88588"/>
    <x v="0"/>
  </r>
  <r>
    <n v="18629"/>
    <s v="Medium"/>
    <n v="0.03"/>
    <n v="160.97999999999999"/>
    <n v="30"/>
    <n v="3356"/>
    <x v="1"/>
    <s v="Richard Tan"/>
    <s v="Delivery Truck"/>
    <x v="0"/>
    <x v="1"/>
    <x v="1"/>
    <s v="Jumbo Drum"/>
    <x v="48"/>
    <n v="0.62"/>
    <n v="0.44472694058947032"/>
    <s v="United States"/>
    <x v="0"/>
    <x v="44"/>
    <s v="Eagle"/>
    <n v="83616"/>
    <x v="82"/>
    <x v="3"/>
    <s v="2015"/>
    <d v="2015-05-05T00:00:00"/>
    <n v="1304.9000000000001"/>
    <n v="18"/>
    <n v="2934.16"/>
    <n v="88588"/>
    <x v="0"/>
  </r>
  <r>
    <n v="18630"/>
    <s v="Medium"/>
    <n v="0.04"/>
    <n v="65.989999999999995"/>
    <n v="5.63"/>
    <n v="3356"/>
    <x v="1"/>
    <s v="Richard Tan"/>
    <s v="Express Air"/>
    <x v="0"/>
    <x v="2"/>
    <x v="5"/>
    <s v="Small Box"/>
    <x v="905"/>
    <n v="0.56000000000000005"/>
    <n v="0.69"/>
    <s v="United States"/>
    <x v="0"/>
    <x v="44"/>
    <s v="Eagle"/>
    <n v="83616"/>
    <x v="82"/>
    <x v="3"/>
    <s v="2015"/>
    <d v="2015-05-04T00:00:00"/>
    <n v="605.04719999999998"/>
    <n v="15"/>
    <n v="876.88"/>
    <n v="88588"/>
    <x v="0"/>
  </r>
  <r>
    <n v="22597"/>
    <s v="High"/>
    <n v="0.09"/>
    <n v="28.53"/>
    <n v="1.49"/>
    <n v="3359"/>
    <x v="0"/>
    <s v="Jeffrey Cheng"/>
    <s v="Regular Air"/>
    <x v="1"/>
    <x v="0"/>
    <x v="8"/>
    <s v="Small Box"/>
    <x v="107"/>
    <n v="0.38"/>
    <n v="0.68298874976164736"/>
    <s v="United States"/>
    <x v="2"/>
    <x v="45"/>
    <s v="Wauwatosa"/>
    <n v="53213"/>
    <x v="65"/>
    <x v="4"/>
    <s v="2015"/>
    <d v="2015-04-30T00:00:00"/>
    <n v="107.45461999999999"/>
    <n v="6"/>
    <n v="157.33000000000001"/>
    <n v="91437"/>
    <x v="0"/>
  </r>
  <r>
    <n v="23359"/>
    <s v="Not Specified"/>
    <n v="0.02"/>
    <n v="9.11"/>
    <n v="2.15"/>
    <n v="3360"/>
    <x v="0"/>
    <s v="Daniel Huff"/>
    <s v="Regular Air"/>
    <x v="1"/>
    <x v="0"/>
    <x v="7"/>
    <s v="Wrap Bag"/>
    <x v="452"/>
    <n v="0.4"/>
    <n v="0.67263427109974427"/>
    <s v="United States"/>
    <x v="2"/>
    <x v="45"/>
    <s v="West Allis"/>
    <n v="53214"/>
    <x v="80"/>
    <x v="5"/>
    <s v="2015"/>
    <d v="2015-03-22T00:00:00"/>
    <n v="18.41"/>
    <n v="3"/>
    <n v="27.37"/>
    <n v="91435"/>
    <x v="0"/>
  </r>
  <r>
    <n v="23360"/>
    <s v="Not Specified"/>
    <n v="0.06"/>
    <n v="12.64"/>
    <n v="4.9800000000000004"/>
    <n v="3361"/>
    <x v="1"/>
    <s v="Oscar Kenney"/>
    <s v="Regular Air"/>
    <x v="1"/>
    <x v="1"/>
    <x v="2"/>
    <s v="Small Pack"/>
    <x v="215"/>
    <n v="0.48"/>
    <n v="0.66860228198859006"/>
    <s v="United States"/>
    <x v="2"/>
    <x v="45"/>
    <s v="West Bend"/>
    <n v="53095"/>
    <x v="80"/>
    <x v="5"/>
    <s v="2015"/>
    <d v="2015-03-22T00:00:00"/>
    <n v="65.63"/>
    <n v="8"/>
    <n v="98.16"/>
    <n v="91435"/>
    <x v="0"/>
  </r>
  <r>
    <n v="24802"/>
    <s v="Medium"/>
    <n v="0.04"/>
    <n v="7.96"/>
    <n v="4.95"/>
    <n v="3361"/>
    <x v="1"/>
    <s v="Oscar Kenney"/>
    <s v="Regular Air"/>
    <x v="1"/>
    <x v="1"/>
    <x v="2"/>
    <s v="Small Box"/>
    <x v="461"/>
    <n v="0.41"/>
    <n v="-6.6574799758849376E-2"/>
    <s v="United States"/>
    <x v="2"/>
    <x v="45"/>
    <s v="West Bend"/>
    <n v="53095"/>
    <x v="161"/>
    <x v="0"/>
    <s v="2015"/>
    <d v="2015-01-26T00:00:00"/>
    <n v="-7.73"/>
    <n v="15"/>
    <n v="116.11"/>
    <n v="91436"/>
    <x v="0"/>
  </r>
  <r>
    <n v="23887"/>
    <s v="Medium"/>
    <n v="0.03"/>
    <n v="4.9800000000000004"/>
    <n v="4.95"/>
    <n v="3361"/>
    <x v="1"/>
    <s v="Oscar Kenney"/>
    <s v="Regular Air"/>
    <x v="1"/>
    <x v="0"/>
    <x v="8"/>
    <s v="Small Box"/>
    <x v="802"/>
    <n v="0.37"/>
    <n v="-0.50521315789473686"/>
    <s v="United States"/>
    <x v="2"/>
    <x v="45"/>
    <s v="West Bend"/>
    <n v="53095"/>
    <x v="62"/>
    <x v="1"/>
    <s v="2015"/>
    <d v="2015-06-11T00:00:00"/>
    <n v="-47.995249999999999"/>
    <n v="19"/>
    <n v="95"/>
    <n v="91438"/>
    <x v="0"/>
  </r>
  <r>
    <n v="19749"/>
    <s v="Low"/>
    <n v="0.1"/>
    <n v="80.97"/>
    <n v="33.6"/>
    <n v="3366"/>
    <x v="1"/>
    <s v="Dana Boyle"/>
    <s v="Delivery Truck"/>
    <x v="1"/>
    <x v="2"/>
    <x v="6"/>
    <s v="Jumbo Drum"/>
    <x v="690"/>
    <n v="0.37"/>
    <n v="7.9062048545196217E-2"/>
    <s v="United States"/>
    <x v="1"/>
    <x v="10"/>
    <s v="Troy"/>
    <n v="45373"/>
    <x v="84"/>
    <x v="3"/>
    <s v="2015"/>
    <d v="2015-05-29T00:00:00"/>
    <n v="66.22"/>
    <n v="11"/>
    <n v="837.57"/>
    <n v="90501"/>
    <x v="0"/>
  </r>
  <r>
    <n v="19750"/>
    <s v="Low"/>
    <n v="0.02"/>
    <n v="6.48"/>
    <n v="5.1100000000000003"/>
    <n v="3366"/>
    <x v="1"/>
    <s v="Dana Boyle"/>
    <s v="Regular Air"/>
    <x v="1"/>
    <x v="0"/>
    <x v="7"/>
    <s v="Small Box"/>
    <x v="357"/>
    <n v="0.37"/>
    <n v="-0.41853432942013519"/>
    <s v="United States"/>
    <x v="1"/>
    <x v="10"/>
    <s v="Troy"/>
    <n v="45373"/>
    <x v="84"/>
    <x v="3"/>
    <s v="2015"/>
    <d v="2015-05-28T00:00:00"/>
    <n v="-23.53"/>
    <n v="8"/>
    <n v="56.22"/>
    <n v="90501"/>
    <x v="0"/>
  </r>
  <r>
    <n v="23428"/>
    <s v="Critical"/>
    <n v="0.08"/>
    <n v="30.97"/>
    <n v="4"/>
    <n v="3367"/>
    <x v="1"/>
    <s v="Renee McKenzie"/>
    <s v="Regular Air"/>
    <x v="1"/>
    <x v="2"/>
    <x v="13"/>
    <s v="Small Box"/>
    <x v="846"/>
    <n v="0.74"/>
    <n v="1.4071702438831593E-2"/>
    <s v="United States"/>
    <x v="1"/>
    <x v="10"/>
    <s v="Upper Arlington"/>
    <n v="43221"/>
    <x v="10"/>
    <x v="3"/>
    <s v="2015"/>
    <d v="2015-05-03T00:00:00"/>
    <n v="10.680000000000014"/>
    <n v="26"/>
    <n v="758.97"/>
    <n v="90502"/>
    <x v="0"/>
  </r>
  <r>
    <n v="23429"/>
    <s v="Critical"/>
    <n v="0.1"/>
    <n v="4.13"/>
    <n v="0.5"/>
    <n v="3367"/>
    <x v="1"/>
    <s v="Renee McKenzie"/>
    <s v="Express Air"/>
    <x v="1"/>
    <x v="0"/>
    <x v="9"/>
    <s v="Small Box"/>
    <x v="906"/>
    <n v="0.39"/>
    <n v="0.69"/>
    <s v="United States"/>
    <x v="1"/>
    <x v="10"/>
    <s v="Upper Arlington"/>
    <n v="43221"/>
    <x v="10"/>
    <x v="3"/>
    <s v="2015"/>
    <d v="2015-05-04T00:00:00"/>
    <n v="58.263599999999997"/>
    <n v="18"/>
    <n v="84.44"/>
    <n v="90502"/>
    <x v="0"/>
  </r>
  <r>
    <n v="26104"/>
    <s v="Medium"/>
    <n v="0.06"/>
    <n v="7.1"/>
    <n v="6.05"/>
    <n v="3369"/>
    <x v="0"/>
    <s v="Stacy Byrne"/>
    <s v="Regular Air"/>
    <x v="1"/>
    <x v="0"/>
    <x v="8"/>
    <s v="Small Box"/>
    <x v="227"/>
    <n v="0.39"/>
    <n v="-1.4061520506835614"/>
    <s v="United States"/>
    <x v="1"/>
    <x v="10"/>
    <s v="Westerville"/>
    <n v="43081"/>
    <x v="6"/>
    <x v="2"/>
    <s v="2015"/>
    <d v="2015-02-13T00:00:00"/>
    <n v="-42.170500000000004"/>
    <n v="4"/>
    <n v="29.99"/>
    <n v="90500"/>
    <x v="0"/>
  </r>
  <r>
    <n v="18311"/>
    <s v="Medium"/>
    <n v="0.01"/>
    <n v="179.29"/>
    <n v="29.21"/>
    <n v="3374"/>
    <x v="1"/>
    <s v="Jamie Ward"/>
    <s v="Delivery Truck"/>
    <x v="0"/>
    <x v="1"/>
    <x v="11"/>
    <s v="Jumbo Box"/>
    <x v="218"/>
    <n v="0.76"/>
    <n v="4.4601263525774586E-2"/>
    <s v="United States"/>
    <x v="1"/>
    <x v="30"/>
    <s v="Odenton"/>
    <n v="21113"/>
    <x v="42"/>
    <x v="1"/>
    <s v="2015"/>
    <d v="2015-06-04T00:00:00"/>
    <n v="66.362220000000008"/>
    <n v="8"/>
    <n v="1487.9"/>
    <n v="87473"/>
    <x v="0"/>
  </r>
  <r>
    <n v="18320"/>
    <s v="High"/>
    <n v="0.05"/>
    <n v="73.98"/>
    <n v="12.14"/>
    <n v="3374"/>
    <x v="1"/>
    <s v="Jamie Ward"/>
    <s v="Regular Air"/>
    <x v="1"/>
    <x v="2"/>
    <x v="13"/>
    <s v="Small Box"/>
    <x v="124"/>
    <n v="0.67"/>
    <n v="-3.1712191872085593E-3"/>
    <s v="United States"/>
    <x v="1"/>
    <x v="30"/>
    <s v="Odenton"/>
    <n v="21113"/>
    <x v="159"/>
    <x v="1"/>
    <s v="2015"/>
    <d v="2015-06-30T00:00:00"/>
    <n v="-1.904000000000019"/>
    <n v="8"/>
    <n v="600.4"/>
    <n v="87474"/>
    <x v="0"/>
  </r>
  <r>
    <n v="18321"/>
    <s v="High"/>
    <n v="0"/>
    <n v="5.98"/>
    <n v="7.15"/>
    <n v="3374"/>
    <x v="1"/>
    <s v="Jamie Ward"/>
    <s v="Regular Air"/>
    <x v="1"/>
    <x v="0"/>
    <x v="7"/>
    <s v="Small Box"/>
    <x v="904"/>
    <n v="0.36"/>
    <n v="-1.0816934306569344"/>
    <s v="United States"/>
    <x v="1"/>
    <x v="30"/>
    <s v="Odenton"/>
    <n v="21113"/>
    <x v="159"/>
    <x v="1"/>
    <s v="2015"/>
    <d v="2015-07-01T00:00:00"/>
    <n v="-37.048000000000002"/>
    <n v="5"/>
    <n v="34.25"/>
    <n v="87474"/>
    <x v="0"/>
  </r>
  <r>
    <n v="18322"/>
    <s v="High"/>
    <n v="0.09"/>
    <n v="3.57"/>
    <n v="4.17"/>
    <n v="3374"/>
    <x v="1"/>
    <s v="Jamie Ward"/>
    <s v="Regular Air"/>
    <x v="1"/>
    <x v="0"/>
    <x v="0"/>
    <s v="Small Pack"/>
    <x v="818"/>
    <n v="0.59"/>
    <n v="-1.8088394276629571"/>
    <s v="United States"/>
    <x v="1"/>
    <x v="30"/>
    <s v="Odenton"/>
    <n v="21113"/>
    <x v="159"/>
    <x v="1"/>
    <s v="2015"/>
    <d v="2015-07-01T00:00:00"/>
    <n v="-56.887999999999998"/>
    <n v="9"/>
    <n v="31.45"/>
    <n v="87474"/>
    <x v="0"/>
  </r>
  <r>
    <n v="22378"/>
    <s v="Critical"/>
    <n v="0"/>
    <n v="19.98"/>
    <n v="5.97"/>
    <n v="3379"/>
    <x v="1"/>
    <s v="Annette McIntyre"/>
    <s v="Express Air"/>
    <x v="0"/>
    <x v="0"/>
    <x v="7"/>
    <s v="Small Box"/>
    <x v="907"/>
    <n v="0.38"/>
    <n v="-0.76168948488376764"/>
    <s v="United States"/>
    <x v="3"/>
    <x v="29"/>
    <s v="Kennesaw"/>
    <n v="30144"/>
    <x v="173"/>
    <x v="5"/>
    <s v="2015"/>
    <d v="2015-03-29T00:00:00"/>
    <n v="-189.714"/>
    <n v="12"/>
    <n v="249.07"/>
    <n v="88837"/>
    <x v="0"/>
  </r>
  <r>
    <n v="20366"/>
    <s v="Critical"/>
    <n v="0.05"/>
    <n v="3.14"/>
    <n v="1.92"/>
    <n v="3379"/>
    <x v="1"/>
    <s v="Annette McIntyre"/>
    <s v="Express Air"/>
    <x v="1"/>
    <x v="0"/>
    <x v="12"/>
    <s v="Wrap Bag"/>
    <x v="839"/>
    <n v="0.84"/>
    <n v="27.496960486322187"/>
    <s v="United States"/>
    <x v="3"/>
    <x v="29"/>
    <s v="Kennesaw"/>
    <n v="30144"/>
    <x v="177"/>
    <x v="4"/>
    <s v="2015"/>
    <d v="2015-04-26T00:00:00"/>
    <n v="1628.37"/>
    <n v="18"/>
    <n v="59.22"/>
    <n v="88839"/>
    <x v="0"/>
  </r>
  <r>
    <n v="23181"/>
    <s v="Critical"/>
    <n v="0.03"/>
    <n v="315.98"/>
    <n v="19.989999999999998"/>
    <n v="3380"/>
    <x v="1"/>
    <s v="Eva Decker"/>
    <s v="Regular Air"/>
    <x v="1"/>
    <x v="0"/>
    <x v="8"/>
    <s v="Small Box"/>
    <x v="871"/>
    <n v="0.38"/>
    <n v="-8.0399412797145823E-4"/>
    <s v="United States"/>
    <x v="3"/>
    <x v="29"/>
    <s v="La Grange"/>
    <n v="30240"/>
    <x v="18"/>
    <x v="4"/>
    <s v="2015"/>
    <d v="2015-04-22T00:00:00"/>
    <n v="-4.4800000000000004"/>
    <n v="18"/>
    <n v="5572.18"/>
    <n v="88838"/>
    <x v="0"/>
  </r>
  <r>
    <n v="23182"/>
    <s v="Critical"/>
    <n v="0.09"/>
    <n v="276.2"/>
    <n v="24.49"/>
    <n v="3380"/>
    <x v="1"/>
    <s v="Eva Decker"/>
    <s v="Regular Air"/>
    <x v="1"/>
    <x v="1"/>
    <x v="1"/>
    <s v="Large Box"/>
    <x v="147"/>
    <m/>
    <n v="1.0856266701117148"/>
    <s v="United States"/>
    <x v="3"/>
    <x v="29"/>
    <s v="La Grange"/>
    <n v="30240"/>
    <x v="18"/>
    <x v="4"/>
    <s v="2015"/>
    <d v="2015-04-21T00:00:00"/>
    <n v="3193.2840000000001"/>
    <n v="11"/>
    <n v="2941.42"/>
    <n v="88838"/>
    <x v="0"/>
  </r>
  <r>
    <n v="23183"/>
    <s v="Critical"/>
    <n v="0.03"/>
    <n v="63.94"/>
    <n v="14.48"/>
    <n v="3380"/>
    <x v="1"/>
    <s v="Eva Decker"/>
    <s v="Regular Air"/>
    <x v="1"/>
    <x v="1"/>
    <x v="2"/>
    <s v="Small Box"/>
    <x v="176"/>
    <n v="0.46"/>
    <n v="8.3626880526738875E-2"/>
    <s v="United States"/>
    <x v="3"/>
    <x v="29"/>
    <s v="La Grange"/>
    <n v="30240"/>
    <x v="18"/>
    <x v="4"/>
    <s v="2015"/>
    <d v="2015-04-21T00:00:00"/>
    <n v="43.691699999999997"/>
    <n v="8"/>
    <n v="522.46"/>
    <n v="88838"/>
    <x v="0"/>
  </r>
  <r>
    <n v="24161"/>
    <s v="Not Specified"/>
    <n v="0.05"/>
    <n v="11.97"/>
    <n v="5.81"/>
    <n v="3381"/>
    <x v="1"/>
    <s v="Christopher Norton Patterson"/>
    <s v="Regular Air"/>
    <x v="0"/>
    <x v="0"/>
    <x v="0"/>
    <s v="Small Pack"/>
    <x v="908"/>
    <n v="0.6"/>
    <n v="13.79135914658238"/>
    <s v="United States"/>
    <x v="3"/>
    <x v="29"/>
    <s v="Macon"/>
    <n v="31204"/>
    <x v="165"/>
    <x v="5"/>
    <s v="2015"/>
    <d v="2015-03-25T00:00:00"/>
    <n v="349.05930000000001"/>
    <n v="2"/>
    <n v="25.31"/>
    <n v="88836"/>
    <x v="0"/>
  </r>
  <r>
    <n v="25841"/>
    <s v="Medium"/>
    <n v="0.02"/>
    <n v="28.53"/>
    <n v="1.49"/>
    <n v="3381"/>
    <x v="1"/>
    <s v="Christopher Norton Patterson"/>
    <s v="Regular Air"/>
    <x v="1"/>
    <x v="0"/>
    <x v="8"/>
    <s v="Small Box"/>
    <x v="107"/>
    <n v="0.38"/>
    <n v="3.8805446788615504E-3"/>
    <s v="United States"/>
    <x v="3"/>
    <x v="29"/>
    <s v="Macon"/>
    <n v="31204"/>
    <x v="119"/>
    <x v="4"/>
    <s v="2015"/>
    <d v="2015-04-29T00:00:00"/>
    <n v="1.9919999999999998"/>
    <n v="18"/>
    <n v="513.33000000000004"/>
    <n v="88840"/>
    <x v="0"/>
  </r>
  <r>
    <n v="22341"/>
    <s v="Low"/>
    <n v="0.04"/>
    <n v="2.98"/>
    <n v="2.0299999999999998"/>
    <n v="3385"/>
    <x v="1"/>
    <s v="Daniel Richmond"/>
    <s v="Express Air"/>
    <x v="0"/>
    <x v="0"/>
    <x v="0"/>
    <s v="Wrap Bag"/>
    <x v="909"/>
    <n v="0.56999999999999995"/>
    <n v="-1.4019108280254777"/>
    <s v="United States"/>
    <x v="1"/>
    <x v="10"/>
    <s v="Boardman"/>
    <n v="44512"/>
    <x v="59"/>
    <x v="0"/>
    <s v="2015"/>
    <d v="2015-01-16T00:00:00"/>
    <n v="-22.009999999999998"/>
    <n v="5"/>
    <n v="15.7"/>
    <n v="88745"/>
    <x v="0"/>
  </r>
  <r>
    <n v="22342"/>
    <s v="Low"/>
    <n v="0.01"/>
    <n v="125.99"/>
    <n v="8.99"/>
    <n v="3385"/>
    <x v="1"/>
    <s v="Daniel Richmond"/>
    <s v="Regular Air"/>
    <x v="0"/>
    <x v="2"/>
    <x v="5"/>
    <s v="Small Box"/>
    <x v="157"/>
    <n v="0.59"/>
    <n v="0.62654862264012345"/>
    <s v="United States"/>
    <x v="1"/>
    <x v="10"/>
    <s v="Boardman"/>
    <n v="44512"/>
    <x v="59"/>
    <x v="0"/>
    <s v="2015"/>
    <d v="2015-01-21T00:00:00"/>
    <n v="426.46032000000002"/>
    <n v="6"/>
    <n v="680.65"/>
    <n v="88745"/>
    <x v="0"/>
  </r>
  <r>
    <n v="23190"/>
    <s v="Critical"/>
    <n v="0"/>
    <n v="2.61"/>
    <n v="0.5"/>
    <n v="3386"/>
    <x v="1"/>
    <s v="Carmen Elmore"/>
    <s v="Regular Air"/>
    <x v="0"/>
    <x v="0"/>
    <x v="9"/>
    <s v="Small Box"/>
    <x v="413"/>
    <n v="0.39"/>
    <n v="0.69"/>
    <s v="United States"/>
    <x v="1"/>
    <x v="10"/>
    <s v="Bowling Green"/>
    <n v="43402"/>
    <x v="32"/>
    <x v="3"/>
    <s v="2015"/>
    <d v="2015-05-05T00:00:00"/>
    <n v="19.554599999999997"/>
    <n v="10"/>
    <n v="28.34"/>
    <n v="88746"/>
    <x v="0"/>
  </r>
  <r>
    <n v="23191"/>
    <s v="Critical"/>
    <n v="0.04"/>
    <n v="25.38"/>
    <n v="8.99"/>
    <n v="3386"/>
    <x v="1"/>
    <s v="Carmen Elmore"/>
    <s v="Express Air"/>
    <x v="0"/>
    <x v="1"/>
    <x v="2"/>
    <s v="Small Pack"/>
    <x v="268"/>
    <n v="0.5"/>
    <n v="0.17703703703703708"/>
    <s v="United States"/>
    <x v="1"/>
    <x v="10"/>
    <s v="Bowling Green"/>
    <n v="43402"/>
    <x v="32"/>
    <x v="3"/>
    <s v="2015"/>
    <d v="2015-05-06T00:00:00"/>
    <n v="152.48200000000003"/>
    <n v="35"/>
    <n v="861.3"/>
    <n v="88746"/>
    <x v="0"/>
  </r>
  <r>
    <n v="19464"/>
    <s v="Not Specified"/>
    <n v="0.03"/>
    <n v="95.99"/>
    <n v="35"/>
    <n v="3388"/>
    <x v="0"/>
    <s v="Aaron Shaffer"/>
    <s v="Regular Air"/>
    <x v="0"/>
    <x v="0"/>
    <x v="10"/>
    <s v="Large Box"/>
    <x v="711"/>
    <m/>
    <n v="7.4903871948493309E-2"/>
    <s v="United States"/>
    <x v="0"/>
    <x v="1"/>
    <s v="Fairfield"/>
    <n v="94533"/>
    <x v="171"/>
    <x v="3"/>
    <s v="2015"/>
    <d v="2015-05-12T00:00:00"/>
    <n v="67.012000000000057"/>
    <n v="9"/>
    <n v="894.64"/>
    <n v="90154"/>
    <x v="0"/>
  </r>
  <r>
    <n v="18640"/>
    <s v="Medium"/>
    <n v="0.08"/>
    <n v="125.99"/>
    <n v="7.69"/>
    <n v="3393"/>
    <x v="1"/>
    <s v="Irene Murphy"/>
    <s v="Regular Air"/>
    <x v="3"/>
    <x v="2"/>
    <x v="5"/>
    <s v="Small Box"/>
    <x v="19"/>
    <n v="0.59"/>
    <n v="0.527373444450701"/>
    <s v="United States"/>
    <x v="0"/>
    <x v="0"/>
    <s v="Pullman"/>
    <n v="99163"/>
    <x v="119"/>
    <x v="4"/>
    <s v="2015"/>
    <d v="2015-04-30T00:00:00"/>
    <n v="374.625"/>
    <n v="7"/>
    <n v="710.36"/>
    <n v="87908"/>
    <x v="0"/>
  </r>
  <r>
    <n v="19635"/>
    <s v="Critical"/>
    <n v="0.08"/>
    <n v="4.4800000000000004"/>
    <n v="2.5"/>
    <n v="3393"/>
    <x v="1"/>
    <s v="Irene Murphy"/>
    <s v="Regular Air"/>
    <x v="3"/>
    <x v="0"/>
    <x v="4"/>
    <s v="Small Box"/>
    <x v="409"/>
    <n v="0.37"/>
    <n v="-4.0458852867830422E-2"/>
    <s v="United States"/>
    <x v="0"/>
    <x v="0"/>
    <s v="Pullman"/>
    <n v="99163"/>
    <x v="79"/>
    <x v="2"/>
    <s v="2015"/>
    <d v="2015-02-15T00:00:00"/>
    <n v="-3.2448000000000001"/>
    <n v="19"/>
    <n v="80.2"/>
    <n v="87909"/>
    <x v="0"/>
  </r>
  <r>
    <n v="20624"/>
    <s v="Low"/>
    <n v="0"/>
    <n v="1270.99"/>
    <n v="19.989999999999998"/>
    <n v="3397"/>
    <x v="1"/>
    <s v="Andrea Shaw"/>
    <s v="Regular Air"/>
    <x v="2"/>
    <x v="0"/>
    <x v="8"/>
    <s v="Small Box"/>
    <x v="219"/>
    <n v="0.35"/>
    <n v="0.69"/>
    <s v="United States"/>
    <x v="2"/>
    <x v="12"/>
    <s v="Danville"/>
    <n v="61832"/>
    <x v="31"/>
    <x v="1"/>
    <s v="2015"/>
    <d v="2015-06-09T00:00:00"/>
    <n v="6384.4388999999992"/>
    <n v="7"/>
    <n v="9252.81"/>
    <n v="87535"/>
    <x v="0"/>
  </r>
  <r>
    <n v="19842"/>
    <s v="High"/>
    <n v="0.01"/>
    <n v="10.9"/>
    <n v="7.46"/>
    <n v="3397"/>
    <x v="1"/>
    <s v="Andrea Shaw"/>
    <s v="Regular Air"/>
    <x v="2"/>
    <x v="0"/>
    <x v="10"/>
    <s v="Small Box"/>
    <x v="910"/>
    <n v="0.59"/>
    <n v="-0.56321450967150644"/>
    <s v="United States"/>
    <x v="2"/>
    <x v="12"/>
    <s v="Danville"/>
    <n v="61832"/>
    <x v="140"/>
    <x v="5"/>
    <s v="2015"/>
    <d v="2015-03-12T00:00:00"/>
    <n v="-116.76"/>
    <n v="18"/>
    <n v="207.31"/>
    <n v="87536"/>
    <x v="0"/>
  </r>
  <r>
    <n v="19843"/>
    <s v="High"/>
    <n v="0.1"/>
    <n v="7.99"/>
    <n v="5.03"/>
    <n v="3397"/>
    <x v="1"/>
    <s v="Andrea Shaw"/>
    <s v="Regular Air"/>
    <x v="2"/>
    <x v="2"/>
    <x v="5"/>
    <s v="Medium Box"/>
    <x v="145"/>
    <n v="0.6"/>
    <n v="-1.1245947456679708"/>
    <s v="United States"/>
    <x v="2"/>
    <x v="12"/>
    <s v="Danville"/>
    <n v="61832"/>
    <x v="140"/>
    <x v="5"/>
    <s v="2015"/>
    <d v="2015-03-12T00:00:00"/>
    <n v="-160.952"/>
    <n v="22"/>
    <n v="143.12"/>
    <n v="87536"/>
    <x v="0"/>
  </r>
  <r>
    <n v="26208"/>
    <s v="Not Specified"/>
    <n v="0.08"/>
    <n v="11.97"/>
    <n v="5.81"/>
    <n v="3399"/>
    <x v="0"/>
    <s v="Marvin Reid"/>
    <s v="Regular Air"/>
    <x v="2"/>
    <x v="0"/>
    <x v="0"/>
    <s v="Small Pack"/>
    <x v="908"/>
    <n v="0.6"/>
    <n v="-0.69806602200733581"/>
    <s v="United States"/>
    <x v="2"/>
    <x v="12"/>
    <s v="Des Plaines"/>
    <n v="60016"/>
    <x v="48"/>
    <x v="5"/>
    <s v="2015"/>
    <d v="2015-03-31T00:00:00"/>
    <n v="-41.87"/>
    <n v="5"/>
    <n v="59.98"/>
    <n v="87534"/>
    <x v="0"/>
  </r>
  <r>
    <n v="24911"/>
    <s v="Medium"/>
    <n v="0.1"/>
    <n v="9.3800000000000008"/>
    <n v="4.93"/>
    <n v="3400"/>
    <x v="0"/>
    <s v="Florence Gold"/>
    <s v="Express Air"/>
    <x v="2"/>
    <x v="1"/>
    <x v="2"/>
    <s v="Small Box"/>
    <x v="911"/>
    <n v="0.56999999999999995"/>
    <n v="-0.18198851082633671"/>
    <s v="United States"/>
    <x v="1"/>
    <x v="36"/>
    <s v="Fairmont"/>
    <n v="26554"/>
    <x v="36"/>
    <x v="4"/>
    <s v="2015"/>
    <d v="2015-04-04T00:00:00"/>
    <n v="-24.7104"/>
    <n v="15"/>
    <n v="135.78"/>
    <n v="87537"/>
    <x v="0"/>
  </r>
  <r>
    <n v="25914"/>
    <s v="High"/>
    <n v="0.1"/>
    <n v="105.98"/>
    <n v="13.99"/>
    <n v="3403"/>
    <x v="0"/>
    <s v="Tammy Buckley"/>
    <s v="Express Air"/>
    <x v="3"/>
    <x v="1"/>
    <x v="2"/>
    <s v="Medium Box"/>
    <x v="912"/>
    <n v="0.65"/>
    <n v="0.69"/>
    <s v="United States"/>
    <x v="0"/>
    <x v="47"/>
    <s v="Cheyenne"/>
    <n v="82001"/>
    <x v="102"/>
    <x v="2"/>
    <s v="2015"/>
    <d v="2015-02-11T00:00:00"/>
    <n v="349.48499999999996"/>
    <n v="5"/>
    <n v="506.5"/>
    <n v="8753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EE539C-7070-2549-86AA-BBECBF5D82A7}" name="PivotTable8"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4">
  <location ref="L46:M50"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axis="axisRow" showAll="0" measureFilter="1" sortType="a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2"/>
        <item x="5"/>
        <item x="4"/>
        <item x="3"/>
        <item x="1"/>
        <item t="default"/>
      </items>
    </pivotField>
    <pivotField showAll="0"/>
    <pivotField numFmtId="14"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18"/>
  </rowFields>
  <rowItems count="4">
    <i>
      <x v="48"/>
    </i>
    <i>
      <x v="6"/>
    </i>
    <i>
      <x v="39"/>
    </i>
    <i t="grand">
      <x/>
    </i>
  </rowItems>
  <colItems count="1">
    <i/>
  </colItems>
  <dataFields count="1">
    <dataField name="Sum of Sales" fld="27" baseField="0" baseItem="0" numFmtId="165"/>
  </dataFields>
  <formats count="1">
    <format dxfId="33">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8" type="count" evalOrder="-1" id="40" iMeasureFld="0">
      <autoFilter ref="A1">
        <filterColumn colId="0">
          <top10 top="0" val="3" filterVal="3"/>
        </filterColumn>
      </autoFilter>
    </filter>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2D590B1-6A19-CB4D-8A76-FCE77447D83E}" name="PivotTable11"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6">
  <location ref="F112:J114" firstHeaderRow="1" firstDataRow="2"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axis="axisCol" showAll="0" measureFilter="1" sortType="descending">
      <items count="914">
        <item x="878"/>
        <item x="525"/>
        <item x="686"/>
        <item x="300"/>
        <item x="598"/>
        <item x="526"/>
        <item x="448"/>
        <item x="61"/>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214"/>
        <item x="666"/>
        <item x="551"/>
        <item x="467"/>
        <item x="446"/>
        <item x="415"/>
        <item x="216"/>
        <item x="18"/>
        <item x="495"/>
        <item x="199"/>
        <item x="747"/>
        <item x="895"/>
        <item x="872"/>
        <item x="802"/>
        <item x="198"/>
        <item x="654"/>
        <item x="354"/>
        <item x="484"/>
        <item x="236"/>
        <item x="359"/>
        <item x="638"/>
        <item x="401"/>
        <item x="830"/>
        <item x="266"/>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440"/>
        <item x="386"/>
        <item x="450"/>
        <item x="636"/>
        <item x="326"/>
        <item x="864"/>
        <item x="358"/>
        <item x="783"/>
        <item x="557"/>
        <item x="283"/>
        <item x="642"/>
        <item x="268"/>
        <item x="159"/>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267"/>
        <item x="530"/>
        <item x="176"/>
        <item x="716"/>
        <item x="447"/>
        <item x="17"/>
        <item x="603"/>
        <item x="788"/>
        <item x="902"/>
        <item x="418"/>
        <item x="586"/>
        <item x="291"/>
        <item x="411"/>
        <item x="539"/>
        <item x="640"/>
        <item x="645"/>
        <item x="831"/>
        <item x="282"/>
        <item x="462"/>
        <item x="600"/>
        <item x="410"/>
        <item x="504"/>
        <item x="479"/>
        <item x="845"/>
        <item x="875"/>
        <item x="207"/>
        <item x="301"/>
        <item x="893"/>
        <item x="491"/>
        <item x="891"/>
        <item x="412"/>
        <item x="95"/>
        <item x="139"/>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323"/>
        <item x="108"/>
        <item x="137"/>
        <item x="835"/>
        <item x="536"/>
        <item x="362"/>
        <item x="885"/>
        <item x="624"/>
        <item x="417"/>
        <item x="846"/>
        <item x="74"/>
        <item x="338"/>
        <item x="138"/>
        <item x="797"/>
        <item x="196"/>
        <item x="695"/>
        <item x="239"/>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375"/>
        <item x="860"/>
        <item x="136"/>
        <item x="665"/>
        <item x="161"/>
        <item x="185"/>
        <item x="646"/>
        <item x="48"/>
        <item x="309"/>
        <item x="712"/>
        <item x="6"/>
        <item x="366"/>
        <item x="79"/>
        <item x="110"/>
        <item x="203"/>
        <item x="779"/>
        <item x="25"/>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519"/>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749"/>
        <item x="346"/>
        <item x="84"/>
        <item x="86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2"/>
        <item x="5"/>
        <item x="4"/>
        <item x="3"/>
        <item x="1"/>
        <item t="default"/>
      </items>
    </pivotField>
    <pivotField showAll="0"/>
    <pivotField numFmtId="14"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Fields count="1">
    <field x="13"/>
  </colFields>
  <colItems count="4">
    <i>
      <x v="580"/>
    </i>
    <i>
      <x v="287"/>
    </i>
    <i>
      <x v="306"/>
    </i>
    <i t="grand">
      <x/>
    </i>
  </colItems>
  <dataFields count="1">
    <dataField name="Sum of Quantity ordered new" fld="26" baseField="0" baseItem="0" numFmtId="166"/>
  </dataFields>
  <formats count="1">
    <format dxfId="43">
      <pivotArea outline="0" collapsedLevelsAreSubtotals="1" fieldPosition="0"/>
    </format>
  </formats>
  <chartFormats count="7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456"/>
          </reference>
        </references>
      </pivotArea>
    </chartFormat>
    <chartFormat chart="0" format="2" series="1">
      <pivotArea type="data" outline="0" fieldPosition="0">
        <references count="2">
          <reference field="4294967294" count="1" selected="0">
            <x v="0"/>
          </reference>
          <reference field="13" count="1" selected="0">
            <x v="715"/>
          </reference>
        </references>
      </pivotArea>
    </chartFormat>
    <chartFormat chart="0" format="3" series="1">
      <pivotArea type="data" outline="0" fieldPosition="0">
        <references count="2">
          <reference field="4294967294" count="1" selected="0">
            <x v="0"/>
          </reference>
          <reference field="13" count="1" selected="0">
            <x v="277"/>
          </reference>
        </references>
      </pivotArea>
    </chartFormat>
    <chartFormat chart="0" format="4" series="1">
      <pivotArea type="data" outline="0" fieldPosition="0">
        <references count="2">
          <reference field="4294967294" count="1" selected="0">
            <x v="0"/>
          </reference>
          <reference field="13" count="1" selected="0">
            <x v="487"/>
          </reference>
        </references>
      </pivotArea>
    </chartFormat>
    <chartFormat chart="0" format="5" series="1">
      <pivotArea type="data" outline="0" fieldPosition="0">
        <references count="2">
          <reference field="4294967294" count="1" selected="0">
            <x v="0"/>
          </reference>
          <reference field="13" count="1" selected="0">
            <x v="275"/>
          </reference>
        </references>
      </pivotArea>
    </chartFormat>
    <chartFormat chart="0" format="6" series="1">
      <pivotArea type="data" outline="0" fieldPosition="0">
        <references count="2">
          <reference field="4294967294" count="1" selected="0">
            <x v="0"/>
          </reference>
          <reference field="13" count="1" selected="0">
            <x v="580"/>
          </reference>
        </references>
      </pivotArea>
    </chartFormat>
    <chartFormat chart="4" format="7" series="1">
      <pivotArea type="data" outline="0" fieldPosition="0">
        <references count="2">
          <reference field="4294967294" count="1" selected="0">
            <x v="0"/>
          </reference>
          <reference field="13" count="1" selected="0">
            <x v="306"/>
          </reference>
        </references>
      </pivotArea>
    </chartFormat>
    <chartFormat chart="4" format="8" series="1">
      <pivotArea type="data" outline="0" fieldPosition="0">
        <references count="2">
          <reference field="4294967294" count="1" selected="0">
            <x v="0"/>
          </reference>
          <reference field="13" count="1" selected="0">
            <x v="287"/>
          </reference>
        </references>
      </pivotArea>
    </chartFormat>
    <chartFormat chart="4" format="9" series="1">
      <pivotArea type="data" outline="0" fieldPosition="0">
        <references count="2">
          <reference field="4294967294" count="1" selected="0">
            <x v="0"/>
          </reference>
          <reference field="13" count="1" selected="0">
            <x v="580"/>
          </reference>
        </references>
      </pivotArea>
    </chartFormat>
    <chartFormat chart="5" format="10" series="1">
      <pivotArea type="data" outline="0" fieldPosition="0">
        <references count="2">
          <reference field="4294967294" count="1" selected="0">
            <x v="0"/>
          </reference>
          <reference field="13" count="1" selected="0">
            <x v="306"/>
          </reference>
        </references>
      </pivotArea>
    </chartFormat>
    <chartFormat chart="5" format="11" series="1">
      <pivotArea type="data" outline="0" fieldPosition="0">
        <references count="2">
          <reference field="4294967294" count="1" selected="0">
            <x v="0"/>
          </reference>
          <reference field="13" count="1" selected="0">
            <x v="287"/>
          </reference>
        </references>
      </pivotArea>
    </chartFormat>
    <chartFormat chart="5" format="12" series="1">
      <pivotArea type="data" outline="0" fieldPosition="0">
        <references count="2">
          <reference field="4294967294" count="1" selected="0">
            <x v="0"/>
          </reference>
          <reference field="13" count="1" selected="0">
            <x v="580"/>
          </reference>
        </references>
      </pivotArea>
    </chartFormat>
    <chartFormat chart="5" format="13" series="1">
      <pivotArea type="data" outline="0" fieldPosition="0">
        <references count="2">
          <reference field="4294967294" count="1" selected="0">
            <x v="0"/>
          </reference>
          <reference field="13" count="1" selected="0">
            <x v="731"/>
          </reference>
        </references>
      </pivotArea>
    </chartFormat>
    <chartFormat chart="5" format="14" series="1">
      <pivotArea type="data" outline="0" fieldPosition="0">
        <references count="2">
          <reference field="4294967294" count="1" selected="0">
            <x v="0"/>
          </reference>
          <reference field="13" count="1" selected="0">
            <x v="663"/>
          </reference>
        </references>
      </pivotArea>
    </chartFormat>
    <chartFormat chart="5" format="15" series="1">
      <pivotArea type="data" outline="0" fieldPosition="0">
        <references count="2">
          <reference field="4294967294" count="1" selected="0">
            <x v="0"/>
          </reference>
          <reference field="13" count="1" selected="0">
            <x v="395"/>
          </reference>
        </references>
      </pivotArea>
    </chartFormat>
    <chartFormat chart="4" format="10" series="1">
      <pivotArea type="data" outline="0" fieldPosition="0">
        <references count="2">
          <reference field="4294967294" count="1" selected="0">
            <x v="0"/>
          </reference>
          <reference field="13" count="1" selected="0">
            <x v="731"/>
          </reference>
        </references>
      </pivotArea>
    </chartFormat>
    <chartFormat chart="4" format="11" series="1">
      <pivotArea type="data" outline="0" fieldPosition="0">
        <references count="2">
          <reference field="4294967294" count="1" selected="0">
            <x v="0"/>
          </reference>
          <reference field="13" count="1" selected="0">
            <x v="663"/>
          </reference>
        </references>
      </pivotArea>
    </chartFormat>
    <chartFormat chart="4" format="12" series="1">
      <pivotArea type="data" outline="0" fieldPosition="0">
        <references count="2">
          <reference field="4294967294" count="1" selected="0">
            <x v="0"/>
          </reference>
          <reference field="13" count="1" selected="0">
            <x v="395"/>
          </reference>
        </references>
      </pivotArea>
    </chartFormat>
    <chartFormat chart="5" format="16" series="1">
      <pivotArea type="data" outline="0" fieldPosition="0">
        <references count="2">
          <reference field="4294967294" count="1" selected="0">
            <x v="0"/>
          </reference>
          <reference field="13" count="1" selected="0">
            <x v="850"/>
          </reference>
        </references>
      </pivotArea>
    </chartFormat>
    <chartFormat chart="5" format="17" series="1">
      <pivotArea type="data" outline="0" fieldPosition="0">
        <references count="2">
          <reference field="4294967294" count="1" selected="0">
            <x v="0"/>
          </reference>
          <reference field="13" count="1" selected="0">
            <x v="279"/>
          </reference>
        </references>
      </pivotArea>
    </chartFormat>
    <chartFormat chart="5" format="18" series="1">
      <pivotArea type="data" outline="0" fieldPosition="0">
        <references count="2">
          <reference field="4294967294" count="1" selected="0">
            <x v="0"/>
          </reference>
          <reference field="13" count="1" selected="0">
            <x v="365"/>
          </reference>
        </references>
      </pivotArea>
    </chartFormat>
    <chartFormat chart="4" format="13" series="1">
      <pivotArea type="data" outline="0" fieldPosition="0">
        <references count="2">
          <reference field="4294967294" count="1" selected="0">
            <x v="0"/>
          </reference>
          <reference field="13" count="1" selected="0">
            <x v="850"/>
          </reference>
        </references>
      </pivotArea>
    </chartFormat>
    <chartFormat chart="4" format="14" series="1">
      <pivotArea type="data" outline="0" fieldPosition="0">
        <references count="2">
          <reference field="4294967294" count="1" selected="0">
            <x v="0"/>
          </reference>
          <reference field="13" count="1" selected="0">
            <x v="279"/>
          </reference>
        </references>
      </pivotArea>
    </chartFormat>
    <chartFormat chart="4" format="15" series="1">
      <pivotArea type="data" outline="0" fieldPosition="0">
        <references count="2">
          <reference field="4294967294" count="1" selected="0">
            <x v="0"/>
          </reference>
          <reference field="13" count="1" selected="0">
            <x v="365"/>
          </reference>
        </references>
      </pivotArea>
    </chartFormat>
    <chartFormat chart="5" format="19" series="1">
      <pivotArea type="data" outline="0" fieldPosition="0">
        <references count="2">
          <reference field="4294967294" count="1" selected="0">
            <x v="0"/>
          </reference>
          <reference field="13" count="1" selected="0">
            <x v="809"/>
          </reference>
        </references>
      </pivotArea>
    </chartFormat>
    <chartFormat chart="5" format="20" series="1">
      <pivotArea type="data" outline="0" fieldPosition="0">
        <references count="2">
          <reference field="4294967294" count="1" selected="0">
            <x v="0"/>
          </reference>
          <reference field="13" count="1" selected="0">
            <x v="505"/>
          </reference>
        </references>
      </pivotArea>
    </chartFormat>
    <chartFormat chart="5" format="21" series="1">
      <pivotArea type="data" outline="0" fieldPosition="0">
        <references count="2">
          <reference field="4294967294" count="1" selected="0">
            <x v="0"/>
          </reference>
          <reference field="13" count="1" selected="0">
            <x v="127"/>
          </reference>
        </references>
      </pivotArea>
    </chartFormat>
    <chartFormat chart="4" format="16" series="1">
      <pivotArea type="data" outline="0" fieldPosition="0">
        <references count="2">
          <reference field="4294967294" count="1" selected="0">
            <x v="0"/>
          </reference>
          <reference field="13" count="1" selected="0">
            <x v="809"/>
          </reference>
        </references>
      </pivotArea>
    </chartFormat>
    <chartFormat chart="4" format="17" series="1">
      <pivotArea type="data" outline="0" fieldPosition="0">
        <references count="2">
          <reference field="4294967294" count="1" selected="0">
            <x v="0"/>
          </reference>
          <reference field="13" count="1" selected="0">
            <x v="505"/>
          </reference>
        </references>
      </pivotArea>
    </chartFormat>
    <chartFormat chart="4" format="18" series="1">
      <pivotArea type="data" outline="0" fieldPosition="0">
        <references count="2">
          <reference field="4294967294" count="1" selected="0">
            <x v="0"/>
          </reference>
          <reference field="13" count="1" selected="0">
            <x v="127"/>
          </reference>
        </references>
      </pivotArea>
    </chartFormat>
    <chartFormat chart="5" format="22" series="1">
      <pivotArea type="data" outline="0" fieldPosition="0">
        <references count="2">
          <reference field="4294967294" count="1" selected="0">
            <x v="0"/>
          </reference>
          <reference field="13" count="1" selected="0">
            <x v="794"/>
          </reference>
        </references>
      </pivotArea>
    </chartFormat>
    <chartFormat chart="5" format="23" series="1">
      <pivotArea type="data" outline="0" fieldPosition="0">
        <references count="2">
          <reference field="4294967294" count="1" selected="0">
            <x v="0"/>
          </reference>
          <reference field="13" count="1" selected="0">
            <x v="50"/>
          </reference>
        </references>
      </pivotArea>
    </chartFormat>
    <chartFormat chart="5" format="24" series="1">
      <pivotArea type="data" outline="0" fieldPosition="0">
        <references count="2">
          <reference field="4294967294" count="1" selected="0">
            <x v="0"/>
          </reference>
          <reference field="13" count="1" selected="0">
            <x v="172"/>
          </reference>
        </references>
      </pivotArea>
    </chartFormat>
    <chartFormat chart="4" format="19" series="1">
      <pivotArea type="data" outline="0" fieldPosition="0">
        <references count="2">
          <reference field="4294967294" count="1" selected="0">
            <x v="0"/>
          </reference>
          <reference field="13" count="1" selected="0">
            <x v="794"/>
          </reference>
        </references>
      </pivotArea>
    </chartFormat>
    <chartFormat chart="4" format="20" series="1">
      <pivotArea type="data" outline="0" fieldPosition="0">
        <references count="2">
          <reference field="4294967294" count="1" selected="0">
            <x v="0"/>
          </reference>
          <reference field="13" count="1" selected="0">
            <x v="50"/>
          </reference>
        </references>
      </pivotArea>
    </chartFormat>
    <chartFormat chart="4" format="21" series="1">
      <pivotArea type="data" outline="0" fieldPosition="0">
        <references count="2">
          <reference field="4294967294" count="1" selected="0">
            <x v="0"/>
          </reference>
          <reference field="13" count="1" selected="0">
            <x v="172"/>
          </reference>
        </references>
      </pivotArea>
    </chartFormat>
    <chartFormat chart="5" format="25" series="1">
      <pivotArea type="data" outline="0" fieldPosition="0">
        <references count="2">
          <reference field="4294967294" count="1" selected="0">
            <x v="0"/>
          </reference>
          <reference field="13" count="1" selected="0">
            <x v="358"/>
          </reference>
        </references>
      </pivotArea>
    </chartFormat>
    <chartFormat chart="4" format="22" series="1">
      <pivotArea type="data" outline="0" fieldPosition="0">
        <references count="2">
          <reference field="4294967294" count="1" selected="0">
            <x v="0"/>
          </reference>
          <reference field="13" count="1" selected="0">
            <x v="358"/>
          </reference>
        </references>
      </pivotArea>
    </chartFormat>
    <chartFormat chart="5" format="26" series="1">
      <pivotArea type="data" outline="0" fieldPosition="0">
        <references count="2">
          <reference field="4294967294" count="1" selected="0">
            <x v="0"/>
          </reference>
          <reference field="13" count="1" selected="0">
            <x v="487"/>
          </reference>
        </references>
      </pivotArea>
    </chartFormat>
    <chartFormat chart="5" format="27" series="1">
      <pivotArea type="data" outline="0" fieldPosition="0">
        <references count="2">
          <reference field="4294967294" count="1" selected="0">
            <x v="0"/>
          </reference>
          <reference field="13" count="1" selected="0">
            <x v="152"/>
          </reference>
        </references>
      </pivotArea>
    </chartFormat>
    <chartFormat chart="5" format="28" series="1">
      <pivotArea type="data" outline="0" fieldPosition="0">
        <references count="2">
          <reference field="4294967294" count="1" selected="0">
            <x v="0"/>
          </reference>
          <reference field="13" count="1" selected="0">
            <x v="574"/>
          </reference>
        </references>
      </pivotArea>
    </chartFormat>
    <chartFormat chart="4" format="23" series="1">
      <pivotArea type="data" outline="0" fieldPosition="0">
        <references count="2">
          <reference field="4294967294" count="1" selected="0">
            <x v="0"/>
          </reference>
          <reference field="13" count="1" selected="0">
            <x v="487"/>
          </reference>
        </references>
      </pivotArea>
    </chartFormat>
    <chartFormat chart="4" format="24" series="1">
      <pivotArea type="data" outline="0" fieldPosition="0">
        <references count="2">
          <reference field="4294967294" count="1" selected="0">
            <x v="0"/>
          </reference>
          <reference field="13" count="1" selected="0">
            <x v="152"/>
          </reference>
        </references>
      </pivotArea>
    </chartFormat>
    <chartFormat chart="4" format="25" series="1">
      <pivotArea type="data" outline="0" fieldPosition="0">
        <references count="2">
          <reference field="4294967294" count="1" selected="0">
            <x v="0"/>
          </reference>
          <reference field="13" count="1" selected="0">
            <x v="574"/>
          </reference>
        </references>
      </pivotArea>
    </chartFormat>
    <chartFormat chart="5" format="29" series="1">
      <pivotArea type="data" outline="0" fieldPosition="0">
        <references count="2">
          <reference field="4294967294" count="1" selected="0">
            <x v="0"/>
          </reference>
          <reference field="13" count="1" selected="0">
            <x v="275"/>
          </reference>
        </references>
      </pivotArea>
    </chartFormat>
    <chartFormat chart="4" format="26" series="1">
      <pivotArea type="data" outline="0" fieldPosition="0">
        <references count="2">
          <reference field="4294967294" count="1" selected="0">
            <x v="0"/>
          </reference>
          <reference field="13" count="1" selected="0">
            <x v="275"/>
          </reference>
        </references>
      </pivotArea>
    </chartFormat>
    <chartFormat chart="5" format="30" series="1">
      <pivotArea type="data" outline="0" fieldPosition="0">
        <references count="2">
          <reference field="4294967294" count="1" selected="0">
            <x v="0"/>
          </reference>
          <reference field="13" count="1" selected="0">
            <x v="577"/>
          </reference>
        </references>
      </pivotArea>
    </chartFormat>
    <chartFormat chart="5" format="31" series="1">
      <pivotArea type="data" outline="0" fieldPosition="0">
        <references count="2">
          <reference field="4294967294" count="1" selected="0">
            <x v="0"/>
          </reference>
          <reference field="13" count="1" selected="0">
            <x v="848"/>
          </reference>
        </references>
      </pivotArea>
    </chartFormat>
    <chartFormat chart="5" format="32" series="1">
      <pivotArea type="data" outline="0" fieldPosition="0">
        <references count="2">
          <reference field="4294967294" count="1" selected="0">
            <x v="0"/>
          </reference>
          <reference field="13" count="1" selected="0">
            <x v="857"/>
          </reference>
        </references>
      </pivotArea>
    </chartFormat>
    <chartFormat chart="4" format="27" series="1">
      <pivotArea type="data" outline="0" fieldPosition="0">
        <references count="2">
          <reference field="4294967294" count="1" selected="0">
            <x v="0"/>
          </reference>
          <reference field="13" count="1" selected="0">
            <x v="577"/>
          </reference>
        </references>
      </pivotArea>
    </chartFormat>
    <chartFormat chart="4" format="28" series="1">
      <pivotArea type="data" outline="0" fieldPosition="0">
        <references count="2">
          <reference field="4294967294" count="1" selected="0">
            <x v="0"/>
          </reference>
          <reference field="13" count="1" selected="0">
            <x v="848"/>
          </reference>
        </references>
      </pivotArea>
    </chartFormat>
    <chartFormat chart="4" format="29" series="1">
      <pivotArea type="data" outline="0" fieldPosition="0">
        <references count="2">
          <reference field="4294967294" count="1" selected="0">
            <x v="0"/>
          </reference>
          <reference field="13" count="1" selected="0">
            <x v="857"/>
          </reference>
        </references>
      </pivotArea>
    </chartFormat>
    <chartFormat chart="0" format="7" series="1">
      <pivotArea type="data" outline="0" fieldPosition="0">
        <references count="2">
          <reference field="4294967294" count="1" selected="0">
            <x v="0"/>
          </reference>
          <reference field="13" count="1" selected="0">
            <x v="306"/>
          </reference>
        </references>
      </pivotArea>
    </chartFormat>
    <chartFormat chart="5" format="33" series="1">
      <pivotArea type="data" outline="0" fieldPosition="0">
        <references count="2">
          <reference field="4294967294" count="1" selected="0">
            <x v="0"/>
          </reference>
          <reference field="13" count="1" selected="0">
            <x v="849"/>
          </reference>
        </references>
      </pivotArea>
    </chartFormat>
    <chartFormat chart="4" format="30" series="1">
      <pivotArea type="data" outline="0" fieldPosition="0">
        <references count="2">
          <reference field="4294967294" count="1" selected="0">
            <x v="0"/>
          </reference>
          <reference field="13" count="1" selected="0">
            <x v="849"/>
          </reference>
        </references>
      </pivotArea>
    </chartFormat>
    <chartFormat chart="5" format="34" series="1">
      <pivotArea type="data" outline="0" fieldPosition="0">
        <references count="2">
          <reference field="4294967294" count="1" selected="0">
            <x v="0"/>
          </reference>
          <reference field="13" count="1" selected="0">
            <x v="277"/>
          </reference>
        </references>
      </pivotArea>
    </chartFormat>
    <chartFormat chart="4" format="31" series="1">
      <pivotArea type="data" outline="0" fieldPosition="0">
        <references count="2">
          <reference field="4294967294" count="1" selected="0">
            <x v="0"/>
          </reference>
          <reference field="13" count="1" selected="0">
            <x v="277"/>
          </reference>
        </references>
      </pivotArea>
    </chartFormat>
    <chartFormat chart="5" format="35" series="1">
      <pivotArea type="data" outline="0" fieldPosition="0">
        <references count="2">
          <reference field="4294967294" count="1" selected="0">
            <x v="0"/>
          </reference>
          <reference field="13" count="1" selected="0">
            <x v="56"/>
          </reference>
        </references>
      </pivotArea>
    </chartFormat>
    <chartFormat chart="5" format="36" series="1">
      <pivotArea type="data" outline="0" fieldPosition="0">
        <references count="2">
          <reference field="4294967294" count="1" selected="0">
            <x v="0"/>
          </reference>
          <reference field="13" count="1" selected="0">
            <x v="171"/>
          </reference>
        </references>
      </pivotArea>
    </chartFormat>
    <chartFormat chart="5" format="37" series="1">
      <pivotArea type="data" outline="0" fieldPosition="0">
        <references count="2">
          <reference field="4294967294" count="1" selected="0">
            <x v="0"/>
          </reference>
          <reference field="13" count="1" selected="0">
            <x v="495"/>
          </reference>
        </references>
      </pivotArea>
    </chartFormat>
    <chartFormat chart="4" format="32" series="1">
      <pivotArea type="data" outline="0" fieldPosition="0">
        <references count="2">
          <reference field="4294967294" count="1" selected="0">
            <x v="0"/>
          </reference>
          <reference field="13" count="1" selected="0">
            <x v="56"/>
          </reference>
        </references>
      </pivotArea>
    </chartFormat>
    <chartFormat chart="4" format="33" series="1">
      <pivotArea type="data" outline="0" fieldPosition="0">
        <references count="2">
          <reference field="4294967294" count="1" selected="0">
            <x v="0"/>
          </reference>
          <reference field="13" count="1" selected="0">
            <x v="171"/>
          </reference>
        </references>
      </pivotArea>
    </chartFormat>
    <chartFormat chart="4" format="34" series="1">
      <pivotArea type="data" outline="0" fieldPosition="0">
        <references count="2">
          <reference field="4294967294" count="1" selected="0">
            <x v="0"/>
          </reference>
          <reference field="13" count="1" selected="0">
            <x v="495"/>
          </reference>
        </references>
      </pivotArea>
    </chartFormat>
    <chartFormat chart="0" format="8" series="1">
      <pivotArea type="data" outline="0" fieldPosition="0">
        <references count="2">
          <reference field="4294967294" count="1" selected="0">
            <x v="0"/>
          </reference>
          <reference field="13" count="1" selected="0">
            <x v="56"/>
          </reference>
        </references>
      </pivotArea>
    </chartFormat>
    <chartFormat chart="5" format="38" series="1">
      <pivotArea type="data" outline="0" fieldPosition="0">
        <references count="2">
          <reference field="4294967294" count="1" selected="0">
            <x v="0"/>
          </reference>
          <reference field="13" count="1" selected="0">
            <x v="181"/>
          </reference>
        </references>
      </pivotArea>
    </chartFormat>
    <chartFormat chart="5" format="39" series="1">
      <pivotArea type="data" outline="0" fieldPosition="0">
        <references count="2">
          <reference field="4294967294" count="1" selected="0">
            <x v="0"/>
          </reference>
          <reference field="13" count="1" selected="0">
            <x v="308"/>
          </reference>
        </references>
      </pivotArea>
    </chartFormat>
    <chartFormat chart="5" format="40" series="1">
      <pivotArea type="data" outline="0" fieldPosition="0">
        <references count="2">
          <reference field="4294967294" count="1" selected="0">
            <x v="0"/>
          </reference>
          <reference field="13" count="1" selected="0">
            <x v="608"/>
          </reference>
        </references>
      </pivotArea>
    </chartFormat>
    <chartFormat chart="4" format="35" series="1">
      <pivotArea type="data" outline="0" fieldPosition="0">
        <references count="2">
          <reference field="4294967294" count="1" selected="0">
            <x v="0"/>
          </reference>
          <reference field="13" count="1" selected="0">
            <x v="181"/>
          </reference>
        </references>
      </pivotArea>
    </chartFormat>
    <chartFormat chart="4" format="36" series="1">
      <pivotArea type="data" outline="0" fieldPosition="0">
        <references count="2">
          <reference field="4294967294" count="1" selected="0">
            <x v="0"/>
          </reference>
          <reference field="13" count="1" selected="0">
            <x v="308"/>
          </reference>
        </references>
      </pivotArea>
    </chartFormat>
    <chartFormat chart="4" format="37" series="1">
      <pivotArea type="data" outline="0" fieldPosition="0">
        <references count="2">
          <reference field="4294967294" count="1" selected="0">
            <x v="0"/>
          </reference>
          <reference field="13" count="1" selected="0">
            <x v="608"/>
          </reference>
        </references>
      </pivotArea>
    </chartFormat>
    <chartFormat chart="0" format="9" series="1">
      <pivotArea type="data" outline="0" fieldPosition="0">
        <references count="2">
          <reference field="4294967294" count="1" selected="0">
            <x v="0"/>
          </reference>
          <reference field="13" count="1" selected="0">
            <x v="287"/>
          </reference>
        </references>
      </pivotArea>
    </chartFormat>
  </chartFormats>
  <pivotTableStyleInfo name="PivotStyleLight16" showRowHeaders="1" showColHeaders="1" showRowStripes="0" showColStripes="0" showLastColumn="1"/>
  <filters count="2">
    <filter fld="13" type="count" evalOrder="-1" id="37" iMeasureFld="0">
      <autoFilter ref="A1">
        <filterColumn colId="0">
          <top10 val="3" filterVal="3"/>
        </filterColumn>
      </autoFilter>
    </filter>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A3D624-191C-A447-BA23-82A0EB85962B}" name="PivotTable2"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F13:G20"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0"/>
        <item x="2"/>
        <item x="5"/>
        <item x="4"/>
        <item x="3"/>
        <item x="1"/>
        <item t="default"/>
      </items>
    </pivotField>
    <pivotField showAll="0"/>
    <pivotField numFmtId="14"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22"/>
  </rowFields>
  <rowItems count="7">
    <i>
      <x/>
    </i>
    <i>
      <x v="1"/>
    </i>
    <i>
      <x v="2"/>
    </i>
    <i>
      <x v="3"/>
    </i>
    <i>
      <x v="4"/>
    </i>
    <i>
      <x v="5"/>
    </i>
    <i t="grand">
      <x/>
    </i>
  </rowItems>
  <colItems count="1">
    <i/>
  </colItems>
  <dataFields count="1">
    <dataField name="Sum of Profit" fld="25" baseField="0" baseItem="0" numFmtId="165"/>
  </dataFields>
  <formats count="1">
    <format dxfId="34">
      <pivotArea outline="0" collapsedLevelsAreSubtotals="1" fieldPosition="0"/>
    </format>
  </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2C7838-6348-F344-8A62-948C3AA6823A}" name="PivotTable6"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2">
  <location ref="F46:G96"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axis="axisRow"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2"/>
        <item x="5"/>
        <item x="4"/>
        <item x="3"/>
        <item x="1"/>
        <item t="default"/>
      </items>
    </pivotField>
    <pivotField showAll="0"/>
    <pivotField numFmtId="14"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18"/>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27" baseField="0" baseItem="0" numFmtId="165"/>
  </dataFields>
  <formats count="2">
    <format dxfId="36">
      <pivotArea dataOnly="0" labelOnly="1" outline="0" axis="axisValues" fieldPosition="0"/>
    </format>
    <format dxfId="35">
      <pivotArea outline="0" collapsedLevelsAreSubtotals="1" fieldPosition="0"/>
    </format>
  </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E29500-1724-0540-ABA5-12D72F5A1DEE}" name="PivotTable12"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7">
  <location ref="F124:G131"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items count="914">
        <item x="878"/>
        <item x="525"/>
        <item x="686"/>
        <item x="300"/>
        <item x="598"/>
        <item x="526"/>
        <item x="448"/>
        <item x="61"/>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214"/>
        <item x="666"/>
        <item x="551"/>
        <item x="467"/>
        <item x="446"/>
        <item x="415"/>
        <item x="216"/>
        <item x="18"/>
        <item x="495"/>
        <item x="199"/>
        <item x="747"/>
        <item x="895"/>
        <item x="872"/>
        <item x="802"/>
        <item x="198"/>
        <item x="654"/>
        <item x="354"/>
        <item x="484"/>
        <item x="236"/>
        <item x="359"/>
        <item x="638"/>
        <item x="401"/>
        <item x="830"/>
        <item x="266"/>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440"/>
        <item x="386"/>
        <item x="450"/>
        <item x="636"/>
        <item x="326"/>
        <item x="864"/>
        <item x="358"/>
        <item x="783"/>
        <item x="557"/>
        <item x="283"/>
        <item x="642"/>
        <item x="268"/>
        <item x="159"/>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267"/>
        <item x="530"/>
        <item x="176"/>
        <item x="716"/>
        <item x="447"/>
        <item x="17"/>
        <item x="603"/>
        <item x="788"/>
        <item x="902"/>
        <item x="418"/>
        <item x="586"/>
        <item x="291"/>
        <item x="411"/>
        <item x="539"/>
        <item x="640"/>
        <item x="645"/>
        <item x="831"/>
        <item x="282"/>
        <item x="462"/>
        <item x="600"/>
        <item x="410"/>
        <item x="504"/>
        <item x="479"/>
        <item x="845"/>
        <item x="875"/>
        <item x="207"/>
        <item x="301"/>
        <item x="893"/>
        <item x="491"/>
        <item x="891"/>
        <item x="412"/>
        <item x="95"/>
        <item x="139"/>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323"/>
        <item x="108"/>
        <item x="137"/>
        <item x="835"/>
        <item x="536"/>
        <item x="362"/>
        <item x="885"/>
        <item x="624"/>
        <item x="417"/>
        <item x="846"/>
        <item x="74"/>
        <item x="338"/>
        <item x="138"/>
        <item x="797"/>
        <item x="196"/>
        <item x="695"/>
        <item x="239"/>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375"/>
        <item x="860"/>
        <item x="136"/>
        <item x="665"/>
        <item x="161"/>
        <item x="185"/>
        <item x="646"/>
        <item x="48"/>
        <item x="309"/>
        <item x="712"/>
        <item x="6"/>
        <item x="366"/>
        <item x="79"/>
        <item x="110"/>
        <item x="203"/>
        <item x="779"/>
        <item x="25"/>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519"/>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749"/>
        <item x="346"/>
        <item x="84"/>
        <item x="863"/>
        <item t="default"/>
      </items>
    </pivotField>
    <pivotField showAll="0"/>
    <pivotField showAll="0"/>
    <pivotField showAll="0"/>
    <pivotField showAll="0">
      <items count="5">
        <item x="2"/>
        <item x="1"/>
        <item x="3"/>
        <item x="0"/>
        <item t="default"/>
      </items>
    </pivotField>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2"/>
        <item x="5"/>
        <item x="4"/>
        <item x="3"/>
        <item x="1"/>
        <item t="default"/>
      </items>
    </pivotField>
    <pivotField showAll="0"/>
    <pivotField numFmtId="14" showAll="0"/>
    <pivotField showAll="0"/>
    <pivotField showAll="0"/>
    <pivotField dataFiel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30"/>
    <field x="21"/>
  </rowFields>
  <rowItems count="7">
    <i>
      <x v="1"/>
    </i>
    <i>
      <x v="2"/>
    </i>
    <i>
      <x v="3"/>
    </i>
    <i>
      <x v="4"/>
    </i>
    <i>
      <x v="5"/>
    </i>
    <i>
      <x v="6"/>
    </i>
    <i t="grand">
      <x/>
    </i>
  </rowItems>
  <colItems count="1">
    <i/>
  </colItems>
  <dataFields count="1">
    <dataField name="Sum of Sales" fld="27" baseField="0" baseItem="0" numFmtId="165"/>
  </dataFields>
  <formats count="1">
    <format dxfId="37">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17AB8C-C22D-9C40-9C25-940081358156}" name="PivotTable1"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F3:G10"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0"/>
        <item x="2"/>
        <item x="5"/>
        <item x="4"/>
        <item x="3"/>
        <item x="1"/>
        <item t="default"/>
      </items>
    </pivotField>
    <pivotField showAll="0"/>
    <pivotField numFmtId="14"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22"/>
  </rowFields>
  <rowItems count="7">
    <i>
      <x/>
    </i>
    <i>
      <x v="1"/>
    </i>
    <i>
      <x v="2"/>
    </i>
    <i>
      <x v="3"/>
    </i>
    <i>
      <x v="4"/>
    </i>
    <i>
      <x v="5"/>
    </i>
    <i t="grand">
      <x/>
    </i>
  </rowItems>
  <colItems count="1">
    <i/>
  </colItems>
  <dataFields count="1">
    <dataField name="Sum of Sales" fld="27" baseField="22" baseItem="1048828" numFmtId="165"/>
  </dataFields>
  <formats count="1">
    <format dxfId="38">
      <pivotArea outline="0" collapsedLevelsAreSubtotals="1" fieldPosition="0"/>
    </format>
  </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1DE929-6072-B04D-AFA9-267B711ED7E1}" name="PivotTable9" cacheId="0" applyNumberFormats="0" applyBorderFormats="0" applyFontFormats="0" applyPatternFormats="0" applyAlignmentFormats="0" applyWidthHeightFormats="1" dataCaption="Values" updatedVersion="8" minRefreshableVersion="5" useAutoFormatting="1" itemPrintTitles="1" createdVersion="6" indent="0" showHeaders="0" outline="1" outlineData="1" multipleFieldFilters="0" chartFormat="7">
  <location ref="F103:G106" firstHeaderRow="1" firstDataRow="1" firstDataCol="1"/>
  <pivotFields count="31">
    <pivotField dataField="1" showAll="0"/>
    <pivotField showAll="0"/>
    <pivotField showAll="0"/>
    <pivotField showAll="0"/>
    <pivotField showAll="0"/>
    <pivotField showAll="0"/>
    <pivotField axis="axisRow" showAll="0">
      <items count="4">
        <item m="1" x="2"/>
        <item x="1"/>
        <item x="0"/>
        <item t="default"/>
      </items>
    </pivotField>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2"/>
        <item x="5"/>
        <item x="4"/>
        <item x="3"/>
        <item x="1"/>
        <item t="default"/>
      </items>
    </pivotField>
    <pivotField showAll="0"/>
    <pivotField numFmtId="14"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3">
    <i>
      <x v="1"/>
    </i>
    <i>
      <x v="2"/>
    </i>
    <i t="grand">
      <x/>
    </i>
  </rowItems>
  <colItems count="1">
    <i/>
  </colItems>
  <dataFields count="1">
    <dataField name="Count of Row ID" fld="0" subtotal="count" showDataAs="percentOfTotal" baseField="0" baseItem="0" numFmtId="10"/>
  </dataFields>
  <formats count="2">
    <format dxfId="40">
      <pivotArea outline="0" collapsedLevelsAreSubtotals="1" fieldPosition="0"/>
    </format>
    <format dxfId="39">
      <pivotArea outline="0" fieldPosition="0">
        <references count="1">
          <reference field="4294967294" count="1">
            <x v="0"/>
          </reference>
        </references>
      </pivotArea>
    </format>
  </formats>
  <chartFormats count="6">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6" count="1" selected="0">
            <x v="1"/>
          </reference>
        </references>
      </pivotArea>
    </chartFormat>
    <chartFormat chart="6" format="6">
      <pivotArea type="data" outline="0" fieldPosition="0">
        <references count="2">
          <reference field="4294967294" count="1" selected="0">
            <x v="0"/>
          </reference>
          <reference field="6" count="1" selected="0">
            <x v="2"/>
          </reference>
        </references>
      </pivotArea>
    </chartFormat>
    <chartFormat chart="4" format="1">
      <pivotArea type="data" outline="0" fieldPosition="0">
        <references count="2">
          <reference field="4294967294" count="1" selected="0">
            <x v="0"/>
          </reference>
          <reference field="6" count="1" selected="0">
            <x v="1"/>
          </reference>
        </references>
      </pivotArea>
    </chartFormat>
    <chartFormat chart="4" format="2">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B1734B-1D43-1747-A603-3A6B7CD6456F}" name="PivotTable4"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F23:G30"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0"/>
        <item x="2"/>
        <item x="5"/>
        <item x="4"/>
        <item x="3"/>
        <item x="1"/>
        <item t="default"/>
      </items>
    </pivotField>
    <pivotField showAll="0"/>
    <pivotField numFmtId="14"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22"/>
  </rowFields>
  <rowItems count="7">
    <i>
      <x/>
    </i>
    <i>
      <x v="1"/>
    </i>
    <i>
      <x v="2"/>
    </i>
    <i>
      <x v="3"/>
    </i>
    <i>
      <x v="4"/>
    </i>
    <i>
      <x v="5"/>
    </i>
    <i t="grand">
      <x/>
    </i>
  </rowItems>
  <colItems count="1">
    <i/>
  </colItems>
  <dataFields count="1">
    <dataField name="Sum of Quantity ordered new" fld="26" baseField="0" baseItem="0" numFmtId="166"/>
  </dataFields>
  <formats count="1">
    <format dxfId="41">
      <pivotArea outline="0" collapsedLevelsAreSubtotals="1" fieldPosition="0"/>
    </format>
  </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B81AE2-96A4-CE4D-91F8-D34D2C41F113}" name="PivotTable5"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F34:I42" firstHeaderRow="1" firstDataRow="2"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0"/>
        <item x="2"/>
        <item x="5"/>
        <item x="4"/>
        <item x="3"/>
        <item x="1"/>
        <item t="default"/>
      </items>
    </pivotField>
    <pivotField showAll="0"/>
    <pivotField numFmtId="14" showAll="0"/>
    <pivotField showAll="0"/>
    <pivotField showAll="0"/>
    <pivotField showAll="0"/>
    <pivotField showAll="0"/>
    <pivotField axis="axisCol" dataField="1" showAll="0">
      <items count="4">
        <item m="1" x="2"/>
        <item x="1"/>
        <item x="0"/>
        <item t="default"/>
      </items>
    </pivotField>
    <pivotField showAll="0">
      <items count="15">
        <item x="0"/>
        <item x="1"/>
        <item x="2"/>
        <item x="3"/>
        <item x="4"/>
        <item x="5"/>
        <item x="6"/>
        <item x="7"/>
        <item x="8"/>
        <item x="9"/>
        <item x="10"/>
        <item x="11"/>
        <item x="12"/>
        <item x="13"/>
        <item t="default"/>
      </items>
    </pivotField>
  </pivotFields>
  <rowFields count="1">
    <field x="22"/>
  </rowFields>
  <rowItems count="7">
    <i>
      <x/>
    </i>
    <i>
      <x v="1"/>
    </i>
    <i>
      <x v="2"/>
    </i>
    <i>
      <x v="3"/>
    </i>
    <i>
      <x v="4"/>
    </i>
    <i>
      <x v="5"/>
    </i>
    <i t="grand">
      <x/>
    </i>
  </rowItems>
  <colFields count="1">
    <field x="29"/>
  </colFields>
  <colItems count="3">
    <i>
      <x v="1"/>
    </i>
    <i>
      <x v="2"/>
    </i>
    <i t="grand">
      <x/>
    </i>
  </colItems>
  <dataFields count="1">
    <dataField name="Count of Return Status" fld="29" subtotal="count" showDataAs="percentOfRow" baseField="22" baseItem="0" numFmtId="10"/>
  </dataField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1AC7158-9980-5A40-B31D-F72454AAFCBB}" name="PivotTable3"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4">
  <location ref="I46:J50"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axis="axisRow" showAll="0" measureFilter="1" sortType="a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2"/>
        <item x="5"/>
        <item x="4"/>
        <item x="3"/>
        <item x="1"/>
        <item t="default"/>
      </items>
    </pivotField>
    <pivotField showAll="0"/>
    <pivotField numFmtId="14"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18"/>
  </rowFields>
  <rowItems count="4">
    <i>
      <x v="11"/>
    </i>
    <i>
      <x v="30"/>
    </i>
    <i>
      <x v="3"/>
    </i>
    <i t="grand">
      <x/>
    </i>
  </rowItems>
  <colItems count="1">
    <i/>
  </colItems>
  <dataFields count="1">
    <dataField name="Sum of Sales" fld="27" baseField="0" baseItem="0" numFmtId="165"/>
  </dataFields>
  <formats count="1">
    <format dxfId="42">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8" count="1" selected="0">
            <x v="3"/>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 fld="18" type="count" evalOrder="-1" id="4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44D18E86-FE06-D84A-902E-8C9732686EE8}" sourceName="Customer Segment">
  <pivotTables>
    <pivotTable tabId="14" name="PivotTable2"/>
    <pivotTable tabId="14" name="PivotTable1"/>
    <pivotTable tabId="14" name="PivotTable4"/>
    <pivotTable tabId="14" name="PivotTable5"/>
    <pivotTable tabId="14" name="PivotTable6"/>
    <pivotTable tabId="14" name="PivotTable3"/>
    <pivotTable tabId="14" name="PivotTable8"/>
    <pivotTable tabId="14" name="PivotTable9"/>
    <pivotTable tabId="14" name="PivotTable11"/>
    <pivotTable tabId="14" name="PivotTable12"/>
  </pivotTables>
  <data>
    <tabular pivotCacheId="1075748190">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D1015AA6-FBCE-A741-82CB-C791B5349F1A}" sourceName="Product Category">
  <pivotTables>
    <pivotTable tabId="14" name="PivotTable2"/>
    <pivotTable tabId="14" name="PivotTable1"/>
    <pivotTable tabId="14" name="PivotTable4"/>
    <pivotTable tabId="14" name="PivotTable5"/>
    <pivotTable tabId="14" name="PivotTable6"/>
    <pivotTable tabId="14" name="PivotTable3"/>
    <pivotTable tabId="14" name="PivotTable8"/>
    <pivotTable tabId="14" name="PivotTable9"/>
    <pivotTable tabId="14" name="PivotTable11"/>
    <pivotTable tabId="14" name="PivotTable12"/>
  </pivotTables>
  <data>
    <tabular pivotCacheId="1075748190">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A6A451-73CB-D54A-8203-38304841A3BD}" sourceName="Region">
  <pivotTables>
    <pivotTable tabId="14" name="PivotTable2"/>
    <pivotTable tabId="14" name="PivotTable1"/>
    <pivotTable tabId="14" name="PivotTable4"/>
    <pivotTable tabId="14" name="PivotTable5"/>
    <pivotTable tabId="14" name="PivotTable6"/>
    <pivotTable tabId="14" name="PivotTable3"/>
    <pivotTable tabId="14" name="PivotTable8"/>
    <pivotTable tabId="14" name="PivotTable9"/>
    <pivotTable tabId="14" name="PivotTable11"/>
    <pivotTable tabId="14" name="PivotTable12"/>
  </pivotTables>
  <data>
    <tabular pivotCacheId="1075748190">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7C0EA966-4C04-F541-BBB5-D14211AFD5EF}" sourceName="Order Month">
  <pivotTables>
    <pivotTable tabId="14" name="PivotTable2"/>
    <pivotTable tabId="14" name="PivotTable1"/>
    <pivotTable tabId="14" name="PivotTable4"/>
    <pivotTable tabId="14" name="PivotTable5"/>
    <pivotTable tabId="14" name="PivotTable6"/>
    <pivotTable tabId="14" name="PivotTable3"/>
    <pivotTable tabId="14" name="PivotTable8"/>
    <pivotTable tabId="14" name="PivotTable9"/>
    <pivotTable tabId="14" name="PivotTable11"/>
    <pivotTable tabId="14" name="PivotTable12"/>
  </pivotTables>
  <data>
    <tabular pivotCacheId="1075748190">
      <items count="6">
        <i x="0" s="1"/>
        <i x="2" s="1"/>
        <i x="5" s="1"/>
        <i x="4"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42E6B56E-5903-9E44-A531-ACD826407AD4}" cache="Slicer_Customer_Segment" caption="Customer Segment" style="SlicerStyleOther2" rowHeight="252000"/>
  <slicer name="Product Category 1" xr10:uid="{62D6CE70-4A89-FA41-AD64-0FA0DCB50EAA}" cache="Slicer_Product_Category" caption="Product Category" style="SlicerStyleOther2" rowHeight="252000"/>
  <slicer name="Region 1" xr10:uid="{F9C1B039-30D5-694A-8E58-C5A62A869B2D}" cache="Slicer_Region" caption="Region" columnCount="2" style="SlicerStyleOther2" rowHeight="252000"/>
  <slicer name="Order Month 1" xr10:uid="{80437D06-FDCE-0347-8BCD-991D7B7C2FB5}" cache="Slicer_Order_Month" caption="Order Month" columnCount="2" style="SlicerStyleOther2" rowHeight="25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93BF179A-877F-EC4F-8EBB-F9F2D9CEBEBC}" cache="Slicer_Customer_Segment" caption="Customer Segment" rowHeight="209550"/>
  <slicer name="Product Category" xr10:uid="{27D15418-9606-474A-99D6-3D12033D4794}" cache="Slicer_Product_Category" caption="Product Category" rowHeight="209550"/>
  <slicer name="Region" xr10:uid="{4E564724-C931-EB4C-A675-8B58E109CBB8}" cache="Slicer_Region" caption="Region" rowHeight="209550"/>
  <slicer name="Order Month" xr10:uid="{7A307FDB-D2F8-F24B-8A69-A479D197B6C5}" cache="Slicer_Order_Month" caption="Order Month" columnCount="2" style="SlicerStyleDark1"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49D92D-33D9-414D-9FA3-E3457AAD38AB}" name="Table1" displayName="Table1" ref="E1:AH1953" totalsRowShown="0" headerRowDxfId="32" dataDxfId="31">
  <autoFilter ref="E1:AH1953" xr:uid="{0960A6B6-B754-9C4C-A0FC-780386B0CD8F}"/>
  <tableColumns count="30">
    <tableColumn id="1" xr3:uid="{9CC8B6AB-0359-424F-A482-2CD4FE091307}" name="Row ID" dataDxfId="30"/>
    <tableColumn id="2" xr3:uid="{F06F5C0B-2679-6C4C-A3D4-CCEC8EE045AB}" name="Order Priority" dataDxfId="29"/>
    <tableColumn id="3" xr3:uid="{A5841107-8A6E-FE4A-8B8C-10AE15DFE0A0}" name="Discount" dataDxfId="28"/>
    <tableColumn id="4" xr3:uid="{2AAD9DBF-5898-6C4C-971A-F5DFA7C532D4}" name="Unit Price" dataDxfId="27"/>
    <tableColumn id="5" xr3:uid="{FB256205-1665-B448-93F5-FAC8D504731A}" name="Shipping Cost" dataDxfId="26"/>
    <tableColumn id="6" xr3:uid="{B257D233-CFE2-FC49-B553-56FFEBA27516}" name="Customer ID" dataDxfId="25"/>
    <tableColumn id="33" xr3:uid="{90A4A0DD-EC65-744C-80CD-EA514D59CA63}" name="Repeat Customers" dataDxfId="24">
      <calculatedColumnFormula>IF(COUNTIF(Table1[Customer ID],Table1[[#This Row],[Customer ID]])&gt;1,"Repeat Customer","One-Time Customer")</calculatedColumnFormula>
    </tableColumn>
    <tableColumn id="7" xr3:uid="{F88E3027-BB5A-8C43-82BF-73BC73EFF8CB}" name="Customer Name" dataDxfId="23"/>
    <tableColumn id="8" xr3:uid="{5D31AF65-AB70-4449-9F7F-05ABB0E771BA}" name="Ship Mode" dataDxfId="22"/>
    <tableColumn id="9" xr3:uid="{BF078D56-75A1-2847-9FDF-B1C2814750D2}" name="Customer Segment" dataDxfId="21"/>
    <tableColumn id="10" xr3:uid="{50D6BC02-E6DB-2A40-B93F-30C84F789237}" name="Product Category" dataDxfId="20"/>
    <tableColumn id="11" xr3:uid="{6EB13E21-882D-604E-B4EC-B7E394908AA6}" name="Product Sub-Category" dataDxfId="19"/>
    <tableColumn id="12" xr3:uid="{4041B1F3-E3D8-9F4D-9CEA-2E9C0359B7AF}" name="Product Container" dataDxfId="18"/>
    <tableColumn id="13" xr3:uid="{7F5BDEF1-D88D-8943-A17B-3BA742AD622E}" name="Product Name" dataDxfId="17"/>
    <tableColumn id="14" xr3:uid="{B9D46AE3-7106-0141-A02B-7016DBA65964}" name="Product Base Margin" dataDxfId="16"/>
    <tableColumn id="32" xr3:uid="{0C243729-371E-1B4E-8727-3990D266619B}" name="Profit Margin" dataDxfId="15">
      <calculatedColumnFormula>Table1[[#This Row],[Profit]]/Table1[[#This Row],[Sales]]</calculatedColumnFormula>
    </tableColumn>
    <tableColumn id="15" xr3:uid="{63365DB6-B303-CD4E-8D8A-71CFE7D24826}" name="Country" dataDxfId="14"/>
    <tableColumn id="16" xr3:uid="{4383D1EE-F833-9D42-AAF5-961CCF0FB505}" name="Region" dataDxfId="13"/>
    <tableColumn id="17" xr3:uid="{E7FF9D3D-65A3-D849-8D70-CA299E3A5EF8}" name="State or Province" dataDxfId="12"/>
    <tableColumn id="18" xr3:uid="{9C279048-E7A9-2546-8554-468DEB76FDD5}" name="City" dataDxfId="11"/>
    <tableColumn id="19" xr3:uid="{67444D17-3389-6D46-8468-6949823ED204}" name="Postal Code" dataDxfId="10"/>
    <tableColumn id="20" xr3:uid="{025D264C-BBAF-2847-88C2-41DD5802CE70}" name="Order Date" dataDxfId="9"/>
    <tableColumn id="29" xr3:uid="{CCDD62A5-FBDB-9444-AB84-DD04B2EFA43E}" name="Order Month" dataDxfId="8">
      <calculatedColumnFormula>TEXT(Table1[[#This Row],[Order Date]],"mmmm")</calculatedColumnFormula>
    </tableColumn>
    <tableColumn id="31" xr3:uid="{870AF2DD-7F2A-B74F-83CA-525AE3132618}" name="Order Year" dataDxfId="7">
      <calculatedColumnFormula>TEXT(Table1[[#This Row],[Order Date]],"yyyy")</calculatedColumnFormula>
    </tableColumn>
    <tableColumn id="21" xr3:uid="{00C058F8-CBED-9644-8966-D5F6473DD0CA}" name="Ship Date" dataDxfId="6"/>
    <tableColumn id="22" xr3:uid="{2BF13824-83E0-D249-8A51-CC161CB87222}" name="Profit" dataDxfId="5"/>
    <tableColumn id="23" xr3:uid="{31F431F8-02FC-EF4F-B007-4E7A4E53136C}" name="Quantity ordered new" dataDxfId="4"/>
    <tableColumn id="24" xr3:uid="{A3093BF7-C493-E442-9A5E-A12206FC4975}" name="Sales" dataDxfId="3"/>
    <tableColumn id="25" xr3:uid="{86B72BB7-A001-1E4E-A3F0-3BC652D08C0C}" name="Order ID" dataDxfId="2"/>
    <tableColumn id="26" xr3:uid="{32D01CD4-342F-C948-A8FF-DF45AE400975}" name="Return Status" dataDxfId="1">
      <calculatedColumnFormula>IF(COUNTIF(Returns!$A$2:$A$1635,Orders!AG2)&gt;0,"Returned","Not Returned")</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05DDBF-1458-4A43-BF3A-C2C8C3DC3BA5}" name="Table3" displayName="Table3" ref="A1:B5" totalsRowShown="0" headerRowDxfId="0">
  <autoFilter ref="A1:B5" xr:uid="{63B7ED68-6B8E-1449-8538-F9A2413801F2}"/>
  <tableColumns count="2">
    <tableColumn id="1" xr3:uid="{B309221B-E62F-C649-8433-9305190730F7}" name="Region"/>
    <tableColumn id="2" xr3:uid="{8201DA4A-D819-734D-82A9-0B9E9D5CB742}" name="Manager"/>
  </tableColumns>
  <tableStyleInfo name="TableStyleMedium8"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70114-AA12-8447-8D4F-15B3009013E6}">
  <dimension ref="A1"/>
  <sheetViews>
    <sheetView tabSelected="1" topLeftCell="A2" zoomScale="53" zoomScaleNormal="50" workbookViewId="0">
      <selection activeCell="AJ19" sqref="AJ19"/>
    </sheetView>
  </sheetViews>
  <sheetFormatPr defaultColWidth="11" defaultRowHeight="12.6" x14ac:dyDescent="0.25"/>
  <cols>
    <col min="1" max="1" width="4.21875" style="16" customWidth="1"/>
    <col min="2" max="2" width="5" style="16" customWidth="1"/>
    <col min="3" max="16384" width="11"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94B44-DB29-A049-A207-F87734358406}">
  <dimension ref="A3:R131"/>
  <sheetViews>
    <sheetView topLeftCell="E1" workbookViewId="0">
      <selection activeCell="L4" sqref="L4"/>
    </sheetView>
  </sheetViews>
  <sheetFormatPr defaultColWidth="11.5546875" defaultRowHeight="12.6" x14ac:dyDescent="0.25"/>
  <cols>
    <col min="1" max="1" width="7.44140625" style="15" customWidth="1"/>
    <col min="2" max="3" width="11" style="15"/>
    <col min="4" max="4" width="7" style="15" customWidth="1"/>
    <col min="5" max="5" width="6.77734375" customWidth="1"/>
    <col min="6" max="6" width="15.77734375" bestFit="1" customWidth="1"/>
    <col min="7" max="7" width="14.44140625" bestFit="1" customWidth="1"/>
    <col min="8" max="8" width="26" bestFit="1" customWidth="1"/>
    <col min="9" max="9" width="31" bestFit="1" customWidth="1"/>
    <col min="10" max="11" width="12.77734375" bestFit="1" customWidth="1"/>
    <col min="12" max="12" width="15.77734375" bestFit="1" customWidth="1"/>
    <col min="13" max="13" width="14.44140625" bestFit="1" customWidth="1"/>
  </cols>
  <sheetData>
    <row r="3" spans="6:13" x14ac:dyDescent="0.25">
      <c r="F3" s="19" t="s">
        <v>3045</v>
      </c>
      <c r="G3" t="s">
        <v>3041</v>
      </c>
      <c r="J3" t="s">
        <v>3056</v>
      </c>
      <c r="K3" t="s">
        <v>21</v>
      </c>
      <c r="L3" t="s">
        <v>3057</v>
      </c>
      <c r="M3" t="s">
        <v>3058</v>
      </c>
    </row>
    <row r="4" spans="6:13" x14ac:dyDescent="0.25">
      <c r="F4" s="20" t="s">
        <v>3046</v>
      </c>
      <c r="G4" s="17">
        <v>274766.92000000016</v>
      </c>
      <c r="J4" s="17">
        <f>GETPIVOTDATA("Sales",$F$3)</f>
        <v>1924337.8799999994</v>
      </c>
      <c r="K4" s="17">
        <f>GETPIVOTDATA("Profit",$F$13)</f>
        <v>224077.61183715006</v>
      </c>
      <c r="L4" s="22">
        <f>GETPIVOTDATA("Quantity ordered new",$F$23)</f>
        <v>25268</v>
      </c>
      <c r="M4" s="24">
        <f>IFERROR(GETPIVOTDATA("Return Status",$F$34,"Return Status","Returned"),0)</f>
        <v>7.6844262295081966E-3</v>
      </c>
    </row>
    <row r="5" spans="6:13" x14ac:dyDescent="0.25">
      <c r="F5" s="20" t="s">
        <v>3047</v>
      </c>
      <c r="G5" s="17">
        <v>326101.46999999997</v>
      </c>
      <c r="J5" s="23"/>
    </row>
    <row r="6" spans="6:13" x14ac:dyDescent="0.25">
      <c r="F6" s="20" t="s">
        <v>3048</v>
      </c>
      <c r="G6" s="17">
        <v>271696.67000000016</v>
      </c>
    </row>
    <row r="7" spans="6:13" x14ac:dyDescent="0.25">
      <c r="F7" s="20" t="s">
        <v>3049</v>
      </c>
      <c r="G7" s="17">
        <v>389831.94999999978</v>
      </c>
    </row>
    <row r="8" spans="6:13" x14ac:dyDescent="0.25">
      <c r="F8" s="20" t="s">
        <v>3050</v>
      </c>
      <c r="G8" s="17">
        <v>306572.06999999977</v>
      </c>
    </row>
    <row r="9" spans="6:13" x14ac:dyDescent="0.25">
      <c r="F9" s="20" t="s">
        <v>3051</v>
      </c>
      <c r="G9" s="17">
        <v>355368.79999999964</v>
      </c>
    </row>
    <row r="10" spans="6:13" x14ac:dyDescent="0.25">
      <c r="F10" s="20" t="s">
        <v>3052</v>
      </c>
      <c r="G10" s="17">
        <v>1924337.8799999994</v>
      </c>
    </row>
    <row r="13" spans="6:13" x14ac:dyDescent="0.25">
      <c r="F13" s="19" t="s">
        <v>3045</v>
      </c>
      <c r="G13" t="s">
        <v>3042</v>
      </c>
      <c r="I13" s="19"/>
      <c r="J13" s="19"/>
    </row>
    <row r="14" spans="6:13" x14ac:dyDescent="0.25">
      <c r="F14" s="20" t="s">
        <v>3046</v>
      </c>
      <c r="G14" s="17">
        <v>1043.6774996800048</v>
      </c>
    </row>
    <row r="15" spans="6:13" x14ac:dyDescent="0.25">
      <c r="F15" s="20" t="s">
        <v>3047</v>
      </c>
      <c r="G15" s="17">
        <v>35944.658780320009</v>
      </c>
    </row>
    <row r="16" spans="6:13" x14ac:dyDescent="0.25">
      <c r="F16" s="20" t="s">
        <v>3048</v>
      </c>
      <c r="G16" s="17">
        <v>103.15958674999388</v>
      </c>
    </row>
    <row r="17" spans="6:18" x14ac:dyDescent="0.25">
      <c r="F17" s="20" t="s">
        <v>3049</v>
      </c>
      <c r="G17" s="17">
        <v>53146.412501999992</v>
      </c>
    </row>
    <row r="18" spans="6:18" x14ac:dyDescent="0.25">
      <c r="F18" s="20" t="s">
        <v>3050</v>
      </c>
      <c r="G18" s="17">
        <v>67002.732858400021</v>
      </c>
    </row>
    <row r="19" spans="6:18" x14ac:dyDescent="0.25">
      <c r="F19" s="20" t="s">
        <v>3051</v>
      </c>
      <c r="G19" s="17">
        <v>66836.970610000033</v>
      </c>
    </row>
    <row r="20" spans="6:18" x14ac:dyDescent="0.25">
      <c r="F20" s="20" t="s">
        <v>3052</v>
      </c>
      <c r="G20" s="17">
        <v>224077.61183715006</v>
      </c>
    </row>
    <row r="23" spans="6:18" x14ac:dyDescent="0.25">
      <c r="F23" s="19" t="s">
        <v>3045</v>
      </c>
      <c r="G23" t="s">
        <v>3044</v>
      </c>
      <c r="H23" s="19"/>
      <c r="Q23" s="26" t="s">
        <v>3045</v>
      </c>
      <c r="R23" s="27" t="s">
        <v>3041</v>
      </c>
    </row>
    <row r="24" spans="6:18" x14ac:dyDescent="0.25">
      <c r="F24" s="20" t="s">
        <v>3046</v>
      </c>
      <c r="G24" s="18">
        <v>3368</v>
      </c>
      <c r="Q24" s="20" t="s">
        <v>1278</v>
      </c>
      <c r="R24" s="17">
        <f>IFERROR(GETPIVOTDATA("Sales",$F$46,"State or Province",Q24),0)</f>
        <v>46826.44999999999</v>
      </c>
    </row>
    <row r="25" spans="6:18" x14ac:dyDescent="0.25">
      <c r="F25" s="20" t="s">
        <v>3047</v>
      </c>
      <c r="G25" s="18">
        <v>4220</v>
      </c>
      <c r="Q25" s="20" t="s">
        <v>378</v>
      </c>
      <c r="R25" s="17">
        <f t="shared" ref="R25:R72" si="0">IFERROR(GETPIVOTDATA("Sales",$F$46,"State or Province",Q25),0)</f>
        <v>14367.860000000002</v>
      </c>
    </row>
    <row r="26" spans="6:18" x14ac:dyDescent="0.25">
      <c r="F26" s="20" t="s">
        <v>3048</v>
      </c>
      <c r="G26" s="18">
        <v>3592</v>
      </c>
      <c r="Q26" s="20" t="s">
        <v>958</v>
      </c>
      <c r="R26" s="17">
        <f t="shared" si="0"/>
        <v>11724.43</v>
      </c>
    </row>
    <row r="27" spans="6:18" x14ac:dyDescent="0.25">
      <c r="F27" s="20" t="s">
        <v>3049</v>
      </c>
      <c r="G27" s="18">
        <v>3955</v>
      </c>
      <c r="Q27" s="20" t="s">
        <v>45</v>
      </c>
      <c r="R27" s="17">
        <f t="shared" si="0"/>
        <v>288310.60999999981</v>
      </c>
    </row>
    <row r="28" spans="6:18" x14ac:dyDescent="0.25">
      <c r="F28" s="20" t="s">
        <v>3050</v>
      </c>
      <c r="G28" s="18">
        <v>5813</v>
      </c>
      <c r="Q28" s="20" t="s">
        <v>255</v>
      </c>
      <c r="R28" s="17">
        <f t="shared" si="0"/>
        <v>45843.450000000012</v>
      </c>
    </row>
    <row r="29" spans="6:18" x14ac:dyDescent="0.25">
      <c r="F29" s="20" t="s">
        <v>3051</v>
      </c>
      <c r="G29" s="18">
        <v>4320</v>
      </c>
      <c r="Q29" s="20" t="s">
        <v>228</v>
      </c>
      <c r="R29" s="17">
        <f t="shared" si="0"/>
        <v>6540.5400000000009</v>
      </c>
    </row>
    <row r="30" spans="6:18" x14ac:dyDescent="0.25">
      <c r="F30" s="20" t="s">
        <v>3052</v>
      </c>
      <c r="G30" s="18">
        <v>25268</v>
      </c>
      <c r="Q30" s="20" t="s">
        <v>1149</v>
      </c>
      <c r="R30" s="17">
        <f t="shared" si="0"/>
        <v>1257.76</v>
      </c>
    </row>
    <row r="31" spans="6:18" x14ac:dyDescent="0.25">
      <c r="Q31" s="20" t="s">
        <v>1008</v>
      </c>
      <c r="R31" s="17">
        <f t="shared" si="0"/>
        <v>68946.66</v>
      </c>
    </row>
    <row r="32" spans="6:18" x14ac:dyDescent="0.25">
      <c r="Q32" s="20" t="s">
        <v>362</v>
      </c>
      <c r="R32" s="17">
        <f t="shared" si="0"/>
        <v>87651.110000000044</v>
      </c>
    </row>
    <row r="33" spans="6:18" x14ac:dyDescent="0.25">
      <c r="Q33" s="20" t="s">
        <v>387</v>
      </c>
      <c r="R33" s="17">
        <f t="shared" si="0"/>
        <v>31992.210000000003</v>
      </c>
    </row>
    <row r="34" spans="6:18" x14ac:dyDescent="0.25">
      <c r="F34" s="19" t="s">
        <v>3053</v>
      </c>
      <c r="G34" s="19" t="s">
        <v>3054</v>
      </c>
      <c r="Q34" s="20" t="s">
        <v>1741</v>
      </c>
      <c r="R34" s="17">
        <f t="shared" si="0"/>
        <v>13922.919999999998</v>
      </c>
    </row>
    <row r="35" spans="6:18" x14ac:dyDescent="0.25">
      <c r="F35" s="19" t="s">
        <v>3045</v>
      </c>
      <c r="G35" t="s">
        <v>3030</v>
      </c>
      <c r="H35" t="s">
        <v>3055</v>
      </c>
      <c r="I35" t="s">
        <v>3052</v>
      </c>
      <c r="Q35" s="20" t="s">
        <v>178</v>
      </c>
      <c r="R35" s="17">
        <f t="shared" si="0"/>
        <v>98971.250000000015</v>
      </c>
    </row>
    <row r="36" spans="6:18" x14ac:dyDescent="0.25">
      <c r="F36" s="20" t="s">
        <v>3046</v>
      </c>
      <c r="G36" s="21">
        <v>2.7027027027027029E-3</v>
      </c>
      <c r="H36" s="21">
        <v>0.99729729729729732</v>
      </c>
      <c r="I36" s="21">
        <v>1</v>
      </c>
      <c r="Q36" s="20" t="s">
        <v>703</v>
      </c>
      <c r="R36" s="17">
        <f t="shared" si="0"/>
        <v>41089.050000000003</v>
      </c>
    </row>
    <row r="37" spans="6:18" x14ac:dyDescent="0.25">
      <c r="F37" s="20" t="s">
        <v>3047</v>
      </c>
      <c r="G37" s="21">
        <v>1.9108280254777069E-2</v>
      </c>
      <c r="H37" s="21">
        <v>0.98089171974522293</v>
      </c>
      <c r="I37" s="21">
        <v>1</v>
      </c>
      <c r="Q37" s="20" t="s">
        <v>330</v>
      </c>
      <c r="R37" s="17">
        <f t="shared" si="0"/>
        <v>10977.690000000002</v>
      </c>
    </row>
    <row r="38" spans="6:18" x14ac:dyDescent="0.25">
      <c r="F38" s="20" t="s">
        <v>3048</v>
      </c>
      <c r="G38" s="21">
        <v>0</v>
      </c>
      <c r="H38" s="21">
        <v>1</v>
      </c>
      <c r="I38" s="21">
        <v>1</v>
      </c>
      <c r="Q38" s="20" t="s">
        <v>183</v>
      </c>
      <c r="R38" s="17">
        <f t="shared" si="0"/>
        <v>29678.210000000003</v>
      </c>
    </row>
    <row r="39" spans="6:18" x14ac:dyDescent="0.25">
      <c r="F39" s="20" t="s">
        <v>3049</v>
      </c>
      <c r="G39" s="21">
        <v>9.3457943925233638E-3</v>
      </c>
      <c r="H39" s="21">
        <v>0.99065420560747663</v>
      </c>
      <c r="I39" s="21">
        <v>1</v>
      </c>
      <c r="Q39" s="20" t="s">
        <v>613</v>
      </c>
      <c r="R39" s="17">
        <f t="shared" si="0"/>
        <v>15291.350000000002</v>
      </c>
    </row>
    <row r="40" spans="6:18" x14ac:dyDescent="0.25">
      <c r="F40" s="20" t="s">
        <v>3050</v>
      </c>
      <c r="G40" s="21">
        <v>1.2779552715654952E-2</v>
      </c>
      <c r="H40" s="21">
        <v>0.98722044728434499</v>
      </c>
      <c r="I40" s="21">
        <v>1</v>
      </c>
      <c r="Q40" s="20" t="s">
        <v>171</v>
      </c>
      <c r="R40" s="17">
        <f t="shared" si="0"/>
        <v>14909.429999999998</v>
      </c>
    </row>
    <row r="41" spans="6:18" x14ac:dyDescent="0.25">
      <c r="F41" s="20" t="s">
        <v>3051</v>
      </c>
      <c r="G41" s="21">
        <v>3.2679738562091504E-3</v>
      </c>
      <c r="H41" s="21">
        <v>0.99673202614379086</v>
      </c>
      <c r="I41" s="21">
        <v>1</v>
      </c>
      <c r="Q41" s="20" t="s">
        <v>188</v>
      </c>
      <c r="R41" s="17">
        <f t="shared" si="0"/>
        <v>31131.739999999998</v>
      </c>
    </row>
    <row r="42" spans="6:18" x14ac:dyDescent="0.25">
      <c r="F42" s="20" t="s">
        <v>3052</v>
      </c>
      <c r="G42" s="21">
        <v>7.6844262295081966E-3</v>
      </c>
      <c r="H42" s="21">
        <v>0.99231557377049184</v>
      </c>
      <c r="I42" s="21">
        <v>1</v>
      </c>
      <c r="Q42" s="20" t="s">
        <v>415</v>
      </c>
      <c r="R42" s="17">
        <f t="shared" si="0"/>
        <v>15597.44</v>
      </c>
    </row>
    <row r="43" spans="6:18" x14ac:dyDescent="0.25">
      <c r="Q43" s="20" t="s">
        <v>193</v>
      </c>
      <c r="R43" s="17">
        <f t="shared" si="0"/>
        <v>59114.82</v>
      </c>
    </row>
    <row r="44" spans="6:18" x14ac:dyDescent="0.25">
      <c r="Q44" s="20" t="s">
        <v>300</v>
      </c>
      <c r="R44" s="17">
        <f t="shared" si="0"/>
        <v>69641.810000000027</v>
      </c>
    </row>
    <row r="45" spans="6:18" x14ac:dyDescent="0.25">
      <c r="Q45" s="20" t="s">
        <v>62</v>
      </c>
      <c r="R45" s="17">
        <f t="shared" si="0"/>
        <v>41671.260000000009</v>
      </c>
    </row>
    <row r="46" spans="6:18" x14ac:dyDescent="0.25">
      <c r="F46" s="19" t="s">
        <v>3045</v>
      </c>
      <c r="G46" s="25" t="s">
        <v>3041</v>
      </c>
      <c r="H46" s="19"/>
      <c r="I46" s="19" t="s">
        <v>3045</v>
      </c>
      <c r="J46" t="s">
        <v>3041</v>
      </c>
      <c r="L46" s="19" t="s">
        <v>3045</v>
      </c>
      <c r="M46" t="s">
        <v>3041</v>
      </c>
      <c r="Q46" s="20" t="s">
        <v>671</v>
      </c>
      <c r="R46" s="17">
        <f t="shared" si="0"/>
        <v>9689.5799999999981</v>
      </c>
    </row>
    <row r="47" spans="6:18" x14ac:dyDescent="0.25">
      <c r="F47" s="20" t="s">
        <v>1278</v>
      </c>
      <c r="G47" s="17">
        <v>46826.44999999999</v>
      </c>
      <c r="I47" s="20" t="s">
        <v>178</v>
      </c>
      <c r="J47" s="17">
        <v>98971.250000000015</v>
      </c>
      <c r="L47" s="20" t="s">
        <v>2226</v>
      </c>
      <c r="M47" s="17">
        <v>1183.54</v>
      </c>
      <c r="Q47" s="20" t="s">
        <v>506</v>
      </c>
      <c r="R47" s="17">
        <f t="shared" si="0"/>
        <v>10903.079999999998</v>
      </c>
    </row>
    <row r="48" spans="6:18" x14ac:dyDescent="0.25">
      <c r="F48" s="20" t="s">
        <v>378</v>
      </c>
      <c r="G48" s="17">
        <v>14367.860000000002</v>
      </c>
      <c r="I48" s="20" t="s">
        <v>71</v>
      </c>
      <c r="J48" s="17">
        <v>223930.47999999992</v>
      </c>
      <c r="L48" s="20" t="s">
        <v>1149</v>
      </c>
      <c r="M48" s="17">
        <v>1257.76</v>
      </c>
      <c r="Q48" s="20" t="s">
        <v>82</v>
      </c>
      <c r="R48" s="17">
        <f t="shared" si="0"/>
        <v>12593.59</v>
      </c>
    </row>
    <row r="49" spans="6:18" x14ac:dyDescent="0.25">
      <c r="F49" s="20" t="s">
        <v>958</v>
      </c>
      <c r="G49" s="17">
        <v>11724.43</v>
      </c>
      <c r="I49" s="20" t="s">
        <v>45</v>
      </c>
      <c r="J49" s="17">
        <v>288310.60999999981</v>
      </c>
      <c r="L49" s="20" t="s">
        <v>2193</v>
      </c>
      <c r="M49" s="17">
        <v>1550.4899999999998</v>
      </c>
      <c r="Q49" s="20" t="s">
        <v>496</v>
      </c>
      <c r="R49" s="17">
        <f t="shared" si="0"/>
        <v>15764.509999999997</v>
      </c>
    </row>
    <row r="50" spans="6:18" x14ac:dyDescent="0.25">
      <c r="F50" s="20" t="s">
        <v>45</v>
      </c>
      <c r="G50" s="17">
        <v>288310.60999999981</v>
      </c>
      <c r="I50" s="20" t="s">
        <v>3052</v>
      </c>
      <c r="J50" s="17">
        <v>611212.33999999973</v>
      </c>
      <c r="L50" s="20" t="s">
        <v>3052</v>
      </c>
      <c r="M50" s="17">
        <v>3991.79</v>
      </c>
      <c r="Q50" s="20" t="s">
        <v>533</v>
      </c>
      <c r="R50" s="17">
        <f t="shared" si="0"/>
        <v>8864.5399999999991</v>
      </c>
    </row>
    <row r="51" spans="6:18" x14ac:dyDescent="0.25">
      <c r="F51" s="20" t="s">
        <v>255</v>
      </c>
      <c r="G51" s="17">
        <v>45843.450000000012</v>
      </c>
      <c r="Q51" s="20" t="s">
        <v>197</v>
      </c>
      <c r="R51" s="17">
        <f t="shared" si="0"/>
        <v>7619.7</v>
      </c>
    </row>
    <row r="52" spans="6:18" x14ac:dyDescent="0.25">
      <c r="F52" s="20" t="s">
        <v>228</v>
      </c>
      <c r="G52" s="17">
        <v>6540.5400000000009</v>
      </c>
      <c r="Q52" s="20" t="s">
        <v>54</v>
      </c>
      <c r="R52" s="17">
        <f t="shared" si="0"/>
        <v>21943.910000000003</v>
      </c>
    </row>
    <row r="53" spans="6:18" x14ac:dyDescent="0.25">
      <c r="F53" s="20" t="s">
        <v>1149</v>
      </c>
      <c r="G53" s="17">
        <v>1257.76</v>
      </c>
      <c r="Q53" s="20" t="s">
        <v>366</v>
      </c>
      <c r="R53" s="17">
        <f t="shared" si="0"/>
        <v>5593.1799999999994</v>
      </c>
    </row>
    <row r="54" spans="6:18" x14ac:dyDescent="0.25">
      <c r="F54" s="20" t="s">
        <v>1008</v>
      </c>
      <c r="G54" s="17">
        <v>68946.66</v>
      </c>
      <c r="Q54" s="20" t="s">
        <v>71</v>
      </c>
      <c r="R54" s="17">
        <f t="shared" si="0"/>
        <v>223930.47999999992</v>
      </c>
    </row>
    <row r="55" spans="6:18" x14ac:dyDescent="0.25">
      <c r="F55" s="20" t="s">
        <v>362</v>
      </c>
      <c r="G55" s="17">
        <v>87651.110000000044</v>
      </c>
      <c r="Q55" s="20" t="s">
        <v>322</v>
      </c>
      <c r="R55" s="17">
        <f t="shared" si="0"/>
        <v>43983.299999999996</v>
      </c>
    </row>
    <row r="56" spans="6:18" x14ac:dyDescent="0.25">
      <c r="F56" s="20" t="s">
        <v>387</v>
      </c>
      <c r="G56" s="17">
        <v>31992.210000000003</v>
      </c>
      <c r="Q56" s="20" t="s">
        <v>2659</v>
      </c>
      <c r="R56" s="17">
        <f t="shared" si="0"/>
        <v>5300.2300000000005</v>
      </c>
    </row>
    <row r="57" spans="6:18" x14ac:dyDescent="0.25">
      <c r="F57" s="20" t="s">
        <v>1741</v>
      </c>
      <c r="G57" s="17">
        <v>13922.919999999998</v>
      </c>
      <c r="Q57" s="20" t="s">
        <v>154</v>
      </c>
      <c r="R57" s="17">
        <f t="shared" si="0"/>
        <v>69452.820000000022</v>
      </c>
    </row>
    <row r="58" spans="6:18" x14ac:dyDescent="0.25">
      <c r="F58" s="20" t="s">
        <v>178</v>
      </c>
      <c r="G58" s="17">
        <v>98971.250000000015</v>
      </c>
      <c r="Q58" s="20" t="s">
        <v>304</v>
      </c>
      <c r="R58" s="17">
        <f t="shared" si="0"/>
        <v>6884.04</v>
      </c>
    </row>
    <row r="59" spans="6:18" x14ac:dyDescent="0.25">
      <c r="F59" s="20" t="s">
        <v>703</v>
      </c>
      <c r="G59" s="17">
        <v>41089.050000000003</v>
      </c>
      <c r="Q59" s="20" t="s">
        <v>102</v>
      </c>
      <c r="R59" s="17">
        <f t="shared" si="0"/>
        <v>25647.149999999998</v>
      </c>
    </row>
    <row r="60" spans="6:18" x14ac:dyDescent="0.25">
      <c r="F60" s="20" t="s">
        <v>330</v>
      </c>
      <c r="G60" s="17">
        <v>10977.690000000002</v>
      </c>
      <c r="Q60" s="20" t="s">
        <v>234</v>
      </c>
      <c r="R60" s="17">
        <f t="shared" si="0"/>
        <v>52435.240000000005</v>
      </c>
    </row>
    <row r="61" spans="6:18" x14ac:dyDescent="0.25">
      <c r="F61" s="20" t="s">
        <v>183</v>
      </c>
      <c r="G61" s="17">
        <v>29678.210000000003</v>
      </c>
      <c r="Q61" s="20" t="s">
        <v>469</v>
      </c>
      <c r="R61" s="17">
        <f t="shared" si="0"/>
        <v>10027.83</v>
      </c>
    </row>
    <row r="62" spans="6:18" x14ac:dyDescent="0.25">
      <c r="F62" s="20" t="s">
        <v>613</v>
      </c>
      <c r="G62" s="17">
        <v>15291.350000000002</v>
      </c>
      <c r="Q62" s="20" t="s">
        <v>932</v>
      </c>
      <c r="R62" s="17">
        <f t="shared" si="0"/>
        <v>16544.629999999997</v>
      </c>
    </row>
    <row r="63" spans="6:18" x14ac:dyDescent="0.25">
      <c r="F63" s="20" t="s">
        <v>171</v>
      </c>
      <c r="G63" s="17">
        <v>14909.429999999998</v>
      </c>
      <c r="Q63" s="20" t="s">
        <v>2193</v>
      </c>
      <c r="R63" s="17">
        <f t="shared" si="0"/>
        <v>1550.4899999999998</v>
      </c>
    </row>
    <row r="64" spans="6:18" x14ac:dyDescent="0.25">
      <c r="F64" s="20" t="s">
        <v>188</v>
      </c>
      <c r="G64" s="17">
        <v>31131.739999999998</v>
      </c>
      <c r="Q64" s="20" t="s">
        <v>244</v>
      </c>
      <c r="R64" s="17">
        <f t="shared" si="0"/>
        <v>33209.760000000002</v>
      </c>
    </row>
    <row r="65" spans="6:18" x14ac:dyDescent="0.25">
      <c r="F65" s="20" t="s">
        <v>415</v>
      </c>
      <c r="G65" s="17">
        <v>15597.44</v>
      </c>
      <c r="Q65" s="20" t="s">
        <v>130</v>
      </c>
      <c r="R65" s="17">
        <f t="shared" si="0"/>
        <v>93082.73</v>
      </c>
    </row>
    <row r="66" spans="6:18" x14ac:dyDescent="0.25">
      <c r="F66" s="20" t="s">
        <v>193</v>
      </c>
      <c r="G66" s="17">
        <v>59114.82</v>
      </c>
      <c r="Q66" s="20" t="s">
        <v>212</v>
      </c>
      <c r="R66" s="17">
        <f t="shared" si="0"/>
        <v>26981.670000000002</v>
      </c>
    </row>
    <row r="67" spans="6:18" x14ac:dyDescent="0.25">
      <c r="F67" s="20" t="s">
        <v>300</v>
      </c>
      <c r="G67" s="17">
        <v>69641.810000000027</v>
      </c>
      <c r="Q67" s="20" t="s">
        <v>149</v>
      </c>
      <c r="R67" s="17">
        <f t="shared" si="0"/>
        <v>13491.000000000002</v>
      </c>
    </row>
    <row r="68" spans="6:18" x14ac:dyDescent="0.25">
      <c r="F68" s="20" t="s">
        <v>62</v>
      </c>
      <c r="G68" s="17">
        <v>41671.260000000009</v>
      </c>
      <c r="Q68" s="20" t="s">
        <v>137</v>
      </c>
      <c r="R68" s="17">
        <f t="shared" si="0"/>
        <v>45282.87000000001</v>
      </c>
    </row>
    <row r="69" spans="6:18" x14ac:dyDescent="0.25">
      <c r="F69" s="20" t="s">
        <v>671</v>
      </c>
      <c r="G69" s="17">
        <v>9689.5799999999981</v>
      </c>
      <c r="Q69" s="20" t="s">
        <v>35</v>
      </c>
      <c r="R69" s="17">
        <f t="shared" si="0"/>
        <v>83468.060000000012</v>
      </c>
    </row>
    <row r="70" spans="6:18" x14ac:dyDescent="0.25">
      <c r="F70" s="20" t="s">
        <v>506</v>
      </c>
      <c r="G70" s="17">
        <v>10903.079999999998</v>
      </c>
      <c r="Q70" s="20" t="s">
        <v>648</v>
      </c>
      <c r="R70" s="17">
        <f t="shared" si="0"/>
        <v>10681.549999999997</v>
      </c>
    </row>
    <row r="71" spans="6:18" x14ac:dyDescent="0.25">
      <c r="F71" s="20" t="s">
        <v>82</v>
      </c>
      <c r="G71" s="17">
        <v>12593.59</v>
      </c>
      <c r="Q71" s="20" t="s">
        <v>1858</v>
      </c>
      <c r="R71" s="17">
        <f t="shared" si="0"/>
        <v>22770.350000000002</v>
      </c>
    </row>
    <row r="72" spans="6:18" x14ac:dyDescent="0.25">
      <c r="F72" s="20" t="s">
        <v>496</v>
      </c>
      <c r="G72" s="17">
        <v>15764.509999999997</v>
      </c>
      <c r="Q72" s="20" t="s">
        <v>2226</v>
      </c>
      <c r="R72" s="17">
        <f t="shared" si="0"/>
        <v>1183.54</v>
      </c>
    </row>
    <row r="73" spans="6:18" x14ac:dyDescent="0.25">
      <c r="F73" s="20" t="s">
        <v>533</v>
      </c>
      <c r="G73" s="17">
        <v>8864.5399999999991</v>
      </c>
    </row>
    <row r="74" spans="6:18" x14ac:dyDescent="0.25">
      <c r="F74" s="20" t="s">
        <v>197</v>
      </c>
      <c r="G74" s="17">
        <v>7619.7</v>
      </c>
    </row>
    <row r="75" spans="6:18" x14ac:dyDescent="0.25">
      <c r="F75" s="20" t="s">
        <v>54</v>
      </c>
      <c r="G75" s="17">
        <v>21943.910000000003</v>
      </c>
    </row>
    <row r="76" spans="6:18" x14ac:dyDescent="0.25">
      <c r="F76" s="20" t="s">
        <v>366</v>
      </c>
      <c r="G76" s="17">
        <v>5593.1799999999994</v>
      </c>
    </row>
    <row r="77" spans="6:18" x14ac:dyDescent="0.25">
      <c r="F77" s="20" t="s">
        <v>71</v>
      </c>
      <c r="G77" s="17">
        <v>223930.47999999992</v>
      </c>
    </row>
    <row r="78" spans="6:18" x14ac:dyDescent="0.25">
      <c r="F78" s="20" t="s">
        <v>322</v>
      </c>
      <c r="G78" s="17">
        <v>43983.299999999996</v>
      </c>
    </row>
    <row r="79" spans="6:18" x14ac:dyDescent="0.25">
      <c r="F79" s="20" t="s">
        <v>2659</v>
      </c>
      <c r="G79" s="17">
        <v>5300.2300000000005</v>
      </c>
    </row>
    <row r="80" spans="6:18" x14ac:dyDescent="0.25">
      <c r="F80" s="20" t="s">
        <v>154</v>
      </c>
      <c r="G80" s="17">
        <v>69452.820000000022</v>
      </c>
    </row>
    <row r="81" spans="6:7" x14ac:dyDescent="0.25">
      <c r="F81" s="20" t="s">
        <v>304</v>
      </c>
      <c r="G81" s="17">
        <v>6884.04</v>
      </c>
    </row>
    <row r="82" spans="6:7" x14ac:dyDescent="0.25">
      <c r="F82" s="20" t="s">
        <v>102</v>
      </c>
      <c r="G82" s="17">
        <v>25647.149999999998</v>
      </c>
    </row>
    <row r="83" spans="6:7" x14ac:dyDescent="0.25">
      <c r="F83" s="20" t="s">
        <v>234</v>
      </c>
      <c r="G83" s="17">
        <v>52435.240000000005</v>
      </c>
    </row>
    <row r="84" spans="6:7" x14ac:dyDescent="0.25">
      <c r="F84" s="20" t="s">
        <v>469</v>
      </c>
      <c r="G84" s="17">
        <v>10027.83</v>
      </c>
    </row>
    <row r="85" spans="6:7" x14ac:dyDescent="0.25">
      <c r="F85" s="20" t="s">
        <v>932</v>
      </c>
      <c r="G85" s="17">
        <v>16544.629999999997</v>
      </c>
    </row>
    <row r="86" spans="6:7" x14ac:dyDescent="0.25">
      <c r="F86" s="20" t="s">
        <v>2193</v>
      </c>
      <c r="G86" s="17">
        <v>1550.4899999999998</v>
      </c>
    </row>
    <row r="87" spans="6:7" x14ac:dyDescent="0.25">
      <c r="F87" s="20" t="s">
        <v>244</v>
      </c>
      <c r="G87" s="17">
        <v>33209.760000000002</v>
      </c>
    </row>
    <row r="88" spans="6:7" x14ac:dyDescent="0.25">
      <c r="F88" s="20" t="s">
        <v>130</v>
      </c>
      <c r="G88" s="17">
        <v>93082.73</v>
      </c>
    </row>
    <row r="89" spans="6:7" x14ac:dyDescent="0.25">
      <c r="F89" s="20" t="s">
        <v>212</v>
      </c>
      <c r="G89" s="17">
        <v>26981.670000000002</v>
      </c>
    </row>
    <row r="90" spans="6:7" x14ac:dyDescent="0.25">
      <c r="F90" s="20" t="s">
        <v>149</v>
      </c>
      <c r="G90" s="17">
        <v>13491.000000000002</v>
      </c>
    </row>
    <row r="91" spans="6:7" x14ac:dyDescent="0.25">
      <c r="F91" s="20" t="s">
        <v>137</v>
      </c>
      <c r="G91" s="17">
        <v>45282.87000000001</v>
      </c>
    </row>
    <row r="92" spans="6:7" x14ac:dyDescent="0.25">
      <c r="F92" s="20" t="s">
        <v>35</v>
      </c>
      <c r="G92" s="17">
        <v>83468.060000000012</v>
      </c>
    </row>
    <row r="93" spans="6:7" x14ac:dyDescent="0.25">
      <c r="F93" s="20" t="s">
        <v>648</v>
      </c>
      <c r="G93" s="17">
        <v>10681.549999999997</v>
      </c>
    </row>
    <row r="94" spans="6:7" x14ac:dyDescent="0.25">
      <c r="F94" s="20" t="s">
        <v>1858</v>
      </c>
      <c r="G94" s="17">
        <v>22770.350000000002</v>
      </c>
    </row>
    <row r="95" spans="6:7" x14ac:dyDescent="0.25">
      <c r="F95" s="20" t="s">
        <v>2226</v>
      </c>
      <c r="G95" s="17">
        <v>1183.54</v>
      </c>
    </row>
    <row r="96" spans="6:7" x14ac:dyDescent="0.25">
      <c r="F96" s="20" t="s">
        <v>3052</v>
      </c>
      <c r="G96" s="17">
        <v>1924337.8800000001</v>
      </c>
    </row>
    <row r="103" spans="6:7" x14ac:dyDescent="0.25">
      <c r="G103" t="s">
        <v>3060</v>
      </c>
    </row>
    <row r="104" spans="6:7" x14ac:dyDescent="0.25">
      <c r="F104" s="20" t="s">
        <v>3059</v>
      </c>
      <c r="G104" s="21">
        <v>0.67418032786885251</v>
      </c>
    </row>
    <row r="105" spans="6:7" x14ac:dyDescent="0.25">
      <c r="F105" s="20" t="s">
        <v>3061</v>
      </c>
      <c r="G105" s="21">
        <v>0.32581967213114754</v>
      </c>
    </row>
    <row r="106" spans="6:7" x14ac:dyDescent="0.25">
      <c r="F106" s="20" t="s">
        <v>3052</v>
      </c>
      <c r="G106" s="21">
        <v>1</v>
      </c>
    </row>
    <row r="112" spans="6:7" x14ac:dyDescent="0.25">
      <c r="G112" s="19" t="s">
        <v>3054</v>
      </c>
    </row>
    <row r="113" spans="6:10" x14ac:dyDescent="0.25">
      <c r="G113" t="s">
        <v>96</v>
      </c>
      <c r="H113" t="s">
        <v>562</v>
      </c>
      <c r="I113" t="s">
        <v>1728</v>
      </c>
      <c r="J113" t="s">
        <v>3052</v>
      </c>
    </row>
    <row r="114" spans="6:10" x14ac:dyDescent="0.25">
      <c r="F114" t="s">
        <v>3044</v>
      </c>
      <c r="G114" s="18">
        <v>268</v>
      </c>
      <c r="H114" s="18">
        <v>216</v>
      </c>
      <c r="I114" s="18">
        <v>183</v>
      </c>
      <c r="J114" s="18">
        <v>667</v>
      </c>
    </row>
    <row r="124" spans="6:10" x14ac:dyDescent="0.25">
      <c r="F124" s="19" t="s">
        <v>3045</v>
      </c>
      <c r="G124" t="s">
        <v>3041</v>
      </c>
    </row>
    <row r="125" spans="6:10" x14ac:dyDescent="0.25">
      <c r="F125" s="20" t="s">
        <v>3062</v>
      </c>
      <c r="G125" s="17">
        <v>274766.92000000016</v>
      </c>
    </row>
    <row r="126" spans="6:10" x14ac:dyDescent="0.25">
      <c r="F126" s="20" t="s">
        <v>3066</v>
      </c>
      <c r="G126" s="17">
        <v>326101.46999999997</v>
      </c>
    </row>
    <row r="127" spans="6:10" x14ac:dyDescent="0.25">
      <c r="F127" s="20" t="s">
        <v>3063</v>
      </c>
      <c r="G127" s="17">
        <v>271696.67000000016</v>
      </c>
    </row>
    <row r="128" spans="6:10" x14ac:dyDescent="0.25">
      <c r="F128" s="20" t="s">
        <v>3064</v>
      </c>
      <c r="G128" s="17">
        <v>389831.94999999978</v>
      </c>
    </row>
    <row r="129" spans="6:7" x14ac:dyDescent="0.25">
      <c r="F129" s="20" t="s">
        <v>3050</v>
      </c>
      <c r="G129" s="17">
        <v>306572.06999999977</v>
      </c>
    </row>
    <row r="130" spans="6:7" x14ac:dyDescent="0.25">
      <c r="F130" s="20" t="s">
        <v>3065</v>
      </c>
      <c r="G130" s="17">
        <v>355368.79999999964</v>
      </c>
    </row>
    <row r="131" spans="6:7" x14ac:dyDescent="0.25">
      <c r="F131" s="20" t="s">
        <v>3052</v>
      </c>
      <c r="G131" s="17">
        <v>1924337.8799999994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953"/>
  <sheetViews>
    <sheetView workbookViewId="0">
      <pane xSplit="5" ySplit="1" topLeftCell="F2" activePane="bottomRight" state="frozen"/>
      <selection pane="topRight" activeCell="B1" sqref="B1"/>
      <selection pane="bottomLeft" activeCell="A2" sqref="A2"/>
      <selection pane="bottomRight"/>
    </sheetView>
  </sheetViews>
  <sheetFormatPr defaultColWidth="9" defaultRowHeight="12.6" x14ac:dyDescent="0.25"/>
  <cols>
    <col min="1" max="1" width="5.44140625" style="15" customWidth="1"/>
    <col min="2" max="3" width="11" style="15"/>
    <col min="4" max="4" width="7.44140625" style="15" customWidth="1"/>
    <col min="5" max="5" width="10.77734375" customWidth="1"/>
    <col min="6" max="6" width="16.5546875" customWidth="1"/>
    <col min="7" max="7" width="11.77734375" customWidth="1"/>
    <col min="8" max="8" width="12.77734375" customWidth="1"/>
    <col min="9" max="9" width="16.77734375" customWidth="1"/>
    <col min="10" max="11" width="15.21875" customWidth="1"/>
    <col min="12" max="12" width="26.44140625" bestFit="1" customWidth="1"/>
    <col min="13" max="13" width="13.77734375" customWidth="1"/>
    <col min="14" max="14" width="20.21875" customWidth="1"/>
    <col min="15" max="15" width="19.21875" customWidth="1"/>
    <col min="16" max="16" width="29.21875" bestFit="1" customWidth="1"/>
    <col min="17" max="17" width="20.21875" customWidth="1"/>
    <col min="18" max="18" width="92.21875" bestFit="1" customWidth="1"/>
    <col min="19" max="19" width="22.5546875" customWidth="1"/>
    <col min="20" max="20" width="16.21875" bestFit="1" customWidth="1"/>
    <col min="21" max="21" width="19.21875" customWidth="1"/>
    <col min="22" max="22" width="10.21875" customWidth="1"/>
    <col min="23" max="23" width="18.77734375" customWidth="1"/>
    <col min="24" max="24" width="19.5546875" bestFit="1" customWidth="1"/>
    <col min="25" max="25" width="14.44140625" customWidth="1"/>
    <col min="26" max="28" width="13.77734375" customWidth="1"/>
    <col min="29" max="29" width="12.77734375" customWidth="1"/>
    <col min="30" max="30" width="12.5546875" bestFit="1" customWidth="1"/>
    <col min="31" max="31" width="23.21875" customWidth="1"/>
    <col min="32" max="32" width="10" bestFit="1" customWidth="1"/>
    <col min="34" max="34" width="12.21875" customWidth="1"/>
    <col min="35" max="35" width="16.44140625" bestFit="1" customWidth="1"/>
  </cols>
  <sheetData>
    <row r="1" spans="1:34" ht="13.2" thickBot="1" x14ac:dyDescent="0.3">
      <c r="A1" s="15" t="s">
        <v>3043</v>
      </c>
      <c r="E1" s="3" t="s">
        <v>0</v>
      </c>
      <c r="F1" s="4" t="s">
        <v>1</v>
      </c>
      <c r="G1" s="4" t="s">
        <v>2</v>
      </c>
      <c r="H1" s="4" t="s">
        <v>3</v>
      </c>
      <c r="I1" s="4" t="s">
        <v>4</v>
      </c>
      <c r="J1" s="4" t="s">
        <v>5</v>
      </c>
      <c r="K1" s="4" t="s">
        <v>3040</v>
      </c>
      <c r="L1" s="4" t="s">
        <v>6</v>
      </c>
      <c r="M1" s="4" t="s">
        <v>7</v>
      </c>
      <c r="N1" s="4" t="s">
        <v>8</v>
      </c>
      <c r="O1" s="4" t="s">
        <v>9</v>
      </c>
      <c r="P1" s="4" t="s">
        <v>10</v>
      </c>
      <c r="Q1" s="4" t="s">
        <v>11</v>
      </c>
      <c r="R1" s="4" t="s">
        <v>12</v>
      </c>
      <c r="S1" s="4" t="s">
        <v>13</v>
      </c>
      <c r="T1" s="4" t="s">
        <v>3039</v>
      </c>
      <c r="U1" s="4" t="s">
        <v>14</v>
      </c>
      <c r="V1" s="4" t="s">
        <v>15</v>
      </c>
      <c r="W1" s="4" t="s">
        <v>16</v>
      </c>
      <c r="X1" s="4" t="s">
        <v>17</v>
      </c>
      <c r="Y1" s="4" t="s">
        <v>18</v>
      </c>
      <c r="Z1" s="4" t="s">
        <v>19</v>
      </c>
      <c r="AA1" s="4" t="s">
        <v>3038</v>
      </c>
      <c r="AB1" s="4" t="s">
        <v>3037</v>
      </c>
      <c r="AC1" s="4" t="s">
        <v>20</v>
      </c>
      <c r="AD1" s="4" t="s">
        <v>21</v>
      </c>
      <c r="AE1" s="4" t="s">
        <v>22</v>
      </c>
      <c r="AF1" s="4" t="s">
        <v>23</v>
      </c>
      <c r="AG1" s="5" t="s">
        <v>24</v>
      </c>
      <c r="AH1" s="4" t="s">
        <v>3036</v>
      </c>
    </row>
    <row r="2" spans="1:34" ht="12.75" customHeight="1" thickTop="1" thickBot="1" x14ac:dyDescent="0.3">
      <c r="E2" s="6">
        <v>20847</v>
      </c>
      <c r="F2" s="7" t="s">
        <v>25</v>
      </c>
      <c r="G2" s="7">
        <v>0.01</v>
      </c>
      <c r="H2" s="7">
        <v>2.84</v>
      </c>
      <c r="I2" s="7">
        <v>0.93</v>
      </c>
      <c r="J2" s="7">
        <v>3</v>
      </c>
      <c r="K2" s="7" t="str">
        <f>IF(COUNTIF(Table1[Customer ID],Table1[[#This Row],[Customer ID]])&gt;1,"Repeat Customer","One-Time Customer")</f>
        <v>One-Time Customer</v>
      </c>
      <c r="L2" s="7" t="s">
        <v>26</v>
      </c>
      <c r="M2" s="7" t="s">
        <v>27</v>
      </c>
      <c r="N2" s="7" t="s">
        <v>28</v>
      </c>
      <c r="O2" s="7" t="s">
        <v>29</v>
      </c>
      <c r="P2" s="7" t="s">
        <v>30</v>
      </c>
      <c r="Q2" s="7" t="s">
        <v>31</v>
      </c>
      <c r="R2" s="7" t="s">
        <v>32</v>
      </c>
      <c r="S2" s="7">
        <v>0.54</v>
      </c>
      <c r="T2" s="7">
        <f>Table1[[#This Row],[Profit]]/Table1[[#This Row],[Sales]]</f>
        <v>0.35049961568024596</v>
      </c>
      <c r="U2" s="7" t="s">
        <v>33</v>
      </c>
      <c r="V2" s="7" t="s">
        <v>34</v>
      </c>
      <c r="W2" s="7" t="s">
        <v>35</v>
      </c>
      <c r="X2" s="7" t="s">
        <v>36</v>
      </c>
      <c r="Y2" s="7">
        <v>98221</v>
      </c>
      <c r="Z2" s="8">
        <v>42011</v>
      </c>
      <c r="AA2" s="14" t="str">
        <f>TEXT(Table1[[#This Row],[Order Date]],"mmmm")</f>
        <v>January</v>
      </c>
      <c r="AB2" s="8" t="str">
        <f>TEXT(Table1[[#This Row],[Order Date]],"yyyy")</f>
        <v>2015</v>
      </c>
      <c r="AC2" s="8">
        <v>42012</v>
      </c>
      <c r="AD2" s="7">
        <v>4.5599999999999996</v>
      </c>
      <c r="AE2" s="7">
        <v>4</v>
      </c>
      <c r="AF2" s="7">
        <v>13.01</v>
      </c>
      <c r="AG2" s="7">
        <v>88522</v>
      </c>
      <c r="AH2" s="7" t="str">
        <f>IF(COUNTIF(Returns!$A$2:$A$1635,Orders!AG2)&gt;0,"Returned","Not Returned")</f>
        <v>Not Returned</v>
      </c>
    </row>
    <row r="3" spans="1:34" ht="12.75" customHeight="1" thickTop="1" thickBot="1" x14ac:dyDescent="0.3">
      <c r="E3" s="9">
        <v>20228</v>
      </c>
      <c r="F3" s="2" t="s">
        <v>37</v>
      </c>
      <c r="G3" s="2">
        <v>0.02</v>
      </c>
      <c r="H3" s="2">
        <v>500.98</v>
      </c>
      <c r="I3" s="2">
        <v>26</v>
      </c>
      <c r="J3" s="2">
        <v>5</v>
      </c>
      <c r="K3" s="7" t="str">
        <f>IF(COUNTIF(Table1[Customer ID],Table1[[#This Row],[Customer ID]])&gt;1,"Repeat Customer","One-Time Customer")</f>
        <v>One-Time Customer</v>
      </c>
      <c r="L3" s="2" t="s">
        <v>38</v>
      </c>
      <c r="M3" s="2" t="s">
        <v>39</v>
      </c>
      <c r="N3" s="2" t="s">
        <v>40</v>
      </c>
      <c r="O3" s="2" t="s">
        <v>41</v>
      </c>
      <c r="P3" s="2" t="s">
        <v>42</v>
      </c>
      <c r="Q3" s="2" t="s">
        <v>43</v>
      </c>
      <c r="R3" s="2" t="s">
        <v>44</v>
      </c>
      <c r="S3" s="2">
        <v>0.6</v>
      </c>
      <c r="T3" s="7">
        <f>Table1[[#This Row],[Profit]]/Table1[[#This Row],[Sales]]</f>
        <v>0.69</v>
      </c>
      <c r="U3" s="2" t="s">
        <v>33</v>
      </c>
      <c r="V3" s="2" t="s">
        <v>34</v>
      </c>
      <c r="W3" s="2" t="s">
        <v>45</v>
      </c>
      <c r="X3" s="2" t="s">
        <v>46</v>
      </c>
      <c r="Y3" s="2">
        <v>91776</v>
      </c>
      <c r="Z3" s="10">
        <v>42168</v>
      </c>
      <c r="AA3" s="14" t="str">
        <f>TEXT(Table1[[#This Row],[Order Date]],"mmmm")</f>
        <v>June</v>
      </c>
      <c r="AB3" s="8" t="str">
        <f>TEXT(Table1[[#This Row],[Order Date]],"yyyy")</f>
        <v>2015</v>
      </c>
      <c r="AC3" s="10">
        <v>42170</v>
      </c>
      <c r="AD3" s="2">
        <v>4390.3665000000001</v>
      </c>
      <c r="AE3" s="2">
        <v>12</v>
      </c>
      <c r="AF3" s="2">
        <v>6362.85</v>
      </c>
      <c r="AG3" s="2">
        <v>90193</v>
      </c>
      <c r="AH3" s="7" t="str">
        <f>IF(COUNTIF(Returns!$A$2:$A$1635,Orders!AG3)&gt;0,"Returned","Not Returned")</f>
        <v>Not Returned</v>
      </c>
    </row>
    <row r="4" spans="1:34" ht="12.75" customHeight="1" thickTop="1" thickBot="1" x14ac:dyDescent="0.3">
      <c r="E4" s="11">
        <v>21776</v>
      </c>
      <c r="F4" s="12" t="s">
        <v>47</v>
      </c>
      <c r="G4" s="12">
        <v>0.06</v>
      </c>
      <c r="H4" s="12">
        <v>9.48</v>
      </c>
      <c r="I4" s="12">
        <v>7.29</v>
      </c>
      <c r="J4" s="12">
        <v>11</v>
      </c>
      <c r="K4" s="7" t="str">
        <f>IF(COUNTIF(Table1[Customer ID],Table1[[#This Row],[Customer ID]])&gt;1,"Repeat Customer","One-Time Customer")</f>
        <v>One-Time Customer</v>
      </c>
      <c r="L4" s="12" t="s">
        <v>48</v>
      </c>
      <c r="M4" s="12" t="s">
        <v>49</v>
      </c>
      <c r="N4" s="12" t="s">
        <v>40</v>
      </c>
      <c r="O4" s="12" t="s">
        <v>41</v>
      </c>
      <c r="P4" s="12" t="s">
        <v>50</v>
      </c>
      <c r="Q4" s="12" t="s">
        <v>51</v>
      </c>
      <c r="R4" s="12" t="s">
        <v>52</v>
      </c>
      <c r="S4" s="12">
        <v>0.45</v>
      </c>
      <c r="T4" s="7">
        <f>Table1[[#This Row],[Profit]]/Table1[[#This Row],[Sales]]</f>
        <v>-0.25484063461993844</v>
      </c>
      <c r="U4" s="12" t="s">
        <v>33</v>
      </c>
      <c r="V4" s="12" t="s">
        <v>53</v>
      </c>
      <c r="W4" s="12" t="s">
        <v>54</v>
      </c>
      <c r="X4" s="12" t="s">
        <v>55</v>
      </c>
      <c r="Y4" s="12">
        <v>7203</v>
      </c>
      <c r="Z4" s="13">
        <v>42050</v>
      </c>
      <c r="AA4" s="14" t="str">
        <f>TEXT(Table1[[#This Row],[Order Date]],"mmmm")</f>
        <v>February</v>
      </c>
      <c r="AB4" s="8" t="str">
        <f>TEXT(Table1[[#This Row],[Order Date]],"yyyy")</f>
        <v>2015</v>
      </c>
      <c r="AC4" s="13">
        <v>42052</v>
      </c>
      <c r="AD4" s="12">
        <v>-53.809600000000003</v>
      </c>
      <c r="AE4" s="12">
        <v>22</v>
      </c>
      <c r="AF4" s="12">
        <v>211.15</v>
      </c>
      <c r="AG4" s="12">
        <v>90192</v>
      </c>
      <c r="AH4" s="7" t="str">
        <f>IF(COUNTIF(Returns!$A$2:$A$1635,Orders!AG4)&gt;0,"Returned","Not Returned")</f>
        <v>Not Returned</v>
      </c>
    </row>
    <row r="5" spans="1:34" ht="12.75" customHeight="1" thickTop="1" thickBot="1" x14ac:dyDescent="0.3">
      <c r="E5" s="9">
        <v>24844</v>
      </c>
      <c r="F5" s="2" t="s">
        <v>56</v>
      </c>
      <c r="G5" s="2">
        <v>0.09</v>
      </c>
      <c r="H5" s="2">
        <v>78.69</v>
      </c>
      <c r="I5" s="2">
        <v>19.989999999999998</v>
      </c>
      <c r="J5" s="2">
        <v>14</v>
      </c>
      <c r="K5" s="7" t="str">
        <f>IF(COUNTIF(Table1[Customer ID],Table1[[#This Row],[Customer ID]])&gt;1,"Repeat Customer","One-Time Customer")</f>
        <v>Repeat Customer</v>
      </c>
      <c r="L5" s="2" t="s">
        <v>57</v>
      </c>
      <c r="M5" s="2" t="s">
        <v>49</v>
      </c>
      <c r="N5" s="2" t="s">
        <v>58</v>
      </c>
      <c r="O5" s="2" t="s">
        <v>41</v>
      </c>
      <c r="P5" s="2" t="s">
        <v>50</v>
      </c>
      <c r="Q5" s="2" t="s">
        <v>59</v>
      </c>
      <c r="R5" s="2" t="s">
        <v>60</v>
      </c>
      <c r="S5" s="2">
        <v>0.43</v>
      </c>
      <c r="T5" s="7">
        <f>Table1[[#This Row],[Profit]]/Table1[[#This Row],[Sales]]</f>
        <v>0.69</v>
      </c>
      <c r="U5" s="2" t="s">
        <v>33</v>
      </c>
      <c r="V5" s="2" t="s">
        <v>61</v>
      </c>
      <c r="W5" s="2" t="s">
        <v>62</v>
      </c>
      <c r="X5" s="2" t="s">
        <v>63</v>
      </c>
      <c r="Y5" s="2">
        <v>55372</v>
      </c>
      <c r="Z5" s="10">
        <v>42136</v>
      </c>
      <c r="AA5" s="14" t="str">
        <f>TEXT(Table1[[#This Row],[Order Date]],"mmmm")</f>
        <v>May</v>
      </c>
      <c r="AB5" s="8" t="str">
        <f>TEXT(Table1[[#This Row],[Order Date]],"yyyy")</f>
        <v>2015</v>
      </c>
      <c r="AC5" s="10">
        <v>42138</v>
      </c>
      <c r="AD5" s="2">
        <v>803.47050000000002</v>
      </c>
      <c r="AE5" s="2">
        <v>16</v>
      </c>
      <c r="AF5" s="2">
        <v>1164.45</v>
      </c>
      <c r="AG5" s="2">
        <v>86838</v>
      </c>
      <c r="AH5" s="7" t="str">
        <f>IF(COUNTIF(Returns!$A$2:$A$1635,Orders!AG5)&gt;0,"Returned","Not Returned")</f>
        <v>Not Returned</v>
      </c>
    </row>
    <row r="6" spans="1:34" ht="12.75" customHeight="1" thickTop="1" thickBot="1" x14ac:dyDescent="0.3">
      <c r="E6" s="11">
        <v>24846</v>
      </c>
      <c r="F6" s="12" t="s">
        <v>56</v>
      </c>
      <c r="G6" s="12">
        <v>0.08</v>
      </c>
      <c r="H6" s="12">
        <v>3.28</v>
      </c>
      <c r="I6" s="12">
        <v>2.31</v>
      </c>
      <c r="J6" s="12">
        <v>14</v>
      </c>
      <c r="K6" s="7" t="str">
        <f>IF(COUNTIF(Table1[Customer ID],Table1[[#This Row],[Customer ID]])&gt;1,"Repeat Customer","One-Time Customer")</f>
        <v>Repeat Customer</v>
      </c>
      <c r="L6" s="12" t="s">
        <v>57</v>
      </c>
      <c r="M6" s="12" t="s">
        <v>49</v>
      </c>
      <c r="N6" s="12" t="s">
        <v>58</v>
      </c>
      <c r="O6" s="12" t="s">
        <v>29</v>
      </c>
      <c r="P6" s="12" t="s">
        <v>30</v>
      </c>
      <c r="Q6" s="12" t="s">
        <v>31</v>
      </c>
      <c r="R6" s="12" t="s">
        <v>64</v>
      </c>
      <c r="S6" s="12">
        <v>0.56000000000000005</v>
      </c>
      <c r="T6" s="7">
        <f>Table1[[#This Row],[Profit]]/Table1[[#This Row],[Sales]]</f>
        <v>-1.0809716599190284</v>
      </c>
      <c r="U6" s="12" t="s">
        <v>33</v>
      </c>
      <c r="V6" s="12" t="s">
        <v>61</v>
      </c>
      <c r="W6" s="12" t="s">
        <v>62</v>
      </c>
      <c r="X6" s="12" t="s">
        <v>63</v>
      </c>
      <c r="Y6" s="12">
        <v>55372</v>
      </c>
      <c r="Z6" s="13">
        <v>42136</v>
      </c>
      <c r="AA6" s="14" t="str">
        <f>TEXT(Table1[[#This Row],[Order Date]],"mmmm")</f>
        <v>May</v>
      </c>
      <c r="AB6" s="8" t="str">
        <f>TEXT(Table1[[#This Row],[Order Date]],"yyyy")</f>
        <v>2015</v>
      </c>
      <c r="AC6" s="13">
        <v>42137</v>
      </c>
      <c r="AD6" s="12">
        <v>-24.03</v>
      </c>
      <c r="AE6" s="12">
        <v>7</v>
      </c>
      <c r="AF6" s="12">
        <v>22.23</v>
      </c>
      <c r="AG6" s="12">
        <v>86838</v>
      </c>
      <c r="AH6" s="7" t="str">
        <f>IF(COUNTIF(Returns!$A$2:$A$1635,Orders!AG6)&gt;0,"Returned","Not Returned")</f>
        <v>Not Returned</v>
      </c>
    </row>
    <row r="7" spans="1:34" ht="12.75" customHeight="1" thickTop="1" thickBot="1" x14ac:dyDescent="0.3">
      <c r="E7" s="9">
        <v>24847</v>
      </c>
      <c r="F7" s="2" t="s">
        <v>56</v>
      </c>
      <c r="G7" s="2">
        <v>0.05</v>
      </c>
      <c r="H7" s="2">
        <v>3.28</v>
      </c>
      <c r="I7" s="2">
        <v>4.2</v>
      </c>
      <c r="J7" s="2">
        <v>14</v>
      </c>
      <c r="K7" s="7" t="str">
        <f>IF(COUNTIF(Table1[Customer ID],Table1[[#This Row],[Customer ID]])&gt;1,"Repeat Customer","One-Time Customer")</f>
        <v>Repeat Customer</v>
      </c>
      <c r="L7" s="2" t="s">
        <v>57</v>
      </c>
      <c r="M7" s="2" t="s">
        <v>49</v>
      </c>
      <c r="N7" s="2" t="s">
        <v>58</v>
      </c>
      <c r="O7" s="2" t="s">
        <v>29</v>
      </c>
      <c r="P7" s="2" t="s">
        <v>30</v>
      </c>
      <c r="Q7" s="2" t="s">
        <v>31</v>
      </c>
      <c r="R7" s="2" t="s">
        <v>65</v>
      </c>
      <c r="S7" s="2">
        <v>0.56000000000000005</v>
      </c>
      <c r="T7" s="7">
        <f>Table1[[#This Row],[Profit]]/Table1[[#This Row],[Sales]]</f>
        <v>-2.6468906361686919</v>
      </c>
      <c r="U7" s="2" t="s">
        <v>33</v>
      </c>
      <c r="V7" s="2" t="s">
        <v>61</v>
      </c>
      <c r="W7" s="2" t="s">
        <v>62</v>
      </c>
      <c r="X7" s="2" t="s">
        <v>63</v>
      </c>
      <c r="Y7" s="2">
        <v>55372</v>
      </c>
      <c r="Z7" s="10">
        <v>42136</v>
      </c>
      <c r="AA7" s="14" t="str">
        <f>TEXT(Table1[[#This Row],[Order Date]],"mmmm")</f>
        <v>May</v>
      </c>
      <c r="AB7" s="8" t="str">
        <f>TEXT(Table1[[#This Row],[Order Date]],"yyyy")</f>
        <v>2015</v>
      </c>
      <c r="AC7" s="10">
        <v>42137</v>
      </c>
      <c r="AD7" s="2">
        <v>-37.03</v>
      </c>
      <c r="AE7" s="2">
        <v>4</v>
      </c>
      <c r="AF7" s="2">
        <v>13.99</v>
      </c>
      <c r="AG7" s="2">
        <v>86838</v>
      </c>
      <c r="AH7" s="7" t="str">
        <f>IF(COUNTIF(Returns!$A$2:$A$1635,Orders!AG7)&gt;0,"Returned","Not Returned")</f>
        <v>Not Returned</v>
      </c>
    </row>
    <row r="8" spans="1:34" ht="12.75" customHeight="1" thickTop="1" thickBot="1" x14ac:dyDescent="0.3">
      <c r="E8" s="11">
        <v>24848</v>
      </c>
      <c r="F8" s="12" t="s">
        <v>56</v>
      </c>
      <c r="G8" s="12">
        <v>0.05</v>
      </c>
      <c r="H8" s="12">
        <v>3.58</v>
      </c>
      <c r="I8" s="12">
        <v>1.63</v>
      </c>
      <c r="J8" s="12">
        <v>14</v>
      </c>
      <c r="K8" s="7" t="str">
        <f>IF(COUNTIF(Table1[Customer ID],Table1[[#This Row],[Customer ID]])&gt;1,"Repeat Customer","One-Time Customer")</f>
        <v>Repeat Customer</v>
      </c>
      <c r="L8" s="12" t="s">
        <v>57</v>
      </c>
      <c r="M8" s="12" t="s">
        <v>49</v>
      </c>
      <c r="N8" s="12" t="s">
        <v>58</v>
      </c>
      <c r="O8" s="12" t="s">
        <v>29</v>
      </c>
      <c r="P8" s="12" t="s">
        <v>66</v>
      </c>
      <c r="Q8" s="12" t="s">
        <v>31</v>
      </c>
      <c r="R8" s="12" t="s">
        <v>67</v>
      </c>
      <c r="S8" s="12">
        <v>0.36</v>
      </c>
      <c r="T8" s="7">
        <f>Table1[[#This Row],[Profit]]/Table1[[#This Row],[Sales]]</f>
        <v>-4.978962131837307E-2</v>
      </c>
      <c r="U8" s="12" t="s">
        <v>33</v>
      </c>
      <c r="V8" s="12" t="s">
        <v>61</v>
      </c>
      <c r="W8" s="12" t="s">
        <v>62</v>
      </c>
      <c r="X8" s="12" t="s">
        <v>63</v>
      </c>
      <c r="Y8" s="12">
        <v>55372</v>
      </c>
      <c r="Z8" s="13">
        <v>42136</v>
      </c>
      <c r="AA8" s="14" t="str">
        <f>TEXT(Table1[[#This Row],[Order Date]],"mmmm")</f>
        <v>May</v>
      </c>
      <c r="AB8" s="8" t="str">
        <f>TEXT(Table1[[#This Row],[Order Date]],"yyyy")</f>
        <v>2015</v>
      </c>
      <c r="AC8" s="13">
        <v>42137</v>
      </c>
      <c r="AD8" s="12">
        <v>-0.71</v>
      </c>
      <c r="AE8" s="12">
        <v>4</v>
      </c>
      <c r="AF8" s="12">
        <v>14.26</v>
      </c>
      <c r="AG8" s="12">
        <v>86838</v>
      </c>
      <c r="AH8" s="7" t="str">
        <f>IF(COUNTIF(Returns!$A$2:$A$1635,Orders!AG8)&gt;0,"Returned","Not Returned")</f>
        <v>Not Returned</v>
      </c>
    </row>
    <row r="9" spans="1:34" ht="12.75" customHeight="1" thickTop="1" thickBot="1" x14ac:dyDescent="0.3">
      <c r="E9" s="9">
        <v>18181</v>
      </c>
      <c r="F9" s="2" t="s">
        <v>47</v>
      </c>
      <c r="G9" s="2">
        <v>0</v>
      </c>
      <c r="H9" s="2">
        <v>4.42</v>
      </c>
      <c r="I9" s="2">
        <v>4.99</v>
      </c>
      <c r="J9" s="2">
        <v>15</v>
      </c>
      <c r="K9" s="7" t="str">
        <f>IF(COUNTIF(Table1[Customer ID],Table1[[#This Row],[Customer ID]])&gt;1,"Repeat Customer","One-Time Customer")</f>
        <v>Repeat Customer</v>
      </c>
      <c r="L9" s="2" t="s">
        <v>68</v>
      </c>
      <c r="M9" s="2" t="s">
        <v>49</v>
      </c>
      <c r="N9" s="2" t="s">
        <v>58</v>
      </c>
      <c r="O9" s="2" t="s">
        <v>29</v>
      </c>
      <c r="P9" s="2" t="s">
        <v>69</v>
      </c>
      <c r="Q9" s="2" t="s">
        <v>59</v>
      </c>
      <c r="R9" s="2" t="s">
        <v>70</v>
      </c>
      <c r="S9" s="2">
        <v>0.38</v>
      </c>
      <c r="T9" s="7">
        <f>Table1[[#This Row],[Profit]]/Table1[[#This Row],[Sales]]</f>
        <v>-1.7872721840454138</v>
      </c>
      <c r="U9" s="2" t="s">
        <v>33</v>
      </c>
      <c r="V9" s="2" t="s">
        <v>53</v>
      </c>
      <c r="W9" s="2" t="s">
        <v>71</v>
      </c>
      <c r="X9" s="2" t="s">
        <v>72</v>
      </c>
      <c r="Y9" s="2">
        <v>11787</v>
      </c>
      <c r="Z9" s="10">
        <v>42102</v>
      </c>
      <c r="AA9" s="14" t="str">
        <f>TEXT(Table1[[#This Row],[Order Date]],"mmmm")</f>
        <v>April</v>
      </c>
      <c r="AB9" s="8" t="str">
        <f>TEXT(Table1[[#This Row],[Order Date]],"yyyy")</f>
        <v>2015</v>
      </c>
      <c r="AC9" s="10">
        <v>42103</v>
      </c>
      <c r="AD9" s="2">
        <v>-59.82</v>
      </c>
      <c r="AE9" s="2">
        <v>7</v>
      </c>
      <c r="AF9" s="2">
        <v>33.47</v>
      </c>
      <c r="AG9" s="2">
        <v>86837</v>
      </c>
      <c r="AH9" s="7" t="str">
        <f>IF(COUNTIF(Returns!$A$2:$A$1635,Orders!AG9)&gt;0,"Returned","Not Returned")</f>
        <v>Not Returned</v>
      </c>
    </row>
    <row r="10" spans="1:34" ht="12.75" customHeight="1" thickTop="1" thickBot="1" x14ac:dyDescent="0.3">
      <c r="E10" s="11">
        <v>20925</v>
      </c>
      <c r="F10" s="12" t="s">
        <v>56</v>
      </c>
      <c r="G10" s="12">
        <v>0.01</v>
      </c>
      <c r="H10" s="12">
        <v>35.94</v>
      </c>
      <c r="I10" s="12">
        <v>6.66</v>
      </c>
      <c r="J10" s="12">
        <v>15</v>
      </c>
      <c r="K10" s="7" t="str">
        <f>IF(COUNTIF(Table1[Customer ID],Table1[[#This Row],[Customer ID]])&gt;1,"Repeat Customer","One-Time Customer")</f>
        <v>Repeat Customer</v>
      </c>
      <c r="L10" s="12" t="s">
        <v>68</v>
      </c>
      <c r="M10" s="12" t="s">
        <v>49</v>
      </c>
      <c r="N10" s="12" t="s">
        <v>58</v>
      </c>
      <c r="O10" s="12" t="s">
        <v>29</v>
      </c>
      <c r="P10" s="12" t="s">
        <v>69</v>
      </c>
      <c r="Q10" s="12" t="s">
        <v>59</v>
      </c>
      <c r="R10" s="12" t="s">
        <v>73</v>
      </c>
      <c r="S10" s="12">
        <v>0.4</v>
      </c>
      <c r="T10" s="7">
        <f>Table1[[#This Row],[Profit]]/Table1[[#This Row],[Sales]]</f>
        <v>0.68999999999999984</v>
      </c>
      <c r="U10" s="12" t="s">
        <v>33</v>
      </c>
      <c r="V10" s="12" t="s">
        <v>53</v>
      </c>
      <c r="W10" s="12" t="s">
        <v>71</v>
      </c>
      <c r="X10" s="12" t="s">
        <v>72</v>
      </c>
      <c r="Y10" s="12">
        <v>11787</v>
      </c>
      <c r="Z10" s="13">
        <v>42152</v>
      </c>
      <c r="AA10" s="14" t="str">
        <f>TEXT(Table1[[#This Row],[Order Date]],"mmmm")</f>
        <v>May</v>
      </c>
      <c r="AB10" s="8" t="str">
        <f>TEXT(Table1[[#This Row],[Order Date]],"yyyy")</f>
        <v>2015</v>
      </c>
      <c r="AC10" s="13">
        <v>42152</v>
      </c>
      <c r="AD10" s="12">
        <v>261.87569999999994</v>
      </c>
      <c r="AE10" s="12">
        <v>10</v>
      </c>
      <c r="AF10" s="12">
        <v>379.53</v>
      </c>
      <c r="AG10" s="12">
        <v>86839</v>
      </c>
      <c r="AH10" s="7" t="str">
        <f>IF(COUNTIF(Returns!$A$2:$A$1635,Orders!AG10)&gt;0,"Returned","Not Returned")</f>
        <v>Not Returned</v>
      </c>
    </row>
    <row r="11" spans="1:34" ht="12.75" customHeight="1" thickTop="1" thickBot="1" x14ac:dyDescent="0.3">
      <c r="E11" s="9">
        <v>26267</v>
      </c>
      <c r="F11" s="2" t="s">
        <v>25</v>
      </c>
      <c r="G11" s="2">
        <v>0.04</v>
      </c>
      <c r="H11" s="2">
        <v>2.98</v>
      </c>
      <c r="I11" s="2">
        <v>1.58</v>
      </c>
      <c r="J11" s="2">
        <v>16</v>
      </c>
      <c r="K11" s="7" t="str">
        <f>IF(COUNTIF(Table1[Customer ID],Table1[[#This Row],[Customer ID]])&gt;1,"Repeat Customer","One-Time Customer")</f>
        <v>Repeat Customer</v>
      </c>
      <c r="L11" s="2" t="s">
        <v>74</v>
      </c>
      <c r="M11" s="2" t="s">
        <v>49</v>
      </c>
      <c r="N11" s="2" t="s">
        <v>58</v>
      </c>
      <c r="O11" s="2" t="s">
        <v>29</v>
      </c>
      <c r="P11" s="2" t="s">
        <v>66</v>
      </c>
      <c r="Q11" s="2" t="s">
        <v>31</v>
      </c>
      <c r="R11" s="2" t="s">
        <v>75</v>
      </c>
      <c r="S11" s="2">
        <v>0.39</v>
      </c>
      <c r="T11" s="7">
        <f>Table1[[#This Row],[Profit]]/Table1[[#This Row],[Sales]]</f>
        <v>0.13989361702127659</v>
      </c>
      <c r="U11" s="2" t="s">
        <v>33</v>
      </c>
      <c r="V11" s="2" t="s">
        <v>53</v>
      </c>
      <c r="W11" s="2" t="s">
        <v>71</v>
      </c>
      <c r="X11" s="2" t="s">
        <v>76</v>
      </c>
      <c r="Y11" s="2">
        <v>13210</v>
      </c>
      <c r="Z11" s="10">
        <v>42047</v>
      </c>
      <c r="AA11" s="14" t="str">
        <f>TEXT(Table1[[#This Row],[Order Date]],"mmmm")</f>
        <v>February</v>
      </c>
      <c r="AB11" s="8" t="str">
        <f>TEXT(Table1[[#This Row],[Order Date]],"yyyy")</f>
        <v>2015</v>
      </c>
      <c r="AC11" s="10">
        <v>42050</v>
      </c>
      <c r="AD11" s="2">
        <v>2.63</v>
      </c>
      <c r="AE11" s="2">
        <v>6</v>
      </c>
      <c r="AF11" s="2">
        <v>18.8</v>
      </c>
      <c r="AG11" s="2">
        <v>86836</v>
      </c>
      <c r="AH11" s="7" t="str">
        <f>IF(COUNTIF(Returns!$A$2:$A$1635,Orders!AG11)&gt;0,"Returned","Not Returned")</f>
        <v>Not Returned</v>
      </c>
    </row>
    <row r="12" spans="1:34" ht="12.75" customHeight="1" thickTop="1" thickBot="1" x14ac:dyDescent="0.3">
      <c r="E12" s="11">
        <v>26268</v>
      </c>
      <c r="F12" s="12" t="s">
        <v>25</v>
      </c>
      <c r="G12" s="12">
        <v>0.05</v>
      </c>
      <c r="H12" s="12">
        <v>115.99</v>
      </c>
      <c r="I12" s="12">
        <v>2.5</v>
      </c>
      <c r="J12" s="12">
        <v>16</v>
      </c>
      <c r="K12" s="7" t="str">
        <f>IF(COUNTIF(Table1[Customer ID],Table1[[#This Row],[Customer ID]])&gt;1,"Repeat Customer","One-Time Customer")</f>
        <v>Repeat Customer</v>
      </c>
      <c r="L12" s="12" t="s">
        <v>74</v>
      </c>
      <c r="M12" s="12" t="s">
        <v>49</v>
      </c>
      <c r="N12" s="12" t="s">
        <v>58</v>
      </c>
      <c r="O12" s="12" t="s">
        <v>77</v>
      </c>
      <c r="P12" s="12" t="s">
        <v>78</v>
      </c>
      <c r="Q12" s="12" t="s">
        <v>59</v>
      </c>
      <c r="R12" s="12" t="s">
        <v>79</v>
      </c>
      <c r="S12" s="12">
        <v>0.55000000000000004</v>
      </c>
      <c r="T12" s="7">
        <f>Table1[[#This Row],[Profit]]/Table1[[#This Row],[Sales]]</f>
        <v>0.69</v>
      </c>
      <c r="U12" s="12" t="s">
        <v>33</v>
      </c>
      <c r="V12" s="12" t="s">
        <v>53</v>
      </c>
      <c r="W12" s="12" t="s">
        <v>71</v>
      </c>
      <c r="X12" s="12" t="s">
        <v>76</v>
      </c>
      <c r="Y12" s="12">
        <v>13210</v>
      </c>
      <c r="Z12" s="13">
        <v>42047</v>
      </c>
      <c r="AA12" s="14" t="str">
        <f>TEXT(Table1[[#This Row],[Order Date]],"mmmm")</f>
        <v>February</v>
      </c>
      <c r="AB12" s="8" t="str">
        <f>TEXT(Table1[[#This Row],[Order Date]],"yyyy")</f>
        <v>2015</v>
      </c>
      <c r="AC12" s="13">
        <v>42049</v>
      </c>
      <c r="AD12" s="12">
        <v>652.73309999999992</v>
      </c>
      <c r="AE12" s="12">
        <v>10</v>
      </c>
      <c r="AF12" s="12">
        <v>945.99</v>
      </c>
      <c r="AG12" s="12">
        <v>86836</v>
      </c>
      <c r="AH12" s="7" t="str">
        <f>IF(COUNTIF(Returns!$A$2:$A$1635,Orders!AG12)&gt;0,"Returned","Not Returned")</f>
        <v>Not Returned</v>
      </c>
    </row>
    <row r="13" spans="1:34" ht="12.75" customHeight="1" thickTop="1" thickBot="1" x14ac:dyDescent="0.3">
      <c r="E13" s="9">
        <v>23890</v>
      </c>
      <c r="F13" s="2" t="s">
        <v>25</v>
      </c>
      <c r="G13" s="2">
        <v>0.05</v>
      </c>
      <c r="H13" s="2">
        <v>26.48</v>
      </c>
      <c r="I13" s="2">
        <v>6.93</v>
      </c>
      <c r="J13" s="2">
        <v>18</v>
      </c>
      <c r="K13" s="7" t="str">
        <f>IF(COUNTIF(Table1[Customer ID],Table1[[#This Row],[Customer ID]])&gt;1,"Repeat Customer","One-Time Customer")</f>
        <v>One-Time Customer</v>
      </c>
      <c r="L13" s="2" t="s">
        <v>80</v>
      </c>
      <c r="M13" s="2" t="s">
        <v>49</v>
      </c>
      <c r="N13" s="2" t="s">
        <v>58</v>
      </c>
      <c r="O13" s="2" t="s">
        <v>41</v>
      </c>
      <c r="P13" s="2" t="s">
        <v>50</v>
      </c>
      <c r="Q13" s="2" t="s">
        <v>59</v>
      </c>
      <c r="R13" s="2" t="s">
        <v>81</v>
      </c>
      <c r="S13" s="2">
        <v>0.49</v>
      </c>
      <c r="T13" s="7">
        <f>Table1[[#This Row],[Profit]]/Table1[[#This Row],[Sales]]</f>
        <v>0.69</v>
      </c>
      <c r="U13" s="2" t="s">
        <v>33</v>
      </c>
      <c r="V13" s="2" t="s">
        <v>34</v>
      </c>
      <c r="W13" s="2" t="s">
        <v>82</v>
      </c>
      <c r="X13" s="2" t="s">
        <v>83</v>
      </c>
      <c r="Y13" s="2">
        <v>59601</v>
      </c>
      <c r="Z13" s="10">
        <v>42139</v>
      </c>
      <c r="AA13" s="14" t="str">
        <f>TEXT(Table1[[#This Row],[Order Date]],"mmmm")</f>
        <v>May</v>
      </c>
      <c r="AB13" s="8" t="str">
        <f>TEXT(Table1[[#This Row],[Order Date]],"yyyy")</f>
        <v>2015</v>
      </c>
      <c r="AC13" s="10">
        <v>42140</v>
      </c>
      <c r="AD13" s="2">
        <v>314.48129999999998</v>
      </c>
      <c r="AE13" s="2">
        <v>17</v>
      </c>
      <c r="AF13" s="2">
        <v>455.77</v>
      </c>
      <c r="AG13" s="2">
        <v>90031</v>
      </c>
      <c r="AH13" s="7" t="str">
        <f>IF(COUNTIF(Returns!$A$2:$A$1635,Orders!AG13)&gt;0,"Returned","Not Returned")</f>
        <v>Not Returned</v>
      </c>
    </row>
    <row r="14" spans="1:34" ht="12.75" customHeight="1" thickTop="1" thickBot="1" x14ac:dyDescent="0.3">
      <c r="E14" s="11">
        <v>24063</v>
      </c>
      <c r="F14" s="12" t="s">
        <v>37</v>
      </c>
      <c r="G14" s="12">
        <v>7.0000000000000007E-2</v>
      </c>
      <c r="H14" s="12">
        <v>12.99</v>
      </c>
      <c r="I14" s="12">
        <v>9.44</v>
      </c>
      <c r="J14" s="12">
        <v>19</v>
      </c>
      <c r="K14" s="7" t="str">
        <f>IF(COUNTIF(Table1[Customer ID],Table1[[#This Row],[Customer ID]])&gt;1,"Repeat Customer","One-Time Customer")</f>
        <v>One-Time Customer</v>
      </c>
      <c r="L14" s="12" t="s">
        <v>84</v>
      </c>
      <c r="M14" s="12" t="s">
        <v>49</v>
      </c>
      <c r="N14" s="12" t="s">
        <v>58</v>
      </c>
      <c r="O14" s="12" t="s">
        <v>77</v>
      </c>
      <c r="P14" s="12" t="s">
        <v>85</v>
      </c>
      <c r="Q14" s="12" t="s">
        <v>86</v>
      </c>
      <c r="R14" s="12" t="s">
        <v>87</v>
      </c>
      <c r="S14" s="12">
        <v>0.39</v>
      </c>
      <c r="T14" s="7">
        <f>Table1[[#This Row],[Profit]]/Table1[[#This Row],[Sales]]</f>
        <v>-0.4945851848656112</v>
      </c>
      <c r="U14" s="12" t="s">
        <v>33</v>
      </c>
      <c r="V14" s="12" t="s">
        <v>34</v>
      </c>
      <c r="W14" s="12" t="s">
        <v>82</v>
      </c>
      <c r="X14" s="12" t="s">
        <v>88</v>
      </c>
      <c r="Y14" s="12">
        <v>59801</v>
      </c>
      <c r="Z14" s="13">
        <v>42145</v>
      </c>
      <c r="AA14" s="14" t="str">
        <f>TEXT(Table1[[#This Row],[Order Date]],"mmmm")</f>
        <v>May</v>
      </c>
      <c r="AB14" s="8" t="str">
        <f>TEXT(Table1[[#This Row],[Order Date]],"yyyy")</f>
        <v>2015</v>
      </c>
      <c r="AC14" s="13">
        <v>42147</v>
      </c>
      <c r="AD14" s="12">
        <v>-114.63990000000001</v>
      </c>
      <c r="AE14" s="12">
        <v>18</v>
      </c>
      <c r="AF14" s="12">
        <v>231.79</v>
      </c>
      <c r="AG14" s="12">
        <v>90032</v>
      </c>
      <c r="AH14" s="7" t="str">
        <f>IF(COUNTIF(Returns!$A$2:$A$1635,Orders!AG14)&gt;0,"Returned","Not Returned")</f>
        <v>Not Returned</v>
      </c>
    </row>
    <row r="15" spans="1:34" ht="12.75" customHeight="1" thickTop="1" thickBot="1" x14ac:dyDescent="0.3">
      <c r="E15" s="9">
        <v>5890</v>
      </c>
      <c r="F15" s="2" t="s">
        <v>25</v>
      </c>
      <c r="G15" s="2">
        <v>0.05</v>
      </c>
      <c r="H15" s="2">
        <v>26.48</v>
      </c>
      <c r="I15" s="2">
        <v>6.93</v>
      </c>
      <c r="J15" s="2">
        <v>21</v>
      </c>
      <c r="K15" s="7" t="str">
        <f>IF(COUNTIF(Table1[Customer ID],Table1[[#This Row],[Customer ID]])&gt;1,"Repeat Customer","One-Time Customer")</f>
        <v>Repeat Customer</v>
      </c>
      <c r="L15" s="2" t="s">
        <v>89</v>
      </c>
      <c r="M15" s="2" t="s">
        <v>49</v>
      </c>
      <c r="N15" s="2" t="s">
        <v>58</v>
      </c>
      <c r="O15" s="2" t="s">
        <v>41</v>
      </c>
      <c r="P15" s="2" t="s">
        <v>50</v>
      </c>
      <c r="Q15" s="2" t="s">
        <v>59</v>
      </c>
      <c r="R15" s="2" t="s">
        <v>81</v>
      </c>
      <c r="S15" s="2">
        <v>0.49</v>
      </c>
      <c r="T15" s="7">
        <f>Table1[[#This Row],[Profit]]/Table1[[#This Row],[Sales]]</f>
        <v>0.20481805732433167</v>
      </c>
      <c r="U15" s="2" t="s">
        <v>33</v>
      </c>
      <c r="V15" s="2" t="s">
        <v>53</v>
      </c>
      <c r="W15" s="2" t="s">
        <v>71</v>
      </c>
      <c r="X15" s="2" t="s">
        <v>90</v>
      </c>
      <c r="Y15" s="2">
        <v>10012</v>
      </c>
      <c r="Z15" s="10">
        <v>42139</v>
      </c>
      <c r="AA15" s="14" t="str">
        <f>TEXT(Table1[[#This Row],[Order Date]],"mmmm")</f>
        <v>May</v>
      </c>
      <c r="AB15" s="8" t="str">
        <f>TEXT(Table1[[#This Row],[Order Date]],"yyyy")</f>
        <v>2015</v>
      </c>
      <c r="AC15" s="10">
        <v>42140</v>
      </c>
      <c r="AD15" s="2">
        <v>384.38</v>
      </c>
      <c r="AE15" s="2">
        <v>70</v>
      </c>
      <c r="AF15" s="2">
        <v>1876.69</v>
      </c>
      <c r="AG15" s="2">
        <v>41793</v>
      </c>
      <c r="AH15" s="7" t="str">
        <f>IF(COUNTIF(Returns!$A$2:$A$1635,Orders!AG15)&gt;0,"Returned","Not Returned")</f>
        <v>Not Returned</v>
      </c>
    </row>
    <row r="16" spans="1:34" ht="12.75" customHeight="1" thickTop="1" thickBot="1" x14ac:dyDescent="0.3">
      <c r="E16" s="11">
        <v>6062</v>
      </c>
      <c r="F16" s="12" t="s">
        <v>37</v>
      </c>
      <c r="G16" s="12">
        <v>0.08</v>
      </c>
      <c r="H16" s="12">
        <v>5</v>
      </c>
      <c r="I16" s="12">
        <v>3.39</v>
      </c>
      <c r="J16" s="12">
        <v>21</v>
      </c>
      <c r="K16" s="7" t="str">
        <f>IF(COUNTIF(Table1[Customer ID],Table1[[#This Row],[Customer ID]])&gt;1,"Repeat Customer","One-Time Customer")</f>
        <v>Repeat Customer</v>
      </c>
      <c r="L16" s="12" t="s">
        <v>89</v>
      </c>
      <c r="M16" s="12" t="s">
        <v>49</v>
      </c>
      <c r="N16" s="12" t="s">
        <v>58</v>
      </c>
      <c r="O16" s="12" t="s">
        <v>29</v>
      </c>
      <c r="P16" s="12" t="s">
        <v>66</v>
      </c>
      <c r="Q16" s="12" t="s">
        <v>31</v>
      </c>
      <c r="R16" s="12" t="s">
        <v>91</v>
      </c>
      <c r="S16" s="12">
        <v>0.37</v>
      </c>
      <c r="T16" s="7">
        <f>Table1[[#This Row],[Profit]]/Table1[[#This Row],[Sales]]</f>
        <v>-5.9680611478878043E-2</v>
      </c>
      <c r="U16" s="12" t="s">
        <v>33</v>
      </c>
      <c r="V16" s="12" t="s">
        <v>53</v>
      </c>
      <c r="W16" s="12" t="s">
        <v>71</v>
      </c>
      <c r="X16" s="12" t="s">
        <v>90</v>
      </c>
      <c r="Y16" s="12">
        <v>10012</v>
      </c>
      <c r="Z16" s="13">
        <v>42145</v>
      </c>
      <c r="AA16" s="14" t="str">
        <f>TEXT(Table1[[#This Row],[Order Date]],"mmmm")</f>
        <v>May</v>
      </c>
      <c r="AB16" s="8" t="str">
        <f>TEXT(Table1[[#This Row],[Order Date]],"yyyy")</f>
        <v>2015</v>
      </c>
      <c r="AC16" s="13">
        <v>42146</v>
      </c>
      <c r="AD16" s="12">
        <v>-17.489999999999998</v>
      </c>
      <c r="AE16" s="12">
        <v>58</v>
      </c>
      <c r="AF16" s="12">
        <v>293.06</v>
      </c>
      <c r="AG16" s="12">
        <v>42949</v>
      </c>
      <c r="AH16" s="7" t="str">
        <f>IF(COUNTIF(Returns!$A$2:$A$1635,Orders!AG16)&gt;0,"Returned","Not Returned")</f>
        <v>Not Returned</v>
      </c>
    </row>
    <row r="17" spans="5:34" ht="12.75" customHeight="1" thickTop="1" thickBot="1" x14ac:dyDescent="0.3">
      <c r="E17" s="9">
        <v>6063</v>
      </c>
      <c r="F17" s="2" t="s">
        <v>37</v>
      </c>
      <c r="G17" s="2">
        <v>7.0000000000000007E-2</v>
      </c>
      <c r="H17" s="2">
        <v>12.99</v>
      </c>
      <c r="I17" s="2">
        <v>9.44</v>
      </c>
      <c r="J17" s="2">
        <v>21</v>
      </c>
      <c r="K17" s="7" t="str">
        <f>IF(COUNTIF(Table1[Customer ID],Table1[[#This Row],[Customer ID]])&gt;1,"Repeat Customer","One-Time Customer")</f>
        <v>Repeat Customer</v>
      </c>
      <c r="L17" s="2" t="s">
        <v>89</v>
      </c>
      <c r="M17" s="2" t="s">
        <v>49</v>
      </c>
      <c r="N17" s="2" t="s">
        <v>58</v>
      </c>
      <c r="O17" s="2" t="s">
        <v>77</v>
      </c>
      <c r="P17" s="2" t="s">
        <v>85</v>
      </c>
      <c r="Q17" s="2" t="s">
        <v>86</v>
      </c>
      <c r="R17" s="2" t="s">
        <v>87</v>
      </c>
      <c r="S17" s="2">
        <v>0.39</v>
      </c>
      <c r="T17" s="7">
        <f>Table1[[#This Row],[Profit]]/Table1[[#This Row],[Sales]]</f>
        <v>-0.12538680287436155</v>
      </c>
      <c r="U17" s="2" t="s">
        <v>33</v>
      </c>
      <c r="V17" s="2" t="s">
        <v>53</v>
      </c>
      <c r="W17" s="2" t="s">
        <v>71</v>
      </c>
      <c r="X17" s="2" t="s">
        <v>90</v>
      </c>
      <c r="Y17" s="2">
        <v>10012</v>
      </c>
      <c r="Z17" s="10">
        <v>42145</v>
      </c>
      <c r="AA17" s="14" t="str">
        <f>TEXT(Table1[[#This Row],[Order Date]],"mmmm")</f>
        <v>May</v>
      </c>
      <c r="AB17" s="8" t="str">
        <f>TEXT(Table1[[#This Row],[Order Date]],"yyyy")</f>
        <v>2015</v>
      </c>
      <c r="AC17" s="10">
        <v>42147</v>
      </c>
      <c r="AD17" s="2">
        <v>-114.63990000000001</v>
      </c>
      <c r="AE17" s="2">
        <v>71</v>
      </c>
      <c r="AF17" s="2">
        <v>914.29</v>
      </c>
      <c r="AG17" s="2">
        <v>42949</v>
      </c>
      <c r="AH17" s="7" t="str">
        <f>IF(COUNTIF(Returns!$A$2:$A$1635,Orders!AG17)&gt;0,"Returned","Not Returned")</f>
        <v>Not Returned</v>
      </c>
    </row>
    <row r="18" spans="5:34" ht="12.75" customHeight="1" thickTop="1" thickBot="1" x14ac:dyDescent="0.3">
      <c r="E18" s="11">
        <v>20631</v>
      </c>
      <c r="F18" s="12" t="s">
        <v>25</v>
      </c>
      <c r="G18" s="12">
        <v>0.06</v>
      </c>
      <c r="H18" s="12">
        <v>55.48</v>
      </c>
      <c r="I18" s="12">
        <v>14.3</v>
      </c>
      <c r="J18" s="12">
        <v>24</v>
      </c>
      <c r="K18" s="7" t="str">
        <f>IF(COUNTIF(Table1[Customer ID],Table1[[#This Row],[Customer ID]])&gt;1,"Repeat Customer","One-Time Customer")</f>
        <v>Repeat Customer</v>
      </c>
      <c r="L18" s="12" t="s">
        <v>92</v>
      </c>
      <c r="M18" s="12" t="s">
        <v>49</v>
      </c>
      <c r="N18" s="12" t="s">
        <v>28</v>
      </c>
      <c r="O18" s="12" t="s">
        <v>29</v>
      </c>
      <c r="P18" s="12" t="s">
        <v>93</v>
      </c>
      <c r="Q18" s="12" t="s">
        <v>59</v>
      </c>
      <c r="R18" s="12" t="s">
        <v>94</v>
      </c>
      <c r="S18" s="12">
        <v>0.37</v>
      </c>
      <c r="T18" s="7">
        <f>Table1[[#This Row],[Profit]]/Table1[[#This Row],[Sales]]</f>
        <v>-0.41927396651355764</v>
      </c>
      <c r="U18" s="12" t="s">
        <v>33</v>
      </c>
      <c r="V18" s="12" t="s">
        <v>34</v>
      </c>
      <c r="W18" s="12" t="s">
        <v>45</v>
      </c>
      <c r="X18" s="12" t="s">
        <v>95</v>
      </c>
      <c r="Y18" s="12">
        <v>92677</v>
      </c>
      <c r="Z18" s="13">
        <v>42032</v>
      </c>
      <c r="AA18" s="14" t="str">
        <f>TEXT(Table1[[#This Row],[Order Date]],"mmmm")</f>
        <v>January</v>
      </c>
      <c r="AB18" s="8" t="str">
        <f>TEXT(Table1[[#This Row],[Order Date]],"yyyy")</f>
        <v>2015</v>
      </c>
      <c r="AC18" s="13">
        <v>42033</v>
      </c>
      <c r="AD18" s="12">
        <v>-28.296800000000001</v>
      </c>
      <c r="AE18" s="12">
        <v>1</v>
      </c>
      <c r="AF18" s="12">
        <v>67.489999999999995</v>
      </c>
      <c r="AG18" s="12">
        <v>87651</v>
      </c>
      <c r="AH18" s="7" t="str">
        <f>IF(COUNTIF(Returns!$A$2:$A$1635,Orders!AG18)&gt;0,"Returned","Not Returned")</f>
        <v>Not Returned</v>
      </c>
    </row>
    <row r="19" spans="5:34" ht="12.75" customHeight="1" thickTop="1" thickBot="1" x14ac:dyDescent="0.3">
      <c r="E19" s="9">
        <v>20632</v>
      </c>
      <c r="F19" s="2" t="s">
        <v>25</v>
      </c>
      <c r="G19" s="2">
        <v>0.02</v>
      </c>
      <c r="H19" s="2">
        <v>1.68</v>
      </c>
      <c r="I19" s="2">
        <v>1.57</v>
      </c>
      <c r="J19" s="2">
        <v>24</v>
      </c>
      <c r="K19" s="7" t="str">
        <f>IF(COUNTIF(Table1[Customer ID],Table1[[#This Row],[Customer ID]])&gt;1,"Repeat Customer","One-Time Customer")</f>
        <v>Repeat Customer</v>
      </c>
      <c r="L19" s="2" t="s">
        <v>92</v>
      </c>
      <c r="M19" s="2" t="s">
        <v>49</v>
      </c>
      <c r="N19" s="2" t="s">
        <v>28</v>
      </c>
      <c r="O19" s="2" t="s">
        <v>29</v>
      </c>
      <c r="P19" s="2" t="s">
        <v>30</v>
      </c>
      <c r="Q19" s="2" t="s">
        <v>31</v>
      </c>
      <c r="R19" s="2" t="s">
        <v>96</v>
      </c>
      <c r="S19" s="2">
        <v>0.59</v>
      </c>
      <c r="T19" s="7">
        <f>Table1[[#This Row],[Profit]]/Table1[[#This Row],[Sales]]</f>
        <v>-2.3587555555555557</v>
      </c>
      <c r="U19" s="2" t="s">
        <v>33</v>
      </c>
      <c r="V19" s="2" t="s">
        <v>34</v>
      </c>
      <c r="W19" s="2" t="s">
        <v>45</v>
      </c>
      <c r="X19" s="2" t="s">
        <v>95</v>
      </c>
      <c r="Y19" s="2">
        <v>92677</v>
      </c>
      <c r="Z19" s="10">
        <v>42032</v>
      </c>
      <c r="AA19" s="14" t="str">
        <f>TEXT(Table1[[#This Row],[Order Date]],"mmmm")</f>
        <v>January</v>
      </c>
      <c r="AB19" s="8" t="str">
        <f>TEXT(Table1[[#This Row],[Order Date]],"yyyy")</f>
        <v>2015</v>
      </c>
      <c r="AC19" s="10">
        <v>42034</v>
      </c>
      <c r="AD19" s="2">
        <v>-5.3071999999999999</v>
      </c>
      <c r="AE19" s="2">
        <v>1</v>
      </c>
      <c r="AF19" s="2">
        <v>2.25</v>
      </c>
      <c r="AG19" s="2">
        <v>87651</v>
      </c>
      <c r="AH19" s="7" t="str">
        <f>IF(COUNTIF(Returns!$A$2:$A$1635,Orders!AG19)&gt;0,"Returned","Not Returned")</f>
        <v>Not Returned</v>
      </c>
    </row>
    <row r="20" spans="5:34" ht="12.75" customHeight="1" thickTop="1" thickBot="1" x14ac:dyDescent="0.3">
      <c r="E20" s="11">
        <v>23967</v>
      </c>
      <c r="F20" s="12" t="s">
        <v>37</v>
      </c>
      <c r="G20" s="12">
        <v>0.04</v>
      </c>
      <c r="H20" s="12">
        <v>4.1399999999999997</v>
      </c>
      <c r="I20" s="12">
        <v>6.6</v>
      </c>
      <c r="J20" s="12">
        <v>27</v>
      </c>
      <c r="K20" s="7" t="str">
        <f>IF(COUNTIF(Table1[Customer ID],Table1[[#This Row],[Customer ID]])&gt;1,"Repeat Customer","One-Time Customer")</f>
        <v>One-Time Customer</v>
      </c>
      <c r="L20" s="12" t="s">
        <v>97</v>
      </c>
      <c r="M20" s="12" t="s">
        <v>49</v>
      </c>
      <c r="N20" s="12" t="s">
        <v>28</v>
      </c>
      <c r="O20" s="12" t="s">
        <v>41</v>
      </c>
      <c r="P20" s="12" t="s">
        <v>50</v>
      </c>
      <c r="Q20" s="12" t="s">
        <v>59</v>
      </c>
      <c r="R20" s="12" t="s">
        <v>98</v>
      </c>
      <c r="S20" s="12">
        <v>0.49</v>
      </c>
      <c r="T20" s="7">
        <f>Table1[[#This Row],[Profit]]/Table1[[#This Row],[Sales]]</f>
        <v>0.16235852500912751</v>
      </c>
      <c r="U20" s="12" t="s">
        <v>33</v>
      </c>
      <c r="V20" s="12" t="s">
        <v>34</v>
      </c>
      <c r="W20" s="12" t="s">
        <v>45</v>
      </c>
      <c r="X20" s="12" t="s">
        <v>99</v>
      </c>
      <c r="Y20" s="12">
        <v>90712</v>
      </c>
      <c r="Z20" s="13">
        <v>42126</v>
      </c>
      <c r="AA20" s="14" t="str">
        <f>TEXT(Table1[[#This Row],[Order Date]],"mmmm")</f>
        <v>May</v>
      </c>
      <c r="AB20" s="8" t="str">
        <f>TEXT(Table1[[#This Row],[Order Date]],"yyyy")</f>
        <v>2015</v>
      </c>
      <c r="AC20" s="13">
        <v>42128</v>
      </c>
      <c r="AD20" s="12">
        <v>8.8940000000000055</v>
      </c>
      <c r="AE20" s="12">
        <v>12</v>
      </c>
      <c r="AF20" s="12">
        <v>54.78</v>
      </c>
      <c r="AG20" s="12">
        <v>87652</v>
      </c>
      <c r="AH20" s="7" t="str">
        <f>IF(COUNTIF(Returns!$A$2:$A$1635,Orders!AG20)&gt;0,"Returned","Not Returned")</f>
        <v>Not Returned</v>
      </c>
    </row>
    <row r="21" spans="5:34" ht="12.75" customHeight="1" thickTop="1" thickBot="1" x14ac:dyDescent="0.3">
      <c r="E21" s="9">
        <v>23509</v>
      </c>
      <c r="F21" s="2" t="s">
        <v>25</v>
      </c>
      <c r="G21" s="2">
        <v>0.08</v>
      </c>
      <c r="H21" s="2">
        <v>34.99</v>
      </c>
      <c r="I21" s="2">
        <v>7.73</v>
      </c>
      <c r="J21" s="2">
        <v>32</v>
      </c>
      <c r="K21" s="7" t="str">
        <f>IF(COUNTIF(Table1[Customer ID],Table1[[#This Row],[Customer ID]])&gt;1,"Repeat Customer","One-Time Customer")</f>
        <v>Repeat Customer</v>
      </c>
      <c r="L21" s="2" t="s">
        <v>100</v>
      </c>
      <c r="M21" s="2" t="s">
        <v>49</v>
      </c>
      <c r="N21" s="2" t="s">
        <v>28</v>
      </c>
      <c r="O21" s="2" t="s">
        <v>29</v>
      </c>
      <c r="P21" s="2" t="s">
        <v>30</v>
      </c>
      <c r="Q21" s="2" t="s">
        <v>59</v>
      </c>
      <c r="R21" s="2" t="s">
        <v>101</v>
      </c>
      <c r="S21" s="2">
        <v>0.59</v>
      </c>
      <c r="T21" s="7">
        <f>Table1[[#This Row],[Profit]]/Table1[[#This Row],[Sales]]</f>
        <v>0.34070358858434585</v>
      </c>
      <c r="U21" s="2" t="s">
        <v>33</v>
      </c>
      <c r="V21" s="2" t="s">
        <v>34</v>
      </c>
      <c r="W21" s="2" t="s">
        <v>102</v>
      </c>
      <c r="X21" s="2" t="s">
        <v>103</v>
      </c>
      <c r="Y21" s="2">
        <v>97526</v>
      </c>
      <c r="Z21" s="10">
        <v>42057</v>
      </c>
      <c r="AA21" s="14" t="str">
        <f>TEXT(Table1[[#This Row],[Order Date]],"mmmm")</f>
        <v>February</v>
      </c>
      <c r="AB21" s="8" t="str">
        <f>TEXT(Table1[[#This Row],[Order Date]],"yyyy")</f>
        <v>2015</v>
      </c>
      <c r="AC21" s="10">
        <v>42058</v>
      </c>
      <c r="AD21" s="2">
        <v>144.69</v>
      </c>
      <c r="AE21" s="2">
        <v>13</v>
      </c>
      <c r="AF21" s="2">
        <v>424.68</v>
      </c>
      <c r="AG21" s="2">
        <v>89199</v>
      </c>
      <c r="AH21" s="7" t="str">
        <f>IF(COUNTIF(Returns!$A$2:$A$1635,Orders!AG21)&gt;0,"Returned","Not Returned")</f>
        <v>Not Returned</v>
      </c>
    </row>
    <row r="22" spans="5:34" ht="12.75" customHeight="1" thickTop="1" thickBot="1" x14ac:dyDescent="0.3">
      <c r="E22" s="11">
        <v>23612</v>
      </c>
      <c r="F22" s="12" t="s">
        <v>25</v>
      </c>
      <c r="G22" s="12">
        <v>0.01</v>
      </c>
      <c r="H22" s="12">
        <v>17.98</v>
      </c>
      <c r="I22" s="12">
        <v>8.51</v>
      </c>
      <c r="J22" s="12">
        <v>32</v>
      </c>
      <c r="K22" s="7" t="str">
        <f>IF(COUNTIF(Table1[Customer ID],Table1[[#This Row],[Customer ID]])&gt;1,"Repeat Customer","One-Time Customer")</f>
        <v>Repeat Customer</v>
      </c>
      <c r="L22" s="12" t="s">
        <v>100</v>
      </c>
      <c r="M22" s="12" t="s">
        <v>49</v>
      </c>
      <c r="N22" s="12" t="s">
        <v>28</v>
      </c>
      <c r="O22" s="12" t="s">
        <v>77</v>
      </c>
      <c r="P22" s="12" t="s">
        <v>85</v>
      </c>
      <c r="Q22" s="12" t="s">
        <v>86</v>
      </c>
      <c r="R22" s="12" t="s">
        <v>104</v>
      </c>
      <c r="S22" s="12">
        <v>0.4</v>
      </c>
      <c r="T22" s="7">
        <f>Table1[[#This Row],[Profit]]/Table1[[#This Row],[Sales]]</f>
        <v>-0.89317401045556377</v>
      </c>
      <c r="U22" s="12" t="s">
        <v>33</v>
      </c>
      <c r="V22" s="12" t="s">
        <v>34</v>
      </c>
      <c r="W22" s="12" t="s">
        <v>102</v>
      </c>
      <c r="X22" s="12" t="s">
        <v>103</v>
      </c>
      <c r="Y22" s="12">
        <v>97526</v>
      </c>
      <c r="Z22" s="13">
        <v>42090</v>
      </c>
      <c r="AA22" s="14" t="str">
        <f>TEXT(Table1[[#This Row],[Order Date]],"mmmm")</f>
        <v>March</v>
      </c>
      <c r="AB22" s="8" t="str">
        <f>TEXT(Table1[[#This Row],[Order Date]],"yyyy")</f>
        <v>2015</v>
      </c>
      <c r="AC22" s="13">
        <v>42091</v>
      </c>
      <c r="AD22" s="12">
        <v>-35.878799999999998</v>
      </c>
      <c r="AE22" s="12">
        <v>2</v>
      </c>
      <c r="AF22" s="12">
        <v>40.17</v>
      </c>
      <c r="AG22" s="12">
        <v>89200</v>
      </c>
      <c r="AH22" s="7" t="str">
        <f>IF(COUNTIF(Returns!$A$2:$A$1635,Orders!AG22)&gt;0,"Returned","Not Returned")</f>
        <v>Not Returned</v>
      </c>
    </row>
    <row r="23" spans="5:34" ht="12.75" customHeight="1" thickTop="1" thickBot="1" x14ac:dyDescent="0.3">
      <c r="E23" s="9">
        <v>23278</v>
      </c>
      <c r="F23" s="2" t="s">
        <v>56</v>
      </c>
      <c r="G23" s="2">
        <v>0.09</v>
      </c>
      <c r="H23" s="2">
        <v>125.99</v>
      </c>
      <c r="I23" s="2">
        <v>7.69</v>
      </c>
      <c r="J23" s="2">
        <v>32</v>
      </c>
      <c r="K23" s="7" t="str">
        <f>IF(COUNTIF(Table1[Customer ID],Table1[[#This Row],[Customer ID]])&gt;1,"Repeat Customer","One-Time Customer")</f>
        <v>Repeat Customer</v>
      </c>
      <c r="L23" s="2" t="s">
        <v>100</v>
      </c>
      <c r="M23" s="2" t="s">
        <v>27</v>
      </c>
      <c r="N23" s="2" t="s">
        <v>28</v>
      </c>
      <c r="O23" s="2" t="s">
        <v>77</v>
      </c>
      <c r="P23" s="2" t="s">
        <v>78</v>
      </c>
      <c r="Q23" s="2" t="s">
        <v>59</v>
      </c>
      <c r="R23" s="2" t="s">
        <v>105</v>
      </c>
      <c r="S23" s="2">
        <v>0.59</v>
      </c>
      <c r="T23" s="7">
        <f>Table1[[#This Row],[Profit]]/Table1[[#This Row],[Sales]]</f>
        <v>0.26800714695935168</v>
      </c>
      <c r="U23" s="2" t="s">
        <v>33</v>
      </c>
      <c r="V23" s="2" t="s">
        <v>34</v>
      </c>
      <c r="W23" s="2" t="s">
        <v>102</v>
      </c>
      <c r="X23" s="2" t="s">
        <v>103</v>
      </c>
      <c r="Y23" s="2">
        <v>97526</v>
      </c>
      <c r="Z23" s="10">
        <v>42024</v>
      </c>
      <c r="AA23" s="14" t="str">
        <f>TEXT(Table1[[#This Row],[Order Date]],"mmmm")</f>
        <v>January</v>
      </c>
      <c r="AB23" s="8" t="str">
        <f>TEXT(Table1[[#This Row],[Order Date]],"yyyy")</f>
        <v>2015</v>
      </c>
      <c r="AC23" s="10">
        <v>42026</v>
      </c>
      <c r="AD23" s="2">
        <v>209.99700000000001</v>
      </c>
      <c r="AE23" s="2">
        <v>8</v>
      </c>
      <c r="AF23" s="2">
        <v>783.55</v>
      </c>
      <c r="AG23" s="2">
        <v>89202</v>
      </c>
      <c r="AH23" s="7" t="str">
        <f>IF(COUNTIF(Returns!$A$2:$A$1635,Orders!AG23)&gt;0,"Returned","Not Returned")</f>
        <v>Not Returned</v>
      </c>
    </row>
    <row r="24" spans="5:34" ht="12.75" customHeight="1" thickTop="1" thickBot="1" x14ac:dyDescent="0.3">
      <c r="E24" s="11">
        <v>19355</v>
      </c>
      <c r="F24" s="12" t="s">
        <v>106</v>
      </c>
      <c r="G24" s="12">
        <v>0.06</v>
      </c>
      <c r="H24" s="12">
        <v>205.99</v>
      </c>
      <c r="I24" s="12">
        <v>8.99</v>
      </c>
      <c r="J24" s="12">
        <v>32</v>
      </c>
      <c r="K24" s="7" t="str">
        <f>IF(COUNTIF(Table1[Customer ID],Table1[[#This Row],[Customer ID]])&gt;1,"Repeat Customer","One-Time Customer")</f>
        <v>Repeat Customer</v>
      </c>
      <c r="L24" s="12" t="s">
        <v>100</v>
      </c>
      <c r="M24" s="12" t="s">
        <v>49</v>
      </c>
      <c r="N24" s="12" t="s">
        <v>28</v>
      </c>
      <c r="O24" s="12" t="s">
        <v>77</v>
      </c>
      <c r="P24" s="12" t="s">
        <v>78</v>
      </c>
      <c r="Q24" s="12" t="s">
        <v>59</v>
      </c>
      <c r="R24" s="12" t="s">
        <v>107</v>
      </c>
      <c r="S24" s="12">
        <v>0.56000000000000005</v>
      </c>
      <c r="T24" s="7">
        <f>Table1[[#This Row],[Profit]]/Table1[[#This Row],[Sales]]</f>
        <v>0.92964196199200655</v>
      </c>
      <c r="U24" s="12" t="s">
        <v>33</v>
      </c>
      <c r="V24" s="12" t="s">
        <v>34</v>
      </c>
      <c r="W24" s="12" t="s">
        <v>102</v>
      </c>
      <c r="X24" s="12" t="s">
        <v>103</v>
      </c>
      <c r="Y24" s="12">
        <v>97526</v>
      </c>
      <c r="Z24" s="13">
        <v>42075</v>
      </c>
      <c r="AA24" s="14" t="str">
        <f>TEXT(Table1[[#This Row],[Order Date]],"mmmm")</f>
        <v>March</v>
      </c>
      <c r="AB24" s="8" t="str">
        <f>TEXT(Table1[[#This Row],[Order Date]],"yyyy")</f>
        <v>2015</v>
      </c>
      <c r="AC24" s="13">
        <v>42082</v>
      </c>
      <c r="AD24" s="12">
        <v>3568.096</v>
      </c>
      <c r="AE24" s="12">
        <v>22</v>
      </c>
      <c r="AF24" s="12">
        <v>3838.14</v>
      </c>
      <c r="AG24" s="12">
        <v>89203</v>
      </c>
      <c r="AH24" s="7" t="str">
        <f>IF(COUNTIF(Returns!$A$2:$A$1635,Orders!AG24)&gt;0,"Returned","Not Returned")</f>
        <v>Not Returned</v>
      </c>
    </row>
    <row r="25" spans="5:34" ht="12.75" customHeight="1" thickTop="1" thickBot="1" x14ac:dyDescent="0.3">
      <c r="E25" s="9">
        <v>23654</v>
      </c>
      <c r="F25" s="2" t="s">
        <v>37</v>
      </c>
      <c r="G25" s="2">
        <v>0.03</v>
      </c>
      <c r="H25" s="2">
        <v>4.24</v>
      </c>
      <c r="I25" s="2">
        <v>5.41</v>
      </c>
      <c r="J25" s="2">
        <v>33</v>
      </c>
      <c r="K25" s="7" t="str">
        <f>IF(COUNTIF(Table1[Customer ID],Table1[[#This Row],[Customer ID]])&gt;1,"Repeat Customer","One-Time Customer")</f>
        <v>Repeat Customer</v>
      </c>
      <c r="L25" s="2" t="s">
        <v>108</v>
      </c>
      <c r="M25" s="2" t="s">
        <v>49</v>
      </c>
      <c r="N25" s="2" t="s">
        <v>28</v>
      </c>
      <c r="O25" s="2" t="s">
        <v>29</v>
      </c>
      <c r="P25" s="2" t="s">
        <v>109</v>
      </c>
      <c r="Q25" s="2" t="s">
        <v>59</v>
      </c>
      <c r="R25" s="2" t="s">
        <v>110</v>
      </c>
      <c r="S25" s="2">
        <v>0.35</v>
      </c>
      <c r="T25" s="7">
        <f>Table1[[#This Row],[Profit]]/Table1[[#This Row],[Sales]]</f>
        <v>-1.4389502385821404</v>
      </c>
      <c r="U25" s="2" t="s">
        <v>33</v>
      </c>
      <c r="V25" s="2" t="s">
        <v>34</v>
      </c>
      <c r="W25" s="2" t="s">
        <v>102</v>
      </c>
      <c r="X25" s="2" t="s">
        <v>111</v>
      </c>
      <c r="Y25" s="2">
        <v>97030</v>
      </c>
      <c r="Z25" s="10">
        <v>42170</v>
      </c>
      <c r="AA25" s="14" t="str">
        <f>TEXT(Table1[[#This Row],[Order Date]],"mmmm")</f>
        <v>June</v>
      </c>
      <c r="AB25" s="8" t="str">
        <f>TEXT(Table1[[#This Row],[Order Date]],"yyyy")</f>
        <v>2015</v>
      </c>
      <c r="AC25" s="10">
        <v>42172</v>
      </c>
      <c r="AD25" s="2">
        <v>-84.437600000000003</v>
      </c>
      <c r="AE25" s="2">
        <v>13</v>
      </c>
      <c r="AF25" s="2">
        <v>58.68</v>
      </c>
      <c r="AG25" s="2">
        <v>89201</v>
      </c>
      <c r="AH25" s="7" t="str">
        <f>IF(COUNTIF(Returns!$A$2:$A$1635,Orders!AG25)&gt;0,"Returned","Not Returned")</f>
        <v>Not Returned</v>
      </c>
    </row>
    <row r="26" spans="5:34" ht="12.75" customHeight="1" thickTop="1" thickBot="1" x14ac:dyDescent="0.3">
      <c r="E26" s="11">
        <v>23655</v>
      </c>
      <c r="F26" s="12" t="s">
        <v>37</v>
      </c>
      <c r="G26" s="12">
        <v>0.04</v>
      </c>
      <c r="H26" s="12">
        <v>2.94</v>
      </c>
      <c r="I26" s="12">
        <v>0.7</v>
      </c>
      <c r="J26" s="12">
        <v>33</v>
      </c>
      <c r="K26" s="7" t="str">
        <f>IF(COUNTIF(Table1[Customer ID],Table1[[#This Row],[Customer ID]])&gt;1,"Repeat Customer","One-Time Customer")</f>
        <v>Repeat Customer</v>
      </c>
      <c r="L26" s="12" t="s">
        <v>108</v>
      </c>
      <c r="M26" s="12" t="s">
        <v>49</v>
      </c>
      <c r="N26" s="12" t="s">
        <v>28</v>
      </c>
      <c r="O26" s="12" t="s">
        <v>29</v>
      </c>
      <c r="P26" s="12" t="s">
        <v>30</v>
      </c>
      <c r="Q26" s="12" t="s">
        <v>31</v>
      </c>
      <c r="R26" s="12" t="s">
        <v>112</v>
      </c>
      <c r="S26" s="12">
        <v>0.57999999999999996</v>
      </c>
      <c r="T26" s="7">
        <f>Table1[[#This Row],[Profit]]/Table1[[#This Row],[Sales]]</f>
        <v>0.4578531073446328</v>
      </c>
      <c r="U26" s="12" t="s">
        <v>33</v>
      </c>
      <c r="V26" s="12" t="s">
        <v>34</v>
      </c>
      <c r="W26" s="12" t="s">
        <v>102</v>
      </c>
      <c r="X26" s="12" t="s">
        <v>111</v>
      </c>
      <c r="Y26" s="12">
        <v>97030</v>
      </c>
      <c r="Z26" s="13">
        <v>42170</v>
      </c>
      <c r="AA26" s="14" t="str">
        <f>TEXT(Table1[[#This Row],[Order Date]],"mmmm")</f>
        <v>June</v>
      </c>
      <c r="AB26" s="8" t="str">
        <f>TEXT(Table1[[#This Row],[Order Date]],"yyyy")</f>
        <v>2015</v>
      </c>
      <c r="AC26" s="13">
        <v>42171</v>
      </c>
      <c r="AD26" s="12">
        <v>24.312000000000001</v>
      </c>
      <c r="AE26" s="12">
        <v>18</v>
      </c>
      <c r="AF26" s="12">
        <v>53.1</v>
      </c>
      <c r="AG26" s="12">
        <v>89201</v>
      </c>
      <c r="AH26" s="7" t="str">
        <f>IF(COUNTIF(Returns!$A$2:$A$1635,Orders!AG26)&gt;0,"Returned","Not Returned")</f>
        <v>Not Returned</v>
      </c>
    </row>
    <row r="27" spans="5:34" ht="12.75" customHeight="1" thickTop="1" thickBot="1" x14ac:dyDescent="0.3">
      <c r="E27" s="9">
        <v>25933</v>
      </c>
      <c r="F27" s="2" t="s">
        <v>25</v>
      </c>
      <c r="G27" s="2">
        <v>0</v>
      </c>
      <c r="H27" s="2">
        <v>99.99</v>
      </c>
      <c r="I27" s="2">
        <v>19.989999999999998</v>
      </c>
      <c r="J27" s="2">
        <v>43</v>
      </c>
      <c r="K27" s="7" t="str">
        <f>IF(COUNTIF(Table1[Customer ID],Table1[[#This Row],[Customer ID]])&gt;1,"Repeat Customer","One-Time Customer")</f>
        <v>One-Time Customer</v>
      </c>
      <c r="L27" s="2" t="s">
        <v>113</v>
      </c>
      <c r="M27" s="2" t="s">
        <v>49</v>
      </c>
      <c r="N27" s="2" t="s">
        <v>114</v>
      </c>
      <c r="O27" s="2" t="s">
        <v>77</v>
      </c>
      <c r="P27" s="2" t="s">
        <v>85</v>
      </c>
      <c r="Q27" s="2" t="s">
        <v>59</v>
      </c>
      <c r="R27" s="2" t="s">
        <v>115</v>
      </c>
      <c r="S27" s="2">
        <v>0.52</v>
      </c>
      <c r="T27" s="7">
        <f>Table1[[#This Row],[Profit]]/Table1[[#This Row],[Sales]]</f>
        <v>4.0047939171959777E-2</v>
      </c>
      <c r="U27" s="2" t="s">
        <v>33</v>
      </c>
      <c r="V27" s="2" t="s">
        <v>34</v>
      </c>
      <c r="W27" s="2" t="s">
        <v>35</v>
      </c>
      <c r="X27" s="2" t="s">
        <v>116</v>
      </c>
      <c r="Y27" s="2">
        <v>98052</v>
      </c>
      <c r="Z27" s="10">
        <v>42134</v>
      </c>
      <c r="AA27" s="14" t="str">
        <f>TEXT(Table1[[#This Row],[Order Date]],"mmmm")</f>
        <v>May</v>
      </c>
      <c r="AB27" s="8" t="str">
        <f>TEXT(Table1[[#This Row],[Order Date]],"yyyy")</f>
        <v>2015</v>
      </c>
      <c r="AC27" s="10">
        <v>42135</v>
      </c>
      <c r="AD27" s="2">
        <v>25.913820000000015</v>
      </c>
      <c r="AE27" s="2">
        <v>6</v>
      </c>
      <c r="AF27" s="2">
        <v>647.07000000000005</v>
      </c>
      <c r="AG27" s="2">
        <v>91454</v>
      </c>
      <c r="AH27" s="7" t="str">
        <f>IF(COUNTIF(Returns!$A$2:$A$1635,Orders!AG27)&gt;0,"Returned","Not Returned")</f>
        <v>Not Returned</v>
      </c>
    </row>
    <row r="28" spans="5:34" ht="12.75" customHeight="1" thickTop="1" thickBot="1" x14ac:dyDescent="0.3">
      <c r="E28" s="11">
        <v>18551</v>
      </c>
      <c r="F28" s="12" t="s">
        <v>37</v>
      </c>
      <c r="G28" s="12">
        <v>0</v>
      </c>
      <c r="H28" s="12">
        <v>115.99</v>
      </c>
      <c r="I28" s="12">
        <v>2.5</v>
      </c>
      <c r="J28" s="12">
        <v>52</v>
      </c>
      <c r="K28" s="7" t="str">
        <f>IF(COUNTIF(Table1[Customer ID],Table1[[#This Row],[Customer ID]])&gt;1,"Repeat Customer","One-Time Customer")</f>
        <v>One-Time Customer</v>
      </c>
      <c r="L28" s="12" t="s">
        <v>117</v>
      </c>
      <c r="M28" s="12" t="s">
        <v>49</v>
      </c>
      <c r="N28" s="12" t="s">
        <v>28</v>
      </c>
      <c r="O28" s="12" t="s">
        <v>77</v>
      </c>
      <c r="P28" s="12" t="s">
        <v>78</v>
      </c>
      <c r="Q28" s="12" t="s">
        <v>59</v>
      </c>
      <c r="R28" s="12" t="s">
        <v>118</v>
      </c>
      <c r="S28" s="12">
        <v>0.56999999999999995</v>
      </c>
      <c r="T28" s="7">
        <f>Table1[[#This Row],[Profit]]/Table1[[#This Row],[Sales]]</f>
        <v>0.25941885685123756</v>
      </c>
      <c r="U28" s="12" t="s">
        <v>33</v>
      </c>
      <c r="V28" s="12" t="s">
        <v>34</v>
      </c>
      <c r="W28" s="12" t="s">
        <v>35</v>
      </c>
      <c r="X28" s="12" t="s">
        <v>119</v>
      </c>
      <c r="Y28" s="12">
        <v>98373</v>
      </c>
      <c r="Z28" s="13">
        <v>42073</v>
      </c>
      <c r="AA28" s="14" t="str">
        <f>TEXT(Table1[[#This Row],[Order Date]],"mmmm")</f>
        <v>March</v>
      </c>
      <c r="AB28" s="8" t="str">
        <f>TEXT(Table1[[#This Row],[Order Date]],"yyyy")</f>
        <v>2015</v>
      </c>
      <c r="AC28" s="13">
        <v>42073</v>
      </c>
      <c r="AD28" s="12">
        <v>162.666</v>
      </c>
      <c r="AE28" s="12">
        <v>6</v>
      </c>
      <c r="AF28" s="12">
        <v>627.04</v>
      </c>
      <c r="AG28" s="12">
        <v>88426</v>
      </c>
      <c r="AH28" s="7" t="str">
        <f>IF(COUNTIF(Returns!$A$2:$A$1635,Orders!AG28)&gt;0,"Returned","Not Returned")</f>
        <v>Not Returned</v>
      </c>
    </row>
    <row r="29" spans="5:34" ht="12.75" customHeight="1" thickTop="1" thickBot="1" x14ac:dyDescent="0.3">
      <c r="E29" s="9">
        <v>22117</v>
      </c>
      <c r="F29" s="2" t="s">
        <v>47</v>
      </c>
      <c r="G29" s="2">
        <v>7.0000000000000007E-2</v>
      </c>
      <c r="H29" s="2">
        <v>3502.14</v>
      </c>
      <c r="I29" s="2">
        <v>8.73</v>
      </c>
      <c r="J29" s="2">
        <v>53</v>
      </c>
      <c r="K29" s="7" t="str">
        <f>IF(COUNTIF(Table1[Customer ID],Table1[[#This Row],[Customer ID]])&gt;1,"Repeat Customer","One-Time Customer")</f>
        <v>Repeat Customer</v>
      </c>
      <c r="L29" s="2" t="s">
        <v>120</v>
      </c>
      <c r="M29" s="2" t="s">
        <v>39</v>
      </c>
      <c r="N29" s="2" t="s">
        <v>28</v>
      </c>
      <c r="O29" s="2" t="s">
        <v>77</v>
      </c>
      <c r="P29" s="2" t="s">
        <v>85</v>
      </c>
      <c r="Q29" s="2" t="s">
        <v>121</v>
      </c>
      <c r="R29" s="2" t="s">
        <v>122</v>
      </c>
      <c r="S29" s="2">
        <v>0.56999999999999995</v>
      </c>
      <c r="T29" s="7">
        <f>Table1[[#This Row],[Profit]]/Table1[[#This Row],[Sales]]</f>
        <v>-2.1188961760340312</v>
      </c>
      <c r="U29" s="2" t="s">
        <v>33</v>
      </c>
      <c r="V29" s="2" t="s">
        <v>34</v>
      </c>
      <c r="W29" s="2" t="s">
        <v>35</v>
      </c>
      <c r="X29" s="2" t="s">
        <v>116</v>
      </c>
      <c r="Y29" s="2">
        <v>98052</v>
      </c>
      <c r="Z29" s="10">
        <v>42032</v>
      </c>
      <c r="AA29" s="14" t="str">
        <f>TEXT(Table1[[#This Row],[Order Date]],"mmmm")</f>
        <v>January</v>
      </c>
      <c r="AB29" s="8" t="str">
        <f>TEXT(Table1[[#This Row],[Order Date]],"yyyy")</f>
        <v>2015</v>
      </c>
      <c r="AC29" s="10">
        <v>42034</v>
      </c>
      <c r="AD29" s="2">
        <v>-6923.5991999999997</v>
      </c>
      <c r="AE29" s="2">
        <v>1</v>
      </c>
      <c r="AF29" s="2">
        <v>3267.55</v>
      </c>
      <c r="AG29" s="2">
        <v>88425</v>
      </c>
      <c r="AH29" s="7" t="str">
        <f>IF(COUNTIF(Returns!$A$2:$A$1635,Orders!AG29)&gt;0,"Returned","Not Returned")</f>
        <v>Not Returned</v>
      </c>
    </row>
    <row r="30" spans="5:34" ht="12.75" customHeight="1" thickTop="1" thickBot="1" x14ac:dyDescent="0.3">
      <c r="E30" s="11">
        <v>18552</v>
      </c>
      <c r="F30" s="12" t="s">
        <v>37</v>
      </c>
      <c r="G30" s="12">
        <v>0.02</v>
      </c>
      <c r="H30" s="12">
        <v>5.98</v>
      </c>
      <c r="I30" s="12">
        <v>5.79</v>
      </c>
      <c r="J30" s="12">
        <v>53</v>
      </c>
      <c r="K30" s="7" t="str">
        <f>IF(COUNTIF(Table1[Customer ID],Table1[[#This Row],[Customer ID]])&gt;1,"Repeat Customer","One-Time Customer")</f>
        <v>Repeat Customer</v>
      </c>
      <c r="L30" s="12" t="s">
        <v>120</v>
      </c>
      <c r="M30" s="12" t="s">
        <v>49</v>
      </c>
      <c r="N30" s="12" t="s">
        <v>28</v>
      </c>
      <c r="O30" s="12" t="s">
        <v>29</v>
      </c>
      <c r="P30" s="12" t="s">
        <v>93</v>
      </c>
      <c r="Q30" s="12" t="s">
        <v>59</v>
      </c>
      <c r="R30" s="12" t="s">
        <v>123</v>
      </c>
      <c r="S30" s="12">
        <v>0.36</v>
      </c>
      <c r="T30" s="7">
        <f>Table1[[#This Row],[Profit]]/Table1[[#This Row],[Sales]]</f>
        <v>-0.61248752155368003</v>
      </c>
      <c r="U30" s="12" t="s">
        <v>33</v>
      </c>
      <c r="V30" s="12" t="s">
        <v>34</v>
      </c>
      <c r="W30" s="12" t="s">
        <v>35</v>
      </c>
      <c r="X30" s="12" t="s">
        <v>116</v>
      </c>
      <c r="Y30" s="12">
        <v>98052</v>
      </c>
      <c r="Z30" s="13">
        <v>42073</v>
      </c>
      <c r="AA30" s="14" t="str">
        <f>TEXT(Table1[[#This Row],[Order Date]],"mmmm")</f>
        <v>March</v>
      </c>
      <c r="AB30" s="8" t="str">
        <f>TEXT(Table1[[#This Row],[Order Date]],"yyyy")</f>
        <v>2015</v>
      </c>
      <c r="AC30" s="13">
        <v>42074</v>
      </c>
      <c r="AD30" s="12">
        <v>-67.489999999999995</v>
      </c>
      <c r="AE30" s="12">
        <v>17</v>
      </c>
      <c r="AF30" s="12">
        <v>110.19</v>
      </c>
      <c r="AG30" s="12">
        <v>88426</v>
      </c>
      <c r="AH30" s="7" t="str">
        <f>IF(COUNTIF(Returns!$A$2:$A$1635,Orders!AG30)&gt;0,"Returned","Not Returned")</f>
        <v>Not Returned</v>
      </c>
    </row>
    <row r="31" spans="5:34" ht="12.75" customHeight="1" thickTop="1" thickBot="1" x14ac:dyDescent="0.3">
      <c r="E31" s="9">
        <v>20697</v>
      </c>
      <c r="F31" s="2" t="s">
        <v>56</v>
      </c>
      <c r="G31" s="2">
        <v>0.06</v>
      </c>
      <c r="H31" s="2">
        <v>3.8</v>
      </c>
      <c r="I31" s="2">
        <v>1.49</v>
      </c>
      <c r="J31" s="2">
        <v>56</v>
      </c>
      <c r="K31" s="7" t="str">
        <f>IF(COUNTIF(Table1[Customer ID],Table1[[#This Row],[Customer ID]])&gt;1,"Repeat Customer","One-Time Customer")</f>
        <v>Repeat Customer</v>
      </c>
      <c r="L31" s="2" t="s">
        <v>124</v>
      </c>
      <c r="M31" s="2" t="s">
        <v>49</v>
      </c>
      <c r="N31" s="2" t="s">
        <v>114</v>
      </c>
      <c r="O31" s="2" t="s">
        <v>29</v>
      </c>
      <c r="P31" s="2" t="s">
        <v>109</v>
      </c>
      <c r="Q31" s="2" t="s">
        <v>59</v>
      </c>
      <c r="R31" s="2" t="s">
        <v>125</v>
      </c>
      <c r="S31" s="2">
        <v>0.38</v>
      </c>
      <c r="T31" s="7">
        <f>Table1[[#This Row],[Profit]]/Table1[[#This Row],[Sales]]</f>
        <v>0.26686879673691366</v>
      </c>
      <c r="U31" s="2" t="s">
        <v>33</v>
      </c>
      <c r="V31" s="2" t="s">
        <v>53</v>
      </c>
      <c r="W31" s="2" t="s">
        <v>71</v>
      </c>
      <c r="X31" s="2" t="s">
        <v>126</v>
      </c>
      <c r="Y31" s="2">
        <v>14150</v>
      </c>
      <c r="Z31" s="10">
        <v>42114</v>
      </c>
      <c r="AA31" s="14" t="str">
        <f>TEXT(Table1[[#This Row],[Order Date]],"mmmm")</f>
        <v>April</v>
      </c>
      <c r="AB31" s="8" t="str">
        <f>TEXT(Table1[[#This Row],[Order Date]],"yyyy")</f>
        <v>2015</v>
      </c>
      <c r="AC31" s="10">
        <v>42115</v>
      </c>
      <c r="AD31" s="2">
        <v>19.6282</v>
      </c>
      <c r="AE31" s="2">
        <v>20</v>
      </c>
      <c r="AF31" s="2">
        <v>73.55</v>
      </c>
      <c r="AG31" s="2">
        <v>88075</v>
      </c>
      <c r="AH31" s="7" t="str">
        <f>IF(COUNTIF(Returns!$A$2:$A$1635,Orders!AG31)&gt;0,"Returned","Not Returned")</f>
        <v>Not Returned</v>
      </c>
    </row>
    <row r="32" spans="5:34" ht="12.75" customHeight="1" thickTop="1" thickBot="1" x14ac:dyDescent="0.3">
      <c r="E32" s="11">
        <v>20698</v>
      </c>
      <c r="F32" s="12" t="s">
        <v>56</v>
      </c>
      <c r="G32" s="12">
        <v>0.06</v>
      </c>
      <c r="H32" s="12">
        <v>1.76</v>
      </c>
      <c r="I32" s="12">
        <v>0.7</v>
      </c>
      <c r="J32" s="12">
        <v>56</v>
      </c>
      <c r="K32" s="7" t="str">
        <f>IF(COUNTIF(Table1[Customer ID],Table1[[#This Row],[Customer ID]])&gt;1,"Repeat Customer","One-Time Customer")</f>
        <v>Repeat Customer</v>
      </c>
      <c r="L32" s="12" t="s">
        <v>124</v>
      </c>
      <c r="M32" s="12" t="s">
        <v>49</v>
      </c>
      <c r="N32" s="12" t="s">
        <v>114</v>
      </c>
      <c r="O32" s="12" t="s">
        <v>29</v>
      </c>
      <c r="P32" s="12" t="s">
        <v>30</v>
      </c>
      <c r="Q32" s="12" t="s">
        <v>31</v>
      </c>
      <c r="R32" s="12" t="s">
        <v>127</v>
      </c>
      <c r="S32" s="12">
        <v>0.56000000000000005</v>
      </c>
      <c r="T32" s="7">
        <f>Table1[[#This Row],[Profit]]/Table1[[#This Row],[Sales]]</f>
        <v>-5.5880960432871156E-2</v>
      </c>
      <c r="U32" s="12" t="s">
        <v>33</v>
      </c>
      <c r="V32" s="12" t="s">
        <v>53</v>
      </c>
      <c r="W32" s="12" t="s">
        <v>71</v>
      </c>
      <c r="X32" s="12" t="s">
        <v>126</v>
      </c>
      <c r="Y32" s="12">
        <v>14150</v>
      </c>
      <c r="Z32" s="13">
        <v>42114</v>
      </c>
      <c r="AA32" s="14" t="str">
        <f>TEXT(Table1[[#This Row],[Order Date]],"mmmm")</f>
        <v>April</v>
      </c>
      <c r="AB32" s="8" t="str">
        <f>TEXT(Table1[[#This Row],[Order Date]],"yyyy")</f>
        <v>2015</v>
      </c>
      <c r="AC32" s="13">
        <v>42115</v>
      </c>
      <c r="AD32" s="12">
        <v>-1.6524000000000001</v>
      </c>
      <c r="AE32" s="12">
        <v>17</v>
      </c>
      <c r="AF32" s="12">
        <v>29.57</v>
      </c>
      <c r="AG32" s="12">
        <v>88075</v>
      </c>
      <c r="AH32" s="7" t="str">
        <f>IF(COUNTIF(Returns!$A$2:$A$1635,Orders!AG32)&gt;0,"Returned","Not Returned")</f>
        <v>Not Returned</v>
      </c>
    </row>
    <row r="33" spans="5:34" ht="12.75" customHeight="1" thickTop="1" thickBot="1" x14ac:dyDescent="0.3">
      <c r="E33" s="9">
        <v>22890</v>
      </c>
      <c r="F33" s="2" t="s">
        <v>25</v>
      </c>
      <c r="G33" s="2">
        <v>0.02</v>
      </c>
      <c r="H33" s="2">
        <v>5.98</v>
      </c>
      <c r="I33" s="2">
        <v>5.15</v>
      </c>
      <c r="J33" s="2">
        <v>62</v>
      </c>
      <c r="K33" s="7" t="str">
        <f>IF(COUNTIF(Table1[Customer ID],Table1[[#This Row],[Customer ID]])&gt;1,"Repeat Customer","One-Time Customer")</f>
        <v>Repeat Customer</v>
      </c>
      <c r="L33" s="2" t="s">
        <v>128</v>
      </c>
      <c r="M33" s="2" t="s">
        <v>49</v>
      </c>
      <c r="N33" s="2" t="s">
        <v>28</v>
      </c>
      <c r="O33" s="2" t="s">
        <v>29</v>
      </c>
      <c r="P33" s="2" t="s">
        <v>93</v>
      </c>
      <c r="Q33" s="2" t="s">
        <v>59</v>
      </c>
      <c r="R33" s="2" t="s">
        <v>129</v>
      </c>
      <c r="S33" s="2">
        <v>0.36</v>
      </c>
      <c r="T33" s="7">
        <f>Table1[[#This Row],[Profit]]/Table1[[#This Row],[Sales]]</f>
        <v>9.3654266958424603E-2</v>
      </c>
      <c r="U33" s="2" t="s">
        <v>33</v>
      </c>
      <c r="V33" s="2" t="s">
        <v>61</v>
      </c>
      <c r="W33" s="2" t="s">
        <v>130</v>
      </c>
      <c r="X33" s="2" t="s">
        <v>131</v>
      </c>
      <c r="Y33" s="2">
        <v>78664</v>
      </c>
      <c r="Z33" s="10">
        <v>42133</v>
      </c>
      <c r="AA33" s="14" t="str">
        <f>TEXT(Table1[[#This Row],[Order Date]],"mmmm")</f>
        <v>May</v>
      </c>
      <c r="AB33" s="8" t="str">
        <f>TEXT(Table1[[#This Row],[Order Date]],"yyyy")</f>
        <v>2015</v>
      </c>
      <c r="AC33" s="10">
        <v>42135</v>
      </c>
      <c r="AD33" s="2">
        <v>2.1400000000000023</v>
      </c>
      <c r="AE33" s="2">
        <v>3</v>
      </c>
      <c r="AF33" s="2">
        <v>22.85</v>
      </c>
      <c r="AG33" s="2">
        <v>87407</v>
      </c>
      <c r="AH33" s="7" t="str">
        <f>IF(COUNTIF(Returns!$A$2:$A$1635,Orders!AG33)&gt;0,"Returned","Not Returned")</f>
        <v>Not Returned</v>
      </c>
    </row>
    <row r="34" spans="5:34" ht="12.75" customHeight="1" thickTop="1" thickBot="1" x14ac:dyDescent="0.3">
      <c r="E34" s="11">
        <v>25354</v>
      </c>
      <c r="F34" s="12" t="s">
        <v>25</v>
      </c>
      <c r="G34" s="12">
        <v>0.04</v>
      </c>
      <c r="H34" s="12">
        <v>29.14</v>
      </c>
      <c r="I34" s="12">
        <v>4.8600000000000003</v>
      </c>
      <c r="J34" s="12">
        <v>62</v>
      </c>
      <c r="K34" s="7" t="str">
        <f>IF(COUNTIF(Table1[Customer ID],Table1[[#This Row],[Customer ID]])&gt;1,"Repeat Customer","One-Time Customer")</f>
        <v>Repeat Customer</v>
      </c>
      <c r="L34" s="12" t="s">
        <v>128</v>
      </c>
      <c r="M34" s="12" t="s">
        <v>49</v>
      </c>
      <c r="N34" s="12" t="s">
        <v>28</v>
      </c>
      <c r="O34" s="12" t="s">
        <v>29</v>
      </c>
      <c r="P34" s="12" t="s">
        <v>93</v>
      </c>
      <c r="Q34" s="12" t="s">
        <v>31</v>
      </c>
      <c r="R34" s="12" t="s">
        <v>132</v>
      </c>
      <c r="S34" s="12">
        <v>0.38</v>
      </c>
      <c r="T34" s="7">
        <f>Table1[[#This Row],[Profit]]/Table1[[#This Row],[Sales]]</f>
        <v>0.69</v>
      </c>
      <c r="U34" s="12" t="s">
        <v>33</v>
      </c>
      <c r="V34" s="12" t="s">
        <v>61</v>
      </c>
      <c r="W34" s="12" t="s">
        <v>130</v>
      </c>
      <c r="X34" s="12" t="s">
        <v>131</v>
      </c>
      <c r="Y34" s="12">
        <v>78664</v>
      </c>
      <c r="Z34" s="13">
        <v>42167</v>
      </c>
      <c r="AA34" s="14" t="str">
        <f>TEXT(Table1[[#This Row],[Order Date]],"mmmm")</f>
        <v>June</v>
      </c>
      <c r="AB34" s="8" t="str">
        <f>TEXT(Table1[[#This Row],[Order Date]],"yyyy")</f>
        <v>2015</v>
      </c>
      <c r="AC34" s="13">
        <v>42169</v>
      </c>
      <c r="AD34" s="12">
        <v>349.40909999999997</v>
      </c>
      <c r="AE34" s="12">
        <v>17</v>
      </c>
      <c r="AF34" s="12">
        <v>506.39</v>
      </c>
      <c r="AG34" s="12">
        <v>87408</v>
      </c>
      <c r="AH34" s="7" t="str">
        <f>IF(COUNTIF(Returns!$A$2:$A$1635,Orders!AG34)&gt;0,"Returned","Not Returned")</f>
        <v>Not Returned</v>
      </c>
    </row>
    <row r="35" spans="5:34" ht="12.75" customHeight="1" thickTop="1" thickBot="1" x14ac:dyDescent="0.3">
      <c r="E35" s="9">
        <v>21017</v>
      </c>
      <c r="F35" s="2" t="s">
        <v>37</v>
      </c>
      <c r="G35" s="2">
        <v>0</v>
      </c>
      <c r="H35" s="2">
        <v>3.69</v>
      </c>
      <c r="I35" s="2">
        <v>0.5</v>
      </c>
      <c r="J35" s="2">
        <v>64</v>
      </c>
      <c r="K35" s="7" t="str">
        <f>IF(COUNTIF(Table1[Customer ID],Table1[[#This Row],[Customer ID]])&gt;1,"Repeat Customer","One-Time Customer")</f>
        <v>Repeat Customer</v>
      </c>
      <c r="L35" s="2" t="s">
        <v>133</v>
      </c>
      <c r="M35" s="2" t="s">
        <v>49</v>
      </c>
      <c r="N35" s="2" t="s">
        <v>58</v>
      </c>
      <c r="O35" s="2" t="s">
        <v>29</v>
      </c>
      <c r="P35" s="2" t="s">
        <v>134</v>
      </c>
      <c r="Q35" s="2" t="s">
        <v>59</v>
      </c>
      <c r="R35" s="2" t="s">
        <v>135</v>
      </c>
      <c r="S35" s="2">
        <v>0.38</v>
      </c>
      <c r="T35" s="7">
        <f>Table1[[#This Row],[Profit]]/Table1[[#This Row],[Sales]]</f>
        <v>-9.3822749999999999</v>
      </c>
      <c r="U35" s="2" t="s">
        <v>33</v>
      </c>
      <c r="V35" s="2" t="s">
        <v>136</v>
      </c>
      <c r="W35" s="2" t="s">
        <v>137</v>
      </c>
      <c r="X35" s="2" t="s">
        <v>138</v>
      </c>
      <c r="Y35" s="2">
        <v>24153</v>
      </c>
      <c r="Z35" s="10">
        <v>42065</v>
      </c>
      <c r="AA35" s="14" t="str">
        <f>TEXT(Table1[[#This Row],[Order Date]],"mmmm")</f>
        <v>March</v>
      </c>
      <c r="AB35" s="8" t="str">
        <f>TEXT(Table1[[#This Row],[Order Date]],"yyyy")</f>
        <v>2015</v>
      </c>
      <c r="AC35" s="10">
        <v>42067</v>
      </c>
      <c r="AD35" s="2">
        <v>-37.5291</v>
      </c>
      <c r="AE35" s="2">
        <v>1</v>
      </c>
      <c r="AF35" s="2">
        <v>4</v>
      </c>
      <c r="AG35" s="2">
        <v>87406</v>
      </c>
      <c r="AH35" s="7" t="str">
        <f>IF(COUNTIF(Returns!$A$2:$A$1635,Orders!AG35)&gt;0,"Returned","Not Returned")</f>
        <v>Not Returned</v>
      </c>
    </row>
    <row r="36" spans="5:34" ht="12.75" customHeight="1" thickTop="1" thickBot="1" x14ac:dyDescent="0.3">
      <c r="E36" s="11">
        <v>21019</v>
      </c>
      <c r="F36" s="12" t="s">
        <v>37</v>
      </c>
      <c r="G36" s="12">
        <v>0.02</v>
      </c>
      <c r="H36" s="12">
        <v>175.99</v>
      </c>
      <c r="I36" s="12">
        <v>4.99</v>
      </c>
      <c r="J36" s="12">
        <v>64</v>
      </c>
      <c r="K36" s="7" t="str">
        <f>IF(COUNTIF(Table1[Customer ID],Table1[[#This Row],[Customer ID]])&gt;1,"Repeat Customer","One-Time Customer")</f>
        <v>Repeat Customer</v>
      </c>
      <c r="L36" s="12" t="s">
        <v>133</v>
      </c>
      <c r="M36" s="12" t="s">
        <v>27</v>
      </c>
      <c r="N36" s="12" t="s">
        <v>58</v>
      </c>
      <c r="O36" s="12" t="s">
        <v>77</v>
      </c>
      <c r="P36" s="12" t="s">
        <v>78</v>
      </c>
      <c r="Q36" s="12" t="s">
        <v>59</v>
      </c>
      <c r="R36" s="12" t="s">
        <v>139</v>
      </c>
      <c r="S36" s="12">
        <v>0.59</v>
      </c>
      <c r="T36" s="7">
        <f>Table1[[#This Row],[Profit]]/Table1[[#This Row],[Sales]]</f>
        <v>0.17207527975584944</v>
      </c>
      <c r="U36" s="12" t="s">
        <v>33</v>
      </c>
      <c r="V36" s="12" t="s">
        <v>136</v>
      </c>
      <c r="W36" s="12" t="s">
        <v>137</v>
      </c>
      <c r="X36" s="12" t="s">
        <v>138</v>
      </c>
      <c r="Y36" s="12">
        <v>24153</v>
      </c>
      <c r="Z36" s="13">
        <v>42065</v>
      </c>
      <c r="AA36" s="14" t="str">
        <f>TEXT(Table1[[#This Row],[Order Date]],"mmmm")</f>
        <v>March</v>
      </c>
      <c r="AB36" s="8" t="str">
        <f>TEXT(Table1[[#This Row],[Order Date]],"yyyy")</f>
        <v>2015</v>
      </c>
      <c r="AC36" s="13">
        <v>42065</v>
      </c>
      <c r="AD36" s="12">
        <v>101.49</v>
      </c>
      <c r="AE36" s="12">
        <v>4</v>
      </c>
      <c r="AF36" s="12">
        <v>589.79999999999995</v>
      </c>
      <c r="AG36" s="12">
        <v>87406</v>
      </c>
      <c r="AH36" s="7" t="str">
        <f>IF(COUNTIF(Returns!$A$2:$A$1635,Orders!AG36)&gt;0,"Returned","Not Returned")</f>
        <v>Not Returned</v>
      </c>
    </row>
    <row r="37" spans="5:34" ht="12.75" customHeight="1" thickTop="1" thickBot="1" x14ac:dyDescent="0.3">
      <c r="E37" s="9">
        <v>23274</v>
      </c>
      <c r="F37" s="2" t="s">
        <v>106</v>
      </c>
      <c r="G37" s="2">
        <v>0.05</v>
      </c>
      <c r="H37" s="2">
        <v>155.06</v>
      </c>
      <c r="I37" s="2">
        <v>7.07</v>
      </c>
      <c r="J37" s="2">
        <v>67</v>
      </c>
      <c r="K37" s="7" t="str">
        <f>IF(COUNTIF(Table1[Customer ID],Table1[[#This Row],[Customer ID]])&gt;1,"Repeat Customer","One-Time Customer")</f>
        <v>One-Time Customer</v>
      </c>
      <c r="L37" s="2" t="s">
        <v>140</v>
      </c>
      <c r="M37" s="2" t="s">
        <v>49</v>
      </c>
      <c r="N37" s="2" t="s">
        <v>28</v>
      </c>
      <c r="O37" s="2" t="s">
        <v>29</v>
      </c>
      <c r="P37" s="2" t="s">
        <v>141</v>
      </c>
      <c r="Q37" s="2" t="s">
        <v>59</v>
      </c>
      <c r="R37" s="2" t="s">
        <v>142</v>
      </c>
      <c r="S37" s="2">
        <v>0.59</v>
      </c>
      <c r="T37" s="7">
        <f>Table1[[#This Row],[Profit]]/Table1[[#This Row],[Sales]]</f>
        <v>0.69</v>
      </c>
      <c r="U37" s="2" t="s">
        <v>33</v>
      </c>
      <c r="V37" s="2" t="s">
        <v>34</v>
      </c>
      <c r="W37" s="2" t="s">
        <v>45</v>
      </c>
      <c r="X37" s="2" t="s">
        <v>143</v>
      </c>
      <c r="Y37" s="2">
        <v>94559</v>
      </c>
      <c r="Z37" s="10">
        <v>42006</v>
      </c>
      <c r="AA37" s="14" t="str">
        <f>TEXT(Table1[[#This Row],[Order Date]],"mmmm")</f>
        <v>January</v>
      </c>
      <c r="AB37" s="8" t="str">
        <f>TEXT(Table1[[#This Row],[Order Date]],"yyyy")</f>
        <v>2015</v>
      </c>
      <c r="AC37" s="10">
        <v>42013</v>
      </c>
      <c r="AD37" s="2">
        <v>845.66399999999987</v>
      </c>
      <c r="AE37" s="2">
        <v>8</v>
      </c>
      <c r="AF37" s="2">
        <v>1225.5999999999999</v>
      </c>
      <c r="AG37" s="2">
        <v>87946</v>
      </c>
      <c r="AH37" s="7" t="str">
        <f>IF(COUNTIF(Returns!$A$2:$A$1635,Orders!AG37)&gt;0,"Returned","Not Returned")</f>
        <v>Not Returned</v>
      </c>
    </row>
    <row r="38" spans="5:34" ht="12.75" customHeight="1" thickTop="1" thickBot="1" x14ac:dyDescent="0.3">
      <c r="E38" s="11">
        <v>5272</v>
      </c>
      <c r="F38" s="12" t="s">
        <v>106</v>
      </c>
      <c r="G38" s="12">
        <v>0</v>
      </c>
      <c r="H38" s="12">
        <v>291.73</v>
      </c>
      <c r="I38" s="12">
        <v>48.8</v>
      </c>
      <c r="J38" s="12">
        <v>68</v>
      </c>
      <c r="K38" s="7" t="str">
        <f>IF(COUNTIF(Table1[Customer ID],Table1[[#This Row],[Customer ID]])&gt;1,"Repeat Customer","One-Time Customer")</f>
        <v>Repeat Customer</v>
      </c>
      <c r="L38" s="12" t="s">
        <v>144</v>
      </c>
      <c r="M38" s="12" t="s">
        <v>39</v>
      </c>
      <c r="N38" s="12" t="s">
        <v>28</v>
      </c>
      <c r="O38" s="12" t="s">
        <v>41</v>
      </c>
      <c r="P38" s="12" t="s">
        <v>42</v>
      </c>
      <c r="Q38" s="12" t="s">
        <v>43</v>
      </c>
      <c r="R38" s="12" t="s">
        <v>145</v>
      </c>
      <c r="S38" s="12">
        <v>0.56000000000000005</v>
      </c>
      <c r="T38" s="7">
        <f>Table1[[#This Row],[Profit]]/Table1[[#This Row],[Sales]]</f>
        <v>-0.24932448791826062</v>
      </c>
      <c r="U38" s="12" t="s">
        <v>33</v>
      </c>
      <c r="V38" s="12" t="s">
        <v>53</v>
      </c>
      <c r="W38" s="12" t="s">
        <v>71</v>
      </c>
      <c r="X38" s="12" t="s">
        <v>90</v>
      </c>
      <c r="Y38" s="12">
        <v>10177</v>
      </c>
      <c r="Z38" s="13">
        <v>42006</v>
      </c>
      <c r="AA38" s="14" t="str">
        <f>TEXT(Table1[[#This Row],[Order Date]],"mmmm")</f>
        <v>January</v>
      </c>
      <c r="AB38" s="8" t="str">
        <f>TEXT(Table1[[#This Row],[Order Date]],"yyyy")</f>
        <v>2015</v>
      </c>
      <c r="AC38" s="13">
        <v>42006</v>
      </c>
      <c r="AD38" s="12">
        <v>-308.928</v>
      </c>
      <c r="AE38" s="12">
        <v>4</v>
      </c>
      <c r="AF38" s="12">
        <v>1239.06</v>
      </c>
      <c r="AG38" s="12">
        <v>37537</v>
      </c>
      <c r="AH38" s="7" t="str">
        <f>IF(COUNTIF(Returns!$A$2:$A$1635,Orders!AG38)&gt;0,"Returned","Not Returned")</f>
        <v>Not Returned</v>
      </c>
    </row>
    <row r="39" spans="5:34" ht="12.75" customHeight="1" thickTop="1" thickBot="1" x14ac:dyDescent="0.3">
      <c r="E39" s="9">
        <v>5273</v>
      </c>
      <c r="F39" s="2" t="s">
        <v>106</v>
      </c>
      <c r="G39" s="2">
        <v>7.0000000000000007E-2</v>
      </c>
      <c r="H39" s="2">
        <v>100.98</v>
      </c>
      <c r="I39" s="2">
        <v>45</v>
      </c>
      <c r="J39" s="2">
        <v>68</v>
      </c>
      <c r="K39" s="7" t="str">
        <f>IF(COUNTIF(Table1[Customer ID],Table1[[#This Row],[Customer ID]])&gt;1,"Repeat Customer","One-Time Customer")</f>
        <v>Repeat Customer</v>
      </c>
      <c r="L39" s="2" t="s">
        <v>144</v>
      </c>
      <c r="M39" s="2" t="s">
        <v>39</v>
      </c>
      <c r="N39" s="2" t="s">
        <v>28</v>
      </c>
      <c r="O39" s="2" t="s">
        <v>41</v>
      </c>
      <c r="P39" s="2" t="s">
        <v>42</v>
      </c>
      <c r="Q39" s="2" t="s">
        <v>43</v>
      </c>
      <c r="R39" s="2" t="s">
        <v>146</v>
      </c>
      <c r="S39" s="2">
        <v>0.69</v>
      </c>
      <c r="T39" s="7">
        <f>Table1[[#This Row],[Profit]]/Table1[[#This Row],[Sales]]</f>
        <v>-0.41138423634462262</v>
      </c>
      <c r="U39" s="2" t="s">
        <v>33</v>
      </c>
      <c r="V39" s="2" t="s">
        <v>53</v>
      </c>
      <c r="W39" s="2" t="s">
        <v>71</v>
      </c>
      <c r="X39" s="2" t="s">
        <v>90</v>
      </c>
      <c r="Y39" s="2">
        <v>10177</v>
      </c>
      <c r="Z39" s="10">
        <v>42006</v>
      </c>
      <c r="AA39" s="14" t="str">
        <f>TEXT(Table1[[#This Row],[Order Date]],"mmmm")</f>
        <v>January</v>
      </c>
      <c r="AB39" s="8" t="str">
        <f>TEXT(Table1[[#This Row],[Order Date]],"yyyy")</f>
        <v>2015</v>
      </c>
      <c r="AC39" s="10">
        <v>42008</v>
      </c>
      <c r="AD39" s="2">
        <v>-1679.7599999999998</v>
      </c>
      <c r="AE39" s="2">
        <v>43</v>
      </c>
      <c r="AF39" s="2">
        <v>4083.19</v>
      </c>
      <c r="AG39" s="2">
        <v>37537</v>
      </c>
      <c r="AH39" s="7" t="str">
        <f>IF(COUNTIF(Returns!$A$2:$A$1635,Orders!AG39)&gt;0,"Returned","Not Returned")</f>
        <v>Not Returned</v>
      </c>
    </row>
    <row r="40" spans="5:34" ht="12.75" customHeight="1" thickTop="1" thickBot="1" x14ac:dyDescent="0.3">
      <c r="E40" s="11">
        <v>5274</v>
      </c>
      <c r="F40" s="12" t="s">
        <v>106</v>
      </c>
      <c r="G40" s="12">
        <v>0.05</v>
      </c>
      <c r="H40" s="12">
        <v>155.06</v>
      </c>
      <c r="I40" s="12">
        <v>7.07</v>
      </c>
      <c r="J40" s="12">
        <v>68</v>
      </c>
      <c r="K40" s="7" t="str">
        <f>IF(COUNTIF(Table1[Customer ID],Table1[[#This Row],[Customer ID]])&gt;1,"Repeat Customer","One-Time Customer")</f>
        <v>Repeat Customer</v>
      </c>
      <c r="L40" s="12" t="s">
        <v>144</v>
      </c>
      <c r="M40" s="12" t="s">
        <v>49</v>
      </c>
      <c r="N40" s="12" t="s">
        <v>28</v>
      </c>
      <c r="O40" s="12" t="s">
        <v>29</v>
      </c>
      <c r="P40" s="12" t="s">
        <v>141</v>
      </c>
      <c r="Q40" s="12" t="s">
        <v>59</v>
      </c>
      <c r="R40" s="12" t="s">
        <v>142</v>
      </c>
      <c r="S40" s="12">
        <v>0.59</v>
      </c>
      <c r="T40" s="7">
        <f>Table1[[#This Row],[Profit]]/Table1[[#This Row],[Sales]]</f>
        <v>0.11737074645376329</v>
      </c>
      <c r="U40" s="12" t="s">
        <v>33</v>
      </c>
      <c r="V40" s="12" t="s">
        <v>53</v>
      </c>
      <c r="W40" s="12" t="s">
        <v>71</v>
      </c>
      <c r="X40" s="12" t="s">
        <v>90</v>
      </c>
      <c r="Y40" s="12">
        <v>10177</v>
      </c>
      <c r="Z40" s="13">
        <v>42006</v>
      </c>
      <c r="AA40" s="14" t="str">
        <f>TEXT(Table1[[#This Row],[Order Date]],"mmmm")</f>
        <v>January</v>
      </c>
      <c r="AB40" s="8" t="str">
        <f>TEXT(Table1[[#This Row],[Order Date]],"yyyy")</f>
        <v>2015</v>
      </c>
      <c r="AC40" s="13">
        <v>42013</v>
      </c>
      <c r="AD40" s="12">
        <v>575.39600000000007</v>
      </c>
      <c r="AE40" s="12">
        <v>32</v>
      </c>
      <c r="AF40" s="12">
        <v>4902.38</v>
      </c>
      <c r="AG40" s="12">
        <v>37537</v>
      </c>
      <c r="AH40" s="7" t="str">
        <f>IF(COUNTIF(Returns!$A$2:$A$1635,Orders!AG40)&gt;0,"Returned","Not Returned")</f>
        <v>Not Returned</v>
      </c>
    </row>
    <row r="41" spans="5:34" ht="12.75" customHeight="1" thickTop="1" thickBot="1" x14ac:dyDescent="0.3">
      <c r="E41" s="9">
        <v>7786</v>
      </c>
      <c r="F41" s="2" t="s">
        <v>25</v>
      </c>
      <c r="G41" s="2">
        <v>0.09</v>
      </c>
      <c r="H41" s="2">
        <v>122.99</v>
      </c>
      <c r="I41" s="2">
        <v>70.2</v>
      </c>
      <c r="J41" s="2">
        <v>68</v>
      </c>
      <c r="K41" s="7" t="str">
        <f>IF(COUNTIF(Table1[Customer ID],Table1[[#This Row],[Customer ID]])&gt;1,"Repeat Customer","One-Time Customer")</f>
        <v>Repeat Customer</v>
      </c>
      <c r="L41" s="2" t="s">
        <v>144</v>
      </c>
      <c r="M41" s="2" t="s">
        <v>39</v>
      </c>
      <c r="N41" s="2" t="s">
        <v>28</v>
      </c>
      <c r="O41" s="2" t="s">
        <v>41</v>
      </c>
      <c r="P41" s="2" t="s">
        <v>42</v>
      </c>
      <c r="Q41" s="2" t="s">
        <v>43</v>
      </c>
      <c r="R41" s="2" t="s">
        <v>147</v>
      </c>
      <c r="S41" s="2">
        <v>0.74</v>
      </c>
      <c r="T41" s="7">
        <f>Table1[[#This Row],[Profit]]/Table1[[#This Row],[Sales]]</f>
        <v>-0.42430733451655489</v>
      </c>
      <c r="U41" s="2" t="s">
        <v>33</v>
      </c>
      <c r="V41" s="2" t="s">
        <v>53</v>
      </c>
      <c r="W41" s="2" t="s">
        <v>71</v>
      </c>
      <c r="X41" s="2" t="s">
        <v>90</v>
      </c>
      <c r="Y41" s="2">
        <v>10177</v>
      </c>
      <c r="Z41" s="10">
        <v>42037</v>
      </c>
      <c r="AA41" s="14" t="str">
        <f>TEXT(Table1[[#This Row],[Order Date]],"mmmm")</f>
        <v>February</v>
      </c>
      <c r="AB41" s="8" t="str">
        <f>TEXT(Table1[[#This Row],[Order Date]],"yyyy")</f>
        <v>2015</v>
      </c>
      <c r="AC41" s="10">
        <v>42039</v>
      </c>
      <c r="AD41" s="2">
        <v>-2426.5500000000002</v>
      </c>
      <c r="AE41" s="2">
        <v>49</v>
      </c>
      <c r="AF41" s="2">
        <v>5718.85</v>
      </c>
      <c r="AG41" s="2">
        <v>55713</v>
      </c>
      <c r="AH41" s="7" t="str">
        <f>IF(COUNTIF(Returns!$A$2:$A$1635,Orders!AG41)&gt;0,"Returned","Not Returned")</f>
        <v>Not Returned</v>
      </c>
    </row>
    <row r="42" spans="5:34" ht="12.75" customHeight="1" thickTop="1" thickBot="1" x14ac:dyDescent="0.3">
      <c r="E42" s="11">
        <v>25786</v>
      </c>
      <c r="F42" s="12" t="s">
        <v>25</v>
      </c>
      <c r="G42" s="12">
        <v>0.09</v>
      </c>
      <c r="H42" s="12">
        <v>122.99</v>
      </c>
      <c r="I42" s="12">
        <v>70.2</v>
      </c>
      <c r="J42" s="12">
        <v>70</v>
      </c>
      <c r="K42" s="7" t="str">
        <f>IF(COUNTIF(Table1[Customer ID],Table1[[#This Row],[Customer ID]])&gt;1,"Repeat Customer","One-Time Customer")</f>
        <v>One-Time Customer</v>
      </c>
      <c r="L42" s="12" t="s">
        <v>148</v>
      </c>
      <c r="M42" s="12" t="s">
        <v>39</v>
      </c>
      <c r="N42" s="12" t="s">
        <v>28</v>
      </c>
      <c r="O42" s="12" t="s">
        <v>41</v>
      </c>
      <c r="P42" s="12" t="s">
        <v>42</v>
      </c>
      <c r="Q42" s="12" t="s">
        <v>43</v>
      </c>
      <c r="R42" s="12" t="s">
        <v>147</v>
      </c>
      <c r="S42" s="12">
        <v>0.74</v>
      </c>
      <c r="T42" s="7">
        <f>Table1[[#This Row],[Profit]]/Table1[[#This Row],[Sales]]</f>
        <v>-1.732594089380449</v>
      </c>
      <c r="U42" s="12" t="s">
        <v>33</v>
      </c>
      <c r="V42" s="12" t="s">
        <v>53</v>
      </c>
      <c r="W42" s="12" t="s">
        <v>149</v>
      </c>
      <c r="X42" s="12" t="s">
        <v>150</v>
      </c>
      <c r="Y42" s="12">
        <v>5401</v>
      </c>
      <c r="Z42" s="13">
        <v>42037</v>
      </c>
      <c r="AA42" s="14" t="str">
        <f>TEXT(Table1[[#This Row],[Order Date]],"mmmm")</f>
        <v>February</v>
      </c>
      <c r="AB42" s="8" t="str">
        <f>TEXT(Table1[[#This Row],[Order Date]],"yyyy")</f>
        <v>2015</v>
      </c>
      <c r="AC42" s="13">
        <v>42039</v>
      </c>
      <c r="AD42" s="12">
        <v>-2426.5500000000002</v>
      </c>
      <c r="AE42" s="12">
        <v>12</v>
      </c>
      <c r="AF42" s="12">
        <v>1400.53</v>
      </c>
      <c r="AG42" s="12">
        <v>87947</v>
      </c>
      <c r="AH42" s="7" t="str">
        <f>IF(COUNTIF(Returns!$A$2:$A$1635,Orders!AG42)&gt;0,"Returned","Not Returned")</f>
        <v>Not Returned</v>
      </c>
    </row>
    <row r="43" spans="5:34" ht="12.75" customHeight="1" thickTop="1" thickBot="1" x14ac:dyDescent="0.3">
      <c r="E43" s="9">
        <v>18281</v>
      </c>
      <c r="F43" s="2" t="s">
        <v>25</v>
      </c>
      <c r="G43" s="2">
        <v>0.04</v>
      </c>
      <c r="H43" s="2">
        <v>296.18</v>
      </c>
      <c r="I43" s="2">
        <v>54.12</v>
      </c>
      <c r="J43" s="2">
        <v>83</v>
      </c>
      <c r="K43" s="7" t="str">
        <f>IF(COUNTIF(Table1[Customer ID],Table1[[#This Row],[Customer ID]])&gt;1,"Repeat Customer","One-Time Customer")</f>
        <v>One-Time Customer</v>
      </c>
      <c r="L43" s="2" t="s">
        <v>151</v>
      </c>
      <c r="M43" s="2" t="s">
        <v>39</v>
      </c>
      <c r="N43" s="2" t="s">
        <v>28</v>
      </c>
      <c r="O43" s="2" t="s">
        <v>41</v>
      </c>
      <c r="P43" s="2" t="s">
        <v>152</v>
      </c>
      <c r="Q43" s="2" t="s">
        <v>121</v>
      </c>
      <c r="R43" s="2" t="s">
        <v>153</v>
      </c>
      <c r="S43" s="2">
        <v>0.76</v>
      </c>
      <c r="T43" s="7">
        <f>Table1[[#This Row],[Profit]]/Table1[[#This Row],[Sales]]</f>
        <v>-0.39287674118635058</v>
      </c>
      <c r="U43" s="2" t="s">
        <v>33</v>
      </c>
      <c r="V43" s="2" t="s">
        <v>53</v>
      </c>
      <c r="W43" s="2" t="s">
        <v>154</v>
      </c>
      <c r="X43" s="2" t="s">
        <v>155</v>
      </c>
      <c r="Y43" s="2">
        <v>44708</v>
      </c>
      <c r="Z43" s="10">
        <v>42078</v>
      </c>
      <c r="AA43" s="14" t="str">
        <f>TEXT(Table1[[#This Row],[Order Date]],"mmmm")</f>
        <v>March</v>
      </c>
      <c r="AB43" s="8" t="str">
        <f>TEXT(Table1[[#This Row],[Order Date]],"yyyy")</f>
        <v>2015</v>
      </c>
      <c r="AC43" s="10">
        <v>42078</v>
      </c>
      <c r="AD43" s="2">
        <v>-715.7782060000003</v>
      </c>
      <c r="AE43" s="2">
        <v>6</v>
      </c>
      <c r="AF43" s="2">
        <v>1821.89</v>
      </c>
      <c r="AG43" s="2">
        <v>87365</v>
      </c>
      <c r="AH43" s="7" t="str">
        <f>IF(COUNTIF(Returns!$A$2:$A$1635,Orders!AG43)&gt;0,"Returned","Not Returned")</f>
        <v>Not Returned</v>
      </c>
    </row>
    <row r="44" spans="5:34" ht="12.75" customHeight="1" thickTop="1" thickBot="1" x14ac:dyDescent="0.3">
      <c r="E44" s="11">
        <v>23639</v>
      </c>
      <c r="F44" s="12" t="s">
        <v>37</v>
      </c>
      <c r="G44" s="12">
        <v>0</v>
      </c>
      <c r="H44" s="12">
        <v>8.09</v>
      </c>
      <c r="I44" s="12">
        <v>7.96</v>
      </c>
      <c r="J44" s="12">
        <v>84</v>
      </c>
      <c r="K44" s="7" t="str">
        <f>IF(COUNTIF(Table1[Customer ID],Table1[[#This Row],[Customer ID]])&gt;1,"Repeat Customer","One-Time Customer")</f>
        <v>Repeat Customer</v>
      </c>
      <c r="L44" s="12" t="s">
        <v>156</v>
      </c>
      <c r="M44" s="12" t="s">
        <v>49</v>
      </c>
      <c r="N44" s="12" t="s">
        <v>114</v>
      </c>
      <c r="O44" s="12" t="s">
        <v>41</v>
      </c>
      <c r="P44" s="12" t="s">
        <v>50</v>
      </c>
      <c r="Q44" s="12" t="s">
        <v>59</v>
      </c>
      <c r="R44" s="12" t="s">
        <v>157</v>
      </c>
      <c r="S44" s="12">
        <v>0.49</v>
      </c>
      <c r="T44" s="7">
        <f>Table1[[#This Row],[Profit]]/Table1[[#This Row],[Sales]]</f>
        <v>-1.5889206418993185</v>
      </c>
      <c r="U44" s="12" t="s">
        <v>33</v>
      </c>
      <c r="V44" s="12" t="s">
        <v>53</v>
      </c>
      <c r="W44" s="12" t="s">
        <v>154</v>
      </c>
      <c r="X44" s="12" t="s">
        <v>158</v>
      </c>
      <c r="Y44" s="12">
        <v>45231</v>
      </c>
      <c r="Z44" s="13">
        <v>42037</v>
      </c>
      <c r="AA44" s="14" t="str">
        <f>TEXT(Table1[[#This Row],[Order Date]],"mmmm")</f>
        <v>February</v>
      </c>
      <c r="AB44" s="8" t="str">
        <f>TEXT(Table1[[#This Row],[Order Date]],"yyyy")</f>
        <v>2015</v>
      </c>
      <c r="AC44" s="13">
        <v>42038</v>
      </c>
      <c r="AD44" s="12">
        <v>-144.56</v>
      </c>
      <c r="AE44" s="12">
        <v>11</v>
      </c>
      <c r="AF44" s="12">
        <v>90.98</v>
      </c>
      <c r="AG44" s="12">
        <v>87364</v>
      </c>
      <c r="AH44" s="7" t="str">
        <f>IF(COUNTIF(Returns!$A$2:$A$1635,Orders!AG44)&gt;0,"Returned","Not Returned")</f>
        <v>Not Returned</v>
      </c>
    </row>
    <row r="45" spans="5:34" ht="12.75" customHeight="1" thickTop="1" thickBot="1" x14ac:dyDescent="0.3">
      <c r="E45" s="9">
        <v>23880</v>
      </c>
      <c r="F45" s="2" t="s">
        <v>25</v>
      </c>
      <c r="G45" s="2">
        <v>0.08</v>
      </c>
      <c r="H45" s="2">
        <v>896.99</v>
      </c>
      <c r="I45" s="2">
        <v>19.989999999999998</v>
      </c>
      <c r="J45" s="2">
        <v>84</v>
      </c>
      <c r="K45" s="7" t="str">
        <f>IF(COUNTIF(Table1[Customer ID],Table1[[#This Row],[Customer ID]])&gt;1,"Repeat Customer","One-Time Customer")</f>
        <v>Repeat Customer</v>
      </c>
      <c r="L45" s="2" t="s">
        <v>156</v>
      </c>
      <c r="M45" s="2" t="s">
        <v>49</v>
      </c>
      <c r="N45" s="2" t="s">
        <v>28</v>
      </c>
      <c r="O45" s="2" t="s">
        <v>29</v>
      </c>
      <c r="P45" s="2" t="s">
        <v>109</v>
      </c>
      <c r="Q45" s="2" t="s">
        <v>59</v>
      </c>
      <c r="R45" s="2" t="s">
        <v>159</v>
      </c>
      <c r="S45" s="2">
        <v>0.38</v>
      </c>
      <c r="T45" s="7">
        <f>Table1[[#This Row],[Profit]]/Table1[[#This Row],[Sales]]</f>
        <v>0.69</v>
      </c>
      <c r="U45" s="2" t="s">
        <v>33</v>
      </c>
      <c r="V45" s="2" t="s">
        <v>53</v>
      </c>
      <c r="W45" s="2" t="s">
        <v>154</v>
      </c>
      <c r="X45" s="2" t="s">
        <v>158</v>
      </c>
      <c r="Y45" s="2">
        <v>45231</v>
      </c>
      <c r="Z45" s="10">
        <v>42093</v>
      </c>
      <c r="AA45" s="14" t="str">
        <f>TEXT(Table1[[#This Row],[Order Date]],"mmmm")</f>
        <v>March</v>
      </c>
      <c r="AB45" s="8" t="str">
        <f>TEXT(Table1[[#This Row],[Order Date]],"yyyy")</f>
        <v>2015</v>
      </c>
      <c r="AC45" s="10">
        <v>42096</v>
      </c>
      <c r="AD45" s="2">
        <v>7402.32</v>
      </c>
      <c r="AE45" s="2">
        <v>13</v>
      </c>
      <c r="AF45" s="2">
        <v>10728</v>
      </c>
      <c r="AG45" s="2">
        <v>87366</v>
      </c>
      <c r="AH45" s="7" t="str">
        <f>IF(COUNTIF(Returns!$A$2:$A$1635,Orders!AG45)&gt;0,"Returned","Not Returned")</f>
        <v>Not Returned</v>
      </c>
    </row>
    <row r="46" spans="5:34" ht="12.75" customHeight="1" thickTop="1" thickBot="1" x14ac:dyDescent="0.3">
      <c r="E46" s="11">
        <v>24663</v>
      </c>
      <c r="F46" s="12" t="s">
        <v>106</v>
      </c>
      <c r="G46" s="12">
        <v>0.05</v>
      </c>
      <c r="H46" s="12">
        <v>161.55000000000001</v>
      </c>
      <c r="I46" s="12">
        <v>19.989999999999998</v>
      </c>
      <c r="J46" s="12">
        <v>87</v>
      </c>
      <c r="K46" s="7" t="str">
        <f>IF(COUNTIF(Table1[Customer ID],Table1[[#This Row],[Customer ID]])&gt;1,"Repeat Customer","One-Time Customer")</f>
        <v>Repeat Customer</v>
      </c>
      <c r="L46" s="12" t="s">
        <v>160</v>
      </c>
      <c r="M46" s="12" t="s">
        <v>49</v>
      </c>
      <c r="N46" s="12" t="s">
        <v>28</v>
      </c>
      <c r="O46" s="12" t="s">
        <v>29</v>
      </c>
      <c r="P46" s="12" t="s">
        <v>141</v>
      </c>
      <c r="Q46" s="12" t="s">
        <v>59</v>
      </c>
      <c r="R46" s="12" t="s">
        <v>161</v>
      </c>
      <c r="S46" s="12">
        <v>0.66</v>
      </c>
      <c r="T46" s="7">
        <f>Table1[[#This Row],[Profit]]/Table1[[#This Row],[Sales]]</f>
        <v>0.60505484878616489</v>
      </c>
      <c r="U46" s="12" t="s">
        <v>33</v>
      </c>
      <c r="V46" s="12" t="s">
        <v>34</v>
      </c>
      <c r="W46" s="12" t="s">
        <v>45</v>
      </c>
      <c r="X46" s="12" t="s">
        <v>162</v>
      </c>
      <c r="Y46" s="12">
        <v>95687</v>
      </c>
      <c r="Z46" s="13">
        <v>42158</v>
      </c>
      <c r="AA46" s="14" t="str">
        <f>TEXT(Table1[[#This Row],[Order Date]],"mmmm")</f>
        <v>June</v>
      </c>
      <c r="AB46" s="8" t="str">
        <f>TEXT(Table1[[#This Row],[Order Date]],"yyyy")</f>
        <v>2015</v>
      </c>
      <c r="AC46" s="13">
        <v>42163</v>
      </c>
      <c r="AD46" s="12">
        <v>1892.424</v>
      </c>
      <c r="AE46" s="12">
        <v>19</v>
      </c>
      <c r="AF46" s="12">
        <v>3127.69</v>
      </c>
      <c r="AG46" s="12">
        <v>90596</v>
      </c>
      <c r="AH46" s="7" t="str">
        <f>IF(COUNTIF(Returns!$A$2:$A$1635,Orders!AG46)&gt;0,"Returned","Not Returned")</f>
        <v>Not Returned</v>
      </c>
    </row>
    <row r="47" spans="5:34" ht="12.75" customHeight="1" thickTop="1" thickBot="1" x14ac:dyDescent="0.3">
      <c r="E47" s="9">
        <v>23841</v>
      </c>
      <c r="F47" s="2" t="s">
        <v>25</v>
      </c>
      <c r="G47" s="2">
        <v>0.09</v>
      </c>
      <c r="H47" s="2">
        <v>4.91</v>
      </c>
      <c r="I47" s="2">
        <v>0.5</v>
      </c>
      <c r="J47" s="2">
        <v>87</v>
      </c>
      <c r="K47" s="7" t="str">
        <f>IF(COUNTIF(Table1[Customer ID],Table1[[#This Row],[Customer ID]])&gt;1,"Repeat Customer","One-Time Customer")</f>
        <v>Repeat Customer</v>
      </c>
      <c r="L47" s="2" t="s">
        <v>160</v>
      </c>
      <c r="M47" s="2" t="s">
        <v>49</v>
      </c>
      <c r="N47" s="2" t="s">
        <v>28</v>
      </c>
      <c r="O47" s="2" t="s">
        <v>29</v>
      </c>
      <c r="P47" s="2" t="s">
        <v>134</v>
      </c>
      <c r="Q47" s="2" t="s">
        <v>59</v>
      </c>
      <c r="R47" s="2" t="s">
        <v>163</v>
      </c>
      <c r="S47" s="2">
        <v>0.36</v>
      </c>
      <c r="T47" s="7">
        <f>Table1[[#This Row],[Profit]]/Table1[[#This Row],[Sales]]</f>
        <v>0.69</v>
      </c>
      <c r="U47" s="2" t="s">
        <v>33</v>
      </c>
      <c r="V47" s="2" t="s">
        <v>34</v>
      </c>
      <c r="W47" s="2" t="s">
        <v>45</v>
      </c>
      <c r="X47" s="2" t="s">
        <v>162</v>
      </c>
      <c r="Y47" s="2">
        <v>95687</v>
      </c>
      <c r="Z47" s="10">
        <v>42085</v>
      </c>
      <c r="AA47" s="14" t="str">
        <f>TEXT(Table1[[#This Row],[Order Date]],"mmmm")</f>
        <v>March</v>
      </c>
      <c r="AB47" s="8" t="str">
        <f>TEXT(Table1[[#This Row],[Order Date]],"yyyy")</f>
        <v>2015</v>
      </c>
      <c r="AC47" s="10">
        <v>42086</v>
      </c>
      <c r="AD47" s="2">
        <v>28.855799999999999</v>
      </c>
      <c r="AE47" s="2">
        <v>9</v>
      </c>
      <c r="AF47" s="2">
        <v>41.82</v>
      </c>
      <c r="AG47" s="2">
        <v>90597</v>
      </c>
      <c r="AH47" s="7" t="str">
        <f>IF(COUNTIF(Returns!$A$2:$A$1635,Orders!AG47)&gt;0,"Returned","Not Returned")</f>
        <v>Not Returned</v>
      </c>
    </row>
    <row r="48" spans="5:34" ht="12.75" customHeight="1" thickTop="1" thickBot="1" x14ac:dyDescent="0.3">
      <c r="E48" s="11">
        <v>23842</v>
      </c>
      <c r="F48" s="12" t="s">
        <v>25</v>
      </c>
      <c r="G48" s="12">
        <v>0.01</v>
      </c>
      <c r="H48" s="12">
        <v>296.18</v>
      </c>
      <c r="I48" s="12">
        <v>54.12</v>
      </c>
      <c r="J48" s="12">
        <v>87</v>
      </c>
      <c r="K48" s="7" t="str">
        <f>IF(COUNTIF(Table1[Customer ID],Table1[[#This Row],[Customer ID]])&gt;1,"Repeat Customer","One-Time Customer")</f>
        <v>Repeat Customer</v>
      </c>
      <c r="L48" s="12" t="s">
        <v>160</v>
      </c>
      <c r="M48" s="12" t="s">
        <v>39</v>
      </c>
      <c r="N48" s="12" t="s">
        <v>28</v>
      </c>
      <c r="O48" s="12" t="s">
        <v>41</v>
      </c>
      <c r="P48" s="12" t="s">
        <v>152</v>
      </c>
      <c r="Q48" s="12" t="s">
        <v>121</v>
      </c>
      <c r="R48" s="12" t="s">
        <v>153</v>
      </c>
      <c r="S48" s="12">
        <v>0.76</v>
      </c>
      <c r="T48" s="7">
        <f>Table1[[#This Row],[Profit]]/Table1[[#This Row],[Sales]]</f>
        <v>6.0325761896151228E-2</v>
      </c>
      <c r="U48" s="12" t="s">
        <v>33</v>
      </c>
      <c r="V48" s="12" t="s">
        <v>34</v>
      </c>
      <c r="W48" s="12" t="s">
        <v>45</v>
      </c>
      <c r="X48" s="12" t="s">
        <v>162</v>
      </c>
      <c r="Y48" s="12">
        <v>95687</v>
      </c>
      <c r="Z48" s="13">
        <v>42085</v>
      </c>
      <c r="AA48" s="14" t="str">
        <f>TEXT(Table1[[#This Row],[Order Date]],"mmmm")</f>
        <v>March</v>
      </c>
      <c r="AB48" s="8" t="str">
        <f>TEXT(Table1[[#This Row],[Order Date]],"yyyy")</f>
        <v>2015</v>
      </c>
      <c r="AC48" s="13">
        <v>42088</v>
      </c>
      <c r="AD48" s="12">
        <v>173.48</v>
      </c>
      <c r="AE48" s="12">
        <v>9</v>
      </c>
      <c r="AF48" s="12">
        <v>2875.72</v>
      </c>
      <c r="AG48" s="12">
        <v>90597</v>
      </c>
      <c r="AH48" s="7" t="str">
        <f>IF(COUNTIF(Returns!$A$2:$A$1635,Orders!AG48)&gt;0,"Returned","Not Returned")</f>
        <v>Not Returned</v>
      </c>
    </row>
    <row r="49" spans="5:34" ht="12.75" customHeight="1" thickTop="1" thickBot="1" x14ac:dyDescent="0.3">
      <c r="E49" s="9">
        <v>23071</v>
      </c>
      <c r="F49" s="2" t="s">
        <v>25</v>
      </c>
      <c r="G49" s="2">
        <v>7.0000000000000007E-2</v>
      </c>
      <c r="H49" s="2">
        <v>19.84</v>
      </c>
      <c r="I49" s="2">
        <v>4.0999999999999996</v>
      </c>
      <c r="J49" s="2">
        <v>91</v>
      </c>
      <c r="K49" s="7" t="str">
        <f>IF(COUNTIF(Table1[Customer ID],Table1[[#This Row],[Customer ID]])&gt;1,"Repeat Customer","One-Time Customer")</f>
        <v>Repeat Customer</v>
      </c>
      <c r="L49" s="2" t="s">
        <v>164</v>
      </c>
      <c r="M49" s="2" t="s">
        <v>49</v>
      </c>
      <c r="N49" s="2" t="s">
        <v>40</v>
      </c>
      <c r="O49" s="2" t="s">
        <v>29</v>
      </c>
      <c r="P49" s="2" t="s">
        <v>30</v>
      </c>
      <c r="Q49" s="2" t="s">
        <v>31</v>
      </c>
      <c r="R49" s="2" t="s">
        <v>165</v>
      </c>
      <c r="S49" s="2">
        <v>0.44</v>
      </c>
      <c r="T49" s="7">
        <f>Table1[[#This Row],[Profit]]/Table1[[#This Row],[Sales]]</f>
        <v>0.69</v>
      </c>
      <c r="U49" s="2" t="s">
        <v>33</v>
      </c>
      <c r="V49" s="2" t="s">
        <v>34</v>
      </c>
      <c r="W49" s="2" t="s">
        <v>45</v>
      </c>
      <c r="X49" s="2" t="s">
        <v>166</v>
      </c>
      <c r="Y49" s="2">
        <v>94591</v>
      </c>
      <c r="Z49" s="10">
        <v>42141</v>
      </c>
      <c r="AA49" s="14" t="str">
        <f>TEXT(Table1[[#This Row],[Order Date]],"mmmm")</f>
        <v>May</v>
      </c>
      <c r="AB49" s="8" t="str">
        <f>TEXT(Table1[[#This Row],[Order Date]],"yyyy")</f>
        <v>2015</v>
      </c>
      <c r="AC49" s="10">
        <v>42142</v>
      </c>
      <c r="AD49" s="2">
        <v>117.852</v>
      </c>
      <c r="AE49" s="2">
        <v>9</v>
      </c>
      <c r="AF49" s="2">
        <v>170.8</v>
      </c>
      <c r="AG49" s="2">
        <v>87175</v>
      </c>
      <c r="AH49" s="7" t="str">
        <f>IF(COUNTIF(Returns!$A$2:$A$1635,Orders!AG49)&gt;0,"Returned","Not Returned")</f>
        <v>Not Returned</v>
      </c>
    </row>
    <row r="50" spans="5:34" ht="12.75" customHeight="1" thickTop="1" thickBot="1" x14ac:dyDescent="0.3">
      <c r="E50" s="11">
        <v>19877</v>
      </c>
      <c r="F50" s="12" t="s">
        <v>56</v>
      </c>
      <c r="G50" s="12">
        <v>0.05</v>
      </c>
      <c r="H50" s="12">
        <v>5.18</v>
      </c>
      <c r="I50" s="12">
        <v>2.04</v>
      </c>
      <c r="J50" s="12">
        <v>91</v>
      </c>
      <c r="K50" s="7" t="str">
        <f>IF(COUNTIF(Table1[Customer ID],Table1[[#This Row],[Customer ID]])&gt;1,"Repeat Customer","One-Time Customer")</f>
        <v>Repeat Customer</v>
      </c>
      <c r="L50" s="12" t="s">
        <v>164</v>
      </c>
      <c r="M50" s="12" t="s">
        <v>49</v>
      </c>
      <c r="N50" s="12" t="s">
        <v>40</v>
      </c>
      <c r="O50" s="12" t="s">
        <v>29</v>
      </c>
      <c r="P50" s="12" t="s">
        <v>93</v>
      </c>
      <c r="Q50" s="12" t="s">
        <v>31</v>
      </c>
      <c r="R50" s="12" t="s">
        <v>167</v>
      </c>
      <c r="S50" s="12">
        <v>0.36</v>
      </c>
      <c r="T50" s="7">
        <f>Table1[[#This Row],[Profit]]/Table1[[#This Row],[Sales]]</f>
        <v>0.6352334703025776</v>
      </c>
      <c r="U50" s="12" t="s">
        <v>33</v>
      </c>
      <c r="V50" s="12" t="s">
        <v>34</v>
      </c>
      <c r="W50" s="12" t="s">
        <v>45</v>
      </c>
      <c r="X50" s="12" t="s">
        <v>166</v>
      </c>
      <c r="Y50" s="12">
        <v>94591</v>
      </c>
      <c r="Z50" s="13">
        <v>42053</v>
      </c>
      <c r="AA50" s="14" t="str">
        <f>TEXT(Table1[[#This Row],[Order Date]],"mmmm")</f>
        <v>February</v>
      </c>
      <c r="AB50" s="8" t="str">
        <f>TEXT(Table1[[#This Row],[Order Date]],"yyyy")</f>
        <v>2015</v>
      </c>
      <c r="AC50" s="13">
        <v>42055</v>
      </c>
      <c r="AD50" s="12">
        <v>34.010400000000004</v>
      </c>
      <c r="AE50" s="12">
        <v>10</v>
      </c>
      <c r="AF50" s="12">
        <v>53.54</v>
      </c>
      <c r="AG50" s="12">
        <v>87176</v>
      </c>
      <c r="AH50" s="7" t="str">
        <f>IF(COUNTIF(Returns!$A$2:$A$1635,Orders!AG50)&gt;0,"Returned","Not Returned")</f>
        <v>Not Returned</v>
      </c>
    </row>
    <row r="51" spans="5:34" ht="12.75" customHeight="1" thickTop="1" thickBot="1" x14ac:dyDescent="0.3">
      <c r="E51" s="9">
        <v>19611</v>
      </c>
      <c r="F51" s="2" t="s">
        <v>56</v>
      </c>
      <c r="G51" s="2">
        <v>0.06</v>
      </c>
      <c r="H51" s="2">
        <v>175.99</v>
      </c>
      <c r="I51" s="2">
        <v>8.99</v>
      </c>
      <c r="J51" s="2">
        <v>91</v>
      </c>
      <c r="K51" s="7" t="str">
        <f>IF(COUNTIF(Table1[Customer ID],Table1[[#This Row],[Customer ID]])&gt;1,"Repeat Customer","One-Time Customer")</f>
        <v>Repeat Customer</v>
      </c>
      <c r="L51" s="2" t="s">
        <v>164</v>
      </c>
      <c r="M51" s="2" t="s">
        <v>49</v>
      </c>
      <c r="N51" s="2" t="s">
        <v>28</v>
      </c>
      <c r="O51" s="2" t="s">
        <v>77</v>
      </c>
      <c r="P51" s="2" t="s">
        <v>78</v>
      </c>
      <c r="Q51" s="2" t="s">
        <v>59</v>
      </c>
      <c r="R51" s="2" t="s">
        <v>168</v>
      </c>
      <c r="S51" s="2">
        <v>0.56999999999999995</v>
      </c>
      <c r="T51" s="7">
        <f>Table1[[#This Row],[Profit]]/Table1[[#This Row],[Sales]]</f>
        <v>0.60398063938778601</v>
      </c>
      <c r="U51" s="2" t="s">
        <v>33</v>
      </c>
      <c r="V51" s="2" t="s">
        <v>34</v>
      </c>
      <c r="W51" s="2" t="s">
        <v>45</v>
      </c>
      <c r="X51" s="2" t="s">
        <v>166</v>
      </c>
      <c r="Y51" s="2">
        <v>94591</v>
      </c>
      <c r="Z51" s="10">
        <v>42067</v>
      </c>
      <c r="AA51" s="14" t="str">
        <f>TEXT(Table1[[#This Row],[Order Date]],"mmmm")</f>
        <v>March</v>
      </c>
      <c r="AB51" s="8" t="str">
        <f>TEXT(Table1[[#This Row],[Order Date]],"yyyy")</f>
        <v>2015</v>
      </c>
      <c r="AC51" s="10">
        <v>42069</v>
      </c>
      <c r="AD51" s="2">
        <v>2031.5070000000001</v>
      </c>
      <c r="AE51" s="2">
        <v>23</v>
      </c>
      <c r="AF51" s="2">
        <v>3363.53</v>
      </c>
      <c r="AG51" s="2">
        <v>87177</v>
      </c>
      <c r="AH51" s="7" t="str">
        <f>IF(COUNTIF(Returns!$A$2:$A$1635,Orders!AG51)&gt;0,"Returned","Not Returned")</f>
        <v>Not Returned</v>
      </c>
    </row>
    <row r="52" spans="5:34" ht="12.75" customHeight="1" thickTop="1" thickBot="1" x14ac:dyDescent="0.3">
      <c r="E52" s="11">
        <v>23069</v>
      </c>
      <c r="F52" s="12" t="s">
        <v>25</v>
      </c>
      <c r="G52" s="12">
        <v>7.0000000000000007E-2</v>
      </c>
      <c r="H52" s="12">
        <v>8.34</v>
      </c>
      <c r="I52" s="12">
        <v>1.43</v>
      </c>
      <c r="J52" s="12">
        <v>92</v>
      </c>
      <c r="K52" s="7" t="str">
        <f>IF(COUNTIF(Table1[Customer ID],Table1[[#This Row],[Customer ID]])&gt;1,"Repeat Customer","One-Time Customer")</f>
        <v>Repeat Customer</v>
      </c>
      <c r="L52" s="12" t="s">
        <v>169</v>
      </c>
      <c r="M52" s="12" t="s">
        <v>49</v>
      </c>
      <c r="N52" s="12" t="s">
        <v>40</v>
      </c>
      <c r="O52" s="12" t="s">
        <v>29</v>
      </c>
      <c r="P52" s="12" t="s">
        <v>93</v>
      </c>
      <c r="Q52" s="12" t="s">
        <v>31</v>
      </c>
      <c r="R52" s="12" t="s">
        <v>170</v>
      </c>
      <c r="S52" s="12">
        <v>0.35</v>
      </c>
      <c r="T52" s="7">
        <f>Table1[[#This Row],[Profit]]/Table1[[#This Row],[Sales]]</f>
        <v>-1.4436705027256205</v>
      </c>
      <c r="U52" s="12" t="s">
        <v>33</v>
      </c>
      <c r="V52" s="12" t="s">
        <v>136</v>
      </c>
      <c r="W52" s="12" t="s">
        <v>171</v>
      </c>
      <c r="X52" s="12" t="s">
        <v>172</v>
      </c>
      <c r="Y52" s="12">
        <v>70056</v>
      </c>
      <c r="Z52" s="13">
        <v>42141</v>
      </c>
      <c r="AA52" s="14" t="str">
        <f>TEXT(Table1[[#This Row],[Order Date]],"mmmm")</f>
        <v>May</v>
      </c>
      <c r="AB52" s="8" t="str">
        <f>TEXT(Table1[[#This Row],[Order Date]],"yyyy")</f>
        <v>2015</v>
      </c>
      <c r="AC52" s="13">
        <v>42143</v>
      </c>
      <c r="AD52" s="12">
        <v>-190.67999999999998</v>
      </c>
      <c r="AE52" s="12">
        <v>16</v>
      </c>
      <c r="AF52" s="12">
        <v>132.08000000000001</v>
      </c>
      <c r="AG52" s="12">
        <v>87175</v>
      </c>
      <c r="AH52" s="7" t="str">
        <f>IF(COUNTIF(Returns!$A$2:$A$1635,Orders!AG52)&gt;0,"Returned","Not Returned")</f>
        <v>Not Returned</v>
      </c>
    </row>
    <row r="53" spans="5:34" ht="12.75" customHeight="1" thickTop="1" thickBot="1" x14ac:dyDescent="0.3">
      <c r="E53" s="9">
        <v>23070</v>
      </c>
      <c r="F53" s="2" t="s">
        <v>25</v>
      </c>
      <c r="G53" s="2">
        <v>0.09</v>
      </c>
      <c r="H53" s="2">
        <v>4.9800000000000004</v>
      </c>
      <c r="I53" s="2">
        <v>6.07</v>
      </c>
      <c r="J53" s="2">
        <v>92</v>
      </c>
      <c r="K53" s="7" t="str">
        <f>IF(COUNTIF(Table1[Customer ID],Table1[[#This Row],[Customer ID]])&gt;1,"Repeat Customer","One-Time Customer")</f>
        <v>Repeat Customer</v>
      </c>
      <c r="L53" s="2" t="s">
        <v>169</v>
      </c>
      <c r="M53" s="2" t="s">
        <v>49</v>
      </c>
      <c r="N53" s="2" t="s">
        <v>40</v>
      </c>
      <c r="O53" s="2" t="s">
        <v>29</v>
      </c>
      <c r="P53" s="2" t="s">
        <v>93</v>
      </c>
      <c r="Q53" s="2" t="s">
        <v>59</v>
      </c>
      <c r="R53" s="2" t="s">
        <v>173</v>
      </c>
      <c r="S53" s="2">
        <v>0.36</v>
      </c>
      <c r="T53" s="7">
        <f>Table1[[#This Row],[Profit]]/Table1[[#This Row],[Sales]]</f>
        <v>7.176841640935157</v>
      </c>
      <c r="U53" s="2" t="s">
        <v>33</v>
      </c>
      <c r="V53" s="2" t="s">
        <v>136</v>
      </c>
      <c r="W53" s="2" t="s">
        <v>171</v>
      </c>
      <c r="X53" s="2" t="s">
        <v>172</v>
      </c>
      <c r="Y53" s="2">
        <v>70056</v>
      </c>
      <c r="Z53" s="10">
        <v>42141</v>
      </c>
      <c r="AA53" s="14" t="str">
        <f>TEXT(Table1[[#This Row],[Order Date]],"mmmm")</f>
        <v>May</v>
      </c>
      <c r="AB53" s="8" t="str">
        <f>TEXT(Table1[[#This Row],[Order Date]],"yyyy")</f>
        <v>2015</v>
      </c>
      <c r="AC53" s="10">
        <v>42142</v>
      </c>
      <c r="AD53" s="2">
        <v>325.39800000000002</v>
      </c>
      <c r="AE53" s="2">
        <v>9</v>
      </c>
      <c r="AF53" s="2">
        <v>45.34</v>
      </c>
      <c r="AG53" s="2">
        <v>87175</v>
      </c>
      <c r="AH53" s="7" t="str">
        <f>IF(COUNTIF(Returns!$A$2:$A$1635,Orders!AG53)&gt;0,"Returned","Not Returned")</f>
        <v>Not Returned</v>
      </c>
    </row>
    <row r="54" spans="5:34" ht="12.75" customHeight="1" thickTop="1" thickBot="1" x14ac:dyDescent="0.3">
      <c r="E54" s="11">
        <v>23203</v>
      </c>
      <c r="F54" s="12" t="s">
        <v>56</v>
      </c>
      <c r="G54" s="12">
        <v>0.04</v>
      </c>
      <c r="H54" s="12">
        <v>12.98</v>
      </c>
      <c r="I54" s="12">
        <v>3.14</v>
      </c>
      <c r="J54" s="12">
        <v>92</v>
      </c>
      <c r="K54" s="7" t="str">
        <f>IF(COUNTIF(Table1[Customer ID],Table1[[#This Row],[Customer ID]])&gt;1,"Repeat Customer","One-Time Customer")</f>
        <v>Repeat Customer</v>
      </c>
      <c r="L54" s="12" t="s">
        <v>169</v>
      </c>
      <c r="M54" s="12" t="s">
        <v>27</v>
      </c>
      <c r="N54" s="12" t="s">
        <v>28</v>
      </c>
      <c r="O54" s="12" t="s">
        <v>29</v>
      </c>
      <c r="P54" s="12" t="s">
        <v>174</v>
      </c>
      <c r="Q54" s="12" t="s">
        <v>51</v>
      </c>
      <c r="R54" s="12" t="s">
        <v>175</v>
      </c>
      <c r="S54" s="12">
        <v>0.6</v>
      </c>
      <c r="T54" s="7">
        <f>Table1[[#This Row],[Profit]]/Table1[[#This Row],[Sales]]</f>
        <v>0.1056193297537493</v>
      </c>
      <c r="U54" s="12" t="s">
        <v>33</v>
      </c>
      <c r="V54" s="12" t="s">
        <v>136</v>
      </c>
      <c r="W54" s="12" t="s">
        <v>171</v>
      </c>
      <c r="X54" s="12" t="s">
        <v>172</v>
      </c>
      <c r="Y54" s="12">
        <v>70056</v>
      </c>
      <c r="Z54" s="13">
        <v>42162</v>
      </c>
      <c r="AA54" s="14" t="str">
        <f>TEXT(Table1[[#This Row],[Order Date]],"mmmm")</f>
        <v>June</v>
      </c>
      <c r="AB54" s="8" t="str">
        <f>TEXT(Table1[[#This Row],[Order Date]],"yyyy")</f>
        <v>2015</v>
      </c>
      <c r="AC54" s="13">
        <v>42164</v>
      </c>
      <c r="AD54" s="12">
        <v>22.817999999999998</v>
      </c>
      <c r="AE54" s="12">
        <v>16</v>
      </c>
      <c r="AF54" s="12">
        <v>216.04</v>
      </c>
      <c r="AG54" s="12">
        <v>87178</v>
      </c>
      <c r="AH54" s="7" t="str">
        <f>IF(COUNTIF(Returns!$A$2:$A$1635,Orders!AG54)&gt;0,"Returned","Not Returned")</f>
        <v>Not Returned</v>
      </c>
    </row>
    <row r="55" spans="5:34" ht="12.75" customHeight="1" thickTop="1" thickBot="1" x14ac:dyDescent="0.3">
      <c r="E55" s="9">
        <v>6243</v>
      </c>
      <c r="F55" s="2" t="s">
        <v>37</v>
      </c>
      <c r="G55" s="2">
        <v>0.04</v>
      </c>
      <c r="H55" s="2">
        <v>160.97999999999999</v>
      </c>
      <c r="I55" s="2">
        <v>30</v>
      </c>
      <c r="J55" s="2">
        <v>94</v>
      </c>
      <c r="K55" s="7" t="str">
        <f>IF(COUNTIF(Table1[Customer ID],Table1[[#This Row],[Customer ID]])&gt;1,"Repeat Customer","One-Time Customer")</f>
        <v>Repeat Customer</v>
      </c>
      <c r="L55" s="2" t="s">
        <v>176</v>
      </c>
      <c r="M55" s="2" t="s">
        <v>39</v>
      </c>
      <c r="N55" s="2" t="s">
        <v>40</v>
      </c>
      <c r="O55" s="2" t="s">
        <v>41</v>
      </c>
      <c r="P55" s="2" t="s">
        <v>42</v>
      </c>
      <c r="Q55" s="2" t="s">
        <v>43</v>
      </c>
      <c r="R55" s="2" t="s">
        <v>177</v>
      </c>
      <c r="S55" s="2">
        <v>0.62</v>
      </c>
      <c r="T55" s="7">
        <f>Table1[[#This Row],[Profit]]/Table1[[#This Row],[Sales]]</f>
        <v>1.8498041852417171E-2</v>
      </c>
      <c r="U55" s="2" t="s">
        <v>33</v>
      </c>
      <c r="V55" s="2" t="s">
        <v>61</v>
      </c>
      <c r="W55" s="2" t="s">
        <v>178</v>
      </c>
      <c r="X55" s="2" t="s">
        <v>179</v>
      </c>
      <c r="Y55" s="2">
        <v>60601</v>
      </c>
      <c r="Z55" s="10">
        <v>42127</v>
      </c>
      <c r="AA55" s="14" t="str">
        <f>TEXT(Table1[[#This Row],[Order Date]],"mmmm")</f>
        <v>May</v>
      </c>
      <c r="AB55" s="8" t="str">
        <f>TEXT(Table1[[#This Row],[Order Date]],"yyyy")</f>
        <v>2015</v>
      </c>
      <c r="AC55" s="10">
        <v>42129</v>
      </c>
      <c r="AD55" s="2">
        <v>116.1</v>
      </c>
      <c r="AE55" s="2">
        <v>37</v>
      </c>
      <c r="AF55" s="2">
        <v>6276.34</v>
      </c>
      <c r="AG55" s="2">
        <v>44231</v>
      </c>
      <c r="AH55" s="7" t="str">
        <f>IF(COUNTIF(Returns!$A$2:$A$1635,Orders!AG55)&gt;0,"Returned","Not Returned")</f>
        <v>Not Returned</v>
      </c>
    </row>
    <row r="56" spans="5:34" ht="12.75" customHeight="1" thickTop="1" thickBot="1" x14ac:dyDescent="0.3">
      <c r="E56" s="11">
        <v>6244</v>
      </c>
      <c r="F56" s="12" t="s">
        <v>37</v>
      </c>
      <c r="G56" s="12">
        <v>0.01</v>
      </c>
      <c r="H56" s="12">
        <v>17.98</v>
      </c>
      <c r="I56" s="12">
        <v>4</v>
      </c>
      <c r="J56" s="12">
        <v>94</v>
      </c>
      <c r="K56" s="7" t="str">
        <f>IF(COUNTIF(Table1[Customer ID],Table1[[#This Row],[Customer ID]])&gt;1,"Repeat Customer","One-Time Customer")</f>
        <v>Repeat Customer</v>
      </c>
      <c r="L56" s="12" t="s">
        <v>176</v>
      </c>
      <c r="M56" s="12" t="s">
        <v>49</v>
      </c>
      <c r="N56" s="12" t="s">
        <v>40</v>
      </c>
      <c r="O56" s="12" t="s">
        <v>77</v>
      </c>
      <c r="P56" s="12" t="s">
        <v>180</v>
      </c>
      <c r="Q56" s="12" t="s">
        <v>59</v>
      </c>
      <c r="R56" s="12" t="s">
        <v>181</v>
      </c>
      <c r="S56" s="12">
        <v>0.79</v>
      </c>
      <c r="T56" s="7">
        <f>Table1[[#This Row],[Profit]]/Table1[[#This Row],[Sales]]</f>
        <v>-3.3013061101936643E-2</v>
      </c>
      <c r="U56" s="12" t="s">
        <v>33</v>
      </c>
      <c r="V56" s="12" t="s">
        <v>61</v>
      </c>
      <c r="W56" s="12" t="s">
        <v>178</v>
      </c>
      <c r="X56" s="12" t="s">
        <v>179</v>
      </c>
      <c r="Y56" s="12">
        <v>60601</v>
      </c>
      <c r="Z56" s="13">
        <v>42127</v>
      </c>
      <c r="AA56" s="14" t="str">
        <f>TEXT(Table1[[#This Row],[Order Date]],"mmmm")</f>
        <v>May</v>
      </c>
      <c r="AB56" s="8" t="str">
        <f>TEXT(Table1[[#This Row],[Order Date]],"yyyy")</f>
        <v>2015</v>
      </c>
      <c r="AC56" s="13">
        <v>42129</v>
      </c>
      <c r="AD56" s="12">
        <v>-87.96</v>
      </c>
      <c r="AE56" s="12">
        <v>146</v>
      </c>
      <c r="AF56" s="12">
        <v>2664.4</v>
      </c>
      <c r="AG56" s="12">
        <v>44231</v>
      </c>
      <c r="AH56" s="7" t="str">
        <f>IF(COUNTIF(Returns!$A$2:$A$1635,Orders!AG56)&gt;0,"Returned","Not Returned")</f>
        <v>Not Returned</v>
      </c>
    </row>
    <row r="57" spans="5:34" ht="12.75" customHeight="1" thickTop="1" thickBot="1" x14ac:dyDescent="0.3">
      <c r="E57" s="9">
        <v>24243</v>
      </c>
      <c r="F57" s="2" t="s">
        <v>37</v>
      </c>
      <c r="G57" s="2">
        <v>0.04</v>
      </c>
      <c r="H57" s="2">
        <v>160.97999999999999</v>
      </c>
      <c r="I57" s="2">
        <v>30</v>
      </c>
      <c r="J57" s="2">
        <v>97</v>
      </c>
      <c r="K57" s="7" t="str">
        <f>IF(COUNTIF(Table1[Customer ID],Table1[[#This Row],[Customer ID]])&gt;1,"Repeat Customer","One-Time Customer")</f>
        <v>Repeat Customer</v>
      </c>
      <c r="L57" s="2" t="s">
        <v>182</v>
      </c>
      <c r="M57" s="2" t="s">
        <v>39</v>
      </c>
      <c r="N57" s="2" t="s">
        <v>40</v>
      </c>
      <c r="O57" s="2" t="s">
        <v>41</v>
      </c>
      <c r="P57" s="2" t="s">
        <v>42</v>
      </c>
      <c r="Q57" s="2" t="s">
        <v>43</v>
      </c>
      <c r="R57" s="2" t="s">
        <v>177</v>
      </c>
      <c r="S57" s="2">
        <v>0.62</v>
      </c>
      <c r="T57" s="7">
        <f>Table1[[#This Row],[Profit]]/Table1[[#This Row],[Sales]]</f>
        <v>0.16730421568370582</v>
      </c>
      <c r="U57" s="2" t="s">
        <v>33</v>
      </c>
      <c r="V57" s="2" t="s">
        <v>61</v>
      </c>
      <c r="W57" s="2" t="s">
        <v>183</v>
      </c>
      <c r="X57" s="2" t="s">
        <v>184</v>
      </c>
      <c r="Y57" s="2">
        <v>66502</v>
      </c>
      <c r="Z57" s="10">
        <v>42127</v>
      </c>
      <c r="AA57" s="14" t="str">
        <f>TEXT(Table1[[#This Row],[Order Date]],"mmmm")</f>
        <v>May</v>
      </c>
      <c r="AB57" s="8" t="str">
        <f>TEXT(Table1[[#This Row],[Order Date]],"yyyy")</f>
        <v>2015</v>
      </c>
      <c r="AC57" s="10">
        <v>42129</v>
      </c>
      <c r="AD57" s="2">
        <v>255.42000000000002</v>
      </c>
      <c r="AE57" s="2">
        <v>9</v>
      </c>
      <c r="AF57" s="2">
        <v>1526.68</v>
      </c>
      <c r="AG57" s="2">
        <v>87306</v>
      </c>
      <c r="AH57" s="7" t="str">
        <f>IF(COUNTIF(Returns!$A$2:$A$1635,Orders!AG57)&gt;0,"Returned","Not Returned")</f>
        <v>Not Returned</v>
      </c>
    </row>
    <row r="58" spans="5:34" ht="12.75" customHeight="1" thickTop="1" thickBot="1" x14ac:dyDescent="0.3">
      <c r="E58" s="11">
        <v>24245</v>
      </c>
      <c r="F58" s="12" t="s">
        <v>37</v>
      </c>
      <c r="G58" s="12">
        <v>0.06</v>
      </c>
      <c r="H58" s="12">
        <v>115.99</v>
      </c>
      <c r="I58" s="12">
        <v>8.99</v>
      </c>
      <c r="J58" s="12">
        <v>97</v>
      </c>
      <c r="K58" s="7" t="str">
        <f>IF(COUNTIF(Table1[Customer ID],Table1[[#This Row],[Customer ID]])&gt;1,"Repeat Customer","One-Time Customer")</f>
        <v>Repeat Customer</v>
      </c>
      <c r="L58" s="12" t="s">
        <v>182</v>
      </c>
      <c r="M58" s="12" t="s">
        <v>49</v>
      </c>
      <c r="N58" s="12" t="s">
        <v>40</v>
      </c>
      <c r="O58" s="12" t="s">
        <v>77</v>
      </c>
      <c r="P58" s="12" t="s">
        <v>78</v>
      </c>
      <c r="Q58" s="12" t="s">
        <v>59</v>
      </c>
      <c r="R58" s="12" t="s">
        <v>185</v>
      </c>
      <c r="S58" s="12">
        <v>0.57999999999999996</v>
      </c>
      <c r="T58" s="7">
        <f>Table1[[#This Row],[Profit]]/Table1[[#This Row],[Sales]]</f>
        <v>0.35113625189494818</v>
      </c>
      <c r="U58" s="12" t="s">
        <v>33</v>
      </c>
      <c r="V58" s="12" t="s">
        <v>61</v>
      </c>
      <c r="W58" s="12" t="s">
        <v>183</v>
      </c>
      <c r="X58" s="12" t="s">
        <v>184</v>
      </c>
      <c r="Y58" s="12">
        <v>66502</v>
      </c>
      <c r="Z58" s="13">
        <v>42127</v>
      </c>
      <c r="AA58" s="14" t="str">
        <f>TEXT(Table1[[#This Row],[Order Date]],"mmmm")</f>
        <v>May</v>
      </c>
      <c r="AB58" s="8" t="str">
        <f>TEXT(Table1[[#This Row],[Order Date]],"yyyy")</f>
        <v>2015</v>
      </c>
      <c r="AC58" s="13">
        <v>42128</v>
      </c>
      <c r="AD58" s="12">
        <v>685.6146</v>
      </c>
      <c r="AE58" s="12">
        <v>20</v>
      </c>
      <c r="AF58" s="12">
        <v>1952.56</v>
      </c>
      <c r="AG58" s="12">
        <v>87306</v>
      </c>
      <c r="AH58" s="7" t="str">
        <f>IF(COUNTIF(Returns!$A$2:$A$1635,Orders!AG58)&gt;0,"Returned","Not Returned")</f>
        <v>Not Returned</v>
      </c>
    </row>
    <row r="59" spans="5:34" ht="12.75" customHeight="1" thickTop="1" thickBot="1" x14ac:dyDescent="0.3">
      <c r="E59" s="9">
        <v>18494</v>
      </c>
      <c r="F59" s="2" t="s">
        <v>56</v>
      </c>
      <c r="G59" s="2">
        <v>0.1</v>
      </c>
      <c r="H59" s="2">
        <v>19.98</v>
      </c>
      <c r="I59" s="2">
        <v>4</v>
      </c>
      <c r="J59" s="2">
        <v>101</v>
      </c>
      <c r="K59" s="7" t="str">
        <f>IF(COUNTIF(Table1[Customer ID],Table1[[#This Row],[Customer ID]])&gt;1,"Repeat Customer","One-Time Customer")</f>
        <v>One-Time Customer</v>
      </c>
      <c r="L59" s="2" t="s">
        <v>186</v>
      </c>
      <c r="M59" s="2" t="s">
        <v>49</v>
      </c>
      <c r="N59" s="2" t="s">
        <v>114</v>
      </c>
      <c r="O59" s="2" t="s">
        <v>77</v>
      </c>
      <c r="P59" s="2" t="s">
        <v>180</v>
      </c>
      <c r="Q59" s="2" t="s">
        <v>59</v>
      </c>
      <c r="R59" s="2" t="s">
        <v>187</v>
      </c>
      <c r="S59" s="2">
        <v>0.68</v>
      </c>
      <c r="T59" s="7">
        <f>Table1[[#This Row],[Profit]]/Table1[[#This Row],[Sales]]</f>
        <v>-5.3361441417701508E-2</v>
      </c>
      <c r="U59" s="2" t="s">
        <v>33</v>
      </c>
      <c r="V59" s="2" t="s">
        <v>53</v>
      </c>
      <c r="W59" s="2" t="s">
        <v>188</v>
      </c>
      <c r="X59" s="2" t="s">
        <v>189</v>
      </c>
      <c r="Y59" s="2">
        <v>4005</v>
      </c>
      <c r="Z59" s="10">
        <v>42177</v>
      </c>
      <c r="AA59" s="14" t="str">
        <f>TEXT(Table1[[#This Row],[Order Date]],"mmmm")</f>
        <v>June</v>
      </c>
      <c r="AB59" s="8" t="str">
        <f>TEXT(Table1[[#This Row],[Order Date]],"yyyy")</f>
        <v>2015</v>
      </c>
      <c r="AC59" s="10">
        <v>42179</v>
      </c>
      <c r="AD59" s="2">
        <v>-16.2</v>
      </c>
      <c r="AE59" s="2">
        <v>16</v>
      </c>
      <c r="AF59" s="2">
        <v>303.58999999999997</v>
      </c>
      <c r="AG59" s="2">
        <v>88205</v>
      </c>
      <c r="AH59" s="7" t="str">
        <f>IF(COUNTIF(Returns!$A$2:$A$1635,Orders!AG59)&gt;0,"Returned","Not Returned")</f>
        <v>Not Returned</v>
      </c>
    </row>
    <row r="60" spans="5:34" ht="12.75" customHeight="1" thickTop="1" thickBot="1" x14ac:dyDescent="0.3">
      <c r="E60" s="11">
        <v>6014</v>
      </c>
      <c r="F60" s="12" t="s">
        <v>56</v>
      </c>
      <c r="G60" s="12">
        <v>0.04</v>
      </c>
      <c r="H60" s="12">
        <v>300.98</v>
      </c>
      <c r="I60" s="12">
        <v>54.92</v>
      </c>
      <c r="J60" s="12">
        <v>102</v>
      </c>
      <c r="K60" s="7" t="str">
        <f>IF(COUNTIF(Table1[Customer ID],Table1[[#This Row],[Customer ID]])&gt;1,"Repeat Customer","One-Time Customer")</f>
        <v>Repeat Customer</v>
      </c>
      <c r="L60" s="12" t="s">
        <v>190</v>
      </c>
      <c r="M60" s="12" t="s">
        <v>39</v>
      </c>
      <c r="N60" s="12" t="s">
        <v>114</v>
      </c>
      <c r="O60" s="12" t="s">
        <v>41</v>
      </c>
      <c r="P60" s="12" t="s">
        <v>191</v>
      </c>
      <c r="Q60" s="12" t="s">
        <v>121</v>
      </c>
      <c r="R60" s="12" t="s">
        <v>192</v>
      </c>
      <c r="S60" s="12">
        <v>0.55000000000000004</v>
      </c>
      <c r="T60" s="7">
        <f>Table1[[#This Row],[Profit]]/Table1[[#This Row],[Sales]]</f>
        <v>0.21392841815064365</v>
      </c>
      <c r="U60" s="12" t="s">
        <v>33</v>
      </c>
      <c r="V60" s="12" t="s">
        <v>53</v>
      </c>
      <c r="W60" s="12" t="s">
        <v>193</v>
      </c>
      <c r="X60" s="12" t="s">
        <v>194</v>
      </c>
      <c r="Y60" s="12">
        <v>2129</v>
      </c>
      <c r="Z60" s="13">
        <v>42100</v>
      </c>
      <c r="AA60" s="14" t="str">
        <f>TEXT(Table1[[#This Row],[Order Date]],"mmmm")</f>
        <v>April</v>
      </c>
      <c r="AB60" s="8" t="str">
        <f>TEXT(Table1[[#This Row],[Order Date]],"yyyy")</f>
        <v>2015</v>
      </c>
      <c r="AC60" s="13">
        <v>42101</v>
      </c>
      <c r="AD60" s="12">
        <v>2023.75</v>
      </c>
      <c r="AE60" s="12">
        <v>31</v>
      </c>
      <c r="AF60" s="12">
        <v>9459.94</v>
      </c>
      <c r="AG60" s="12">
        <v>42599</v>
      </c>
      <c r="AH60" s="7" t="str">
        <f>IF(COUNTIF(Returns!$A$2:$A$1635,Orders!AG60)&gt;0,"Returned","Not Returned")</f>
        <v>Not Returned</v>
      </c>
    </row>
    <row r="61" spans="5:34" ht="12.75" customHeight="1" thickTop="1" thickBot="1" x14ac:dyDescent="0.3">
      <c r="E61" s="9">
        <v>494</v>
      </c>
      <c r="F61" s="2" t="s">
        <v>56</v>
      </c>
      <c r="G61" s="2">
        <v>0.1</v>
      </c>
      <c r="H61" s="2">
        <v>19.98</v>
      </c>
      <c r="I61" s="2">
        <v>4</v>
      </c>
      <c r="J61" s="2">
        <v>102</v>
      </c>
      <c r="K61" s="7" t="str">
        <f>IF(COUNTIF(Table1[Customer ID],Table1[[#This Row],[Customer ID]])&gt;1,"Repeat Customer","One-Time Customer")</f>
        <v>Repeat Customer</v>
      </c>
      <c r="L61" s="2" t="s">
        <v>190</v>
      </c>
      <c r="M61" s="2" t="s">
        <v>49</v>
      </c>
      <c r="N61" s="2" t="s">
        <v>114</v>
      </c>
      <c r="O61" s="2" t="s">
        <v>77</v>
      </c>
      <c r="P61" s="2" t="s">
        <v>180</v>
      </c>
      <c r="Q61" s="2" t="s">
        <v>59</v>
      </c>
      <c r="R61" s="2" t="s">
        <v>187</v>
      </c>
      <c r="S61" s="2">
        <v>0.68</v>
      </c>
      <c r="T61" s="7">
        <f>Table1[[#This Row],[Profit]]/Table1[[#This Row],[Sales]]</f>
        <v>-1.641909642266403E-2</v>
      </c>
      <c r="U61" s="2" t="s">
        <v>33</v>
      </c>
      <c r="V61" s="2" t="s">
        <v>53</v>
      </c>
      <c r="W61" s="2" t="s">
        <v>193</v>
      </c>
      <c r="X61" s="2" t="s">
        <v>194</v>
      </c>
      <c r="Y61" s="2">
        <v>2129</v>
      </c>
      <c r="Z61" s="10">
        <v>42177</v>
      </c>
      <c r="AA61" s="14" t="str">
        <f>TEXT(Table1[[#This Row],[Order Date]],"mmmm")</f>
        <v>June</v>
      </c>
      <c r="AB61" s="8" t="str">
        <f>TEXT(Table1[[#This Row],[Order Date]],"yyyy")</f>
        <v>2015</v>
      </c>
      <c r="AC61" s="10">
        <v>42179</v>
      </c>
      <c r="AD61" s="2">
        <v>-20.25</v>
      </c>
      <c r="AE61" s="2">
        <v>65</v>
      </c>
      <c r="AF61" s="2">
        <v>1233.32</v>
      </c>
      <c r="AG61" s="2">
        <v>3397</v>
      </c>
      <c r="AH61" s="7" t="str">
        <f>IF(COUNTIF(Returns!$A$2:$A$1635,Orders!AG61)&gt;0,"Returned","Not Returned")</f>
        <v>Not Returned</v>
      </c>
    </row>
    <row r="62" spans="5:34" ht="12.75" customHeight="1" thickTop="1" thickBot="1" x14ac:dyDescent="0.3">
      <c r="E62" s="11">
        <v>495</v>
      </c>
      <c r="F62" s="12" t="s">
        <v>56</v>
      </c>
      <c r="G62" s="12">
        <v>0.09</v>
      </c>
      <c r="H62" s="12">
        <v>2.88</v>
      </c>
      <c r="I62" s="12">
        <v>1.49</v>
      </c>
      <c r="J62" s="12">
        <v>102</v>
      </c>
      <c r="K62" s="7" t="str">
        <f>IF(COUNTIF(Table1[Customer ID],Table1[[#This Row],[Customer ID]])&gt;1,"Repeat Customer","One-Time Customer")</f>
        <v>Repeat Customer</v>
      </c>
      <c r="L62" s="12" t="s">
        <v>190</v>
      </c>
      <c r="M62" s="12" t="s">
        <v>49</v>
      </c>
      <c r="N62" s="12" t="s">
        <v>114</v>
      </c>
      <c r="O62" s="12" t="s">
        <v>29</v>
      </c>
      <c r="P62" s="12" t="s">
        <v>109</v>
      </c>
      <c r="Q62" s="12" t="s">
        <v>59</v>
      </c>
      <c r="R62" s="12" t="s">
        <v>195</v>
      </c>
      <c r="S62" s="12">
        <v>0.36</v>
      </c>
      <c r="T62" s="7">
        <f>Table1[[#This Row],[Profit]]/Table1[[#This Row],[Sales]]</f>
        <v>-7.1464806594800243E-2</v>
      </c>
      <c r="U62" s="12" t="s">
        <v>33</v>
      </c>
      <c r="V62" s="12" t="s">
        <v>53</v>
      </c>
      <c r="W62" s="12" t="s">
        <v>193</v>
      </c>
      <c r="X62" s="12" t="s">
        <v>194</v>
      </c>
      <c r="Y62" s="12">
        <v>2129</v>
      </c>
      <c r="Z62" s="13">
        <v>42177</v>
      </c>
      <c r="AA62" s="14" t="str">
        <f>TEXT(Table1[[#This Row],[Order Date]],"mmmm")</f>
        <v>June</v>
      </c>
      <c r="AB62" s="8" t="str">
        <f>TEXT(Table1[[#This Row],[Order Date]],"yyyy")</f>
        <v>2015</v>
      </c>
      <c r="AC62" s="13">
        <v>42178</v>
      </c>
      <c r="AD62" s="12">
        <v>-3.3809999999999998</v>
      </c>
      <c r="AE62" s="12">
        <v>17</v>
      </c>
      <c r="AF62" s="12">
        <v>47.31</v>
      </c>
      <c r="AG62" s="12">
        <v>3397</v>
      </c>
      <c r="AH62" s="7" t="str">
        <f>IF(COUNTIF(Returns!$A$2:$A$1635,Orders!AG62)&gt;0,"Returned","Not Returned")</f>
        <v>Not Returned</v>
      </c>
    </row>
    <row r="63" spans="5:34" ht="12.75" customHeight="1" thickTop="1" thickBot="1" x14ac:dyDescent="0.3">
      <c r="E63" s="9">
        <v>24014</v>
      </c>
      <c r="F63" s="2" t="s">
        <v>56</v>
      </c>
      <c r="G63" s="2">
        <v>0.04</v>
      </c>
      <c r="H63" s="2">
        <v>300.98</v>
      </c>
      <c r="I63" s="2">
        <v>54.92</v>
      </c>
      <c r="J63" s="2">
        <v>107</v>
      </c>
      <c r="K63" s="7" t="str">
        <f>IF(COUNTIF(Table1[Customer ID],Table1[[#This Row],[Customer ID]])&gt;1,"Repeat Customer","One-Time Customer")</f>
        <v>One-Time Customer</v>
      </c>
      <c r="L63" s="2" t="s">
        <v>196</v>
      </c>
      <c r="M63" s="2" t="s">
        <v>39</v>
      </c>
      <c r="N63" s="2" t="s">
        <v>114</v>
      </c>
      <c r="O63" s="2" t="s">
        <v>41</v>
      </c>
      <c r="P63" s="2" t="s">
        <v>191</v>
      </c>
      <c r="Q63" s="2" t="s">
        <v>121</v>
      </c>
      <c r="R63" s="2" t="s">
        <v>192</v>
      </c>
      <c r="S63" s="2">
        <v>0.55000000000000004</v>
      </c>
      <c r="T63" s="7">
        <f>Table1[[#This Row],[Profit]]/Table1[[#This Row],[Sales]]</f>
        <v>0.69</v>
      </c>
      <c r="U63" s="2" t="s">
        <v>33</v>
      </c>
      <c r="V63" s="2" t="s">
        <v>53</v>
      </c>
      <c r="W63" s="2" t="s">
        <v>197</v>
      </c>
      <c r="X63" s="2" t="s">
        <v>198</v>
      </c>
      <c r="Y63" s="2">
        <v>3820</v>
      </c>
      <c r="Z63" s="10">
        <v>42100</v>
      </c>
      <c r="AA63" s="14" t="str">
        <f>TEXT(Table1[[#This Row],[Order Date]],"mmmm")</f>
        <v>April</v>
      </c>
      <c r="AB63" s="8" t="str">
        <f>TEXT(Table1[[#This Row],[Order Date]],"yyyy")</f>
        <v>2015</v>
      </c>
      <c r="AC63" s="10">
        <v>42101</v>
      </c>
      <c r="AD63" s="2">
        <v>1684.4762999999998</v>
      </c>
      <c r="AE63" s="2">
        <v>8</v>
      </c>
      <c r="AF63" s="2">
        <v>2441.27</v>
      </c>
      <c r="AG63" s="2">
        <v>88204</v>
      </c>
      <c r="AH63" s="7" t="str">
        <f>IF(COUNTIF(Returns!$A$2:$A$1635,Orders!AG63)&gt;0,"Returned","Not Returned")</f>
        <v>Not Returned</v>
      </c>
    </row>
    <row r="64" spans="5:34" ht="12.75" customHeight="1" thickTop="1" thickBot="1" x14ac:dyDescent="0.3">
      <c r="E64" s="11">
        <v>18495</v>
      </c>
      <c r="F64" s="12" t="s">
        <v>56</v>
      </c>
      <c r="G64" s="12">
        <v>0.09</v>
      </c>
      <c r="H64" s="12">
        <v>2.88</v>
      </c>
      <c r="I64" s="12">
        <v>1.49</v>
      </c>
      <c r="J64" s="12">
        <v>109</v>
      </c>
      <c r="K64" s="7" t="str">
        <f>IF(COUNTIF(Table1[Customer ID],Table1[[#This Row],[Customer ID]])&gt;1,"Repeat Customer","One-Time Customer")</f>
        <v>One-Time Customer</v>
      </c>
      <c r="L64" s="12" t="s">
        <v>199</v>
      </c>
      <c r="M64" s="12" t="s">
        <v>49</v>
      </c>
      <c r="N64" s="12" t="s">
        <v>114</v>
      </c>
      <c r="O64" s="12" t="s">
        <v>29</v>
      </c>
      <c r="P64" s="12" t="s">
        <v>109</v>
      </c>
      <c r="Q64" s="12" t="s">
        <v>59</v>
      </c>
      <c r="R64" s="12" t="s">
        <v>195</v>
      </c>
      <c r="S64" s="12">
        <v>0.36</v>
      </c>
      <c r="T64" s="7">
        <f>Table1[[#This Row],[Profit]]/Table1[[#This Row],[Sales]]</f>
        <v>-0.24301886792452826</v>
      </c>
      <c r="U64" s="12" t="s">
        <v>33</v>
      </c>
      <c r="V64" s="12" t="s">
        <v>53</v>
      </c>
      <c r="W64" s="12" t="s">
        <v>54</v>
      </c>
      <c r="X64" s="12" t="s">
        <v>200</v>
      </c>
      <c r="Y64" s="12">
        <v>7644</v>
      </c>
      <c r="Z64" s="13">
        <v>42177</v>
      </c>
      <c r="AA64" s="14" t="str">
        <f>TEXT(Table1[[#This Row],[Order Date]],"mmmm")</f>
        <v>June</v>
      </c>
      <c r="AB64" s="8" t="str">
        <f>TEXT(Table1[[#This Row],[Order Date]],"yyyy")</f>
        <v>2015</v>
      </c>
      <c r="AC64" s="13">
        <v>42178</v>
      </c>
      <c r="AD64" s="12">
        <v>-2.7047999999999996</v>
      </c>
      <c r="AE64" s="12">
        <v>4</v>
      </c>
      <c r="AF64" s="12">
        <v>11.13</v>
      </c>
      <c r="AG64" s="12">
        <v>88205</v>
      </c>
      <c r="AH64" s="7" t="str">
        <f>IF(COUNTIF(Returns!$A$2:$A$1635,Orders!AG64)&gt;0,"Returned","Not Returned")</f>
        <v>Not Returned</v>
      </c>
    </row>
    <row r="65" spans="5:34" ht="12.75" customHeight="1" thickTop="1" thickBot="1" x14ac:dyDescent="0.3">
      <c r="E65" s="9">
        <v>19074</v>
      </c>
      <c r="F65" s="2" t="s">
        <v>25</v>
      </c>
      <c r="G65" s="2">
        <v>0.03</v>
      </c>
      <c r="H65" s="2">
        <v>4.26</v>
      </c>
      <c r="I65" s="2">
        <v>1.2</v>
      </c>
      <c r="J65" s="2">
        <v>114</v>
      </c>
      <c r="K65" s="7" t="str">
        <f>IF(COUNTIF(Table1[Customer ID],Table1[[#This Row],[Customer ID]])&gt;1,"Repeat Customer","One-Time Customer")</f>
        <v>Repeat Customer</v>
      </c>
      <c r="L65" s="2" t="s">
        <v>201</v>
      </c>
      <c r="M65" s="2" t="s">
        <v>49</v>
      </c>
      <c r="N65" s="2" t="s">
        <v>40</v>
      </c>
      <c r="O65" s="2" t="s">
        <v>29</v>
      </c>
      <c r="P65" s="2" t="s">
        <v>30</v>
      </c>
      <c r="Q65" s="2" t="s">
        <v>31</v>
      </c>
      <c r="R65" s="2" t="s">
        <v>202</v>
      </c>
      <c r="S65" s="2">
        <v>0.44</v>
      </c>
      <c r="T65" s="7">
        <f>Table1[[#This Row],[Profit]]/Table1[[#This Row],[Sales]]</f>
        <v>0.63247457627118653</v>
      </c>
      <c r="U65" s="2" t="s">
        <v>33</v>
      </c>
      <c r="V65" s="2" t="s">
        <v>34</v>
      </c>
      <c r="W65" s="2" t="s">
        <v>102</v>
      </c>
      <c r="X65" s="2" t="s">
        <v>203</v>
      </c>
      <c r="Y65" s="2">
        <v>97035</v>
      </c>
      <c r="Z65" s="10">
        <v>42007</v>
      </c>
      <c r="AA65" s="14" t="str">
        <f>TEXT(Table1[[#This Row],[Order Date]],"mmmm")</f>
        <v>January</v>
      </c>
      <c r="AB65" s="8" t="str">
        <f>TEXT(Table1[[#This Row],[Order Date]],"yyyy")</f>
        <v>2015</v>
      </c>
      <c r="AC65" s="10">
        <v>42008</v>
      </c>
      <c r="AD65" s="2">
        <v>18.658000000000001</v>
      </c>
      <c r="AE65" s="2">
        <v>7</v>
      </c>
      <c r="AF65" s="2">
        <v>29.5</v>
      </c>
      <c r="AG65" s="2">
        <v>89583</v>
      </c>
      <c r="AH65" s="7" t="str">
        <f>IF(COUNTIF(Returns!$A$2:$A$1635,Orders!AG65)&gt;0,"Returned","Not Returned")</f>
        <v>Not Returned</v>
      </c>
    </row>
    <row r="66" spans="5:34" ht="12.75" customHeight="1" thickTop="1" thickBot="1" x14ac:dyDescent="0.3">
      <c r="E66" s="11">
        <v>19950</v>
      </c>
      <c r="F66" s="12" t="s">
        <v>56</v>
      </c>
      <c r="G66" s="12">
        <v>0.01</v>
      </c>
      <c r="H66" s="12">
        <v>4.91</v>
      </c>
      <c r="I66" s="12">
        <v>0.5</v>
      </c>
      <c r="J66" s="12">
        <v>114</v>
      </c>
      <c r="K66" s="7" t="str">
        <f>IF(COUNTIF(Table1[Customer ID],Table1[[#This Row],[Customer ID]])&gt;1,"Repeat Customer","One-Time Customer")</f>
        <v>Repeat Customer</v>
      </c>
      <c r="L66" s="12" t="s">
        <v>201</v>
      </c>
      <c r="M66" s="12" t="s">
        <v>49</v>
      </c>
      <c r="N66" s="12" t="s">
        <v>40</v>
      </c>
      <c r="O66" s="12" t="s">
        <v>29</v>
      </c>
      <c r="P66" s="12" t="s">
        <v>134</v>
      </c>
      <c r="Q66" s="12" t="s">
        <v>59</v>
      </c>
      <c r="R66" s="12" t="s">
        <v>163</v>
      </c>
      <c r="S66" s="12">
        <v>0.36</v>
      </c>
      <c r="T66" s="7">
        <f>Table1[[#This Row],[Profit]]/Table1[[#This Row],[Sales]]</f>
        <v>0.69</v>
      </c>
      <c r="U66" s="12" t="s">
        <v>33</v>
      </c>
      <c r="V66" s="12" t="s">
        <v>34</v>
      </c>
      <c r="W66" s="12" t="s">
        <v>102</v>
      </c>
      <c r="X66" s="12" t="s">
        <v>203</v>
      </c>
      <c r="Y66" s="12">
        <v>97035</v>
      </c>
      <c r="Z66" s="13">
        <v>42098</v>
      </c>
      <c r="AA66" s="14" t="str">
        <f>TEXT(Table1[[#This Row],[Order Date]],"mmmm")</f>
        <v>April</v>
      </c>
      <c r="AB66" s="8" t="str">
        <f>TEXT(Table1[[#This Row],[Order Date]],"yyyy")</f>
        <v>2015</v>
      </c>
      <c r="AC66" s="13">
        <v>42100</v>
      </c>
      <c r="AD66" s="12">
        <v>40.247699999999995</v>
      </c>
      <c r="AE66" s="12">
        <v>12</v>
      </c>
      <c r="AF66" s="12">
        <v>58.33</v>
      </c>
      <c r="AG66" s="12">
        <v>89584</v>
      </c>
      <c r="AH66" s="7" t="str">
        <f>IF(COUNTIF(Returns!$A$2:$A$1635,Orders!AG66)&gt;0,"Returned","Not Returned")</f>
        <v>Not Returned</v>
      </c>
    </row>
    <row r="67" spans="5:34" ht="12.75" customHeight="1" thickTop="1" thickBot="1" x14ac:dyDescent="0.3">
      <c r="E67" s="9">
        <v>19951</v>
      </c>
      <c r="F67" s="2" t="s">
        <v>56</v>
      </c>
      <c r="G67" s="2">
        <v>0.09</v>
      </c>
      <c r="H67" s="2">
        <v>4</v>
      </c>
      <c r="I67" s="2">
        <v>1.3</v>
      </c>
      <c r="J67" s="2">
        <v>114</v>
      </c>
      <c r="K67" s="7" t="str">
        <f>IF(COUNTIF(Table1[Customer ID],Table1[[#This Row],[Customer ID]])&gt;1,"Repeat Customer","One-Time Customer")</f>
        <v>Repeat Customer</v>
      </c>
      <c r="L67" s="2" t="s">
        <v>201</v>
      </c>
      <c r="M67" s="2" t="s">
        <v>27</v>
      </c>
      <c r="N67" s="2" t="s">
        <v>40</v>
      </c>
      <c r="O67" s="2" t="s">
        <v>29</v>
      </c>
      <c r="P67" s="2" t="s">
        <v>93</v>
      </c>
      <c r="Q67" s="2" t="s">
        <v>31</v>
      </c>
      <c r="R67" s="2" t="s">
        <v>204</v>
      </c>
      <c r="S67" s="2">
        <v>0.37</v>
      </c>
      <c r="T67" s="7">
        <f>Table1[[#This Row],[Profit]]/Table1[[#This Row],[Sales]]</f>
        <v>0.69</v>
      </c>
      <c r="U67" s="2" t="s">
        <v>33</v>
      </c>
      <c r="V67" s="2" t="s">
        <v>34</v>
      </c>
      <c r="W67" s="2" t="s">
        <v>102</v>
      </c>
      <c r="X67" s="2" t="s">
        <v>203</v>
      </c>
      <c r="Y67" s="2">
        <v>97035</v>
      </c>
      <c r="Z67" s="10">
        <v>42098</v>
      </c>
      <c r="AA67" s="14" t="str">
        <f>TEXT(Table1[[#This Row],[Order Date]],"mmmm")</f>
        <v>April</v>
      </c>
      <c r="AB67" s="8" t="str">
        <f>TEXT(Table1[[#This Row],[Order Date]],"yyyy")</f>
        <v>2015</v>
      </c>
      <c r="AC67" s="10">
        <v>42100</v>
      </c>
      <c r="AD67" s="2">
        <v>14.0898</v>
      </c>
      <c r="AE67" s="2">
        <v>5</v>
      </c>
      <c r="AF67" s="2">
        <v>20.420000000000002</v>
      </c>
      <c r="AG67" s="2">
        <v>89584</v>
      </c>
      <c r="AH67" s="7" t="str">
        <f>IF(COUNTIF(Returns!$A$2:$A$1635,Orders!AG67)&gt;0,"Returned","Not Returned")</f>
        <v>Not Returned</v>
      </c>
    </row>
    <row r="68" spans="5:34" ht="12.75" customHeight="1" thickTop="1" thickBot="1" x14ac:dyDescent="0.3">
      <c r="E68" s="11">
        <v>26241</v>
      </c>
      <c r="F68" s="12" t="s">
        <v>106</v>
      </c>
      <c r="G68" s="12">
        <v>7.0000000000000007E-2</v>
      </c>
      <c r="H68" s="12">
        <v>2.12</v>
      </c>
      <c r="I68" s="12">
        <v>1.99</v>
      </c>
      <c r="J68" s="12">
        <v>115</v>
      </c>
      <c r="K68" s="7" t="str">
        <f>IF(COUNTIF(Table1[Customer ID],Table1[[#This Row],[Customer ID]])&gt;1,"Repeat Customer","One-Time Customer")</f>
        <v>One-Time Customer</v>
      </c>
      <c r="L68" s="12" t="s">
        <v>205</v>
      </c>
      <c r="M68" s="12" t="s">
        <v>49</v>
      </c>
      <c r="N68" s="12" t="s">
        <v>40</v>
      </c>
      <c r="O68" s="12" t="s">
        <v>77</v>
      </c>
      <c r="P68" s="12" t="s">
        <v>180</v>
      </c>
      <c r="Q68" s="12" t="s">
        <v>51</v>
      </c>
      <c r="R68" s="12" t="s">
        <v>206</v>
      </c>
      <c r="S68" s="12">
        <v>0.55000000000000004</v>
      </c>
      <c r="T68" s="7">
        <f>Table1[[#This Row],[Profit]]/Table1[[#This Row],[Sales]]</f>
        <v>-2.1419255849635599</v>
      </c>
      <c r="U68" s="12" t="s">
        <v>33</v>
      </c>
      <c r="V68" s="12" t="s">
        <v>34</v>
      </c>
      <c r="W68" s="12" t="s">
        <v>102</v>
      </c>
      <c r="X68" s="12" t="s">
        <v>207</v>
      </c>
      <c r="Y68" s="12">
        <v>97128</v>
      </c>
      <c r="Z68" s="13">
        <v>42103</v>
      </c>
      <c r="AA68" s="14" t="str">
        <f>TEXT(Table1[[#This Row],[Order Date]],"mmmm")</f>
        <v>April</v>
      </c>
      <c r="AB68" s="8" t="str">
        <f>TEXT(Table1[[#This Row],[Order Date]],"yyyy")</f>
        <v>2015</v>
      </c>
      <c r="AC68" s="13">
        <v>42105</v>
      </c>
      <c r="AD68" s="12">
        <v>-55.84</v>
      </c>
      <c r="AE68" s="12">
        <v>12</v>
      </c>
      <c r="AF68" s="12">
        <v>26.07</v>
      </c>
      <c r="AG68" s="12">
        <v>89585</v>
      </c>
      <c r="AH68" s="7" t="str">
        <f>IF(COUNTIF(Returns!$A$2:$A$1635,Orders!AG68)&gt;0,"Returned","Not Returned")</f>
        <v>Not Returned</v>
      </c>
    </row>
    <row r="69" spans="5:34" ht="12.75" customHeight="1" thickTop="1" thickBot="1" x14ac:dyDescent="0.3">
      <c r="E69" s="9">
        <v>1074</v>
      </c>
      <c r="F69" s="2" t="s">
        <v>25</v>
      </c>
      <c r="G69" s="2">
        <v>0.03</v>
      </c>
      <c r="H69" s="2">
        <v>4.26</v>
      </c>
      <c r="I69" s="2">
        <v>1.2</v>
      </c>
      <c r="J69" s="2">
        <v>117</v>
      </c>
      <c r="K69" s="7" t="str">
        <f>IF(COUNTIF(Table1[Customer ID],Table1[[#This Row],[Customer ID]])&gt;1,"Repeat Customer","One-Time Customer")</f>
        <v>Repeat Customer</v>
      </c>
      <c r="L69" s="2" t="s">
        <v>208</v>
      </c>
      <c r="M69" s="2" t="s">
        <v>49</v>
      </c>
      <c r="N69" s="2" t="s">
        <v>40</v>
      </c>
      <c r="O69" s="2" t="s">
        <v>29</v>
      </c>
      <c r="P69" s="2" t="s">
        <v>30</v>
      </c>
      <c r="Q69" s="2" t="s">
        <v>31</v>
      </c>
      <c r="R69" s="2" t="s">
        <v>202</v>
      </c>
      <c r="S69" s="2">
        <v>0.44</v>
      </c>
      <c r="T69" s="7">
        <f>Table1[[#This Row],[Profit]]/Table1[[#This Row],[Sales]]</f>
        <v>8.034034197823775E-2</v>
      </c>
      <c r="U69" s="2" t="s">
        <v>33</v>
      </c>
      <c r="V69" s="2" t="s">
        <v>34</v>
      </c>
      <c r="W69" s="2" t="s">
        <v>35</v>
      </c>
      <c r="X69" s="2" t="s">
        <v>209</v>
      </c>
      <c r="Y69" s="2">
        <v>98103</v>
      </c>
      <c r="Z69" s="10">
        <v>42007</v>
      </c>
      <c r="AA69" s="14" t="str">
        <f>TEXT(Table1[[#This Row],[Order Date]],"mmmm")</f>
        <v>January</v>
      </c>
      <c r="AB69" s="8" t="str">
        <f>TEXT(Table1[[#This Row],[Order Date]],"yyyy")</f>
        <v>2015</v>
      </c>
      <c r="AC69" s="10">
        <v>42008</v>
      </c>
      <c r="AD69" s="2">
        <v>9.82</v>
      </c>
      <c r="AE69" s="2">
        <v>29</v>
      </c>
      <c r="AF69" s="2">
        <v>122.23</v>
      </c>
      <c r="AG69" s="2">
        <v>7909</v>
      </c>
      <c r="AH69" s="7" t="str">
        <f>IF(COUNTIF(Returns!$A$2:$A$1635,Orders!AG69)&gt;0,"Returned","Not Returned")</f>
        <v>Not Returned</v>
      </c>
    </row>
    <row r="70" spans="5:34" ht="12.75" customHeight="1" thickTop="1" thickBot="1" x14ac:dyDescent="0.3">
      <c r="E70" s="11">
        <v>1950</v>
      </c>
      <c r="F70" s="12" t="s">
        <v>56</v>
      </c>
      <c r="G70" s="12">
        <v>0.01</v>
      </c>
      <c r="H70" s="12">
        <v>4.91</v>
      </c>
      <c r="I70" s="12">
        <v>0.5</v>
      </c>
      <c r="J70" s="12">
        <v>117</v>
      </c>
      <c r="K70" s="7" t="str">
        <f>IF(COUNTIF(Table1[Customer ID],Table1[[#This Row],[Customer ID]])&gt;1,"Repeat Customer","One-Time Customer")</f>
        <v>Repeat Customer</v>
      </c>
      <c r="L70" s="12" t="s">
        <v>208</v>
      </c>
      <c r="M70" s="12" t="s">
        <v>49</v>
      </c>
      <c r="N70" s="12" t="s">
        <v>40</v>
      </c>
      <c r="O70" s="12" t="s">
        <v>29</v>
      </c>
      <c r="P70" s="12" t="s">
        <v>134</v>
      </c>
      <c r="Q70" s="12" t="s">
        <v>59</v>
      </c>
      <c r="R70" s="12" t="s">
        <v>163</v>
      </c>
      <c r="S70" s="12">
        <v>0.36</v>
      </c>
      <c r="T70" s="7">
        <f>Table1[[#This Row],[Profit]]/Table1[[#This Row],[Sales]]</f>
        <v>0.49050161953952554</v>
      </c>
      <c r="U70" s="12" t="s">
        <v>33</v>
      </c>
      <c r="V70" s="12" t="s">
        <v>34</v>
      </c>
      <c r="W70" s="12" t="s">
        <v>35</v>
      </c>
      <c r="X70" s="12" t="s">
        <v>209</v>
      </c>
      <c r="Y70" s="12">
        <v>98103</v>
      </c>
      <c r="Z70" s="13">
        <v>42098</v>
      </c>
      <c r="AA70" s="14" t="str">
        <f>TEXT(Table1[[#This Row],[Order Date]],"mmmm")</f>
        <v>April</v>
      </c>
      <c r="AB70" s="8" t="str">
        <f>TEXT(Table1[[#This Row],[Order Date]],"yyyy")</f>
        <v>2015</v>
      </c>
      <c r="AC70" s="13">
        <v>42100</v>
      </c>
      <c r="AD70" s="12">
        <v>112.06</v>
      </c>
      <c r="AE70" s="12">
        <v>47</v>
      </c>
      <c r="AF70" s="12">
        <v>228.46</v>
      </c>
      <c r="AG70" s="12">
        <v>13959</v>
      </c>
      <c r="AH70" s="7" t="str">
        <f>IF(COUNTIF(Returns!$A$2:$A$1635,Orders!AG70)&gt;0,"Returned","Not Returned")</f>
        <v>Returned</v>
      </c>
    </row>
    <row r="71" spans="5:34" ht="12.75" customHeight="1" thickTop="1" thickBot="1" x14ac:dyDescent="0.3">
      <c r="E71" s="9">
        <v>1951</v>
      </c>
      <c r="F71" s="2" t="s">
        <v>56</v>
      </c>
      <c r="G71" s="2">
        <v>0.09</v>
      </c>
      <c r="H71" s="2">
        <v>4</v>
      </c>
      <c r="I71" s="2">
        <v>1.3</v>
      </c>
      <c r="J71" s="2">
        <v>117</v>
      </c>
      <c r="K71" s="7" t="str">
        <f>IF(COUNTIF(Table1[Customer ID],Table1[[#This Row],[Customer ID]])&gt;1,"Repeat Customer","One-Time Customer")</f>
        <v>Repeat Customer</v>
      </c>
      <c r="L71" s="2" t="s">
        <v>208</v>
      </c>
      <c r="M71" s="2" t="s">
        <v>27</v>
      </c>
      <c r="N71" s="2" t="s">
        <v>40</v>
      </c>
      <c r="O71" s="2" t="s">
        <v>29</v>
      </c>
      <c r="P71" s="2" t="s">
        <v>93</v>
      </c>
      <c r="Q71" s="2" t="s">
        <v>31</v>
      </c>
      <c r="R71" s="2" t="s">
        <v>204</v>
      </c>
      <c r="S71" s="2">
        <v>0.37</v>
      </c>
      <c r="T71" s="7">
        <f>Table1[[#This Row],[Profit]]/Table1[[#This Row],[Sales]]</f>
        <v>0.21633810076021132</v>
      </c>
      <c r="U71" s="2" t="s">
        <v>33</v>
      </c>
      <c r="V71" s="2" t="s">
        <v>34</v>
      </c>
      <c r="W71" s="2" t="s">
        <v>35</v>
      </c>
      <c r="X71" s="2" t="s">
        <v>209</v>
      </c>
      <c r="Y71" s="2">
        <v>98103</v>
      </c>
      <c r="Z71" s="10">
        <v>42098</v>
      </c>
      <c r="AA71" s="14" t="str">
        <f>TEXT(Table1[[#This Row],[Order Date]],"mmmm")</f>
        <v>April</v>
      </c>
      <c r="AB71" s="8" t="str">
        <f>TEXT(Table1[[#This Row],[Order Date]],"yyyy")</f>
        <v>2015</v>
      </c>
      <c r="AC71" s="10">
        <v>42100</v>
      </c>
      <c r="AD71" s="2">
        <v>16.79</v>
      </c>
      <c r="AE71" s="2">
        <v>19</v>
      </c>
      <c r="AF71" s="2">
        <v>77.61</v>
      </c>
      <c r="AG71" s="2">
        <v>13959</v>
      </c>
      <c r="AH71" s="7" t="str">
        <f>IF(COUNTIF(Returns!$A$2:$A$1635,Orders!AG71)&gt;0,"Returned","Not Returned")</f>
        <v>Returned</v>
      </c>
    </row>
    <row r="72" spans="5:34" ht="12.75" customHeight="1" thickTop="1" thickBot="1" x14ac:dyDescent="0.3">
      <c r="E72" s="11">
        <v>8241</v>
      </c>
      <c r="F72" s="12" t="s">
        <v>106</v>
      </c>
      <c r="G72" s="12">
        <v>7.0000000000000007E-2</v>
      </c>
      <c r="H72" s="12">
        <v>2.12</v>
      </c>
      <c r="I72" s="12">
        <v>1.99</v>
      </c>
      <c r="J72" s="12">
        <v>117</v>
      </c>
      <c r="K72" s="7" t="str">
        <f>IF(COUNTIF(Table1[Customer ID],Table1[[#This Row],[Customer ID]])&gt;1,"Repeat Customer","One-Time Customer")</f>
        <v>Repeat Customer</v>
      </c>
      <c r="L72" s="12" t="s">
        <v>208</v>
      </c>
      <c r="M72" s="12" t="s">
        <v>49</v>
      </c>
      <c r="N72" s="12" t="s">
        <v>40</v>
      </c>
      <c r="O72" s="12" t="s">
        <v>77</v>
      </c>
      <c r="P72" s="12" t="s">
        <v>180</v>
      </c>
      <c r="Q72" s="12" t="s">
        <v>51</v>
      </c>
      <c r="R72" s="12" t="s">
        <v>206</v>
      </c>
      <c r="S72" s="12">
        <v>0.55000000000000004</v>
      </c>
      <c r="T72" s="7">
        <f>Table1[[#This Row],[Profit]]/Table1[[#This Row],[Sales]]</f>
        <v>-0.55873524114468687</v>
      </c>
      <c r="U72" s="12" t="s">
        <v>33</v>
      </c>
      <c r="V72" s="12" t="s">
        <v>34</v>
      </c>
      <c r="W72" s="12" t="s">
        <v>35</v>
      </c>
      <c r="X72" s="12" t="s">
        <v>209</v>
      </c>
      <c r="Y72" s="12">
        <v>98103</v>
      </c>
      <c r="Z72" s="13">
        <v>42103</v>
      </c>
      <c r="AA72" s="14" t="str">
        <f>TEXT(Table1[[#This Row],[Order Date]],"mmmm")</f>
        <v>April</v>
      </c>
      <c r="AB72" s="8" t="str">
        <f>TEXT(Table1[[#This Row],[Order Date]],"yyyy")</f>
        <v>2015</v>
      </c>
      <c r="AC72" s="13">
        <v>42105</v>
      </c>
      <c r="AD72" s="12">
        <v>-55.84</v>
      </c>
      <c r="AE72" s="12">
        <v>46</v>
      </c>
      <c r="AF72" s="12">
        <v>99.94</v>
      </c>
      <c r="AG72" s="12">
        <v>58914</v>
      </c>
      <c r="AH72" s="7" t="str">
        <f>IF(COUNTIF(Returns!$A$2:$A$1635,Orders!AG72)&gt;0,"Returned","Not Returned")</f>
        <v>Not Returned</v>
      </c>
    </row>
    <row r="73" spans="5:34" ht="12.75" customHeight="1" thickTop="1" thickBot="1" x14ac:dyDescent="0.3">
      <c r="E73" s="9">
        <v>20688</v>
      </c>
      <c r="F73" s="2" t="s">
        <v>25</v>
      </c>
      <c r="G73" s="2">
        <v>0.05</v>
      </c>
      <c r="H73" s="2">
        <v>6.3</v>
      </c>
      <c r="I73" s="2">
        <v>0.5</v>
      </c>
      <c r="J73" s="2">
        <v>120</v>
      </c>
      <c r="K73" s="7" t="str">
        <f>IF(COUNTIF(Table1[Customer ID],Table1[[#This Row],[Customer ID]])&gt;1,"Repeat Customer","One-Time Customer")</f>
        <v>Repeat Customer</v>
      </c>
      <c r="L73" s="2" t="s">
        <v>210</v>
      </c>
      <c r="M73" s="2" t="s">
        <v>49</v>
      </c>
      <c r="N73" s="2" t="s">
        <v>28</v>
      </c>
      <c r="O73" s="2" t="s">
        <v>29</v>
      </c>
      <c r="P73" s="2" t="s">
        <v>134</v>
      </c>
      <c r="Q73" s="2" t="s">
        <v>59</v>
      </c>
      <c r="R73" s="2" t="s">
        <v>211</v>
      </c>
      <c r="S73" s="2">
        <v>0.39</v>
      </c>
      <c r="T73" s="7">
        <f>Table1[[#This Row],[Profit]]/Table1[[#This Row],[Sales]]</f>
        <v>0.69</v>
      </c>
      <c r="U73" s="2" t="s">
        <v>33</v>
      </c>
      <c r="V73" s="2" t="s">
        <v>34</v>
      </c>
      <c r="W73" s="2" t="s">
        <v>212</v>
      </c>
      <c r="X73" s="2" t="s">
        <v>213</v>
      </c>
      <c r="Y73" s="2">
        <v>84041</v>
      </c>
      <c r="Z73" s="10">
        <v>42016</v>
      </c>
      <c r="AA73" s="14" t="str">
        <f>TEXT(Table1[[#This Row],[Order Date]],"mmmm")</f>
        <v>January</v>
      </c>
      <c r="AB73" s="8" t="str">
        <f>TEXT(Table1[[#This Row],[Order Date]],"yyyy")</f>
        <v>2015</v>
      </c>
      <c r="AC73" s="10">
        <v>42017</v>
      </c>
      <c r="AD73" s="2">
        <v>41.296499999999995</v>
      </c>
      <c r="AE73" s="2">
        <v>10</v>
      </c>
      <c r="AF73" s="2">
        <v>59.85</v>
      </c>
      <c r="AG73" s="2">
        <v>86520</v>
      </c>
      <c r="AH73" s="7" t="str">
        <f>IF(COUNTIF(Returns!$A$2:$A$1635,Orders!AG73)&gt;0,"Returned","Not Returned")</f>
        <v>Not Returned</v>
      </c>
    </row>
    <row r="74" spans="5:34" ht="12.75" customHeight="1" thickTop="1" thickBot="1" x14ac:dyDescent="0.3">
      <c r="E74" s="11">
        <v>20689</v>
      </c>
      <c r="F74" s="12" t="s">
        <v>25</v>
      </c>
      <c r="G74" s="12">
        <v>0.09</v>
      </c>
      <c r="H74" s="12">
        <v>205.99</v>
      </c>
      <c r="I74" s="12">
        <v>3</v>
      </c>
      <c r="J74" s="12">
        <v>120</v>
      </c>
      <c r="K74" s="7" t="str">
        <f>IF(COUNTIF(Table1[Customer ID],Table1[[#This Row],[Customer ID]])&gt;1,"Repeat Customer","One-Time Customer")</f>
        <v>Repeat Customer</v>
      </c>
      <c r="L74" s="12" t="s">
        <v>210</v>
      </c>
      <c r="M74" s="12" t="s">
        <v>27</v>
      </c>
      <c r="N74" s="12" t="s">
        <v>28</v>
      </c>
      <c r="O74" s="12" t="s">
        <v>77</v>
      </c>
      <c r="P74" s="12" t="s">
        <v>78</v>
      </c>
      <c r="Q74" s="12" t="s">
        <v>59</v>
      </c>
      <c r="R74" s="12" t="s">
        <v>214</v>
      </c>
      <c r="S74" s="12">
        <v>0.57999999999999996</v>
      </c>
      <c r="T74" s="7">
        <f>Table1[[#This Row],[Profit]]/Table1[[#This Row],[Sales]]</f>
        <v>0.69</v>
      </c>
      <c r="U74" s="12" t="s">
        <v>33</v>
      </c>
      <c r="V74" s="12" t="s">
        <v>34</v>
      </c>
      <c r="W74" s="12" t="s">
        <v>212</v>
      </c>
      <c r="X74" s="12" t="s">
        <v>213</v>
      </c>
      <c r="Y74" s="12">
        <v>84041</v>
      </c>
      <c r="Z74" s="13">
        <v>42016</v>
      </c>
      <c r="AA74" s="14" t="str">
        <f>TEXT(Table1[[#This Row],[Order Date]],"mmmm")</f>
        <v>January</v>
      </c>
      <c r="AB74" s="8" t="str">
        <f>TEXT(Table1[[#This Row],[Order Date]],"yyyy")</f>
        <v>2015</v>
      </c>
      <c r="AC74" s="13">
        <v>42018</v>
      </c>
      <c r="AD74" s="12">
        <v>1179.0237</v>
      </c>
      <c r="AE74" s="12">
        <v>10</v>
      </c>
      <c r="AF74" s="12">
        <v>1708.73</v>
      </c>
      <c r="AG74" s="12">
        <v>86520</v>
      </c>
      <c r="AH74" s="7" t="str">
        <f>IF(COUNTIF(Returns!$A$2:$A$1635,Orders!AG74)&gt;0,"Returned","Not Returned")</f>
        <v>Not Returned</v>
      </c>
    </row>
    <row r="75" spans="5:34" ht="12.75" customHeight="1" thickTop="1" thickBot="1" x14ac:dyDescent="0.3">
      <c r="E75" s="9">
        <v>19942</v>
      </c>
      <c r="F75" s="2" t="s">
        <v>47</v>
      </c>
      <c r="G75" s="2">
        <v>0.06</v>
      </c>
      <c r="H75" s="2">
        <v>8.57</v>
      </c>
      <c r="I75" s="2">
        <v>6.14</v>
      </c>
      <c r="J75" s="2">
        <v>123</v>
      </c>
      <c r="K75" s="7" t="str">
        <f>IF(COUNTIF(Table1[Customer ID],Table1[[#This Row],[Customer ID]])&gt;1,"Repeat Customer","One-Time Customer")</f>
        <v>One-Time Customer</v>
      </c>
      <c r="L75" s="2" t="s">
        <v>215</v>
      </c>
      <c r="M75" s="2" t="s">
        <v>49</v>
      </c>
      <c r="N75" s="2" t="s">
        <v>40</v>
      </c>
      <c r="O75" s="2" t="s">
        <v>29</v>
      </c>
      <c r="P75" s="2" t="s">
        <v>174</v>
      </c>
      <c r="Q75" s="2" t="s">
        <v>51</v>
      </c>
      <c r="R75" s="2" t="s">
        <v>216</v>
      </c>
      <c r="S75" s="2">
        <v>0.59</v>
      </c>
      <c r="T75" s="7">
        <f>Table1[[#This Row],[Profit]]/Table1[[#This Row],[Sales]]</f>
        <v>1.1127513951774244</v>
      </c>
      <c r="U75" s="2" t="s">
        <v>33</v>
      </c>
      <c r="V75" s="2" t="s">
        <v>136</v>
      </c>
      <c r="W75" s="2" t="s">
        <v>137</v>
      </c>
      <c r="X75" s="2" t="s">
        <v>217</v>
      </c>
      <c r="Y75" s="2">
        <v>22102</v>
      </c>
      <c r="Z75" s="10">
        <v>42103</v>
      </c>
      <c r="AA75" s="14" t="str">
        <f>TEXT(Table1[[#This Row],[Order Date]],"mmmm")</f>
        <v>April</v>
      </c>
      <c r="AB75" s="8" t="str">
        <f>TEXT(Table1[[#This Row],[Order Date]],"yyyy")</f>
        <v>2015</v>
      </c>
      <c r="AC75" s="10">
        <v>42104</v>
      </c>
      <c r="AD75" s="2">
        <v>105.678</v>
      </c>
      <c r="AE75" s="2">
        <v>11</v>
      </c>
      <c r="AF75" s="2">
        <v>94.97</v>
      </c>
      <c r="AG75" s="2">
        <v>90669</v>
      </c>
      <c r="AH75" s="7" t="str">
        <f>IF(COUNTIF(Returns!$A$2:$A$1635,Orders!AG75)&gt;0,"Returned","Not Returned")</f>
        <v>Not Returned</v>
      </c>
    </row>
    <row r="76" spans="5:34" ht="12.75" customHeight="1" thickTop="1" thickBot="1" x14ac:dyDescent="0.3">
      <c r="E76" s="11">
        <v>24319</v>
      </c>
      <c r="F76" s="12" t="s">
        <v>37</v>
      </c>
      <c r="G76" s="12">
        <v>0.02</v>
      </c>
      <c r="H76" s="12">
        <v>1.74</v>
      </c>
      <c r="I76" s="12">
        <v>4.08</v>
      </c>
      <c r="J76" s="12">
        <v>129</v>
      </c>
      <c r="K76" s="7" t="str">
        <f>IF(COUNTIF(Table1[Customer ID],Table1[[#This Row],[Customer ID]])&gt;1,"Repeat Customer","One-Time Customer")</f>
        <v>Repeat Customer</v>
      </c>
      <c r="L76" s="12" t="s">
        <v>218</v>
      </c>
      <c r="M76" s="12" t="s">
        <v>49</v>
      </c>
      <c r="N76" s="12" t="s">
        <v>58</v>
      </c>
      <c r="O76" s="12" t="s">
        <v>41</v>
      </c>
      <c r="P76" s="12" t="s">
        <v>50</v>
      </c>
      <c r="Q76" s="12" t="s">
        <v>51</v>
      </c>
      <c r="R76" s="12" t="s">
        <v>219</v>
      </c>
      <c r="S76" s="12">
        <v>0.53</v>
      </c>
      <c r="T76" s="7">
        <f>Table1[[#This Row],[Profit]]/Table1[[#This Row],[Sales]]</f>
        <v>-3.6549364613880742</v>
      </c>
      <c r="U76" s="12" t="s">
        <v>33</v>
      </c>
      <c r="V76" s="12" t="s">
        <v>61</v>
      </c>
      <c r="W76" s="12" t="s">
        <v>178</v>
      </c>
      <c r="X76" s="12" t="s">
        <v>220</v>
      </c>
      <c r="Y76" s="12">
        <v>62002</v>
      </c>
      <c r="Z76" s="13">
        <v>42031</v>
      </c>
      <c r="AA76" s="14" t="str">
        <f>TEXT(Table1[[#This Row],[Order Date]],"mmmm")</f>
        <v>January</v>
      </c>
      <c r="AB76" s="8" t="str">
        <f>TEXT(Table1[[#This Row],[Order Date]],"yyyy")</f>
        <v>2015</v>
      </c>
      <c r="AC76" s="13">
        <v>42032</v>
      </c>
      <c r="AD76" s="12">
        <v>-37.39</v>
      </c>
      <c r="AE76" s="12">
        <v>5</v>
      </c>
      <c r="AF76" s="12">
        <v>10.23</v>
      </c>
      <c r="AG76" s="12">
        <v>86693</v>
      </c>
      <c r="AH76" s="7" t="str">
        <f>IF(COUNTIF(Returns!$A$2:$A$1635,Orders!AG76)&gt;0,"Returned","Not Returned")</f>
        <v>Not Returned</v>
      </c>
    </row>
    <row r="77" spans="5:34" ht="12.75" customHeight="1" thickTop="1" thickBot="1" x14ac:dyDescent="0.3">
      <c r="E77" s="9">
        <v>18161</v>
      </c>
      <c r="F77" s="2" t="s">
        <v>37</v>
      </c>
      <c r="G77" s="2">
        <v>7.0000000000000007E-2</v>
      </c>
      <c r="H77" s="2">
        <v>15.74</v>
      </c>
      <c r="I77" s="2">
        <v>1.39</v>
      </c>
      <c r="J77" s="2">
        <v>129</v>
      </c>
      <c r="K77" s="7" t="str">
        <f>IF(COUNTIF(Table1[Customer ID],Table1[[#This Row],[Customer ID]])&gt;1,"Repeat Customer","One-Time Customer")</f>
        <v>Repeat Customer</v>
      </c>
      <c r="L77" s="2" t="s">
        <v>218</v>
      </c>
      <c r="M77" s="2" t="s">
        <v>49</v>
      </c>
      <c r="N77" s="2" t="s">
        <v>58</v>
      </c>
      <c r="O77" s="2" t="s">
        <v>29</v>
      </c>
      <c r="P77" s="2" t="s">
        <v>69</v>
      </c>
      <c r="Q77" s="2" t="s">
        <v>59</v>
      </c>
      <c r="R77" s="2" t="s">
        <v>221</v>
      </c>
      <c r="S77" s="2">
        <v>0.4</v>
      </c>
      <c r="T77" s="7">
        <f>Table1[[#This Row],[Profit]]/Table1[[#This Row],[Sales]]</f>
        <v>0.69</v>
      </c>
      <c r="U77" s="2" t="s">
        <v>33</v>
      </c>
      <c r="V77" s="2" t="s">
        <v>61</v>
      </c>
      <c r="W77" s="2" t="s">
        <v>178</v>
      </c>
      <c r="X77" s="2" t="s">
        <v>220</v>
      </c>
      <c r="Y77" s="2">
        <v>62002</v>
      </c>
      <c r="Z77" s="10">
        <v>42149</v>
      </c>
      <c r="AA77" s="14" t="str">
        <f>TEXT(Table1[[#This Row],[Order Date]],"mmmm")</f>
        <v>May</v>
      </c>
      <c r="AB77" s="8" t="str">
        <f>TEXT(Table1[[#This Row],[Order Date]],"yyyy")</f>
        <v>2015</v>
      </c>
      <c r="AC77" s="10">
        <v>42150</v>
      </c>
      <c r="AD77" s="2">
        <v>149.88869999999997</v>
      </c>
      <c r="AE77" s="2">
        <v>14</v>
      </c>
      <c r="AF77" s="2">
        <v>217.23</v>
      </c>
      <c r="AG77" s="2">
        <v>86694</v>
      </c>
      <c r="AH77" s="7" t="str">
        <f>IF(COUNTIF(Returns!$A$2:$A$1635,Orders!AG77)&gt;0,"Returned","Not Returned")</f>
        <v>Not Returned</v>
      </c>
    </row>
    <row r="78" spans="5:34" ht="12.75" customHeight="1" thickTop="1" thickBot="1" x14ac:dyDescent="0.3">
      <c r="E78" s="11">
        <v>25762</v>
      </c>
      <c r="F78" s="12" t="s">
        <v>47</v>
      </c>
      <c r="G78" s="12">
        <v>0.04</v>
      </c>
      <c r="H78" s="12">
        <v>18.97</v>
      </c>
      <c r="I78" s="12">
        <v>9.5399999999999991</v>
      </c>
      <c r="J78" s="12">
        <v>136</v>
      </c>
      <c r="K78" s="7" t="str">
        <f>IF(COUNTIF(Table1[Customer ID],Table1[[#This Row],[Customer ID]])&gt;1,"Repeat Customer","One-Time Customer")</f>
        <v>Repeat Customer</v>
      </c>
      <c r="L78" s="12" t="s">
        <v>222</v>
      </c>
      <c r="M78" s="12" t="s">
        <v>49</v>
      </c>
      <c r="N78" s="12" t="s">
        <v>58</v>
      </c>
      <c r="O78" s="12" t="s">
        <v>29</v>
      </c>
      <c r="P78" s="12" t="s">
        <v>93</v>
      </c>
      <c r="Q78" s="12" t="s">
        <v>59</v>
      </c>
      <c r="R78" s="12" t="s">
        <v>223</v>
      </c>
      <c r="S78" s="12">
        <v>0.37</v>
      </c>
      <c r="T78" s="7">
        <f>Table1[[#This Row],[Profit]]/Table1[[#This Row],[Sales]]</f>
        <v>2.9880086494987249E-2</v>
      </c>
      <c r="U78" s="12" t="s">
        <v>33</v>
      </c>
      <c r="V78" s="12" t="s">
        <v>34</v>
      </c>
      <c r="W78" s="12" t="s">
        <v>45</v>
      </c>
      <c r="X78" s="12" t="s">
        <v>224</v>
      </c>
      <c r="Y78" s="12">
        <v>94952</v>
      </c>
      <c r="Z78" s="13">
        <v>42140</v>
      </c>
      <c r="AA78" s="14" t="str">
        <f>TEXT(Table1[[#This Row],[Order Date]],"mmmm")</f>
        <v>May</v>
      </c>
      <c r="AB78" s="8" t="str">
        <f>TEXT(Table1[[#This Row],[Order Date]],"yyyy")</f>
        <v>2015</v>
      </c>
      <c r="AC78" s="13">
        <v>42141</v>
      </c>
      <c r="AD78" s="12">
        <v>3.0400000000000027</v>
      </c>
      <c r="AE78" s="12">
        <v>5</v>
      </c>
      <c r="AF78" s="12">
        <v>101.74</v>
      </c>
      <c r="AG78" s="12">
        <v>88534</v>
      </c>
      <c r="AH78" s="7" t="str">
        <f>IF(COUNTIF(Returns!$A$2:$A$1635,Orders!AG78)&gt;0,"Returned","Not Returned")</f>
        <v>Not Returned</v>
      </c>
    </row>
    <row r="79" spans="5:34" ht="12.75" customHeight="1" thickTop="1" thickBot="1" x14ac:dyDescent="0.3">
      <c r="E79" s="9">
        <v>25764</v>
      </c>
      <c r="F79" s="2" t="s">
        <v>47</v>
      </c>
      <c r="G79" s="2">
        <v>0.09</v>
      </c>
      <c r="H79" s="2">
        <v>10.98</v>
      </c>
      <c r="I79" s="2">
        <v>3.37</v>
      </c>
      <c r="J79" s="2">
        <v>136</v>
      </c>
      <c r="K79" s="7" t="str">
        <f>IF(COUNTIF(Table1[Customer ID],Table1[[#This Row],[Customer ID]])&gt;1,"Repeat Customer","One-Time Customer")</f>
        <v>Repeat Customer</v>
      </c>
      <c r="L79" s="2" t="s">
        <v>222</v>
      </c>
      <c r="M79" s="2" t="s">
        <v>49</v>
      </c>
      <c r="N79" s="2" t="s">
        <v>58</v>
      </c>
      <c r="O79" s="2" t="s">
        <v>29</v>
      </c>
      <c r="P79" s="2" t="s">
        <v>174</v>
      </c>
      <c r="Q79" s="2" t="s">
        <v>51</v>
      </c>
      <c r="R79" s="2" t="s">
        <v>225</v>
      </c>
      <c r="S79" s="2">
        <v>0.56999999999999995</v>
      </c>
      <c r="T79" s="7">
        <f>Table1[[#This Row],[Profit]]/Table1[[#This Row],[Sales]]</f>
        <v>3.2016090866067222E-2</v>
      </c>
      <c r="U79" s="2" t="s">
        <v>33</v>
      </c>
      <c r="V79" s="2" t="s">
        <v>34</v>
      </c>
      <c r="W79" s="2" t="s">
        <v>45</v>
      </c>
      <c r="X79" s="2" t="s">
        <v>224</v>
      </c>
      <c r="Y79" s="2">
        <v>94952</v>
      </c>
      <c r="Z79" s="10">
        <v>42140</v>
      </c>
      <c r="AA79" s="14" t="str">
        <f>TEXT(Table1[[#This Row],[Order Date]],"mmmm")</f>
        <v>May</v>
      </c>
      <c r="AB79" s="8" t="str">
        <f>TEXT(Table1[[#This Row],[Order Date]],"yyyy")</f>
        <v>2015</v>
      </c>
      <c r="AC79" s="10">
        <v>42141</v>
      </c>
      <c r="AD79" s="2">
        <v>2.7060000000000013</v>
      </c>
      <c r="AE79" s="2">
        <v>8</v>
      </c>
      <c r="AF79" s="2">
        <v>84.52</v>
      </c>
      <c r="AG79" s="2">
        <v>88534</v>
      </c>
      <c r="AH79" s="7" t="str">
        <f>IF(COUNTIF(Returns!$A$2:$A$1635,Orders!AG79)&gt;0,"Returned","Not Returned")</f>
        <v>Not Returned</v>
      </c>
    </row>
    <row r="80" spans="5:34" ht="12.75" customHeight="1" thickTop="1" thickBot="1" x14ac:dyDescent="0.3">
      <c r="E80" s="11">
        <v>24803</v>
      </c>
      <c r="F80" s="12" t="s">
        <v>47</v>
      </c>
      <c r="G80" s="12">
        <v>0.03</v>
      </c>
      <c r="H80" s="12">
        <v>22.84</v>
      </c>
      <c r="I80" s="12">
        <v>11.54</v>
      </c>
      <c r="J80" s="12">
        <v>142</v>
      </c>
      <c r="K80" s="7" t="str">
        <f>IF(COUNTIF(Table1[Customer ID],Table1[[#This Row],[Customer ID]])&gt;1,"Repeat Customer","One-Time Customer")</f>
        <v>One-Time Customer</v>
      </c>
      <c r="L80" s="12" t="s">
        <v>226</v>
      </c>
      <c r="M80" s="12" t="s">
        <v>49</v>
      </c>
      <c r="N80" s="12" t="s">
        <v>58</v>
      </c>
      <c r="O80" s="12" t="s">
        <v>29</v>
      </c>
      <c r="P80" s="12" t="s">
        <v>93</v>
      </c>
      <c r="Q80" s="12" t="s">
        <v>59</v>
      </c>
      <c r="R80" s="12" t="s">
        <v>227</v>
      </c>
      <c r="S80" s="12">
        <v>0.39</v>
      </c>
      <c r="T80" s="7">
        <f>Table1[[#This Row],[Profit]]/Table1[[#This Row],[Sales]]</f>
        <v>0.29417447775040789</v>
      </c>
      <c r="U80" s="12" t="s">
        <v>33</v>
      </c>
      <c r="V80" s="12" t="s">
        <v>53</v>
      </c>
      <c r="W80" s="12" t="s">
        <v>228</v>
      </c>
      <c r="X80" s="12" t="s">
        <v>229</v>
      </c>
      <c r="Y80" s="12">
        <v>6401</v>
      </c>
      <c r="Z80" s="13">
        <v>42157</v>
      </c>
      <c r="AA80" s="14" t="str">
        <f>TEXT(Table1[[#This Row],[Order Date]],"mmmm")</f>
        <v>June</v>
      </c>
      <c r="AB80" s="8" t="str">
        <f>TEXT(Table1[[#This Row],[Order Date]],"yyyy")</f>
        <v>2015</v>
      </c>
      <c r="AC80" s="13">
        <v>42158</v>
      </c>
      <c r="AD80" s="12">
        <v>91.955999999999989</v>
      </c>
      <c r="AE80" s="12">
        <v>13</v>
      </c>
      <c r="AF80" s="12">
        <v>312.58999999999997</v>
      </c>
      <c r="AG80" s="12">
        <v>91087</v>
      </c>
      <c r="AH80" s="7" t="str">
        <f>IF(COUNTIF(Returns!$A$2:$A$1635,Orders!AG80)&gt;0,"Returned","Not Returned")</f>
        <v>Not Returned</v>
      </c>
    </row>
    <row r="81" spans="5:34" ht="12.75" customHeight="1" thickTop="1" thickBot="1" x14ac:dyDescent="0.3">
      <c r="E81" s="9">
        <v>24805</v>
      </c>
      <c r="F81" s="2" t="s">
        <v>47</v>
      </c>
      <c r="G81" s="2">
        <v>0.05</v>
      </c>
      <c r="H81" s="2">
        <v>10.98</v>
      </c>
      <c r="I81" s="2">
        <v>3.37</v>
      </c>
      <c r="J81" s="2">
        <v>144</v>
      </c>
      <c r="K81" s="7" t="str">
        <f>IF(COUNTIF(Table1[Customer ID],Table1[[#This Row],[Customer ID]])&gt;1,"Repeat Customer","One-Time Customer")</f>
        <v>One-Time Customer</v>
      </c>
      <c r="L81" s="2" t="s">
        <v>230</v>
      </c>
      <c r="M81" s="2" t="s">
        <v>49</v>
      </c>
      <c r="N81" s="2" t="s">
        <v>58</v>
      </c>
      <c r="O81" s="2" t="s">
        <v>29</v>
      </c>
      <c r="P81" s="2" t="s">
        <v>174</v>
      </c>
      <c r="Q81" s="2" t="s">
        <v>51</v>
      </c>
      <c r="R81" s="2" t="s">
        <v>225</v>
      </c>
      <c r="S81" s="2">
        <v>0.56999999999999995</v>
      </c>
      <c r="T81" s="7">
        <f>Table1[[#This Row],[Profit]]/Table1[[#This Row],[Sales]]</f>
        <v>-3.9503105590062107E-2</v>
      </c>
      <c r="U81" s="2" t="s">
        <v>33</v>
      </c>
      <c r="V81" s="2" t="s">
        <v>53</v>
      </c>
      <c r="W81" s="2" t="s">
        <v>193</v>
      </c>
      <c r="X81" s="2" t="s">
        <v>231</v>
      </c>
      <c r="Y81" s="2">
        <v>2664</v>
      </c>
      <c r="Z81" s="10">
        <v>42157</v>
      </c>
      <c r="AA81" s="14" t="str">
        <f>TEXT(Table1[[#This Row],[Order Date]],"mmmm")</f>
        <v>June</v>
      </c>
      <c r="AB81" s="8" t="str">
        <f>TEXT(Table1[[#This Row],[Order Date]],"yyyy")</f>
        <v>2015</v>
      </c>
      <c r="AC81" s="10">
        <v>42158</v>
      </c>
      <c r="AD81" s="2">
        <v>-2.544</v>
      </c>
      <c r="AE81" s="2">
        <v>6</v>
      </c>
      <c r="AF81" s="2">
        <v>64.400000000000006</v>
      </c>
      <c r="AG81" s="2">
        <v>91087</v>
      </c>
      <c r="AH81" s="7" t="str">
        <f>IF(COUNTIF(Returns!$A$2:$A$1635,Orders!AG81)&gt;0,"Returned","Not Returned")</f>
        <v>Not Returned</v>
      </c>
    </row>
    <row r="82" spans="5:34" ht="12.75" customHeight="1" thickTop="1" thickBot="1" x14ac:dyDescent="0.3">
      <c r="E82" s="11">
        <v>24849</v>
      </c>
      <c r="F82" s="12" t="s">
        <v>56</v>
      </c>
      <c r="G82" s="12">
        <v>0.06</v>
      </c>
      <c r="H82" s="12">
        <v>7.04</v>
      </c>
      <c r="I82" s="12">
        <v>2.17</v>
      </c>
      <c r="J82" s="12">
        <v>145</v>
      </c>
      <c r="K82" s="7" t="str">
        <f>IF(COUNTIF(Table1[Customer ID],Table1[[#This Row],[Customer ID]])&gt;1,"Repeat Customer","One-Time Customer")</f>
        <v>Repeat Customer</v>
      </c>
      <c r="L82" s="12" t="s">
        <v>232</v>
      </c>
      <c r="M82" s="12" t="s">
        <v>49</v>
      </c>
      <c r="N82" s="12" t="s">
        <v>58</v>
      </c>
      <c r="O82" s="12" t="s">
        <v>29</v>
      </c>
      <c r="P82" s="12" t="s">
        <v>93</v>
      </c>
      <c r="Q82" s="12" t="s">
        <v>31</v>
      </c>
      <c r="R82" s="12" t="s">
        <v>233</v>
      </c>
      <c r="S82" s="12">
        <v>0.38</v>
      </c>
      <c r="T82" s="7">
        <f>Table1[[#This Row],[Profit]]/Table1[[#This Row],[Sales]]</f>
        <v>0.16963822525597269</v>
      </c>
      <c r="U82" s="12" t="s">
        <v>33</v>
      </c>
      <c r="V82" s="12" t="s">
        <v>53</v>
      </c>
      <c r="W82" s="12" t="s">
        <v>234</v>
      </c>
      <c r="X82" s="12" t="s">
        <v>235</v>
      </c>
      <c r="Y82" s="12">
        <v>15122</v>
      </c>
      <c r="Z82" s="13">
        <v>42019</v>
      </c>
      <c r="AA82" s="14" t="str">
        <f>TEXT(Table1[[#This Row],[Order Date]],"mmmm")</f>
        <v>January</v>
      </c>
      <c r="AB82" s="8" t="str">
        <f>TEXT(Table1[[#This Row],[Order Date]],"yyyy")</f>
        <v>2015</v>
      </c>
      <c r="AC82" s="13">
        <v>42021</v>
      </c>
      <c r="AD82" s="12">
        <v>2.4851999999999999</v>
      </c>
      <c r="AE82" s="12">
        <v>2</v>
      </c>
      <c r="AF82" s="12">
        <v>14.65</v>
      </c>
      <c r="AG82" s="12">
        <v>91086</v>
      </c>
      <c r="AH82" s="7" t="str">
        <f>IF(COUNTIF(Returns!$A$2:$A$1635,Orders!AG82)&gt;0,"Returned","Not Returned")</f>
        <v>Not Returned</v>
      </c>
    </row>
    <row r="83" spans="5:34" ht="12.75" customHeight="1" thickTop="1" thickBot="1" x14ac:dyDescent="0.3">
      <c r="E83" s="9">
        <v>25582</v>
      </c>
      <c r="F83" s="2" t="s">
        <v>106</v>
      </c>
      <c r="G83" s="2">
        <v>7.0000000000000007E-2</v>
      </c>
      <c r="H83" s="2">
        <v>154.13</v>
      </c>
      <c r="I83" s="2">
        <v>69</v>
      </c>
      <c r="J83" s="2">
        <v>145</v>
      </c>
      <c r="K83" s="7" t="str">
        <f>IF(COUNTIF(Table1[Customer ID],Table1[[#This Row],[Customer ID]])&gt;1,"Repeat Customer","One-Time Customer")</f>
        <v>Repeat Customer</v>
      </c>
      <c r="L83" s="2" t="s">
        <v>232</v>
      </c>
      <c r="M83" s="2" t="s">
        <v>27</v>
      </c>
      <c r="N83" s="2" t="s">
        <v>40</v>
      </c>
      <c r="O83" s="2" t="s">
        <v>41</v>
      </c>
      <c r="P83" s="2" t="s">
        <v>152</v>
      </c>
      <c r="Q83" s="2" t="s">
        <v>236</v>
      </c>
      <c r="R83" s="2" t="s">
        <v>237</v>
      </c>
      <c r="S83" s="2">
        <v>0.68</v>
      </c>
      <c r="T83" s="7">
        <f>Table1[[#This Row],[Profit]]/Table1[[#This Row],[Sales]]</f>
        <v>-1.3992639213438565</v>
      </c>
      <c r="U83" s="2" t="s">
        <v>33</v>
      </c>
      <c r="V83" s="2" t="s">
        <v>53</v>
      </c>
      <c r="W83" s="2" t="s">
        <v>234</v>
      </c>
      <c r="X83" s="2" t="s">
        <v>235</v>
      </c>
      <c r="Y83" s="2">
        <v>15122</v>
      </c>
      <c r="Z83" s="10">
        <v>42079</v>
      </c>
      <c r="AA83" s="14" t="str">
        <f>TEXT(Table1[[#This Row],[Order Date]],"mmmm")</f>
        <v>March</v>
      </c>
      <c r="AB83" s="8" t="str">
        <f>TEXT(Table1[[#This Row],[Order Date]],"yyyy")</f>
        <v>2015</v>
      </c>
      <c r="AC83" s="10">
        <v>42079</v>
      </c>
      <c r="AD83" s="2">
        <v>-634.73410000000013</v>
      </c>
      <c r="AE83" s="2">
        <v>3</v>
      </c>
      <c r="AF83" s="2">
        <v>453.62</v>
      </c>
      <c r="AG83" s="2">
        <v>91089</v>
      </c>
      <c r="AH83" s="7" t="str">
        <f>IF(COUNTIF(Returns!$A$2:$A$1635,Orders!AG83)&gt;0,"Returned","Not Returned")</f>
        <v>Not Returned</v>
      </c>
    </row>
    <row r="84" spans="5:34" ht="12.75" customHeight="1" thickTop="1" thickBot="1" x14ac:dyDescent="0.3">
      <c r="E84" s="11">
        <v>23365</v>
      </c>
      <c r="F84" s="12" t="s">
        <v>37</v>
      </c>
      <c r="G84" s="12">
        <v>0.01</v>
      </c>
      <c r="H84" s="12">
        <v>45.98</v>
      </c>
      <c r="I84" s="12">
        <v>4.8</v>
      </c>
      <c r="J84" s="12">
        <v>146</v>
      </c>
      <c r="K84" s="7" t="str">
        <f>IF(COUNTIF(Table1[Customer ID],Table1[[#This Row],[Customer ID]])&gt;1,"Repeat Customer","One-Time Customer")</f>
        <v>Repeat Customer</v>
      </c>
      <c r="L84" s="12" t="s">
        <v>238</v>
      </c>
      <c r="M84" s="12" t="s">
        <v>49</v>
      </c>
      <c r="N84" s="12" t="s">
        <v>58</v>
      </c>
      <c r="O84" s="12" t="s">
        <v>41</v>
      </c>
      <c r="P84" s="12" t="s">
        <v>50</v>
      </c>
      <c r="Q84" s="12" t="s">
        <v>31</v>
      </c>
      <c r="R84" s="12" t="s">
        <v>239</v>
      </c>
      <c r="S84" s="12">
        <v>0.68</v>
      </c>
      <c r="T84" s="7">
        <f>Table1[[#This Row],[Profit]]/Table1[[#This Row],[Sales]]</f>
        <v>0.69</v>
      </c>
      <c r="U84" s="12" t="s">
        <v>33</v>
      </c>
      <c r="V84" s="12" t="s">
        <v>61</v>
      </c>
      <c r="W84" s="12" t="s">
        <v>130</v>
      </c>
      <c r="X84" s="12" t="s">
        <v>240</v>
      </c>
      <c r="Y84" s="12">
        <v>76148</v>
      </c>
      <c r="Z84" s="13">
        <v>42075</v>
      </c>
      <c r="AA84" s="14" t="str">
        <f>TEXT(Table1[[#This Row],[Order Date]],"mmmm")</f>
        <v>March</v>
      </c>
      <c r="AB84" s="8" t="str">
        <f>TEXT(Table1[[#This Row],[Order Date]],"yyyy")</f>
        <v>2015</v>
      </c>
      <c r="AC84" s="13">
        <v>42076</v>
      </c>
      <c r="AD84" s="12">
        <v>133.5771</v>
      </c>
      <c r="AE84" s="12">
        <v>4</v>
      </c>
      <c r="AF84" s="12">
        <v>193.59</v>
      </c>
      <c r="AG84" s="12">
        <v>91088</v>
      </c>
      <c r="AH84" s="7" t="str">
        <f>IF(COUNTIF(Returns!$A$2:$A$1635,Orders!AG84)&gt;0,"Returned","Not Returned")</f>
        <v>Not Returned</v>
      </c>
    </row>
    <row r="85" spans="5:34" ht="12.75" customHeight="1" thickTop="1" thickBot="1" x14ac:dyDescent="0.3">
      <c r="E85" s="9">
        <v>22907</v>
      </c>
      <c r="F85" s="2" t="s">
        <v>56</v>
      </c>
      <c r="G85" s="2">
        <v>0.06</v>
      </c>
      <c r="H85" s="2">
        <v>180.98</v>
      </c>
      <c r="I85" s="2">
        <v>26.2</v>
      </c>
      <c r="J85" s="2">
        <v>146</v>
      </c>
      <c r="K85" s="7" t="str">
        <f>IF(COUNTIF(Table1[Customer ID],Table1[[#This Row],[Customer ID]])&gt;1,"Repeat Customer","One-Time Customer")</f>
        <v>Repeat Customer</v>
      </c>
      <c r="L85" s="2" t="s">
        <v>238</v>
      </c>
      <c r="M85" s="2" t="s">
        <v>39</v>
      </c>
      <c r="N85" s="2" t="s">
        <v>28</v>
      </c>
      <c r="O85" s="2" t="s">
        <v>41</v>
      </c>
      <c r="P85" s="2" t="s">
        <v>42</v>
      </c>
      <c r="Q85" s="2" t="s">
        <v>43</v>
      </c>
      <c r="R85" s="2" t="s">
        <v>241</v>
      </c>
      <c r="S85" s="2">
        <v>0.59</v>
      </c>
      <c r="T85" s="7">
        <f>Table1[[#This Row],[Profit]]/Table1[[#This Row],[Sales]]</f>
        <v>0.27045666275804936</v>
      </c>
      <c r="U85" s="2" t="s">
        <v>33</v>
      </c>
      <c r="V85" s="2" t="s">
        <v>61</v>
      </c>
      <c r="W85" s="2" t="s">
        <v>130</v>
      </c>
      <c r="X85" s="2" t="s">
        <v>240</v>
      </c>
      <c r="Y85" s="2">
        <v>76148</v>
      </c>
      <c r="Z85" s="10">
        <v>42117</v>
      </c>
      <c r="AA85" s="14" t="str">
        <f>TEXT(Table1[[#This Row],[Order Date]],"mmmm")</f>
        <v>April</v>
      </c>
      <c r="AB85" s="8" t="str">
        <f>TEXT(Table1[[#This Row],[Order Date]],"yyyy")</f>
        <v>2015</v>
      </c>
      <c r="AC85" s="10">
        <v>42118</v>
      </c>
      <c r="AD85" s="2">
        <v>251.40839999999997</v>
      </c>
      <c r="AE85" s="2">
        <v>5</v>
      </c>
      <c r="AF85" s="2">
        <v>929.57</v>
      </c>
      <c r="AG85" s="2">
        <v>91090</v>
      </c>
      <c r="AH85" s="7" t="str">
        <f>IF(COUNTIF(Returns!$A$2:$A$1635,Orders!AG85)&gt;0,"Returned","Not Returned")</f>
        <v>Not Returned</v>
      </c>
    </row>
    <row r="86" spans="5:34" ht="12.75" customHeight="1" thickTop="1" thickBot="1" x14ac:dyDescent="0.3">
      <c r="E86" s="11">
        <v>19058</v>
      </c>
      <c r="F86" s="12" t="s">
        <v>47</v>
      </c>
      <c r="G86" s="12">
        <v>0.09</v>
      </c>
      <c r="H86" s="12">
        <v>32.979999999999997</v>
      </c>
      <c r="I86" s="12">
        <v>5.5</v>
      </c>
      <c r="J86" s="12">
        <v>151</v>
      </c>
      <c r="K86" s="7" t="str">
        <f>IF(COUNTIF(Table1[Customer ID],Table1[[#This Row],[Customer ID]])&gt;1,"Repeat Customer","One-Time Customer")</f>
        <v>Repeat Customer</v>
      </c>
      <c r="L86" s="12" t="s">
        <v>242</v>
      </c>
      <c r="M86" s="12" t="s">
        <v>49</v>
      </c>
      <c r="N86" s="12" t="s">
        <v>40</v>
      </c>
      <c r="O86" s="12" t="s">
        <v>77</v>
      </c>
      <c r="P86" s="12" t="s">
        <v>180</v>
      </c>
      <c r="Q86" s="12" t="s">
        <v>59</v>
      </c>
      <c r="R86" s="12" t="s">
        <v>243</v>
      </c>
      <c r="S86" s="12">
        <v>0.75</v>
      </c>
      <c r="T86" s="7">
        <f>Table1[[#This Row],[Profit]]/Table1[[#This Row],[Sales]]</f>
        <v>-0.32433557476785146</v>
      </c>
      <c r="U86" s="12" t="s">
        <v>33</v>
      </c>
      <c r="V86" s="12" t="s">
        <v>136</v>
      </c>
      <c r="W86" s="12" t="s">
        <v>244</v>
      </c>
      <c r="X86" s="12" t="s">
        <v>245</v>
      </c>
      <c r="Y86" s="12">
        <v>37664</v>
      </c>
      <c r="Z86" s="13">
        <v>42026</v>
      </c>
      <c r="AA86" s="14" t="str">
        <f>TEXT(Table1[[#This Row],[Order Date]],"mmmm")</f>
        <v>January</v>
      </c>
      <c r="AB86" s="8" t="str">
        <f>TEXT(Table1[[#This Row],[Order Date]],"yyyy")</f>
        <v>2015</v>
      </c>
      <c r="AC86" s="13">
        <v>42027</v>
      </c>
      <c r="AD86" s="12">
        <v>-20.258000000000003</v>
      </c>
      <c r="AE86" s="12">
        <v>2</v>
      </c>
      <c r="AF86" s="12">
        <v>62.46</v>
      </c>
      <c r="AG86" s="12">
        <v>89521</v>
      </c>
      <c r="AH86" s="7" t="str">
        <f>IF(COUNTIF(Returns!$A$2:$A$1635,Orders!AG86)&gt;0,"Returned","Not Returned")</f>
        <v>Not Returned</v>
      </c>
    </row>
    <row r="87" spans="5:34" ht="12.75" customHeight="1" thickTop="1" thickBot="1" x14ac:dyDescent="0.3">
      <c r="E87" s="9">
        <v>20679</v>
      </c>
      <c r="F87" s="2" t="s">
        <v>25</v>
      </c>
      <c r="G87" s="2">
        <v>0.09</v>
      </c>
      <c r="H87" s="2">
        <v>5.98</v>
      </c>
      <c r="I87" s="2">
        <v>2.5</v>
      </c>
      <c r="J87" s="2">
        <v>151</v>
      </c>
      <c r="K87" s="7" t="str">
        <f>IF(COUNTIF(Table1[Customer ID],Table1[[#This Row],[Customer ID]])&gt;1,"Repeat Customer","One-Time Customer")</f>
        <v>Repeat Customer</v>
      </c>
      <c r="L87" s="2" t="s">
        <v>242</v>
      </c>
      <c r="M87" s="2" t="s">
        <v>49</v>
      </c>
      <c r="N87" s="2" t="s">
        <v>40</v>
      </c>
      <c r="O87" s="2" t="s">
        <v>29</v>
      </c>
      <c r="P87" s="2" t="s">
        <v>69</v>
      </c>
      <c r="Q87" s="2" t="s">
        <v>59</v>
      </c>
      <c r="R87" s="2" t="s">
        <v>246</v>
      </c>
      <c r="S87" s="2">
        <v>0.36</v>
      </c>
      <c r="T87" s="7">
        <f>Table1[[#This Row],[Profit]]/Table1[[#This Row],[Sales]]</f>
        <v>0.49434364994663821</v>
      </c>
      <c r="U87" s="2" t="s">
        <v>33</v>
      </c>
      <c r="V87" s="2" t="s">
        <v>136</v>
      </c>
      <c r="W87" s="2" t="s">
        <v>244</v>
      </c>
      <c r="X87" s="2" t="s">
        <v>245</v>
      </c>
      <c r="Y87" s="2">
        <v>37664</v>
      </c>
      <c r="Z87" s="10">
        <v>42114</v>
      </c>
      <c r="AA87" s="14" t="str">
        <f>TEXT(Table1[[#This Row],[Order Date]],"mmmm")</f>
        <v>April</v>
      </c>
      <c r="AB87" s="8" t="str">
        <f>TEXT(Table1[[#This Row],[Order Date]],"yyyy")</f>
        <v>2015</v>
      </c>
      <c r="AC87" s="10">
        <v>42116</v>
      </c>
      <c r="AD87" s="2">
        <v>13.895999999999999</v>
      </c>
      <c r="AE87" s="2">
        <v>5</v>
      </c>
      <c r="AF87" s="2">
        <v>28.11</v>
      </c>
      <c r="AG87" s="2">
        <v>89523</v>
      </c>
      <c r="AH87" s="7" t="str">
        <f>IF(COUNTIF(Returns!$A$2:$A$1635,Orders!AG87)&gt;0,"Returned","Not Returned")</f>
        <v>Not Returned</v>
      </c>
    </row>
    <row r="88" spans="5:34" ht="12.75" customHeight="1" thickTop="1" thickBot="1" x14ac:dyDescent="0.3">
      <c r="E88" s="11">
        <v>21103</v>
      </c>
      <c r="F88" s="12" t="s">
        <v>47</v>
      </c>
      <c r="G88" s="12">
        <v>0.09</v>
      </c>
      <c r="H88" s="12">
        <v>2.88</v>
      </c>
      <c r="I88" s="12">
        <v>0.7</v>
      </c>
      <c r="J88" s="12">
        <v>152</v>
      </c>
      <c r="K88" s="7" t="str">
        <f>IF(COUNTIF(Table1[Customer ID],Table1[[#This Row],[Customer ID]])&gt;1,"Repeat Customer","One-Time Customer")</f>
        <v>Repeat Customer</v>
      </c>
      <c r="L88" s="12" t="s">
        <v>247</v>
      </c>
      <c r="M88" s="12" t="s">
        <v>49</v>
      </c>
      <c r="N88" s="12" t="s">
        <v>114</v>
      </c>
      <c r="O88" s="12" t="s">
        <v>29</v>
      </c>
      <c r="P88" s="12" t="s">
        <v>30</v>
      </c>
      <c r="Q88" s="12" t="s">
        <v>31</v>
      </c>
      <c r="R88" s="12" t="s">
        <v>248</v>
      </c>
      <c r="S88" s="12">
        <v>0.56000000000000005</v>
      </c>
      <c r="T88" s="7">
        <f>Table1[[#This Row],[Profit]]/Table1[[#This Row],[Sales]]</f>
        <v>-31.403272727272732</v>
      </c>
      <c r="U88" s="12" t="s">
        <v>33</v>
      </c>
      <c r="V88" s="12" t="s">
        <v>136</v>
      </c>
      <c r="W88" s="12" t="s">
        <v>244</v>
      </c>
      <c r="X88" s="12" t="s">
        <v>249</v>
      </c>
      <c r="Y88" s="12">
        <v>37918</v>
      </c>
      <c r="Z88" s="13">
        <v>42019</v>
      </c>
      <c r="AA88" s="14" t="str">
        <f>TEXT(Table1[[#This Row],[Order Date]],"mmmm")</f>
        <v>January</v>
      </c>
      <c r="AB88" s="8" t="str">
        <f>TEXT(Table1[[#This Row],[Order Date]],"yyyy")</f>
        <v>2015</v>
      </c>
      <c r="AC88" s="13">
        <v>42020</v>
      </c>
      <c r="AD88" s="12">
        <v>-172.71800000000002</v>
      </c>
      <c r="AE88" s="12">
        <v>2</v>
      </c>
      <c r="AF88" s="12">
        <v>5.5</v>
      </c>
      <c r="AG88" s="12">
        <v>89520</v>
      </c>
      <c r="AH88" s="7" t="str">
        <f>IF(COUNTIF(Returns!$A$2:$A$1635,Orders!AG88)&gt;0,"Returned","Not Returned")</f>
        <v>Not Returned</v>
      </c>
    </row>
    <row r="89" spans="5:34" ht="12.75" customHeight="1" thickTop="1" thickBot="1" x14ac:dyDescent="0.3">
      <c r="E89" s="9">
        <v>22243</v>
      </c>
      <c r="F89" s="2" t="s">
        <v>106</v>
      </c>
      <c r="G89" s="2">
        <v>0.01</v>
      </c>
      <c r="H89" s="2">
        <v>79.52</v>
      </c>
      <c r="I89" s="2">
        <v>48.2</v>
      </c>
      <c r="J89" s="2">
        <v>152</v>
      </c>
      <c r="K89" s="7" t="str">
        <f>IF(COUNTIF(Table1[Customer ID],Table1[[#This Row],[Customer ID]])&gt;1,"Repeat Customer","One-Time Customer")</f>
        <v>Repeat Customer</v>
      </c>
      <c r="L89" s="2" t="s">
        <v>247</v>
      </c>
      <c r="M89" s="2" t="s">
        <v>49</v>
      </c>
      <c r="N89" s="2" t="s">
        <v>40</v>
      </c>
      <c r="O89" s="2" t="s">
        <v>41</v>
      </c>
      <c r="P89" s="2" t="s">
        <v>50</v>
      </c>
      <c r="Q89" s="2" t="s">
        <v>86</v>
      </c>
      <c r="R89" s="2" t="s">
        <v>250</v>
      </c>
      <c r="S89" s="2">
        <v>0.74</v>
      </c>
      <c r="T89" s="7">
        <f>Table1[[#This Row],[Profit]]/Table1[[#This Row],[Sales]]</f>
        <v>-6.0918782942022034E-2</v>
      </c>
      <c r="U89" s="2" t="s">
        <v>33</v>
      </c>
      <c r="V89" s="2" t="s">
        <v>136</v>
      </c>
      <c r="W89" s="2" t="s">
        <v>244</v>
      </c>
      <c r="X89" s="2" t="s">
        <v>249</v>
      </c>
      <c r="Y89" s="2">
        <v>37918</v>
      </c>
      <c r="Z89" s="10">
        <v>42113</v>
      </c>
      <c r="AA89" s="14" t="str">
        <f>TEXT(Table1[[#This Row],[Order Date]],"mmmm")</f>
        <v>April</v>
      </c>
      <c r="AB89" s="8" t="str">
        <f>TEXT(Table1[[#This Row],[Order Date]],"yyyy")</f>
        <v>2015</v>
      </c>
      <c r="AC89" s="10">
        <v>42120</v>
      </c>
      <c r="AD89" s="2">
        <v>-40.683999999999997</v>
      </c>
      <c r="AE89" s="2">
        <v>8</v>
      </c>
      <c r="AF89" s="2">
        <v>667.84</v>
      </c>
      <c r="AG89" s="2">
        <v>89522</v>
      </c>
      <c r="AH89" s="7" t="str">
        <f>IF(COUNTIF(Returns!$A$2:$A$1635,Orders!AG89)&gt;0,"Returned","Not Returned")</f>
        <v>Not Returned</v>
      </c>
    </row>
    <row r="90" spans="5:34" ht="12.75" customHeight="1" thickTop="1" thickBot="1" x14ac:dyDescent="0.3">
      <c r="E90" s="11">
        <v>21767</v>
      </c>
      <c r="F90" s="12" t="s">
        <v>25</v>
      </c>
      <c r="G90" s="12">
        <v>0.01</v>
      </c>
      <c r="H90" s="12">
        <v>65.989999999999995</v>
      </c>
      <c r="I90" s="12">
        <v>8.99</v>
      </c>
      <c r="J90" s="12">
        <v>152</v>
      </c>
      <c r="K90" s="7" t="str">
        <f>IF(COUNTIF(Table1[Customer ID],Table1[[#This Row],[Customer ID]])&gt;1,"Repeat Customer","One-Time Customer")</f>
        <v>Repeat Customer</v>
      </c>
      <c r="L90" s="12" t="s">
        <v>247</v>
      </c>
      <c r="M90" s="12" t="s">
        <v>49</v>
      </c>
      <c r="N90" s="12" t="s">
        <v>114</v>
      </c>
      <c r="O90" s="12" t="s">
        <v>77</v>
      </c>
      <c r="P90" s="12" t="s">
        <v>78</v>
      </c>
      <c r="Q90" s="12" t="s">
        <v>59</v>
      </c>
      <c r="R90" s="12" t="s">
        <v>251</v>
      </c>
      <c r="S90" s="12">
        <v>0.6</v>
      </c>
      <c r="T90" s="7">
        <f>Table1[[#This Row],[Profit]]/Table1[[#This Row],[Sales]]</f>
        <v>0.33487321630222766</v>
      </c>
      <c r="U90" s="12" t="s">
        <v>33</v>
      </c>
      <c r="V90" s="12" t="s">
        <v>136</v>
      </c>
      <c r="W90" s="12" t="s">
        <v>244</v>
      </c>
      <c r="X90" s="12" t="s">
        <v>249</v>
      </c>
      <c r="Y90" s="12">
        <v>37918</v>
      </c>
      <c r="Z90" s="13">
        <v>42092</v>
      </c>
      <c r="AA90" s="14" t="str">
        <f>TEXT(Table1[[#This Row],[Order Date]],"mmmm")</f>
        <v>March</v>
      </c>
      <c r="AB90" s="8" t="str">
        <f>TEXT(Table1[[#This Row],[Order Date]],"yyyy")</f>
        <v>2015</v>
      </c>
      <c r="AC90" s="13">
        <v>42095</v>
      </c>
      <c r="AD90" s="12">
        <v>97.86</v>
      </c>
      <c r="AE90" s="12">
        <v>5</v>
      </c>
      <c r="AF90" s="12">
        <v>292.23</v>
      </c>
      <c r="AG90" s="12">
        <v>89524</v>
      </c>
      <c r="AH90" s="7" t="str">
        <f>IF(COUNTIF(Returns!$A$2:$A$1635,Orders!AG90)&gt;0,"Returned","Not Returned")</f>
        <v>Not Returned</v>
      </c>
    </row>
    <row r="91" spans="5:34" ht="12.75" customHeight="1" thickTop="1" thickBot="1" x14ac:dyDescent="0.3">
      <c r="E91" s="9">
        <v>22470</v>
      </c>
      <c r="F91" s="2" t="s">
        <v>106</v>
      </c>
      <c r="G91" s="2">
        <v>0.1</v>
      </c>
      <c r="H91" s="2">
        <v>39.979999999999997</v>
      </c>
      <c r="I91" s="2">
        <v>4</v>
      </c>
      <c r="J91" s="2">
        <v>152</v>
      </c>
      <c r="K91" s="7" t="str">
        <f>IF(COUNTIF(Table1[Customer ID],Table1[[#This Row],[Customer ID]])&gt;1,"Repeat Customer","One-Time Customer")</f>
        <v>Repeat Customer</v>
      </c>
      <c r="L91" s="2" t="s">
        <v>247</v>
      </c>
      <c r="M91" s="2" t="s">
        <v>49</v>
      </c>
      <c r="N91" s="2" t="s">
        <v>58</v>
      </c>
      <c r="O91" s="2" t="s">
        <v>77</v>
      </c>
      <c r="P91" s="2" t="s">
        <v>180</v>
      </c>
      <c r="Q91" s="2" t="s">
        <v>59</v>
      </c>
      <c r="R91" s="2" t="s">
        <v>252</v>
      </c>
      <c r="S91" s="2">
        <v>0.7</v>
      </c>
      <c r="T91" s="7">
        <f>Table1[[#This Row],[Profit]]/Table1[[#This Row],[Sales]]</f>
        <v>0.46629388008698358</v>
      </c>
      <c r="U91" s="2" t="s">
        <v>33</v>
      </c>
      <c r="V91" s="2" t="s">
        <v>136</v>
      </c>
      <c r="W91" s="2" t="s">
        <v>244</v>
      </c>
      <c r="X91" s="2" t="s">
        <v>249</v>
      </c>
      <c r="Y91" s="2">
        <v>37918</v>
      </c>
      <c r="Z91" s="10">
        <v>42173</v>
      </c>
      <c r="AA91" s="14" t="str">
        <f>TEXT(Table1[[#This Row],[Order Date]],"mmmm")</f>
        <v>June</v>
      </c>
      <c r="AB91" s="8" t="str">
        <f>TEXT(Table1[[#This Row],[Order Date]],"yyyy")</f>
        <v>2015</v>
      </c>
      <c r="AC91" s="10">
        <v>42177</v>
      </c>
      <c r="AD91" s="2">
        <v>360.24</v>
      </c>
      <c r="AE91" s="2">
        <v>21</v>
      </c>
      <c r="AF91" s="2">
        <v>772.56</v>
      </c>
      <c r="AG91" s="2">
        <v>89525</v>
      </c>
      <c r="AH91" s="7" t="str">
        <f>IF(COUNTIF(Returns!$A$2:$A$1635,Orders!AG91)&gt;0,"Returned","Not Returned")</f>
        <v>Not Returned</v>
      </c>
    </row>
    <row r="92" spans="5:34" ht="12.75" customHeight="1" thickTop="1" thickBot="1" x14ac:dyDescent="0.3">
      <c r="E92" s="11">
        <v>22329</v>
      </c>
      <c r="F92" s="12" t="s">
        <v>47</v>
      </c>
      <c r="G92" s="12">
        <v>0.01</v>
      </c>
      <c r="H92" s="12">
        <v>95.99</v>
      </c>
      <c r="I92" s="12">
        <v>4.9000000000000004</v>
      </c>
      <c r="J92" s="12">
        <v>156</v>
      </c>
      <c r="K92" s="7" t="str">
        <f>IF(COUNTIF(Table1[Customer ID],Table1[[#This Row],[Customer ID]])&gt;1,"Repeat Customer","One-Time Customer")</f>
        <v>Repeat Customer</v>
      </c>
      <c r="L92" s="12" t="s">
        <v>253</v>
      </c>
      <c r="M92" s="12" t="s">
        <v>49</v>
      </c>
      <c r="N92" s="12" t="s">
        <v>28</v>
      </c>
      <c r="O92" s="12" t="s">
        <v>77</v>
      </c>
      <c r="P92" s="12" t="s">
        <v>78</v>
      </c>
      <c r="Q92" s="12" t="s">
        <v>59</v>
      </c>
      <c r="R92" s="12" t="s">
        <v>254</v>
      </c>
      <c r="S92" s="12">
        <v>0.56000000000000005</v>
      </c>
      <c r="T92" s="7">
        <f>Table1[[#This Row],[Profit]]/Table1[[#This Row],[Sales]]</f>
        <v>0.679833917415816</v>
      </c>
      <c r="U92" s="12" t="s">
        <v>33</v>
      </c>
      <c r="V92" s="12" t="s">
        <v>34</v>
      </c>
      <c r="W92" s="12" t="s">
        <v>255</v>
      </c>
      <c r="X92" s="12" t="s">
        <v>256</v>
      </c>
      <c r="Y92" s="12">
        <v>80525</v>
      </c>
      <c r="Z92" s="13">
        <v>42138</v>
      </c>
      <c r="AA92" s="14" t="str">
        <f>TEXT(Table1[[#This Row],[Order Date]],"mmmm")</f>
        <v>May</v>
      </c>
      <c r="AB92" s="8" t="str">
        <f>TEXT(Table1[[#This Row],[Order Date]],"yyyy")</f>
        <v>2015</v>
      </c>
      <c r="AC92" s="13">
        <v>42139</v>
      </c>
      <c r="AD92" s="12">
        <v>713.88</v>
      </c>
      <c r="AE92" s="12">
        <v>13</v>
      </c>
      <c r="AF92" s="12">
        <v>1050.08</v>
      </c>
      <c r="AG92" s="12">
        <v>87671</v>
      </c>
      <c r="AH92" s="7" t="str">
        <f>IF(COUNTIF(Returns!$A$2:$A$1635,Orders!AG92)&gt;0,"Returned","Not Returned")</f>
        <v>Not Returned</v>
      </c>
    </row>
    <row r="93" spans="5:34" ht="12.75" customHeight="1" thickTop="1" thickBot="1" x14ac:dyDescent="0.3">
      <c r="E93" s="9">
        <v>20324</v>
      </c>
      <c r="F93" s="2" t="s">
        <v>25</v>
      </c>
      <c r="G93" s="2">
        <v>0.03</v>
      </c>
      <c r="H93" s="2">
        <v>10.89</v>
      </c>
      <c r="I93" s="2">
        <v>4.5</v>
      </c>
      <c r="J93" s="2">
        <v>156</v>
      </c>
      <c r="K93" s="7" t="str">
        <f>IF(COUNTIF(Table1[Customer ID],Table1[[#This Row],[Customer ID]])&gt;1,"Repeat Customer","One-Time Customer")</f>
        <v>Repeat Customer</v>
      </c>
      <c r="L93" s="2" t="s">
        <v>253</v>
      </c>
      <c r="M93" s="2" t="s">
        <v>49</v>
      </c>
      <c r="N93" s="2" t="s">
        <v>28</v>
      </c>
      <c r="O93" s="2" t="s">
        <v>29</v>
      </c>
      <c r="P93" s="2" t="s">
        <v>257</v>
      </c>
      <c r="Q93" s="2" t="s">
        <v>59</v>
      </c>
      <c r="R93" s="2" t="s">
        <v>258</v>
      </c>
      <c r="S93" s="2">
        <v>0.59</v>
      </c>
      <c r="T93" s="7">
        <f>Table1[[#This Row],[Profit]]/Table1[[#This Row],[Sales]]</f>
        <v>-0.55115316380839741</v>
      </c>
      <c r="U93" s="2" t="s">
        <v>33</v>
      </c>
      <c r="V93" s="2" t="s">
        <v>34</v>
      </c>
      <c r="W93" s="2" t="s">
        <v>255</v>
      </c>
      <c r="X93" s="2" t="s">
        <v>256</v>
      </c>
      <c r="Y93" s="2">
        <v>80525</v>
      </c>
      <c r="Z93" s="10">
        <v>42029</v>
      </c>
      <c r="AA93" s="14" t="str">
        <f>TEXT(Table1[[#This Row],[Order Date]],"mmmm")</f>
        <v>January</v>
      </c>
      <c r="AB93" s="8" t="str">
        <f>TEXT(Table1[[#This Row],[Order Date]],"yyyy")</f>
        <v>2015</v>
      </c>
      <c r="AC93" s="10">
        <v>42030</v>
      </c>
      <c r="AD93" s="2">
        <v>-18.64</v>
      </c>
      <c r="AE93" s="2">
        <v>3</v>
      </c>
      <c r="AF93" s="2">
        <v>33.82</v>
      </c>
      <c r="AG93" s="2">
        <v>87672</v>
      </c>
      <c r="AH93" s="7" t="str">
        <f>IF(COUNTIF(Returns!$A$2:$A$1635,Orders!AG93)&gt;0,"Returned","Not Returned")</f>
        <v>Not Returned</v>
      </c>
    </row>
    <row r="94" spans="5:34" ht="12.75" customHeight="1" thickTop="1" thickBot="1" x14ac:dyDescent="0.3">
      <c r="E94" s="11">
        <v>26102</v>
      </c>
      <c r="F94" s="12" t="s">
        <v>56</v>
      </c>
      <c r="G94" s="12">
        <v>0.05</v>
      </c>
      <c r="H94" s="12">
        <v>100.98</v>
      </c>
      <c r="I94" s="12">
        <v>35.840000000000003</v>
      </c>
      <c r="J94" s="12">
        <v>164</v>
      </c>
      <c r="K94" s="7" t="str">
        <f>IF(COUNTIF(Table1[Customer ID],Table1[[#This Row],[Customer ID]])&gt;1,"Repeat Customer","One-Time Customer")</f>
        <v>Repeat Customer</v>
      </c>
      <c r="L94" s="12" t="s">
        <v>259</v>
      </c>
      <c r="M94" s="12" t="s">
        <v>39</v>
      </c>
      <c r="N94" s="12" t="s">
        <v>40</v>
      </c>
      <c r="O94" s="12" t="s">
        <v>41</v>
      </c>
      <c r="P94" s="12" t="s">
        <v>191</v>
      </c>
      <c r="Q94" s="12" t="s">
        <v>121</v>
      </c>
      <c r="R94" s="12" t="s">
        <v>260</v>
      </c>
      <c r="S94" s="12">
        <v>0.62</v>
      </c>
      <c r="T94" s="7">
        <f>Table1[[#This Row],[Profit]]/Table1[[#This Row],[Sales]]</f>
        <v>-0.15568443854377753</v>
      </c>
      <c r="U94" s="12" t="s">
        <v>33</v>
      </c>
      <c r="V94" s="12" t="s">
        <v>34</v>
      </c>
      <c r="W94" s="12" t="s">
        <v>35</v>
      </c>
      <c r="X94" s="12" t="s">
        <v>261</v>
      </c>
      <c r="Y94" s="12">
        <v>99352</v>
      </c>
      <c r="Z94" s="13">
        <v>42006</v>
      </c>
      <c r="AA94" s="14" t="str">
        <f>TEXT(Table1[[#This Row],[Order Date]],"mmmm")</f>
        <v>January</v>
      </c>
      <c r="AB94" s="8" t="str">
        <f>TEXT(Table1[[#This Row],[Order Date]],"yyyy")</f>
        <v>2015</v>
      </c>
      <c r="AC94" s="13">
        <v>42008</v>
      </c>
      <c r="AD94" s="12">
        <v>-111.4</v>
      </c>
      <c r="AE94" s="12">
        <v>7</v>
      </c>
      <c r="AF94" s="12">
        <v>715.55</v>
      </c>
      <c r="AG94" s="12">
        <v>89961</v>
      </c>
      <c r="AH94" s="7" t="str">
        <f>IF(COUNTIF(Returns!$A$2:$A$1635,Orders!AG94)&gt;0,"Returned","Not Returned")</f>
        <v>Not Returned</v>
      </c>
    </row>
    <row r="95" spans="5:34" ht="12.75" customHeight="1" thickTop="1" thickBot="1" x14ac:dyDescent="0.3">
      <c r="E95" s="9">
        <v>26103</v>
      </c>
      <c r="F95" s="2" t="s">
        <v>56</v>
      </c>
      <c r="G95" s="2">
        <v>0.02</v>
      </c>
      <c r="H95" s="2">
        <v>4.9800000000000004</v>
      </c>
      <c r="I95" s="2">
        <v>5.49</v>
      </c>
      <c r="J95" s="2">
        <v>164</v>
      </c>
      <c r="K95" s="7" t="str">
        <f>IF(COUNTIF(Table1[Customer ID],Table1[[#This Row],[Customer ID]])&gt;1,"Repeat Customer","One-Time Customer")</f>
        <v>Repeat Customer</v>
      </c>
      <c r="L95" s="2" t="s">
        <v>259</v>
      </c>
      <c r="M95" s="2" t="s">
        <v>49</v>
      </c>
      <c r="N95" s="2" t="s">
        <v>40</v>
      </c>
      <c r="O95" s="2" t="s">
        <v>29</v>
      </c>
      <c r="P95" s="2" t="s">
        <v>93</v>
      </c>
      <c r="Q95" s="2" t="s">
        <v>59</v>
      </c>
      <c r="R95" s="2" t="s">
        <v>262</v>
      </c>
      <c r="S95" s="2">
        <v>0.38</v>
      </c>
      <c r="T95" s="7">
        <f>Table1[[#This Row],[Profit]]/Table1[[#This Row],[Sales]]</f>
        <v>-1.6881437650668418</v>
      </c>
      <c r="U95" s="2" t="s">
        <v>33</v>
      </c>
      <c r="V95" s="2" t="s">
        <v>34</v>
      </c>
      <c r="W95" s="2" t="s">
        <v>35</v>
      </c>
      <c r="X95" s="2" t="s">
        <v>261</v>
      </c>
      <c r="Y95" s="2">
        <v>99352</v>
      </c>
      <c r="Z95" s="10">
        <v>42006</v>
      </c>
      <c r="AA95" s="14" t="str">
        <f>TEXT(Table1[[#This Row],[Order Date]],"mmmm")</f>
        <v>January</v>
      </c>
      <c r="AB95" s="8" t="str">
        <f>TEXT(Table1[[#This Row],[Order Date]],"yyyy")</f>
        <v>2015</v>
      </c>
      <c r="AC95" s="10">
        <v>42007</v>
      </c>
      <c r="AD95" s="2">
        <v>-77.03</v>
      </c>
      <c r="AE95" s="2">
        <v>9</v>
      </c>
      <c r="AF95" s="2">
        <v>45.63</v>
      </c>
      <c r="AG95" s="2">
        <v>89961</v>
      </c>
      <c r="AH95" s="7" t="str">
        <f>IF(COUNTIF(Returns!$A$2:$A$1635,Orders!AG95)&gt;0,"Returned","Not Returned")</f>
        <v>Not Returned</v>
      </c>
    </row>
    <row r="96" spans="5:34" ht="12.75" customHeight="1" thickTop="1" thickBot="1" x14ac:dyDescent="0.3">
      <c r="E96" s="11">
        <v>21040</v>
      </c>
      <c r="F96" s="12" t="s">
        <v>106</v>
      </c>
      <c r="G96" s="12">
        <v>0.08</v>
      </c>
      <c r="H96" s="12">
        <v>399.98</v>
      </c>
      <c r="I96" s="12">
        <v>12.06</v>
      </c>
      <c r="J96" s="12">
        <v>166</v>
      </c>
      <c r="K96" s="7" t="str">
        <f>IF(COUNTIF(Table1[Customer ID],Table1[[#This Row],[Customer ID]])&gt;1,"Repeat Customer","One-Time Customer")</f>
        <v>One-Time Customer</v>
      </c>
      <c r="L96" s="12" t="s">
        <v>263</v>
      </c>
      <c r="M96" s="12" t="s">
        <v>39</v>
      </c>
      <c r="N96" s="12" t="s">
        <v>114</v>
      </c>
      <c r="O96" s="12" t="s">
        <v>77</v>
      </c>
      <c r="P96" s="12" t="s">
        <v>85</v>
      </c>
      <c r="Q96" s="12" t="s">
        <v>121</v>
      </c>
      <c r="R96" s="12" t="s">
        <v>264</v>
      </c>
      <c r="S96" s="12">
        <v>0.56000000000000005</v>
      </c>
      <c r="T96" s="7">
        <f>Table1[[#This Row],[Profit]]/Table1[[#This Row],[Sales]]</f>
        <v>1.5497551510671717E-2</v>
      </c>
      <c r="U96" s="12" t="s">
        <v>33</v>
      </c>
      <c r="V96" s="12" t="s">
        <v>136</v>
      </c>
      <c r="W96" s="12" t="s">
        <v>244</v>
      </c>
      <c r="X96" s="12" t="s">
        <v>265</v>
      </c>
      <c r="Y96" s="12">
        <v>37087</v>
      </c>
      <c r="Z96" s="13">
        <v>42015</v>
      </c>
      <c r="AA96" s="14" t="str">
        <f>TEXT(Table1[[#This Row],[Order Date]],"mmmm")</f>
        <v>January</v>
      </c>
      <c r="AB96" s="8" t="str">
        <f>TEXT(Table1[[#This Row],[Order Date]],"yyyy")</f>
        <v>2015</v>
      </c>
      <c r="AC96" s="13">
        <v>42022</v>
      </c>
      <c r="AD96" s="12">
        <v>28.514099999999999</v>
      </c>
      <c r="AE96" s="12">
        <v>5</v>
      </c>
      <c r="AF96" s="12">
        <v>1839.91</v>
      </c>
      <c r="AG96" s="12">
        <v>89426</v>
      </c>
      <c r="AH96" s="7" t="str">
        <f>IF(COUNTIF(Returns!$A$2:$A$1635,Orders!AG96)&gt;0,"Returned","Not Returned")</f>
        <v>Not Returned</v>
      </c>
    </row>
    <row r="97" spans="5:34" ht="12.75" customHeight="1" thickTop="1" thickBot="1" x14ac:dyDescent="0.3">
      <c r="E97" s="9">
        <v>19315</v>
      </c>
      <c r="F97" s="2" t="s">
        <v>106</v>
      </c>
      <c r="G97" s="2">
        <v>0.08</v>
      </c>
      <c r="H97" s="2">
        <v>43.22</v>
      </c>
      <c r="I97" s="2">
        <v>16.71</v>
      </c>
      <c r="J97" s="2">
        <v>169</v>
      </c>
      <c r="K97" s="7" t="str">
        <f>IF(COUNTIF(Table1[Customer ID],Table1[[#This Row],[Customer ID]])&gt;1,"Repeat Customer","One-Time Customer")</f>
        <v>Repeat Customer</v>
      </c>
      <c r="L97" s="2" t="s">
        <v>266</v>
      </c>
      <c r="M97" s="2" t="s">
        <v>49</v>
      </c>
      <c r="N97" s="2" t="s">
        <v>28</v>
      </c>
      <c r="O97" s="2" t="s">
        <v>77</v>
      </c>
      <c r="P97" s="2" t="s">
        <v>180</v>
      </c>
      <c r="Q97" s="2" t="s">
        <v>59</v>
      </c>
      <c r="R97" s="2" t="s">
        <v>267</v>
      </c>
      <c r="S97" s="2">
        <v>0.66</v>
      </c>
      <c r="T97" s="7">
        <f>Table1[[#This Row],[Profit]]/Table1[[#This Row],[Sales]]</f>
        <v>2.1457248507119888</v>
      </c>
      <c r="U97" s="2" t="s">
        <v>33</v>
      </c>
      <c r="V97" s="2" t="s">
        <v>136</v>
      </c>
      <c r="W97" s="2" t="s">
        <v>171</v>
      </c>
      <c r="X97" s="2" t="s">
        <v>268</v>
      </c>
      <c r="Y97" s="2">
        <v>70802</v>
      </c>
      <c r="Z97" s="10">
        <v>42007</v>
      </c>
      <c r="AA97" s="14" t="str">
        <f>TEXT(Table1[[#This Row],[Order Date]],"mmmm")</f>
        <v>January</v>
      </c>
      <c r="AB97" s="8" t="str">
        <f>TEXT(Table1[[#This Row],[Order Date]],"yyyy")</f>
        <v>2015</v>
      </c>
      <c r="AC97" s="10">
        <v>42009</v>
      </c>
      <c r="AD97" s="2">
        <v>280.27458000000001</v>
      </c>
      <c r="AE97" s="2">
        <v>3</v>
      </c>
      <c r="AF97" s="2">
        <v>130.62</v>
      </c>
      <c r="AG97" s="2">
        <v>87463</v>
      </c>
      <c r="AH97" s="7" t="str">
        <f>IF(COUNTIF(Returns!$A$2:$A$1635,Orders!AG97)&gt;0,"Returned","Not Returned")</f>
        <v>Not Returned</v>
      </c>
    </row>
    <row r="98" spans="5:34" ht="12.75" customHeight="1" thickTop="1" thickBot="1" x14ac:dyDescent="0.3">
      <c r="E98" s="11">
        <v>19316</v>
      </c>
      <c r="F98" s="12" t="s">
        <v>106</v>
      </c>
      <c r="G98" s="12">
        <v>0.05</v>
      </c>
      <c r="H98" s="12">
        <v>574.74</v>
      </c>
      <c r="I98" s="12">
        <v>24.49</v>
      </c>
      <c r="J98" s="12">
        <v>169</v>
      </c>
      <c r="K98" s="7" t="str">
        <f>IF(COUNTIF(Table1[Customer ID],Table1[[#This Row],[Customer ID]])&gt;1,"Repeat Customer","One-Time Customer")</f>
        <v>Repeat Customer</v>
      </c>
      <c r="L98" s="12" t="s">
        <v>266</v>
      </c>
      <c r="M98" s="12" t="s">
        <v>49</v>
      </c>
      <c r="N98" s="12" t="s">
        <v>28</v>
      </c>
      <c r="O98" s="12" t="s">
        <v>77</v>
      </c>
      <c r="P98" s="12" t="s">
        <v>85</v>
      </c>
      <c r="Q98" s="12" t="s">
        <v>236</v>
      </c>
      <c r="R98" s="12" t="s">
        <v>269</v>
      </c>
      <c r="S98" s="12">
        <v>0.37</v>
      </c>
      <c r="T98" s="7">
        <f>Table1[[#This Row],[Profit]]/Table1[[#This Row],[Sales]]</f>
        <v>-1.6187719217411838E-2</v>
      </c>
      <c r="U98" s="12" t="s">
        <v>33</v>
      </c>
      <c r="V98" s="12" t="s">
        <v>136</v>
      </c>
      <c r="W98" s="12" t="s">
        <v>171</v>
      </c>
      <c r="X98" s="12" t="s">
        <v>268</v>
      </c>
      <c r="Y98" s="12">
        <v>70802</v>
      </c>
      <c r="Z98" s="13">
        <v>42007</v>
      </c>
      <c r="AA98" s="14" t="str">
        <f>TEXT(Table1[[#This Row],[Order Date]],"mmmm")</f>
        <v>January</v>
      </c>
      <c r="AB98" s="8" t="str">
        <f>TEXT(Table1[[#This Row],[Order Date]],"yyyy")</f>
        <v>2015</v>
      </c>
      <c r="AC98" s="13">
        <v>42014</v>
      </c>
      <c r="AD98" s="12">
        <v>-112.4263</v>
      </c>
      <c r="AE98" s="12">
        <v>12</v>
      </c>
      <c r="AF98" s="12">
        <v>6945.16</v>
      </c>
      <c r="AG98" s="12">
        <v>87463</v>
      </c>
      <c r="AH98" s="7" t="str">
        <f>IF(COUNTIF(Returns!$A$2:$A$1635,Orders!AG98)&gt;0,"Returned","Not Returned")</f>
        <v>Not Returned</v>
      </c>
    </row>
    <row r="99" spans="5:34" ht="12.75" customHeight="1" thickTop="1" thickBot="1" x14ac:dyDescent="0.3">
      <c r="E99" s="9">
        <v>19317</v>
      </c>
      <c r="F99" s="2" t="s">
        <v>106</v>
      </c>
      <c r="G99" s="2">
        <v>0.04</v>
      </c>
      <c r="H99" s="2">
        <v>10.14</v>
      </c>
      <c r="I99" s="2">
        <v>2.27</v>
      </c>
      <c r="J99" s="2">
        <v>169</v>
      </c>
      <c r="K99" s="7" t="str">
        <f>IF(COUNTIF(Table1[Customer ID],Table1[[#This Row],[Customer ID]])&gt;1,"Repeat Customer","One-Time Customer")</f>
        <v>Repeat Customer</v>
      </c>
      <c r="L99" s="2" t="s">
        <v>266</v>
      </c>
      <c r="M99" s="2" t="s">
        <v>49</v>
      </c>
      <c r="N99" s="2" t="s">
        <v>28</v>
      </c>
      <c r="O99" s="2" t="s">
        <v>29</v>
      </c>
      <c r="P99" s="2" t="s">
        <v>93</v>
      </c>
      <c r="Q99" s="2" t="s">
        <v>31</v>
      </c>
      <c r="R99" s="2" t="s">
        <v>270</v>
      </c>
      <c r="S99" s="2">
        <v>0.36</v>
      </c>
      <c r="T99" s="7">
        <f>Table1[[#This Row],[Profit]]/Table1[[#This Row],[Sales]]</f>
        <v>0.80555914673561724</v>
      </c>
      <c r="U99" s="2" t="s">
        <v>33</v>
      </c>
      <c r="V99" s="2" t="s">
        <v>136</v>
      </c>
      <c r="W99" s="2" t="s">
        <v>171</v>
      </c>
      <c r="X99" s="2" t="s">
        <v>268</v>
      </c>
      <c r="Y99" s="2">
        <v>70802</v>
      </c>
      <c r="Z99" s="10">
        <v>42007</v>
      </c>
      <c r="AA99" s="14" t="str">
        <f>TEXT(Table1[[#This Row],[Order Date]],"mmmm")</f>
        <v>January</v>
      </c>
      <c r="AB99" s="8" t="str">
        <f>TEXT(Table1[[#This Row],[Order Date]],"yyyy")</f>
        <v>2015</v>
      </c>
      <c r="AC99" s="10">
        <v>42011</v>
      </c>
      <c r="AD99" s="2">
        <v>24.923999999999999</v>
      </c>
      <c r="AE99" s="2">
        <v>3</v>
      </c>
      <c r="AF99" s="2">
        <v>30.94</v>
      </c>
      <c r="AG99" s="2">
        <v>87463</v>
      </c>
      <c r="AH99" s="7" t="str">
        <f>IF(COUNTIF(Returns!$A$2:$A$1635,Orders!AG99)&gt;0,"Returned","Not Returned")</f>
        <v>Not Returned</v>
      </c>
    </row>
    <row r="100" spans="5:34" ht="12.75" customHeight="1" thickTop="1" thickBot="1" x14ac:dyDescent="0.3">
      <c r="E100" s="11">
        <v>19314</v>
      </c>
      <c r="F100" s="12" t="s">
        <v>47</v>
      </c>
      <c r="G100" s="12">
        <v>0.05</v>
      </c>
      <c r="H100" s="12">
        <v>1.88</v>
      </c>
      <c r="I100" s="12">
        <v>1.49</v>
      </c>
      <c r="J100" s="12">
        <v>171</v>
      </c>
      <c r="K100" s="7" t="str">
        <f>IF(COUNTIF(Table1[Customer ID],Table1[[#This Row],[Customer ID]])&gt;1,"Repeat Customer","One-Time Customer")</f>
        <v>One-Time Customer</v>
      </c>
      <c r="L100" s="12" t="s">
        <v>271</v>
      </c>
      <c r="M100" s="12" t="s">
        <v>49</v>
      </c>
      <c r="N100" s="12" t="s">
        <v>28</v>
      </c>
      <c r="O100" s="12" t="s">
        <v>29</v>
      </c>
      <c r="P100" s="12" t="s">
        <v>109</v>
      </c>
      <c r="Q100" s="12" t="s">
        <v>59</v>
      </c>
      <c r="R100" s="12" t="s">
        <v>272</v>
      </c>
      <c r="S100" s="12">
        <v>0.37</v>
      </c>
      <c r="T100" s="7">
        <f>Table1[[#This Row],[Profit]]/Table1[[#This Row],[Sales]]</f>
        <v>-0.85073099415204667</v>
      </c>
      <c r="U100" s="12" t="s">
        <v>33</v>
      </c>
      <c r="V100" s="12" t="s">
        <v>53</v>
      </c>
      <c r="W100" s="12" t="s">
        <v>54</v>
      </c>
      <c r="X100" s="12" t="s">
        <v>273</v>
      </c>
      <c r="Y100" s="12">
        <v>7024</v>
      </c>
      <c r="Z100" s="13">
        <v>42107</v>
      </c>
      <c r="AA100" s="14" t="str">
        <f>TEXT(Table1[[#This Row],[Order Date]],"mmmm")</f>
        <v>April</v>
      </c>
      <c r="AB100" s="8" t="str">
        <f>TEXT(Table1[[#This Row],[Order Date]],"yyyy")</f>
        <v>2015</v>
      </c>
      <c r="AC100" s="13">
        <v>42109</v>
      </c>
      <c r="AD100" s="12">
        <v>-2.9094999999999995</v>
      </c>
      <c r="AE100" s="12">
        <v>1</v>
      </c>
      <c r="AF100" s="12">
        <v>3.42</v>
      </c>
      <c r="AG100" s="12">
        <v>87464</v>
      </c>
      <c r="AH100" s="7" t="str">
        <f>IF(COUNTIF(Returns!$A$2:$A$1635,Orders!AG100)&gt;0,"Returned","Not Returned")</f>
        <v>Not Returned</v>
      </c>
    </row>
    <row r="101" spans="5:34" ht="12.75" customHeight="1" thickTop="1" thickBot="1" x14ac:dyDescent="0.3">
      <c r="E101" s="9">
        <v>5361</v>
      </c>
      <c r="F101" s="2" t="s">
        <v>47</v>
      </c>
      <c r="G101" s="2">
        <v>0.02</v>
      </c>
      <c r="H101" s="2">
        <v>49.99</v>
      </c>
      <c r="I101" s="2">
        <v>19.989999999999998</v>
      </c>
      <c r="J101" s="2">
        <v>181</v>
      </c>
      <c r="K101" s="7" t="str">
        <f>IF(COUNTIF(Table1[Customer ID],Table1[[#This Row],[Customer ID]])&gt;1,"Repeat Customer","One-Time Customer")</f>
        <v>Repeat Customer</v>
      </c>
      <c r="L101" s="2" t="s">
        <v>274</v>
      </c>
      <c r="M101" s="2" t="s">
        <v>49</v>
      </c>
      <c r="N101" s="2" t="s">
        <v>58</v>
      </c>
      <c r="O101" s="2" t="s">
        <v>77</v>
      </c>
      <c r="P101" s="2" t="s">
        <v>180</v>
      </c>
      <c r="Q101" s="2" t="s">
        <v>59</v>
      </c>
      <c r="R101" s="2" t="s">
        <v>275</v>
      </c>
      <c r="S101" s="2">
        <v>0.41</v>
      </c>
      <c r="T101" s="7">
        <f>Table1[[#This Row],[Profit]]/Table1[[#This Row],[Sales]]</f>
        <v>-8.526186225479869E-2</v>
      </c>
      <c r="U101" s="2" t="s">
        <v>33</v>
      </c>
      <c r="V101" s="2" t="s">
        <v>34</v>
      </c>
      <c r="W101" s="2" t="s">
        <v>45</v>
      </c>
      <c r="X101" s="2" t="s">
        <v>276</v>
      </c>
      <c r="Y101" s="2">
        <v>94122</v>
      </c>
      <c r="Z101" s="10">
        <v>42056</v>
      </c>
      <c r="AA101" s="14" t="str">
        <f>TEXT(Table1[[#This Row],[Order Date]],"mmmm")</f>
        <v>February</v>
      </c>
      <c r="AB101" s="8" t="str">
        <f>TEXT(Table1[[#This Row],[Order Date]],"yyyy")</f>
        <v>2015</v>
      </c>
      <c r="AC101" s="10">
        <v>42056</v>
      </c>
      <c r="AD101" s="2">
        <v>-76.89</v>
      </c>
      <c r="AE101" s="2">
        <v>18</v>
      </c>
      <c r="AF101" s="2">
        <v>901.81</v>
      </c>
      <c r="AG101" s="2">
        <v>38087</v>
      </c>
      <c r="AH101" s="7" t="str">
        <f>IF(COUNTIF(Returns!$A$2:$A$1635,Orders!AG101)&gt;0,"Returned","Not Returned")</f>
        <v>Not Returned</v>
      </c>
    </row>
    <row r="102" spans="5:34" ht="12.75" customHeight="1" thickTop="1" thickBot="1" x14ac:dyDescent="0.3">
      <c r="E102" s="11">
        <v>522</v>
      </c>
      <c r="F102" s="12" t="s">
        <v>25</v>
      </c>
      <c r="G102" s="12">
        <v>7.0000000000000007E-2</v>
      </c>
      <c r="H102" s="12">
        <v>1.68</v>
      </c>
      <c r="I102" s="12">
        <v>1.57</v>
      </c>
      <c r="J102" s="12">
        <v>181</v>
      </c>
      <c r="K102" s="7" t="str">
        <f>IF(COUNTIF(Table1[Customer ID],Table1[[#This Row],[Customer ID]])&gt;1,"Repeat Customer","One-Time Customer")</f>
        <v>Repeat Customer</v>
      </c>
      <c r="L102" s="12" t="s">
        <v>274</v>
      </c>
      <c r="M102" s="12" t="s">
        <v>49</v>
      </c>
      <c r="N102" s="12" t="s">
        <v>28</v>
      </c>
      <c r="O102" s="12" t="s">
        <v>29</v>
      </c>
      <c r="P102" s="12" t="s">
        <v>30</v>
      </c>
      <c r="Q102" s="12" t="s">
        <v>31</v>
      </c>
      <c r="R102" s="12" t="s">
        <v>96</v>
      </c>
      <c r="S102" s="12">
        <v>0.59</v>
      </c>
      <c r="T102" s="7">
        <f>Table1[[#This Row],[Profit]]/Table1[[#This Row],[Sales]]</f>
        <v>-0.19159654858245351</v>
      </c>
      <c r="U102" s="12" t="s">
        <v>33</v>
      </c>
      <c r="V102" s="12" t="s">
        <v>34</v>
      </c>
      <c r="W102" s="12" t="s">
        <v>45</v>
      </c>
      <c r="X102" s="12" t="s">
        <v>276</v>
      </c>
      <c r="Y102" s="12">
        <v>94122</v>
      </c>
      <c r="Z102" s="13">
        <v>42146</v>
      </c>
      <c r="AA102" s="14" t="str">
        <f>TEXT(Table1[[#This Row],[Order Date]],"mmmm")</f>
        <v>May</v>
      </c>
      <c r="AB102" s="8" t="str">
        <f>TEXT(Table1[[#This Row],[Order Date]],"yyyy")</f>
        <v>2015</v>
      </c>
      <c r="AC102" s="13">
        <v>42147</v>
      </c>
      <c r="AD102" s="12">
        <v>-35.75</v>
      </c>
      <c r="AE102" s="12">
        <v>116</v>
      </c>
      <c r="AF102" s="12">
        <v>186.59</v>
      </c>
      <c r="AG102" s="12">
        <v>3585</v>
      </c>
      <c r="AH102" s="7" t="str">
        <f>IF(COUNTIF(Returns!$A$2:$A$1635,Orders!AG102)&gt;0,"Returned","Not Returned")</f>
        <v>Not Returned</v>
      </c>
    </row>
    <row r="103" spans="5:34" ht="12.75" customHeight="1" thickTop="1" thickBot="1" x14ac:dyDescent="0.3">
      <c r="E103" s="9">
        <v>23361</v>
      </c>
      <c r="F103" s="2" t="s">
        <v>47</v>
      </c>
      <c r="G103" s="2">
        <v>0.02</v>
      </c>
      <c r="H103" s="2">
        <v>49.99</v>
      </c>
      <c r="I103" s="2">
        <v>19.989999999999998</v>
      </c>
      <c r="J103" s="2">
        <v>184</v>
      </c>
      <c r="K103" s="7" t="str">
        <f>IF(COUNTIF(Table1[Customer ID],Table1[[#This Row],[Customer ID]])&gt;1,"Repeat Customer","One-Time Customer")</f>
        <v>One-Time Customer</v>
      </c>
      <c r="L103" s="2" t="s">
        <v>277</v>
      </c>
      <c r="M103" s="2" t="s">
        <v>49</v>
      </c>
      <c r="N103" s="2" t="s">
        <v>58</v>
      </c>
      <c r="O103" s="2" t="s">
        <v>77</v>
      </c>
      <c r="P103" s="2" t="s">
        <v>180</v>
      </c>
      <c r="Q103" s="2" t="s">
        <v>59</v>
      </c>
      <c r="R103" s="2" t="s">
        <v>275</v>
      </c>
      <c r="S103" s="2">
        <v>0.41</v>
      </c>
      <c r="T103" s="7">
        <f>Table1[[#This Row],[Profit]]/Table1[[#This Row],[Sales]]</f>
        <v>-0.30694610778443115</v>
      </c>
      <c r="U103" s="2" t="s">
        <v>33</v>
      </c>
      <c r="V103" s="2" t="s">
        <v>53</v>
      </c>
      <c r="W103" s="2" t="s">
        <v>193</v>
      </c>
      <c r="X103" s="2" t="s">
        <v>278</v>
      </c>
      <c r="Y103" s="2">
        <v>2474</v>
      </c>
      <c r="Z103" s="10">
        <v>42056</v>
      </c>
      <c r="AA103" s="14" t="str">
        <f>TEXT(Table1[[#This Row],[Order Date]],"mmmm")</f>
        <v>February</v>
      </c>
      <c r="AB103" s="8" t="str">
        <f>TEXT(Table1[[#This Row],[Order Date]],"yyyy")</f>
        <v>2015</v>
      </c>
      <c r="AC103" s="10">
        <v>42056</v>
      </c>
      <c r="AD103" s="2">
        <v>-76.89</v>
      </c>
      <c r="AE103" s="2">
        <v>5</v>
      </c>
      <c r="AF103" s="2">
        <v>250.5</v>
      </c>
      <c r="AG103" s="2">
        <v>88360</v>
      </c>
      <c r="AH103" s="7" t="str">
        <f>IF(COUNTIF(Returns!$A$2:$A$1635,Orders!AG103)&gt;0,"Returned","Not Returned")</f>
        <v>Not Returned</v>
      </c>
    </row>
    <row r="104" spans="5:34" ht="12.75" customHeight="1" thickTop="1" thickBot="1" x14ac:dyDescent="0.3">
      <c r="E104" s="11">
        <v>18521</v>
      </c>
      <c r="F104" s="12" t="s">
        <v>25</v>
      </c>
      <c r="G104" s="12">
        <v>7.0000000000000007E-2</v>
      </c>
      <c r="H104" s="12">
        <v>10.06</v>
      </c>
      <c r="I104" s="12">
        <v>2.06</v>
      </c>
      <c r="J104" s="12">
        <v>188</v>
      </c>
      <c r="K104" s="7" t="str">
        <f>IF(COUNTIF(Table1[Customer ID],Table1[[#This Row],[Customer ID]])&gt;1,"Repeat Customer","One-Time Customer")</f>
        <v>Repeat Customer</v>
      </c>
      <c r="L104" s="12" t="s">
        <v>279</v>
      </c>
      <c r="M104" s="12" t="s">
        <v>49</v>
      </c>
      <c r="N104" s="12" t="s">
        <v>28</v>
      </c>
      <c r="O104" s="12" t="s">
        <v>29</v>
      </c>
      <c r="P104" s="12" t="s">
        <v>93</v>
      </c>
      <c r="Q104" s="12" t="s">
        <v>31</v>
      </c>
      <c r="R104" s="12" t="s">
        <v>280</v>
      </c>
      <c r="S104" s="12">
        <v>0.39</v>
      </c>
      <c r="T104" s="7">
        <f>Table1[[#This Row],[Profit]]/Table1[[#This Row],[Sales]]</f>
        <v>0.69</v>
      </c>
      <c r="U104" s="12" t="s">
        <v>33</v>
      </c>
      <c r="V104" s="12" t="s">
        <v>61</v>
      </c>
      <c r="W104" s="12" t="s">
        <v>130</v>
      </c>
      <c r="X104" s="12" t="s">
        <v>281</v>
      </c>
      <c r="Y104" s="12">
        <v>76240</v>
      </c>
      <c r="Z104" s="13">
        <v>42146</v>
      </c>
      <c r="AA104" s="14" t="str">
        <f>TEXT(Table1[[#This Row],[Order Date]],"mmmm")</f>
        <v>May</v>
      </c>
      <c r="AB104" s="8" t="str">
        <f>TEXT(Table1[[#This Row],[Order Date]],"yyyy")</f>
        <v>2015</v>
      </c>
      <c r="AC104" s="13">
        <v>42146</v>
      </c>
      <c r="AD104" s="12">
        <v>152.65559999999999</v>
      </c>
      <c r="AE104" s="12">
        <v>23</v>
      </c>
      <c r="AF104" s="12">
        <v>221.24</v>
      </c>
      <c r="AG104" s="12">
        <v>88361</v>
      </c>
      <c r="AH104" s="7" t="str">
        <f>IF(COUNTIF(Returns!$A$2:$A$1635,Orders!AG104)&gt;0,"Returned","Not Returned")</f>
        <v>Not Returned</v>
      </c>
    </row>
    <row r="105" spans="5:34" ht="12.75" customHeight="1" thickTop="1" thickBot="1" x14ac:dyDescent="0.3">
      <c r="E105" s="9">
        <v>18522</v>
      </c>
      <c r="F105" s="2" t="s">
        <v>25</v>
      </c>
      <c r="G105" s="2">
        <v>7.0000000000000007E-2</v>
      </c>
      <c r="H105" s="2">
        <v>1.68</v>
      </c>
      <c r="I105" s="2">
        <v>1.57</v>
      </c>
      <c r="J105" s="2">
        <v>188</v>
      </c>
      <c r="K105" s="7" t="str">
        <f>IF(COUNTIF(Table1[Customer ID],Table1[[#This Row],[Customer ID]])&gt;1,"Repeat Customer","One-Time Customer")</f>
        <v>Repeat Customer</v>
      </c>
      <c r="L105" s="2" t="s">
        <v>279</v>
      </c>
      <c r="M105" s="2" t="s">
        <v>49</v>
      </c>
      <c r="N105" s="2" t="s">
        <v>28</v>
      </c>
      <c r="O105" s="2" t="s">
        <v>29</v>
      </c>
      <c r="P105" s="2" t="s">
        <v>30</v>
      </c>
      <c r="Q105" s="2" t="s">
        <v>31</v>
      </c>
      <c r="R105" s="2" t="s">
        <v>96</v>
      </c>
      <c r="S105" s="2">
        <v>0.59</v>
      </c>
      <c r="T105" s="7">
        <f>Table1[[#This Row],[Profit]]/Table1[[#This Row],[Sales]]</f>
        <v>0.15326902465166142</v>
      </c>
      <c r="U105" s="2" t="s">
        <v>33</v>
      </c>
      <c r="V105" s="2" t="s">
        <v>61</v>
      </c>
      <c r="W105" s="2" t="s">
        <v>130</v>
      </c>
      <c r="X105" s="2" t="s">
        <v>281</v>
      </c>
      <c r="Y105" s="2">
        <v>76240</v>
      </c>
      <c r="Z105" s="10">
        <v>42146</v>
      </c>
      <c r="AA105" s="14" t="str">
        <f>TEXT(Table1[[#This Row],[Order Date]],"mmmm")</f>
        <v>May</v>
      </c>
      <c r="AB105" s="8" t="str">
        <f>TEXT(Table1[[#This Row],[Order Date]],"yyyy")</f>
        <v>2015</v>
      </c>
      <c r="AC105" s="10">
        <v>42147</v>
      </c>
      <c r="AD105" s="2">
        <v>7.1500000000000057</v>
      </c>
      <c r="AE105" s="2">
        <v>29</v>
      </c>
      <c r="AF105" s="2">
        <v>46.65</v>
      </c>
      <c r="AG105" s="2">
        <v>88361</v>
      </c>
      <c r="AH105" s="7" t="str">
        <f>IF(COUNTIF(Returns!$A$2:$A$1635,Orders!AG105)&gt;0,"Returned","Not Returned")</f>
        <v>Not Returned</v>
      </c>
    </row>
    <row r="106" spans="5:34" ht="12.75" customHeight="1" thickTop="1" thickBot="1" x14ac:dyDescent="0.3">
      <c r="E106" s="11">
        <v>18817</v>
      </c>
      <c r="F106" s="12" t="s">
        <v>25</v>
      </c>
      <c r="G106" s="12">
        <v>0.1</v>
      </c>
      <c r="H106" s="12">
        <v>58.1</v>
      </c>
      <c r="I106" s="12">
        <v>1.49</v>
      </c>
      <c r="J106" s="12">
        <v>190</v>
      </c>
      <c r="K106" s="7" t="str">
        <f>IF(COUNTIF(Table1[Customer ID],Table1[[#This Row],[Customer ID]])&gt;1,"Repeat Customer","One-Time Customer")</f>
        <v>One-Time Customer</v>
      </c>
      <c r="L106" s="12" t="s">
        <v>282</v>
      </c>
      <c r="M106" s="12" t="s">
        <v>49</v>
      </c>
      <c r="N106" s="12" t="s">
        <v>28</v>
      </c>
      <c r="O106" s="12" t="s">
        <v>29</v>
      </c>
      <c r="P106" s="12" t="s">
        <v>109</v>
      </c>
      <c r="Q106" s="12" t="s">
        <v>59</v>
      </c>
      <c r="R106" s="12" t="s">
        <v>283</v>
      </c>
      <c r="S106" s="12">
        <v>0.38</v>
      </c>
      <c r="T106" s="7">
        <f>Table1[[#This Row],[Profit]]/Table1[[#This Row],[Sales]]</f>
        <v>0.69</v>
      </c>
      <c r="U106" s="12" t="s">
        <v>33</v>
      </c>
      <c r="V106" s="12" t="s">
        <v>61</v>
      </c>
      <c r="W106" s="12" t="s">
        <v>178</v>
      </c>
      <c r="X106" s="12" t="s">
        <v>284</v>
      </c>
      <c r="Y106" s="12">
        <v>60004</v>
      </c>
      <c r="Z106" s="13">
        <v>42047</v>
      </c>
      <c r="AA106" s="14" t="str">
        <f>TEXT(Table1[[#This Row],[Order Date]],"mmmm")</f>
        <v>February</v>
      </c>
      <c r="AB106" s="8" t="str">
        <f>TEXT(Table1[[#This Row],[Order Date]],"yyyy")</f>
        <v>2015</v>
      </c>
      <c r="AC106" s="13">
        <v>42048</v>
      </c>
      <c r="AD106" s="12">
        <v>113.6499</v>
      </c>
      <c r="AE106" s="12">
        <v>3</v>
      </c>
      <c r="AF106" s="12">
        <v>164.71</v>
      </c>
      <c r="AG106" s="12">
        <v>89092</v>
      </c>
      <c r="AH106" s="7" t="str">
        <f>IF(COUNTIF(Returns!$A$2:$A$1635,Orders!AG106)&gt;0,"Returned","Not Returned")</f>
        <v>Not Returned</v>
      </c>
    </row>
    <row r="107" spans="5:34" ht="12.75" customHeight="1" thickTop="1" thickBot="1" x14ac:dyDescent="0.3">
      <c r="E107" s="9">
        <v>18818</v>
      </c>
      <c r="F107" s="2" t="s">
        <v>25</v>
      </c>
      <c r="G107" s="2">
        <v>0.01</v>
      </c>
      <c r="H107" s="2">
        <v>80.48</v>
      </c>
      <c r="I107" s="2">
        <v>4.5</v>
      </c>
      <c r="J107" s="2">
        <v>191</v>
      </c>
      <c r="K107" s="7" t="str">
        <f>IF(COUNTIF(Table1[Customer ID],Table1[[#This Row],[Customer ID]])&gt;1,"Repeat Customer","One-Time Customer")</f>
        <v>Repeat Customer</v>
      </c>
      <c r="L107" s="2" t="s">
        <v>285</v>
      </c>
      <c r="M107" s="2" t="s">
        <v>49</v>
      </c>
      <c r="N107" s="2" t="s">
        <v>28</v>
      </c>
      <c r="O107" s="2" t="s">
        <v>29</v>
      </c>
      <c r="P107" s="2" t="s">
        <v>257</v>
      </c>
      <c r="Q107" s="2" t="s">
        <v>59</v>
      </c>
      <c r="R107" s="2" t="s">
        <v>286</v>
      </c>
      <c r="S107" s="2">
        <v>0.55000000000000004</v>
      </c>
      <c r="T107" s="7">
        <f>Table1[[#This Row],[Profit]]/Table1[[#This Row],[Sales]]</f>
        <v>-0.44521084337349398</v>
      </c>
      <c r="U107" s="2" t="s">
        <v>33</v>
      </c>
      <c r="V107" s="2" t="s">
        <v>61</v>
      </c>
      <c r="W107" s="2" t="s">
        <v>178</v>
      </c>
      <c r="X107" s="2" t="s">
        <v>287</v>
      </c>
      <c r="Y107" s="2">
        <v>60505</v>
      </c>
      <c r="Z107" s="10">
        <v>42047</v>
      </c>
      <c r="AA107" s="14" t="str">
        <f>TEXT(Table1[[#This Row],[Order Date]],"mmmm")</f>
        <v>February</v>
      </c>
      <c r="AB107" s="8" t="str">
        <f>TEXT(Table1[[#This Row],[Order Date]],"yyyy")</f>
        <v>2015</v>
      </c>
      <c r="AC107" s="10">
        <v>42050</v>
      </c>
      <c r="AD107" s="2">
        <v>-35.474400000000003</v>
      </c>
      <c r="AE107" s="2">
        <v>1</v>
      </c>
      <c r="AF107" s="2">
        <v>79.680000000000007</v>
      </c>
      <c r="AG107" s="2">
        <v>89092</v>
      </c>
      <c r="AH107" s="7" t="str">
        <f>IF(COUNTIF(Returns!$A$2:$A$1635,Orders!AG107)&gt;0,"Returned","Not Returned")</f>
        <v>Not Returned</v>
      </c>
    </row>
    <row r="108" spans="5:34" ht="12.75" customHeight="1" thickTop="1" thickBot="1" x14ac:dyDescent="0.3">
      <c r="E108" s="11">
        <v>20520</v>
      </c>
      <c r="F108" s="12" t="s">
        <v>37</v>
      </c>
      <c r="G108" s="12">
        <v>0.05</v>
      </c>
      <c r="H108" s="12">
        <v>3.8</v>
      </c>
      <c r="I108" s="12">
        <v>1.49</v>
      </c>
      <c r="J108" s="12">
        <v>191</v>
      </c>
      <c r="K108" s="7" t="str">
        <f>IF(COUNTIF(Table1[Customer ID],Table1[[#This Row],[Customer ID]])&gt;1,"Repeat Customer","One-Time Customer")</f>
        <v>Repeat Customer</v>
      </c>
      <c r="L108" s="12" t="s">
        <v>285</v>
      </c>
      <c r="M108" s="12" t="s">
        <v>49</v>
      </c>
      <c r="N108" s="12" t="s">
        <v>28</v>
      </c>
      <c r="O108" s="12" t="s">
        <v>29</v>
      </c>
      <c r="P108" s="12" t="s">
        <v>109</v>
      </c>
      <c r="Q108" s="12" t="s">
        <v>59</v>
      </c>
      <c r="R108" s="12" t="s">
        <v>125</v>
      </c>
      <c r="S108" s="12">
        <v>0.38</v>
      </c>
      <c r="T108" s="7">
        <f>Table1[[#This Row],[Profit]]/Table1[[#This Row],[Sales]]</f>
        <v>0.27162974089372888</v>
      </c>
      <c r="U108" s="12" t="s">
        <v>33</v>
      </c>
      <c r="V108" s="12" t="s">
        <v>61</v>
      </c>
      <c r="W108" s="12" t="s">
        <v>178</v>
      </c>
      <c r="X108" s="12" t="s">
        <v>287</v>
      </c>
      <c r="Y108" s="12">
        <v>60505</v>
      </c>
      <c r="Z108" s="13">
        <v>42103</v>
      </c>
      <c r="AA108" s="14" t="str">
        <f>TEXT(Table1[[#This Row],[Order Date]],"mmmm")</f>
        <v>April</v>
      </c>
      <c r="AB108" s="8" t="str">
        <f>TEXT(Table1[[#This Row],[Order Date]],"yyyy")</f>
        <v>2015</v>
      </c>
      <c r="AC108" s="13">
        <v>42105</v>
      </c>
      <c r="AD108" s="12">
        <v>14.466999999999999</v>
      </c>
      <c r="AE108" s="12">
        <v>14</v>
      </c>
      <c r="AF108" s="12">
        <v>53.26</v>
      </c>
      <c r="AG108" s="12">
        <v>89093</v>
      </c>
      <c r="AH108" s="7" t="str">
        <f>IF(COUNTIF(Returns!$A$2:$A$1635,Orders!AG108)&gt;0,"Returned","Not Returned")</f>
        <v>Not Returned</v>
      </c>
    </row>
    <row r="109" spans="5:34" ht="12.75" customHeight="1" thickTop="1" thickBot="1" x14ac:dyDescent="0.3">
      <c r="E109" s="9">
        <v>20521</v>
      </c>
      <c r="F109" s="2" t="s">
        <v>37</v>
      </c>
      <c r="G109" s="2">
        <v>0.09</v>
      </c>
      <c r="H109" s="2">
        <v>30.73</v>
      </c>
      <c r="I109" s="2">
        <v>4</v>
      </c>
      <c r="J109" s="2">
        <v>191</v>
      </c>
      <c r="K109" s="7" t="str">
        <f>IF(COUNTIF(Table1[Customer ID],Table1[[#This Row],[Customer ID]])&gt;1,"Repeat Customer","One-Time Customer")</f>
        <v>Repeat Customer</v>
      </c>
      <c r="L109" s="2" t="s">
        <v>285</v>
      </c>
      <c r="M109" s="2" t="s">
        <v>49</v>
      </c>
      <c r="N109" s="2" t="s">
        <v>28</v>
      </c>
      <c r="O109" s="2" t="s">
        <v>77</v>
      </c>
      <c r="P109" s="2" t="s">
        <v>180</v>
      </c>
      <c r="Q109" s="2" t="s">
        <v>59</v>
      </c>
      <c r="R109" s="2" t="s">
        <v>288</v>
      </c>
      <c r="S109" s="2">
        <v>0.75</v>
      </c>
      <c r="T109" s="7">
        <f>Table1[[#This Row],[Profit]]/Table1[[#This Row],[Sales]]</f>
        <v>-0.49135780628040687</v>
      </c>
      <c r="U109" s="2" t="s">
        <v>33</v>
      </c>
      <c r="V109" s="2" t="s">
        <v>61</v>
      </c>
      <c r="W109" s="2" t="s">
        <v>178</v>
      </c>
      <c r="X109" s="2" t="s">
        <v>287</v>
      </c>
      <c r="Y109" s="2">
        <v>60505</v>
      </c>
      <c r="Z109" s="10">
        <v>42103</v>
      </c>
      <c r="AA109" s="14" t="str">
        <f>TEXT(Table1[[#This Row],[Order Date]],"mmmm")</f>
        <v>April</v>
      </c>
      <c r="AB109" s="8" t="str">
        <f>TEXT(Table1[[#This Row],[Order Date]],"yyyy")</f>
        <v>2015</v>
      </c>
      <c r="AC109" s="10">
        <v>42103</v>
      </c>
      <c r="AD109" s="2">
        <v>-99.986400000000003</v>
      </c>
      <c r="AE109" s="2">
        <v>7</v>
      </c>
      <c r="AF109" s="2">
        <v>203.49</v>
      </c>
      <c r="AG109" s="2">
        <v>89093</v>
      </c>
      <c r="AH109" s="7" t="str">
        <f>IF(COUNTIF(Returns!$A$2:$A$1635,Orders!AG109)&gt;0,"Returned","Not Returned")</f>
        <v>Not Returned</v>
      </c>
    </row>
    <row r="110" spans="5:34" ht="12.75" customHeight="1" thickTop="1" thickBot="1" x14ac:dyDescent="0.3">
      <c r="E110" s="11">
        <v>20522</v>
      </c>
      <c r="F110" s="12" t="s">
        <v>37</v>
      </c>
      <c r="G110" s="12">
        <v>0</v>
      </c>
      <c r="H110" s="12">
        <v>125.99</v>
      </c>
      <c r="I110" s="12">
        <v>8.08</v>
      </c>
      <c r="J110" s="12">
        <v>191</v>
      </c>
      <c r="K110" s="7" t="str">
        <f>IF(COUNTIF(Table1[Customer ID],Table1[[#This Row],[Customer ID]])&gt;1,"Repeat Customer","One-Time Customer")</f>
        <v>Repeat Customer</v>
      </c>
      <c r="L110" s="12" t="s">
        <v>285</v>
      </c>
      <c r="M110" s="12" t="s">
        <v>49</v>
      </c>
      <c r="N110" s="12" t="s">
        <v>28</v>
      </c>
      <c r="O110" s="12" t="s">
        <v>77</v>
      </c>
      <c r="P110" s="12" t="s">
        <v>78</v>
      </c>
      <c r="Q110" s="12" t="s">
        <v>59</v>
      </c>
      <c r="R110" s="12" t="s">
        <v>289</v>
      </c>
      <c r="S110" s="12">
        <v>0.56999999999999995</v>
      </c>
      <c r="T110" s="7">
        <f>Table1[[#This Row],[Profit]]/Table1[[#This Row],[Sales]]</f>
        <v>0.57240704411271592</v>
      </c>
      <c r="U110" s="12" t="s">
        <v>33</v>
      </c>
      <c r="V110" s="12" t="s">
        <v>61</v>
      </c>
      <c r="W110" s="12" t="s">
        <v>178</v>
      </c>
      <c r="X110" s="12" t="s">
        <v>287</v>
      </c>
      <c r="Y110" s="12">
        <v>60505</v>
      </c>
      <c r="Z110" s="13">
        <v>42103</v>
      </c>
      <c r="AA110" s="14" t="str">
        <f>TEXT(Table1[[#This Row],[Order Date]],"mmmm")</f>
        <v>April</v>
      </c>
      <c r="AB110" s="8" t="str">
        <f>TEXT(Table1[[#This Row],[Order Date]],"yyyy")</f>
        <v>2015</v>
      </c>
      <c r="AC110" s="13">
        <v>42104</v>
      </c>
      <c r="AD110" s="12">
        <v>1348.59672</v>
      </c>
      <c r="AE110" s="12">
        <v>22</v>
      </c>
      <c r="AF110" s="12">
        <v>2356.0100000000002</v>
      </c>
      <c r="AG110" s="12">
        <v>89093</v>
      </c>
      <c r="AH110" s="7" t="str">
        <f>IF(COUNTIF(Returns!$A$2:$A$1635,Orders!AG110)&gt;0,"Returned","Not Returned")</f>
        <v>Not Returned</v>
      </c>
    </row>
    <row r="111" spans="5:34" ht="12.75" customHeight="1" thickTop="1" thickBot="1" x14ac:dyDescent="0.3">
      <c r="E111" s="9">
        <v>19663</v>
      </c>
      <c r="F111" s="2" t="s">
        <v>37</v>
      </c>
      <c r="G111" s="2">
        <v>0</v>
      </c>
      <c r="H111" s="2">
        <v>213.45</v>
      </c>
      <c r="I111" s="2">
        <v>14.7</v>
      </c>
      <c r="J111" s="2">
        <v>193</v>
      </c>
      <c r="K111" s="7" t="str">
        <f>IF(COUNTIF(Table1[Customer ID],Table1[[#This Row],[Customer ID]])&gt;1,"Repeat Customer","One-Time Customer")</f>
        <v>Repeat Customer</v>
      </c>
      <c r="L111" s="2" t="s">
        <v>290</v>
      </c>
      <c r="M111" s="2" t="s">
        <v>39</v>
      </c>
      <c r="N111" s="2" t="s">
        <v>28</v>
      </c>
      <c r="O111" s="2" t="s">
        <v>77</v>
      </c>
      <c r="P111" s="2" t="s">
        <v>85</v>
      </c>
      <c r="Q111" s="2" t="s">
        <v>43</v>
      </c>
      <c r="R111" s="2" t="s">
        <v>291</v>
      </c>
      <c r="S111" s="2">
        <v>0.59</v>
      </c>
      <c r="T111" s="7">
        <f>Table1[[#This Row],[Profit]]/Table1[[#This Row],[Sales]]</f>
        <v>-2.5022942173835445</v>
      </c>
      <c r="U111" s="2" t="s">
        <v>33</v>
      </c>
      <c r="V111" s="2" t="s">
        <v>34</v>
      </c>
      <c r="W111" s="2" t="s">
        <v>212</v>
      </c>
      <c r="X111" s="2" t="s">
        <v>213</v>
      </c>
      <c r="Y111" s="2">
        <v>84041</v>
      </c>
      <c r="Z111" s="10">
        <v>42007</v>
      </c>
      <c r="AA111" s="14" t="str">
        <f>TEXT(Table1[[#This Row],[Order Date]],"mmmm")</f>
        <v>January</v>
      </c>
      <c r="AB111" s="8" t="str">
        <f>TEXT(Table1[[#This Row],[Order Date]],"yyyy")</f>
        <v>2015</v>
      </c>
      <c r="AC111" s="10">
        <v>42009</v>
      </c>
      <c r="AD111" s="2">
        <v>-560.81417999999996</v>
      </c>
      <c r="AE111" s="2">
        <v>1</v>
      </c>
      <c r="AF111" s="2">
        <v>224.12</v>
      </c>
      <c r="AG111" s="2">
        <v>90430</v>
      </c>
      <c r="AH111" s="7" t="str">
        <f>IF(COUNTIF(Returns!$A$2:$A$1635,Orders!AG111)&gt;0,"Returned","Not Returned")</f>
        <v>Not Returned</v>
      </c>
    </row>
    <row r="112" spans="5:34" ht="12.75" customHeight="1" thickTop="1" thickBot="1" x14ac:dyDescent="0.3">
      <c r="E112" s="11">
        <v>20645</v>
      </c>
      <c r="F112" s="12" t="s">
        <v>56</v>
      </c>
      <c r="G112" s="12">
        <v>7.0000000000000007E-2</v>
      </c>
      <c r="H112" s="12">
        <v>6.54</v>
      </c>
      <c r="I112" s="12">
        <v>5.27</v>
      </c>
      <c r="J112" s="12">
        <v>193</v>
      </c>
      <c r="K112" s="7" t="str">
        <f>IF(COUNTIF(Table1[Customer ID],Table1[[#This Row],[Customer ID]])&gt;1,"Repeat Customer","One-Time Customer")</f>
        <v>Repeat Customer</v>
      </c>
      <c r="L112" s="12" t="s">
        <v>290</v>
      </c>
      <c r="M112" s="12" t="s">
        <v>49</v>
      </c>
      <c r="N112" s="12" t="s">
        <v>28</v>
      </c>
      <c r="O112" s="12" t="s">
        <v>29</v>
      </c>
      <c r="P112" s="12" t="s">
        <v>109</v>
      </c>
      <c r="Q112" s="12" t="s">
        <v>59</v>
      </c>
      <c r="R112" s="12" t="s">
        <v>292</v>
      </c>
      <c r="S112" s="12">
        <v>0.36</v>
      </c>
      <c r="T112" s="7">
        <f>Table1[[#This Row],[Profit]]/Table1[[#This Row],[Sales]]</f>
        <v>-0.47073770491803274</v>
      </c>
      <c r="U112" s="12" t="s">
        <v>33</v>
      </c>
      <c r="V112" s="12" t="s">
        <v>34</v>
      </c>
      <c r="W112" s="12" t="s">
        <v>212</v>
      </c>
      <c r="X112" s="12" t="s">
        <v>213</v>
      </c>
      <c r="Y112" s="12">
        <v>84041</v>
      </c>
      <c r="Z112" s="13">
        <v>42093</v>
      </c>
      <c r="AA112" s="14" t="str">
        <f>TEXT(Table1[[#This Row],[Order Date]],"mmmm")</f>
        <v>March</v>
      </c>
      <c r="AB112" s="8" t="str">
        <f>TEXT(Table1[[#This Row],[Order Date]],"yyyy")</f>
        <v>2015</v>
      </c>
      <c r="AC112" s="13">
        <v>42095</v>
      </c>
      <c r="AD112" s="12">
        <v>-66.044499999999999</v>
      </c>
      <c r="AE112" s="12">
        <v>21</v>
      </c>
      <c r="AF112" s="12">
        <v>140.30000000000001</v>
      </c>
      <c r="AG112" s="12">
        <v>90432</v>
      </c>
      <c r="AH112" s="7" t="str">
        <f>IF(COUNTIF(Returns!$A$2:$A$1635,Orders!AG112)&gt;0,"Returned","Not Returned")</f>
        <v>Not Returned</v>
      </c>
    </row>
    <row r="113" spans="5:34" ht="12.75" customHeight="1" thickTop="1" thickBot="1" x14ac:dyDescent="0.3">
      <c r="E113" s="9">
        <v>24273</v>
      </c>
      <c r="F113" s="2" t="s">
        <v>37</v>
      </c>
      <c r="G113" s="2">
        <v>0.02</v>
      </c>
      <c r="H113" s="2">
        <v>6.48</v>
      </c>
      <c r="I113" s="2">
        <v>9.17</v>
      </c>
      <c r="J113" s="2">
        <v>194</v>
      </c>
      <c r="K113" s="7" t="str">
        <f>IF(COUNTIF(Table1[Customer ID],Table1[[#This Row],[Customer ID]])&gt;1,"Repeat Customer","One-Time Customer")</f>
        <v>Repeat Customer</v>
      </c>
      <c r="L113" s="2" t="s">
        <v>293</v>
      </c>
      <c r="M113" s="2" t="s">
        <v>49</v>
      </c>
      <c r="N113" s="2" t="s">
        <v>28</v>
      </c>
      <c r="O113" s="2" t="s">
        <v>29</v>
      </c>
      <c r="P113" s="2" t="s">
        <v>93</v>
      </c>
      <c r="Q113" s="2" t="s">
        <v>59</v>
      </c>
      <c r="R113" s="2" t="s">
        <v>294</v>
      </c>
      <c r="S113" s="2">
        <v>0.37</v>
      </c>
      <c r="T113" s="7">
        <f>Table1[[#This Row],[Profit]]/Table1[[#This Row],[Sales]]</f>
        <v>-3.7477021276595748</v>
      </c>
      <c r="U113" s="2" t="s">
        <v>33</v>
      </c>
      <c r="V113" s="2" t="s">
        <v>34</v>
      </c>
      <c r="W113" s="2" t="s">
        <v>212</v>
      </c>
      <c r="X113" s="2" t="s">
        <v>295</v>
      </c>
      <c r="Y113" s="2">
        <v>84043</v>
      </c>
      <c r="Z113" s="10">
        <v>42014</v>
      </c>
      <c r="AA113" s="14" t="str">
        <f>TEXT(Table1[[#This Row],[Order Date]],"mmmm")</f>
        <v>January</v>
      </c>
      <c r="AB113" s="8" t="str">
        <f>TEXT(Table1[[#This Row],[Order Date]],"yyyy")</f>
        <v>2015</v>
      </c>
      <c r="AC113" s="10">
        <v>42015</v>
      </c>
      <c r="AD113" s="2">
        <v>-105.68520000000001</v>
      </c>
      <c r="AE113" s="2">
        <v>4</v>
      </c>
      <c r="AF113" s="2">
        <v>28.2</v>
      </c>
      <c r="AG113" s="2">
        <v>90431</v>
      </c>
      <c r="AH113" s="7" t="str">
        <f>IF(COUNTIF(Returns!$A$2:$A$1635,Orders!AG113)&gt;0,"Returned","Not Returned")</f>
        <v>Not Returned</v>
      </c>
    </row>
    <row r="114" spans="5:34" ht="12.75" customHeight="1" thickTop="1" thickBot="1" x14ac:dyDescent="0.3">
      <c r="E114" s="11">
        <v>20646</v>
      </c>
      <c r="F114" s="12" t="s">
        <v>56</v>
      </c>
      <c r="G114" s="12">
        <v>0.09</v>
      </c>
      <c r="H114" s="12">
        <v>3.29</v>
      </c>
      <c r="I114" s="12">
        <v>1.35</v>
      </c>
      <c r="J114" s="12">
        <v>194</v>
      </c>
      <c r="K114" s="7" t="str">
        <f>IF(COUNTIF(Table1[Customer ID],Table1[[#This Row],[Customer ID]])&gt;1,"Repeat Customer","One-Time Customer")</f>
        <v>Repeat Customer</v>
      </c>
      <c r="L114" s="12" t="s">
        <v>293</v>
      </c>
      <c r="M114" s="12" t="s">
        <v>49</v>
      </c>
      <c r="N114" s="12" t="s">
        <v>28</v>
      </c>
      <c r="O114" s="12" t="s">
        <v>29</v>
      </c>
      <c r="P114" s="12" t="s">
        <v>66</v>
      </c>
      <c r="Q114" s="12" t="s">
        <v>31</v>
      </c>
      <c r="R114" s="12" t="s">
        <v>296</v>
      </c>
      <c r="S114" s="12">
        <v>0.4</v>
      </c>
      <c r="T114" s="7">
        <f>Table1[[#This Row],[Profit]]/Table1[[#This Row],[Sales]]</f>
        <v>0.21886792452830189</v>
      </c>
      <c r="U114" s="12" t="s">
        <v>33</v>
      </c>
      <c r="V114" s="12" t="s">
        <v>34</v>
      </c>
      <c r="W114" s="12" t="s">
        <v>212</v>
      </c>
      <c r="X114" s="12" t="s">
        <v>295</v>
      </c>
      <c r="Y114" s="12">
        <v>84043</v>
      </c>
      <c r="Z114" s="13">
        <v>42093</v>
      </c>
      <c r="AA114" s="14" t="str">
        <f>TEXT(Table1[[#This Row],[Order Date]],"mmmm")</f>
        <v>March</v>
      </c>
      <c r="AB114" s="8" t="str">
        <f>TEXT(Table1[[#This Row],[Order Date]],"yyyy")</f>
        <v>2015</v>
      </c>
      <c r="AC114" s="13">
        <v>42095</v>
      </c>
      <c r="AD114" s="12">
        <v>15.66</v>
      </c>
      <c r="AE114" s="12">
        <v>23</v>
      </c>
      <c r="AF114" s="12">
        <v>71.55</v>
      </c>
      <c r="AG114" s="12">
        <v>90432</v>
      </c>
      <c r="AH114" s="7" t="str">
        <f>IF(COUNTIF(Returns!$A$2:$A$1635,Orders!AG114)&gt;0,"Returned","Not Returned")</f>
        <v>Not Returned</v>
      </c>
    </row>
    <row r="115" spans="5:34" ht="12.75" customHeight="1" thickTop="1" thickBot="1" x14ac:dyDescent="0.3">
      <c r="E115" s="9">
        <v>25158</v>
      </c>
      <c r="F115" s="2" t="s">
        <v>47</v>
      </c>
      <c r="G115" s="2">
        <v>0</v>
      </c>
      <c r="H115" s="2">
        <v>161.55000000000001</v>
      </c>
      <c r="I115" s="2">
        <v>19.989999999999998</v>
      </c>
      <c r="J115" s="2">
        <v>197</v>
      </c>
      <c r="K115" s="7" t="str">
        <f>IF(COUNTIF(Table1[Customer ID],Table1[[#This Row],[Customer ID]])&gt;1,"Repeat Customer","One-Time Customer")</f>
        <v>One-Time Customer</v>
      </c>
      <c r="L115" s="2" t="s">
        <v>297</v>
      </c>
      <c r="M115" s="2" t="s">
        <v>49</v>
      </c>
      <c r="N115" s="2" t="s">
        <v>58</v>
      </c>
      <c r="O115" s="2" t="s">
        <v>29</v>
      </c>
      <c r="P115" s="2" t="s">
        <v>141</v>
      </c>
      <c r="Q115" s="2" t="s">
        <v>59</v>
      </c>
      <c r="R115" s="2" t="s">
        <v>161</v>
      </c>
      <c r="S115" s="2">
        <v>0.66</v>
      </c>
      <c r="T115" s="7">
        <f>Table1[[#This Row],[Profit]]/Table1[[#This Row],[Sales]]</f>
        <v>0.37541508790664468</v>
      </c>
      <c r="U115" s="2" t="s">
        <v>33</v>
      </c>
      <c r="V115" s="2" t="s">
        <v>61</v>
      </c>
      <c r="W115" s="2" t="s">
        <v>183</v>
      </c>
      <c r="X115" s="2" t="s">
        <v>298</v>
      </c>
      <c r="Y115" s="2">
        <v>66212</v>
      </c>
      <c r="Z115" s="10">
        <v>42096</v>
      </c>
      <c r="AA115" s="14" t="str">
        <f>TEXT(Table1[[#This Row],[Order Date]],"mmmm")</f>
        <v>April</v>
      </c>
      <c r="AB115" s="8" t="str">
        <f>TEXT(Table1[[#This Row],[Order Date]],"yyyy")</f>
        <v>2015</v>
      </c>
      <c r="AC115" s="10">
        <v>42098</v>
      </c>
      <c r="AD115" s="2">
        <v>1167.1580000000001</v>
      </c>
      <c r="AE115" s="2">
        <v>19</v>
      </c>
      <c r="AF115" s="2">
        <v>3108.98</v>
      </c>
      <c r="AG115" s="2">
        <v>88921</v>
      </c>
      <c r="AH115" s="7" t="str">
        <f>IF(COUNTIF(Returns!$A$2:$A$1635,Orders!AG115)&gt;0,"Returned","Not Returned")</f>
        <v>Not Returned</v>
      </c>
    </row>
    <row r="116" spans="5:34" ht="12.75" customHeight="1" thickTop="1" thickBot="1" x14ac:dyDescent="0.3">
      <c r="E116" s="11">
        <v>7158</v>
      </c>
      <c r="F116" s="12" t="s">
        <v>47</v>
      </c>
      <c r="G116" s="12">
        <v>0</v>
      </c>
      <c r="H116" s="12">
        <v>161.55000000000001</v>
      </c>
      <c r="I116" s="12">
        <v>19.989999999999998</v>
      </c>
      <c r="J116" s="12">
        <v>198</v>
      </c>
      <c r="K116" s="7" t="str">
        <f>IF(COUNTIF(Table1[Customer ID],Table1[[#This Row],[Customer ID]])&gt;1,"Repeat Customer","One-Time Customer")</f>
        <v>One-Time Customer</v>
      </c>
      <c r="L116" s="12" t="s">
        <v>299</v>
      </c>
      <c r="M116" s="12" t="s">
        <v>49</v>
      </c>
      <c r="N116" s="12" t="s">
        <v>58</v>
      </c>
      <c r="O116" s="12" t="s">
        <v>29</v>
      </c>
      <c r="P116" s="12" t="s">
        <v>141</v>
      </c>
      <c r="Q116" s="12" t="s">
        <v>59</v>
      </c>
      <c r="R116" s="12" t="s">
        <v>161</v>
      </c>
      <c r="S116" s="12">
        <v>0.66</v>
      </c>
      <c r="T116" s="7">
        <f>Table1[[#This Row],[Profit]]/Table1[[#This Row],[Sales]]</f>
        <v>8.0552083209320974E-2</v>
      </c>
      <c r="U116" s="12" t="s">
        <v>33</v>
      </c>
      <c r="V116" s="12" t="s">
        <v>61</v>
      </c>
      <c r="W116" s="12" t="s">
        <v>300</v>
      </c>
      <c r="X116" s="12" t="s">
        <v>301</v>
      </c>
      <c r="Y116" s="12">
        <v>48138</v>
      </c>
      <c r="Z116" s="13">
        <v>42096</v>
      </c>
      <c r="AA116" s="14" t="str">
        <f>TEXT(Table1[[#This Row],[Order Date]],"mmmm")</f>
        <v>April</v>
      </c>
      <c r="AB116" s="8" t="str">
        <f>TEXT(Table1[[#This Row],[Order Date]],"yyyy")</f>
        <v>2015</v>
      </c>
      <c r="AC116" s="13">
        <v>42098</v>
      </c>
      <c r="AD116" s="12">
        <v>1014.9200000000001</v>
      </c>
      <c r="AE116" s="12">
        <v>77</v>
      </c>
      <c r="AF116" s="12">
        <v>12599.55</v>
      </c>
      <c r="AG116" s="12">
        <v>51072</v>
      </c>
      <c r="AH116" s="7" t="str">
        <f>IF(COUNTIF(Returns!$A$2:$A$1635,Orders!AG116)&gt;0,"Returned","Not Returned")</f>
        <v>Not Returned</v>
      </c>
    </row>
    <row r="117" spans="5:34" ht="12.75" customHeight="1" thickTop="1" thickBot="1" x14ac:dyDescent="0.3">
      <c r="E117" s="9">
        <v>22136</v>
      </c>
      <c r="F117" s="2" t="s">
        <v>37</v>
      </c>
      <c r="G117" s="2">
        <v>0.09</v>
      </c>
      <c r="H117" s="2">
        <v>12.28</v>
      </c>
      <c r="I117" s="2">
        <v>4.8600000000000003</v>
      </c>
      <c r="J117" s="2">
        <v>202</v>
      </c>
      <c r="K117" s="7" t="str">
        <f>IF(COUNTIF(Table1[Customer ID],Table1[[#This Row],[Customer ID]])&gt;1,"Repeat Customer","One-Time Customer")</f>
        <v>Repeat Customer</v>
      </c>
      <c r="L117" s="2" t="s">
        <v>302</v>
      </c>
      <c r="M117" s="2" t="s">
        <v>49</v>
      </c>
      <c r="N117" s="2" t="s">
        <v>28</v>
      </c>
      <c r="O117" s="2" t="s">
        <v>29</v>
      </c>
      <c r="P117" s="2" t="s">
        <v>93</v>
      </c>
      <c r="Q117" s="2" t="s">
        <v>59</v>
      </c>
      <c r="R117" s="2" t="s">
        <v>303</v>
      </c>
      <c r="S117" s="2">
        <v>0.38</v>
      </c>
      <c r="T117" s="7">
        <f>Table1[[#This Row],[Profit]]/Table1[[#This Row],[Sales]]</f>
        <v>4.9927849927849932E-2</v>
      </c>
      <c r="U117" s="2" t="s">
        <v>33</v>
      </c>
      <c r="V117" s="2" t="s">
        <v>61</v>
      </c>
      <c r="W117" s="2" t="s">
        <v>304</v>
      </c>
      <c r="X117" s="2" t="s">
        <v>305</v>
      </c>
      <c r="Y117" s="2">
        <v>74006</v>
      </c>
      <c r="Z117" s="10">
        <v>42121</v>
      </c>
      <c r="AA117" s="14" t="str">
        <f>TEXT(Table1[[#This Row],[Order Date]],"mmmm")</f>
        <v>April</v>
      </c>
      <c r="AB117" s="8" t="str">
        <f>TEXT(Table1[[#This Row],[Order Date]],"yyyy")</f>
        <v>2015</v>
      </c>
      <c r="AC117" s="10">
        <v>42122</v>
      </c>
      <c r="AD117" s="2">
        <v>1.73</v>
      </c>
      <c r="AE117" s="2">
        <v>3</v>
      </c>
      <c r="AF117" s="2">
        <v>34.65</v>
      </c>
      <c r="AG117" s="2">
        <v>88971</v>
      </c>
      <c r="AH117" s="7" t="str">
        <f>IF(COUNTIF(Returns!$A$2:$A$1635,Orders!AG117)&gt;0,"Returned","Not Returned")</f>
        <v>Not Returned</v>
      </c>
    </row>
    <row r="118" spans="5:34" ht="12.75" customHeight="1" thickTop="1" thickBot="1" x14ac:dyDescent="0.3">
      <c r="E118" s="11">
        <v>18783</v>
      </c>
      <c r="F118" s="12" t="s">
        <v>25</v>
      </c>
      <c r="G118" s="12">
        <v>0.03</v>
      </c>
      <c r="H118" s="12">
        <v>7.37</v>
      </c>
      <c r="I118" s="12">
        <v>5.53</v>
      </c>
      <c r="J118" s="12">
        <v>202</v>
      </c>
      <c r="K118" s="7" t="str">
        <f>IF(COUNTIF(Table1[Customer ID],Table1[[#This Row],[Customer ID]])&gt;1,"Repeat Customer","One-Time Customer")</f>
        <v>Repeat Customer</v>
      </c>
      <c r="L118" s="12" t="s">
        <v>302</v>
      </c>
      <c r="M118" s="12" t="s">
        <v>49</v>
      </c>
      <c r="N118" s="12" t="s">
        <v>28</v>
      </c>
      <c r="O118" s="12" t="s">
        <v>77</v>
      </c>
      <c r="P118" s="12" t="s">
        <v>180</v>
      </c>
      <c r="Q118" s="12" t="s">
        <v>51</v>
      </c>
      <c r="R118" s="12" t="s">
        <v>306</v>
      </c>
      <c r="S118" s="12">
        <v>0.69</v>
      </c>
      <c r="T118" s="7">
        <f>Table1[[#This Row],[Profit]]/Table1[[#This Row],[Sales]]</f>
        <v>-1.5584566965846833</v>
      </c>
      <c r="U118" s="12" t="s">
        <v>33</v>
      </c>
      <c r="V118" s="12" t="s">
        <v>61</v>
      </c>
      <c r="W118" s="12" t="s">
        <v>304</v>
      </c>
      <c r="X118" s="12" t="s">
        <v>305</v>
      </c>
      <c r="Y118" s="12">
        <v>74006</v>
      </c>
      <c r="Z118" s="13">
        <v>42020</v>
      </c>
      <c r="AA118" s="14" t="str">
        <f>TEXT(Table1[[#This Row],[Order Date]],"mmmm")</f>
        <v>January</v>
      </c>
      <c r="AB118" s="8" t="str">
        <f>TEXT(Table1[[#This Row],[Order Date]],"yyyy")</f>
        <v>2015</v>
      </c>
      <c r="AC118" s="13">
        <v>42022</v>
      </c>
      <c r="AD118" s="12">
        <v>-133.69999999999999</v>
      </c>
      <c r="AE118" s="12">
        <v>11</v>
      </c>
      <c r="AF118" s="12">
        <v>85.79</v>
      </c>
      <c r="AG118" s="12">
        <v>88972</v>
      </c>
      <c r="AH118" s="7" t="str">
        <f>IF(COUNTIF(Returns!$A$2:$A$1635,Orders!AG118)&gt;0,"Returned","Not Returned")</f>
        <v>Not Returned</v>
      </c>
    </row>
    <row r="119" spans="5:34" ht="12.75" customHeight="1" thickTop="1" thickBot="1" x14ac:dyDescent="0.3">
      <c r="E119" s="9">
        <v>21401</v>
      </c>
      <c r="F119" s="2" t="s">
        <v>106</v>
      </c>
      <c r="G119" s="2">
        <v>0.05</v>
      </c>
      <c r="H119" s="2">
        <v>1.86</v>
      </c>
      <c r="I119" s="2">
        <v>2.58</v>
      </c>
      <c r="J119" s="2">
        <v>210</v>
      </c>
      <c r="K119" s="7" t="str">
        <f>IF(COUNTIF(Table1[Customer ID],Table1[[#This Row],[Customer ID]])&gt;1,"Repeat Customer","One-Time Customer")</f>
        <v>Repeat Customer</v>
      </c>
      <c r="L119" s="2" t="s">
        <v>307</v>
      </c>
      <c r="M119" s="2" t="s">
        <v>49</v>
      </c>
      <c r="N119" s="2" t="s">
        <v>40</v>
      </c>
      <c r="O119" s="2" t="s">
        <v>29</v>
      </c>
      <c r="P119" s="2" t="s">
        <v>66</v>
      </c>
      <c r="Q119" s="2" t="s">
        <v>31</v>
      </c>
      <c r="R119" s="2" t="s">
        <v>308</v>
      </c>
      <c r="S119" s="2">
        <v>0.82</v>
      </c>
      <c r="T119" s="7">
        <f>Table1[[#This Row],[Profit]]/Table1[[#This Row],[Sales]]</f>
        <v>-3.7830777967064173</v>
      </c>
      <c r="U119" s="2" t="s">
        <v>33</v>
      </c>
      <c r="V119" s="2" t="s">
        <v>53</v>
      </c>
      <c r="W119" s="2" t="s">
        <v>71</v>
      </c>
      <c r="X119" s="2" t="s">
        <v>309</v>
      </c>
      <c r="Y119" s="2">
        <v>12180</v>
      </c>
      <c r="Z119" s="10">
        <v>42021</v>
      </c>
      <c r="AA119" s="14" t="str">
        <f>TEXT(Table1[[#This Row],[Order Date]],"mmmm")</f>
        <v>January</v>
      </c>
      <c r="AB119" s="8" t="str">
        <f>TEXT(Table1[[#This Row],[Order Date]],"yyyy")</f>
        <v>2015</v>
      </c>
      <c r="AC119" s="10">
        <v>42025</v>
      </c>
      <c r="AD119" s="2">
        <v>-66.62</v>
      </c>
      <c r="AE119" s="2">
        <v>9</v>
      </c>
      <c r="AF119" s="2">
        <v>17.61</v>
      </c>
      <c r="AG119" s="2">
        <v>85965</v>
      </c>
      <c r="AH119" s="7" t="str">
        <f>IF(COUNTIF(Returns!$A$2:$A$1635,Orders!AG119)&gt;0,"Returned","Not Returned")</f>
        <v>Not Returned</v>
      </c>
    </row>
    <row r="120" spans="5:34" ht="12.75" customHeight="1" thickTop="1" thickBot="1" x14ac:dyDescent="0.3">
      <c r="E120" s="11">
        <v>23097</v>
      </c>
      <c r="F120" s="12" t="s">
        <v>56</v>
      </c>
      <c r="G120" s="12">
        <v>0.09</v>
      </c>
      <c r="H120" s="12">
        <v>5.4</v>
      </c>
      <c r="I120" s="12">
        <v>7.78</v>
      </c>
      <c r="J120" s="12">
        <v>210</v>
      </c>
      <c r="K120" s="7" t="str">
        <f>IF(COUNTIF(Table1[Customer ID],Table1[[#This Row],[Customer ID]])&gt;1,"Repeat Customer","One-Time Customer")</f>
        <v>Repeat Customer</v>
      </c>
      <c r="L120" s="12" t="s">
        <v>307</v>
      </c>
      <c r="M120" s="12" t="s">
        <v>27</v>
      </c>
      <c r="N120" s="12" t="s">
        <v>40</v>
      </c>
      <c r="O120" s="12" t="s">
        <v>29</v>
      </c>
      <c r="P120" s="12" t="s">
        <v>109</v>
      </c>
      <c r="Q120" s="12" t="s">
        <v>59</v>
      </c>
      <c r="R120" s="12" t="s">
        <v>310</v>
      </c>
      <c r="S120" s="12">
        <v>0.37</v>
      </c>
      <c r="T120" s="7">
        <f>Table1[[#This Row],[Profit]]/Table1[[#This Row],[Sales]]</f>
        <v>-0.78709706959706949</v>
      </c>
      <c r="U120" s="12" t="s">
        <v>33</v>
      </c>
      <c r="V120" s="12" t="s">
        <v>53</v>
      </c>
      <c r="W120" s="12" t="s">
        <v>71</v>
      </c>
      <c r="X120" s="12" t="s">
        <v>309</v>
      </c>
      <c r="Y120" s="12">
        <v>12180</v>
      </c>
      <c r="Z120" s="13">
        <v>42157</v>
      </c>
      <c r="AA120" s="14" t="str">
        <f>TEXT(Table1[[#This Row],[Order Date]],"mmmm")</f>
        <v>June</v>
      </c>
      <c r="AB120" s="8" t="str">
        <f>TEXT(Table1[[#This Row],[Order Date]],"yyyy")</f>
        <v>2015</v>
      </c>
      <c r="AC120" s="13">
        <v>42157</v>
      </c>
      <c r="AD120" s="12">
        <v>-21.487749999999998</v>
      </c>
      <c r="AE120" s="12">
        <v>4</v>
      </c>
      <c r="AF120" s="12">
        <v>27.3</v>
      </c>
      <c r="AG120" s="12">
        <v>85966</v>
      </c>
      <c r="AH120" s="7" t="str">
        <f>IF(COUNTIF(Returns!$A$2:$A$1635,Orders!AG120)&gt;0,"Returned","Not Returned")</f>
        <v>Not Returned</v>
      </c>
    </row>
    <row r="121" spans="5:34" ht="12.75" customHeight="1" thickTop="1" thickBot="1" x14ac:dyDescent="0.3">
      <c r="E121" s="9">
        <v>23098</v>
      </c>
      <c r="F121" s="2" t="s">
        <v>56</v>
      </c>
      <c r="G121" s="2">
        <v>0.02</v>
      </c>
      <c r="H121" s="2">
        <v>20.28</v>
      </c>
      <c r="I121" s="2">
        <v>6.68</v>
      </c>
      <c r="J121" s="2">
        <v>210</v>
      </c>
      <c r="K121" s="7" t="str">
        <f>IF(COUNTIF(Table1[Customer ID],Table1[[#This Row],[Customer ID]])&gt;1,"Repeat Customer","One-Time Customer")</f>
        <v>Repeat Customer</v>
      </c>
      <c r="L121" s="2" t="s">
        <v>307</v>
      </c>
      <c r="M121" s="2" t="s">
        <v>49</v>
      </c>
      <c r="N121" s="2" t="s">
        <v>40</v>
      </c>
      <c r="O121" s="2" t="s">
        <v>41</v>
      </c>
      <c r="P121" s="2" t="s">
        <v>50</v>
      </c>
      <c r="Q121" s="2" t="s">
        <v>59</v>
      </c>
      <c r="R121" s="2" t="s">
        <v>311</v>
      </c>
      <c r="S121" s="2">
        <v>0.53</v>
      </c>
      <c r="T121" s="7">
        <f>Table1[[#This Row],[Profit]]/Table1[[#This Row],[Sales]]</f>
        <v>0.69</v>
      </c>
      <c r="U121" s="2" t="s">
        <v>33</v>
      </c>
      <c r="V121" s="2" t="s">
        <v>53</v>
      </c>
      <c r="W121" s="2" t="s">
        <v>71</v>
      </c>
      <c r="X121" s="2" t="s">
        <v>309</v>
      </c>
      <c r="Y121" s="2">
        <v>12180</v>
      </c>
      <c r="Z121" s="10">
        <v>42157</v>
      </c>
      <c r="AA121" s="14" t="str">
        <f>TEXT(Table1[[#This Row],[Order Date]],"mmmm")</f>
        <v>June</v>
      </c>
      <c r="AB121" s="8" t="str">
        <f>TEXT(Table1[[#This Row],[Order Date]],"yyyy")</f>
        <v>2015</v>
      </c>
      <c r="AC121" s="10">
        <v>42157</v>
      </c>
      <c r="AD121" s="2">
        <v>44.677499999999995</v>
      </c>
      <c r="AE121" s="2">
        <v>3</v>
      </c>
      <c r="AF121" s="2">
        <v>64.75</v>
      </c>
      <c r="AG121" s="2">
        <v>85966</v>
      </c>
      <c r="AH121" s="7" t="str">
        <f>IF(COUNTIF(Returns!$A$2:$A$1635,Orders!AG121)&gt;0,"Returned","Not Returned")</f>
        <v>Not Returned</v>
      </c>
    </row>
    <row r="122" spans="5:34" ht="12.75" customHeight="1" thickTop="1" thickBot="1" x14ac:dyDescent="0.3">
      <c r="E122" s="11">
        <v>23099</v>
      </c>
      <c r="F122" s="12" t="s">
        <v>56</v>
      </c>
      <c r="G122" s="12">
        <v>0</v>
      </c>
      <c r="H122" s="12">
        <v>11.55</v>
      </c>
      <c r="I122" s="12">
        <v>2.36</v>
      </c>
      <c r="J122" s="12">
        <v>210</v>
      </c>
      <c r="K122" s="7" t="str">
        <f>IF(COUNTIF(Table1[Customer ID],Table1[[#This Row],[Customer ID]])&gt;1,"Repeat Customer","One-Time Customer")</f>
        <v>Repeat Customer</v>
      </c>
      <c r="L122" s="12" t="s">
        <v>307</v>
      </c>
      <c r="M122" s="12" t="s">
        <v>49</v>
      </c>
      <c r="N122" s="12" t="s">
        <v>40</v>
      </c>
      <c r="O122" s="12" t="s">
        <v>29</v>
      </c>
      <c r="P122" s="12" t="s">
        <v>30</v>
      </c>
      <c r="Q122" s="12" t="s">
        <v>31</v>
      </c>
      <c r="R122" s="12" t="s">
        <v>312</v>
      </c>
      <c r="S122" s="12">
        <v>0.55000000000000004</v>
      </c>
      <c r="T122" s="7">
        <f>Table1[[#This Row],[Profit]]/Table1[[#This Row],[Sales]]</f>
        <v>0.37464274372816769</v>
      </c>
      <c r="U122" s="12" t="s">
        <v>33</v>
      </c>
      <c r="V122" s="12" t="s">
        <v>53</v>
      </c>
      <c r="W122" s="12" t="s">
        <v>71</v>
      </c>
      <c r="X122" s="12" t="s">
        <v>309</v>
      </c>
      <c r="Y122" s="12">
        <v>12180</v>
      </c>
      <c r="Z122" s="13">
        <v>42157</v>
      </c>
      <c r="AA122" s="14" t="str">
        <f>TEXT(Table1[[#This Row],[Order Date]],"mmmm")</f>
        <v>June</v>
      </c>
      <c r="AB122" s="8" t="str">
        <f>TEXT(Table1[[#This Row],[Order Date]],"yyyy")</f>
        <v>2015</v>
      </c>
      <c r="AC122" s="13">
        <v>42158</v>
      </c>
      <c r="AD122" s="12">
        <v>23.594999999999999</v>
      </c>
      <c r="AE122" s="12">
        <v>5</v>
      </c>
      <c r="AF122" s="12">
        <v>62.98</v>
      </c>
      <c r="AG122" s="12">
        <v>85966</v>
      </c>
      <c r="AH122" s="7" t="str">
        <f>IF(COUNTIF(Returns!$A$2:$A$1635,Orders!AG122)&gt;0,"Returned","Not Returned")</f>
        <v>Not Returned</v>
      </c>
    </row>
    <row r="123" spans="5:34" ht="12.75" customHeight="1" thickTop="1" thickBot="1" x14ac:dyDescent="0.3">
      <c r="E123" s="9">
        <v>23605</v>
      </c>
      <c r="F123" s="2" t="s">
        <v>56</v>
      </c>
      <c r="G123" s="2">
        <v>0.01</v>
      </c>
      <c r="H123" s="2">
        <v>10.06</v>
      </c>
      <c r="I123" s="2">
        <v>2.06</v>
      </c>
      <c r="J123" s="2">
        <v>211</v>
      </c>
      <c r="K123" s="7" t="str">
        <f>IF(COUNTIF(Table1[Customer ID],Table1[[#This Row],[Customer ID]])&gt;1,"Repeat Customer","One-Time Customer")</f>
        <v>Repeat Customer</v>
      </c>
      <c r="L123" s="2" t="s">
        <v>313</v>
      </c>
      <c r="M123" s="2" t="s">
        <v>49</v>
      </c>
      <c r="N123" s="2" t="s">
        <v>114</v>
      </c>
      <c r="O123" s="2" t="s">
        <v>29</v>
      </c>
      <c r="P123" s="2" t="s">
        <v>93</v>
      </c>
      <c r="Q123" s="2" t="s">
        <v>31</v>
      </c>
      <c r="R123" s="2" t="s">
        <v>280</v>
      </c>
      <c r="S123" s="2">
        <v>0.39</v>
      </c>
      <c r="T123" s="7">
        <f>Table1[[#This Row],[Profit]]/Table1[[#This Row],[Sales]]</f>
        <v>0.35801886792452831</v>
      </c>
      <c r="U123" s="2" t="s">
        <v>33</v>
      </c>
      <c r="V123" s="2" t="s">
        <v>53</v>
      </c>
      <c r="W123" s="2" t="s">
        <v>71</v>
      </c>
      <c r="X123" s="2" t="s">
        <v>314</v>
      </c>
      <c r="Y123" s="2">
        <v>13501</v>
      </c>
      <c r="Z123" s="10">
        <v>42010</v>
      </c>
      <c r="AA123" s="14" t="str">
        <f>TEXT(Table1[[#This Row],[Order Date]],"mmmm")</f>
        <v>January</v>
      </c>
      <c r="AB123" s="8" t="str">
        <f>TEXT(Table1[[#This Row],[Order Date]],"yyyy")</f>
        <v>2015</v>
      </c>
      <c r="AC123" s="10">
        <v>42012</v>
      </c>
      <c r="AD123" s="2">
        <v>7.59</v>
      </c>
      <c r="AE123" s="2">
        <v>2</v>
      </c>
      <c r="AF123" s="2">
        <v>21.2</v>
      </c>
      <c r="AG123" s="2">
        <v>85964</v>
      </c>
      <c r="AH123" s="7" t="str">
        <f>IF(COUNTIF(Returns!$A$2:$A$1635,Orders!AG123)&gt;0,"Returned","Not Returned")</f>
        <v>Not Returned</v>
      </c>
    </row>
    <row r="124" spans="5:34" ht="12.75" customHeight="1" thickTop="1" thickBot="1" x14ac:dyDescent="0.3">
      <c r="E124" s="11">
        <v>23606</v>
      </c>
      <c r="F124" s="12" t="s">
        <v>56</v>
      </c>
      <c r="G124" s="12">
        <v>0</v>
      </c>
      <c r="H124" s="12">
        <v>65.989999999999995</v>
      </c>
      <c r="I124" s="12">
        <v>5.92</v>
      </c>
      <c r="J124" s="12">
        <v>211</v>
      </c>
      <c r="K124" s="7" t="str">
        <f>IF(COUNTIF(Table1[Customer ID],Table1[[#This Row],[Customer ID]])&gt;1,"Repeat Customer","One-Time Customer")</f>
        <v>Repeat Customer</v>
      </c>
      <c r="L124" s="12" t="s">
        <v>313</v>
      </c>
      <c r="M124" s="12" t="s">
        <v>49</v>
      </c>
      <c r="N124" s="12" t="s">
        <v>114</v>
      </c>
      <c r="O124" s="12" t="s">
        <v>77</v>
      </c>
      <c r="P124" s="12" t="s">
        <v>78</v>
      </c>
      <c r="Q124" s="12" t="s">
        <v>59</v>
      </c>
      <c r="R124" s="12" t="s">
        <v>315</v>
      </c>
      <c r="S124" s="12">
        <v>0.55000000000000004</v>
      </c>
      <c r="T124" s="7">
        <f>Table1[[#This Row],[Profit]]/Table1[[#This Row],[Sales]]</f>
        <v>-0.62304984998846069</v>
      </c>
      <c r="U124" s="12" t="s">
        <v>33</v>
      </c>
      <c r="V124" s="12" t="s">
        <v>53</v>
      </c>
      <c r="W124" s="12" t="s">
        <v>71</v>
      </c>
      <c r="X124" s="12" t="s">
        <v>314</v>
      </c>
      <c r="Y124" s="12">
        <v>13501</v>
      </c>
      <c r="Z124" s="13">
        <v>42010</v>
      </c>
      <c r="AA124" s="14" t="str">
        <f>TEXT(Table1[[#This Row],[Order Date]],"mmmm")</f>
        <v>January</v>
      </c>
      <c r="AB124" s="8" t="str">
        <f>TEXT(Table1[[#This Row],[Order Date]],"yyyy")</f>
        <v>2015</v>
      </c>
      <c r="AC124" s="13">
        <v>42012</v>
      </c>
      <c r="AD124" s="12">
        <v>-107.98699999999999</v>
      </c>
      <c r="AE124" s="12">
        <v>3</v>
      </c>
      <c r="AF124" s="12">
        <v>173.32</v>
      </c>
      <c r="AG124" s="12">
        <v>85964</v>
      </c>
      <c r="AH124" s="7" t="str">
        <f>IF(COUNTIF(Returns!$A$2:$A$1635,Orders!AG124)&gt;0,"Returned","Not Returned")</f>
        <v>Not Returned</v>
      </c>
    </row>
    <row r="125" spans="5:34" ht="12.75" customHeight="1" thickTop="1" thickBot="1" x14ac:dyDescent="0.3">
      <c r="E125" s="9">
        <v>23100</v>
      </c>
      <c r="F125" s="2" t="s">
        <v>56</v>
      </c>
      <c r="G125" s="2">
        <v>0.05</v>
      </c>
      <c r="H125" s="2">
        <v>2.08</v>
      </c>
      <c r="I125" s="2">
        <v>2.56</v>
      </c>
      <c r="J125" s="2">
        <v>211</v>
      </c>
      <c r="K125" s="7" t="str">
        <f>IF(COUNTIF(Table1[Customer ID],Table1[[#This Row],[Customer ID]])&gt;1,"Repeat Customer","One-Time Customer")</f>
        <v>Repeat Customer</v>
      </c>
      <c r="L125" s="2" t="s">
        <v>313</v>
      </c>
      <c r="M125" s="2" t="s">
        <v>49</v>
      </c>
      <c r="N125" s="2" t="s">
        <v>40</v>
      </c>
      <c r="O125" s="2" t="s">
        <v>29</v>
      </c>
      <c r="P125" s="2" t="s">
        <v>174</v>
      </c>
      <c r="Q125" s="2" t="s">
        <v>51</v>
      </c>
      <c r="R125" s="2" t="s">
        <v>316</v>
      </c>
      <c r="S125" s="2">
        <v>0.55000000000000004</v>
      </c>
      <c r="T125" s="7">
        <f>Table1[[#This Row],[Profit]]/Table1[[#This Row],[Sales]]</f>
        <v>-0.85717663750295581</v>
      </c>
      <c r="U125" s="2" t="s">
        <v>33</v>
      </c>
      <c r="V125" s="2" t="s">
        <v>53</v>
      </c>
      <c r="W125" s="2" t="s">
        <v>71</v>
      </c>
      <c r="X125" s="2" t="s">
        <v>314</v>
      </c>
      <c r="Y125" s="2">
        <v>13501</v>
      </c>
      <c r="Z125" s="10">
        <v>42157</v>
      </c>
      <c r="AA125" s="14" t="str">
        <f>TEXT(Table1[[#This Row],[Order Date]],"mmmm")</f>
        <v>June</v>
      </c>
      <c r="AB125" s="8" t="str">
        <f>TEXT(Table1[[#This Row],[Order Date]],"yyyy")</f>
        <v>2015</v>
      </c>
      <c r="AC125" s="10">
        <v>42158</v>
      </c>
      <c r="AD125" s="2">
        <v>-36.25</v>
      </c>
      <c r="AE125" s="2">
        <v>20</v>
      </c>
      <c r="AF125" s="2">
        <v>42.29</v>
      </c>
      <c r="AG125" s="2">
        <v>85966</v>
      </c>
      <c r="AH125" s="7" t="str">
        <f>IF(COUNTIF(Returns!$A$2:$A$1635,Orders!AG125)&gt;0,"Returned","Not Returned")</f>
        <v>Not Returned</v>
      </c>
    </row>
    <row r="126" spans="5:34" ht="12.75" customHeight="1" thickTop="1" thickBot="1" x14ac:dyDescent="0.3">
      <c r="E126" s="11">
        <v>26303</v>
      </c>
      <c r="F126" s="12" t="s">
        <v>56</v>
      </c>
      <c r="G126" s="12">
        <v>0.05</v>
      </c>
      <c r="H126" s="12">
        <v>119.99</v>
      </c>
      <c r="I126" s="12">
        <v>56.14</v>
      </c>
      <c r="J126" s="12">
        <v>218</v>
      </c>
      <c r="K126" s="7" t="str">
        <f>IF(COUNTIF(Table1[Customer ID],Table1[[#This Row],[Customer ID]])&gt;1,"Repeat Customer","One-Time Customer")</f>
        <v>One-Time Customer</v>
      </c>
      <c r="L126" s="12" t="s">
        <v>317</v>
      </c>
      <c r="M126" s="12" t="s">
        <v>39</v>
      </c>
      <c r="N126" s="12" t="s">
        <v>114</v>
      </c>
      <c r="O126" s="12" t="s">
        <v>77</v>
      </c>
      <c r="P126" s="12" t="s">
        <v>85</v>
      </c>
      <c r="Q126" s="12" t="s">
        <v>121</v>
      </c>
      <c r="R126" s="12" t="s">
        <v>318</v>
      </c>
      <c r="S126" s="12">
        <v>0.39</v>
      </c>
      <c r="T126" s="7">
        <f>Table1[[#This Row],[Profit]]/Table1[[#This Row],[Sales]]</f>
        <v>-0.14035639470405412</v>
      </c>
      <c r="U126" s="12" t="s">
        <v>33</v>
      </c>
      <c r="V126" s="12" t="s">
        <v>34</v>
      </c>
      <c r="W126" s="12" t="s">
        <v>212</v>
      </c>
      <c r="X126" s="12" t="s">
        <v>319</v>
      </c>
      <c r="Y126" s="12">
        <v>84107</v>
      </c>
      <c r="Z126" s="13">
        <v>42164</v>
      </c>
      <c r="AA126" s="14" t="str">
        <f>TEXT(Table1[[#This Row],[Order Date]],"mmmm")</f>
        <v>June</v>
      </c>
      <c r="AB126" s="8" t="str">
        <f>TEXT(Table1[[#This Row],[Order Date]],"yyyy")</f>
        <v>2015</v>
      </c>
      <c r="AC126" s="13">
        <v>42166</v>
      </c>
      <c r="AD126" s="12">
        <v>-102.5121</v>
      </c>
      <c r="AE126" s="12">
        <v>6</v>
      </c>
      <c r="AF126" s="12">
        <v>730.37</v>
      </c>
      <c r="AG126" s="12">
        <v>88048</v>
      </c>
      <c r="AH126" s="7" t="str">
        <f>IF(COUNTIF(Returns!$A$2:$A$1635,Orders!AG126)&gt;0,"Returned","Not Returned")</f>
        <v>Not Returned</v>
      </c>
    </row>
    <row r="127" spans="5:34" ht="12.75" customHeight="1" thickTop="1" thickBot="1" x14ac:dyDescent="0.3">
      <c r="E127" s="9">
        <v>21203</v>
      </c>
      <c r="F127" s="2" t="s">
        <v>56</v>
      </c>
      <c r="G127" s="2">
        <v>0.03</v>
      </c>
      <c r="H127" s="2">
        <v>60.89</v>
      </c>
      <c r="I127" s="2">
        <v>32.409999999999997</v>
      </c>
      <c r="J127" s="2">
        <v>228</v>
      </c>
      <c r="K127" s="7" t="str">
        <f>IF(COUNTIF(Table1[Customer ID],Table1[[#This Row],[Customer ID]])&gt;1,"Repeat Customer","One-Time Customer")</f>
        <v>One-Time Customer</v>
      </c>
      <c r="L127" s="2" t="s">
        <v>320</v>
      </c>
      <c r="M127" s="2" t="s">
        <v>39</v>
      </c>
      <c r="N127" s="2" t="s">
        <v>58</v>
      </c>
      <c r="O127" s="2" t="s">
        <v>41</v>
      </c>
      <c r="P127" s="2" t="s">
        <v>42</v>
      </c>
      <c r="Q127" s="2" t="s">
        <v>43</v>
      </c>
      <c r="R127" s="2" t="s">
        <v>321</v>
      </c>
      <c r="S127" s="2">
        <v>0.56000000000000005</v>
      </c>
      <c r="T127" s="7">
        <f>Table1[[#This Row],[Profit]]/Table1[[#This Row],[Sales]]</f>
        <v>8.0698794645830088E-2</v>
      </c>
      <c r="U127" s="2" t="s">
        <v>33</v>
      </c>
      <c r="V127" s="2" t="s">
        <v>136</v>
      </c>
      <c r="W127" s="2" t="s">
        <v>322</v>
      </c>
      <c r="X127" s="2" t="s">
        <v>323</v>
      </c>
      <c r="Y127" s="2">
        <v>28227</v>
      </c>
      <c r="Z127" s="10">
        <v>42096</v>
      </c>
      <c r="AA127" s="14" t="str">
        <f>TEXT(Table1[[#This Row],[Order Date]],"mmmm")</f>
        <v>April</v>
      </c>
      <c r="AB127" s="8" t="str">
        <f>TEXT(Table1[[#This Row],[Order Date]],"yyyy")</f>
        <v>2015</v>
      </c>
      <c r="AC127" s="10">
        <v>42097</v>
      </c>
      <c r="AD127" s="2">
        <v>36.353999999999999</v>
      </c>
      <c r="AE127" s="2">
        <v>7</v>
      </c>
      <c r="AF127" s="2">
        <v>450.49</v>
      </c>
      <c r="AG127" s="2">
        <v>88527</v>
      </c>
      <c r="AH127" s="7" t="str">
        <f>IF(COUNTIF(Returns!$A$2:$A$1635,Orders!AG127)&gt;0,"Returned","Not Returned")</f>
        <v>Not Returned</v>
      </c>
    </row>
    <row r="128" spans="5:34" ht="12.75" customHeight="1" thickTop="1" thickBot="1" x14ac:dyDescent="0.3">
      <c r="E128" s="11">
        <v>25500</v>
      </c>
      <c r="F128" s="12" t="s">
        <v>56</v>
      </c>
      <c r="G128" s="12">
        <v>7.0000000000000007E-2</v>
      </c>
      <c r="H128" s="12">
        <v>5.81</v>
      </c>
      <c r="I128" s="12">
        <v>8.49</v>
      </c>
      <c r="J128" s="12">
        <v>233</v>
      </c>
      <c r="K128" s="7" t="str">
        <f>IF(COUNTIF(Table1[Customer ID],Table1[[#This Row],[Customer ID]])&gt;1,"Repeat Customer","One-Time Customer")</f>
        <v>Repeat Customer</v>
      </c>
      <c r="L128" s="12" t="s">
        <v>324</v>
      </c>
      <c r="M128" s="12" t="s">
        <v>49</v>
      </c>
      <c r="N128" s="12" t="s">
        <v>58</v>
      </c>
      <c r="O128" s="12" t="s">
        <v>29</v>
      </c>
      <c r="P128" s="12" t="s">
        <v>109</v>
      </c>
      <c r="Q128" s="12" t="s">
        <v>59</v>
      </c>
      <c r="R128" s="12" t="s">
        <v>325</v>
      </c>
      <c r="S128" s="12">
        <v>0.39</v>
      </c>
      <c r="T128" s="7">
        <f>Table1[[#This Row],[Profit]]/Table1[[#This Row],[Sales]]</f>
        <v>-4.1366751700680267</v>
      </c>
      <c r="U128" s="12" t="s">
        <v>33</v>
      </c>
      <c r="V128" s="12" t="s">
        <v>61</v>
      </c>
      <c r="W128" s="12" t="s">
        <v>178</v>
      </c>
      <c r="X128" s="12" t="s">
        <v>326</v>
      </c>
      <c r="Y128" s="12">
        <v>60462</v>
      </c>
      <c r="Z128" s="13">
        <v>42055</v>
      </c>
      <c r="AA128" s="14" t="str">
        <f>TEXT(Table1[[#This Row],[Order Date]],"mmmm")</f>
        <v>February</v>
      </c>
      <c r="AB128" s="8" t="str">
        <f>TEXT(Table1[[#This Row],[Order Date]],"yyyy")</f>
        <v>2015</v>
      </c>
      <c r="AC128" s="13">
        <v>42057</v>
      </c>
      <c r="AD128" s="12">
        <v>-243.23649999999998</v>
      </c>
      <c r="AE128" s="12">
        <v>10</v>
      </c>
      <c r="AF128" s="12">
        <v>58.8</v>
      </c>
      <c r="AG128" s="12">
        <v>90237</v>
      </c>
      <c r="AH128" s="7" t="str">
        <f>IF(COUNTIF(Returns!$A$2:$A$1635,Orders!AG128)&gt;0,"Returned","Not Returned")</f>
        <v>Not Returned</v>
      </c>
    </row>
    <row r="129" spans="5:34" ht="12.75" customHeight="1" thickTop="1" thickBot="1" x14ac:dyDescent="0.3">
      <c r="E129" s="9">
        <v>25501</v>
      </c>
      <c r="F129" s="2" t="s">
        <v>56</v>
      </c>
      <c r="G129" s="2">
        <v>0.04</v>
      </c>
      <c r="H129" s="2">
        <v>9.65</v>
      </c>
      <c r="I129" s="2">
        <v>6.22</v>
      </c>
      <c r="J129" s="2">
        <v>233</v>
      </c>
      <c r="K129" s="7" t="str">
        <f>IF(COUNTIF(Table1[Customer ID],Table1[[#This Row],[Customer ID]])&gt;1,"Repeat Customer","One-Time Customer")</f>
        <v>Repeat Customer</v>
      </c>
      <c r="L129" s="2" t="s">
        <v>324</v>
      </c>
      <c r="M129" s="2" t="s">
        <v>49</v>
      </c>
      <c r="N129" s="2" t="s">
        <v>58</v>
      </c>
      <c r="O129" s="2" t="s">
        <v>41</v>
      </c>
      <c r="P129" s="2" t="s">
        <v>50</v>
      </c>
      <c r="Q129" s="2" t="s">
        <v>59</v>
      </c>
      <c r="R129" s="2" t="s">
        <v>327</v>
      </c>
      <c r="S129" s="2">
        <v>0.55000000000000004</v>
      </c>
      <c r="T129" s="7">
        <f>Table1[[#This Row],[Profit]]/Table1[[#This Row],[Sales]]</f>
        <v>-0.44509006391632772</v>
      </c>
      <c r="U129" s="2" t="s">
        <v>33</v>
      </c>
      <c r="V129" s="2" t="s">
        <v>61</v>
      </c>
      <c r="W129" s="2" t="s">
        <v>178</v>
      </c>
      <c r="X129" s="2" t="s">
        <v>326</v>
      </c>
      <c r="Y129" s="2">
        <v>60462</v>
      </c>
      <c r="Z129" s="10">
        <v>42055</v>
      </c>
      <c r="AA129" s="14" t="str">
        <f>TEXT(Table1[[#This Row],[Order Date]],"mmmm")</f>
        <v>February</v>
      </c>
      <c r="AB129" s="8" t="str">
        <f>TEXT(Table1[[#This Row],[Order Date]],"yyyy")</f>
        <v>2015</v>
      </c>
      <c r="AC129" s="10">
        <v>42056</v>
      </c>
      <c r="AD129" s="2">
        <v>-53.62</v>
      </c>
      <c r="AE129" s="2">
        <v>12</v>
      </c>
      <c r="AF129" s="2">
        <v>120.47</v>
      </c>
      <c r="AG129" s="2">
        <v>90237</v>
      </c>
      <c r="AH129" s="7" t="str">
        <f>IF(COUNTIF(Returns!$A$2:$A$1635,Orders!AG129)&gt;0,"Returned","Not Returned")</f>
        <v>Not Returned</v>
      </c>
    </row>
    <row r="130" spans="5:34" ht="12.75" customHeight="1" thickTop="1" thickBot="1" x14ac:dyDescent="0.3">
      <c r="E130" s="11">
        <v>23058</v>
      </c>
      <c r="F130" s="12" t="s">
        <v>47</v>
      </c>
      <c r="G130" s="12">
        <v>0.06</v>
      </c>
      <c r="H130" s="12">
        <v>279.81</v>
      </c>
      <c r="I130" s="12">
        <v>23.19</v>
      </c>
      <c r="J130" s="12">
        <v>234</v>
      </c>
      <c r="K130" s="7" t="str">
        <f>IF(COUNTIF(Table1[Customer ID],Table1[[#This Row],[Customer ID]])&gt;1,"Repeat Customer","One-Time Customer")</f>
        <v>Repeat Customer</v>
      </c>
      <c r="L130" s="12" t="s">
        <v>328</v>
      </c>
      <c r="M130" s="12" t="s">
        <v>39</v>
      </c>
      <c r="N130" s="12" t="s">
        <v>58</v>
      </c>
      <c r="O130" s="12" t="s">
        <v>29</v>
      </c>
      <c r="P130" s="12" t="s">
        <v>257</v>
      </c>
      <c r="Q130" s="12" t="s">
        <v>43</v>
      </c>
      <c r="R130" s="12" t="s">
        <v>329</v>
      </c>
      <c r="S130" s="12">
        <v>0.59</v>
      </c>
      <c r="T130" s="7">
        <f>Table1[[#This Row],[Profit]]/Table1[[#This Row],[Sales]]</f>
        <v>0.69</v>
      </c>
      <c r="U130" s="12" t="s">
        <v>33</v>
      </c>
      <c r="V130" s="12" t="s">
        <v>61</v>
      </c>
      <c r="W130" s="12" t="s">
        <v>330</v>
      </c>
      <c r="X130" s="12" t="s">
        <v>331</v>
      </c>
      <c r="Y130" s="12">
        <v>50208</v>
      </c>
      <c r="Z130" s="13">
        <v>42040</v>
      </c>
      <c r="AA130" s="14" t="str">
        <f>TEXT(Table1[[#This Row],[Order Date]],"mmmm")</f>
        <v>February</v>
      </c>
      <c r="AB130" s="8" t="str">
        <f>TEXT(Table1[[#This Row],[Order Date]],"yyyy")</f>
        <v>2015</v>
      </c>
      <c r="AC130" s="13">
        <v>42041</v>
      </c>
      <c r="AD130" s="12">
        <v>1103.9723999999999</v>
      </c>
      <c r="AE130" s="12">
        <v>6</v>
      </c>
      <c r="AF130" s="12">
        <v>1599.96</v>
      </c>
      <c r="AG130" s="12">
        <v>90236</v>
      </c>
      <c r="AH130" s="7" t="str">
        <f>IF(COUNTIF(Returns!$A$2:$A$1635,Orders!AG130)&gt;0,"Returned","Not Returned")</f>
        <v>Not Returned</v>
      </c>
    </row>
    <row r="131" spans="5:34" ht="12.75" customHeight="1" thickTop="1" thickBot="1" x14ac:dyDescent="0.3">
      <c r="E131" s="9">
        <v>25121</v>
      </c>
      <c r="F131" s="2" t="s">
        <v>25</v>
      </c>
      <c r="G131" s="2">
        <v>0.03</v>
      </c>
      <c r="H131" s="2">
        <v>28.53</v>
      </c>
      <c r="I131" s="2">
        <v>1.49</v>
      </c>
      <c r="J131" s="2">
        <v>234</v>
      </c>
      <c r="K131" s="7" t="str">
        <f>IF(COUNTIF(Table1[Customer ID],Table1[[#This Row],[Customer ID]])&gt;1,"Repeat Customer","One-Time Customer")</f>
        <v>Repeat Customer</v>
      </c>
      <c r="L131" s="2" t="s">
        <v>328</v>
      </c>
      <c r="M131" s="2" t="s">
        <v>49</v>
      </c>
      <c r="N131" s="2" t="s">
        <v>58</v>
      </c>
      <c r="O131" s="2" t="s">
        <v>29</v>
      </c>
      <c r="P131" s="2" t="s">
        <v>109</v>
      </c>
      <c r="Q131" s="2" t="s">
        <v>59</v>
      </c>
      <c r="R131" s="2" t="s">
        <v>332</v>
      </c>
      <c r="S131" s="2">
        <v>0.38</v>
      </c>
      <c r="T131" s="7">
        <f>Table1[[#This Row],[Profit]]/Table1[[#This Row],[Sales]]</f>
        <v>0.69</v>
      </c>
      <c r="U131" s="2" t="s">
        <v>33</v>
      </c>
      <c r="V131" s="2" t="s">
        <v>61</v>
      </c>
      <c r="W131" s="2" t="s">
        <v>330</v>
      </c>
      <c r="X131" s="2" t="s">
        <v>331</v>
      </c>
      <c r="Y131" s="2">
        <v>50208</v>
      </c>
      <c r="Z131" s="10">
        <v>42090</v>
      </c>
      <c r="AA131" s="14" t="str">
        <f>TEXT(Table1[[#This Row],[Order Date]],"mmmm")</f>
        <v>March</v>
      </c>
      <c r="AB131" s="8" t="str">
        <f>TEXT(Table1[[#This Row],[Order Date]],"yyyy")</f>
        <v>2015</v>
      </c>
      <c r="AC131" s="10">
        <v>42092</v>
      </c>
      <c r="AD131" s="2">
        <v>136.33709999999999</v>
      </c>
      <c r="AE131" s="2">
        <v>7</v>
      </c>
      <c r="AF131" s="2">
        <v>197.59</v>
      </c>
      <c r="AG131" s="2">
        <v>90238</v>
      </c>
      <c r="AH131" s="7" t="str">
        <f>IF(COUNTIF(Returns!$A$2:$A$1635,Orders!AG131)&gt;0,"Returned","Not Returned")</f>
        <v>Not Returned</v>
      </c>
    </row>
    <row r="132" spans="5:34" ht="12.75" customHeight="1" thickTop="1" thickBot="1" x14ac:dyDescent="0.3">
      <c r="E132" s="11">
        <v>25122</v>
      </c>
      <c r="F132" s="12" t="s">
        <v>25</v>
      </c>
      <c r="G132" s="12">
        <v>0.01</v>
      </c>
      <c r="H132" s="12">
        <v>15.28</v>
      </c>
      <c r="I132" s="12">
        <v>1.99</v>
      </c>
      <c r="J132" s="12">
        <v>234</v>
      </c>
      <c r="K132" s="7" t="str">
        <f>IF(COUNTIF(Table1[Customer ID],Table1[[#This Row],[Customer ID]])&gt;1,"Repeat Customer","One-Time Customer")</f>
        <v>Repeat Customer</v>
      </c>
      <c r="L132" s="12" t="s">
        <v>328</v>
      </c>
      <c r="M132" s="12" t="s">
        <v>49</v>
      </c>
      <c r="N132" s="12" t="s">
        <v>58</v>
      </c>
      <c r="O132" s="12" t="s">
        <v>77</v>
      </c>
      <c r="P132" s="12" t="s">
        <v>180</v>
      </c>
      <c r="Q132" s="12" t="s">
        <v>51</v>
      </c>
      <c r="R132" s="12" t="s">
        <v>333</v>
      </c>
      <c r="S132" s="12">
        <v>0.42</v>
      </c>
      <c r="T132" s="7">
        <f>Table1[[#This Row],[Profit]]/Table1[[#This Row],[Sales]]</f>
        <v>-0.37711864406779666</v>
      </c>
      <c r="U132" s="12" t="s">
        <v>33</v>
      </c>
      <c r="V132" s="12" t="s">
        <v>61</v>
      </c>
      <c r="W132" s="12" t="s">
        <v>330</v>
      </c>
      <c r="X132" s="12" t="s">
        <v>331</v>
      </c>
      <c r="Y132" s="12">
        <v>50208</v>
      </c>
      <c r="Z132" s="13">
        <v>42090</v>
      </c>
      <c r="AA132" s="14" t="str">
        <f>TEXT(Table1[[#This Row],[Order Date]],"mmmm")</f>
        <v>March</v>
      </c>
      <c r="AB132" s="8" t="str">
        <f>TEXT(Table1[[#This Row],[Order Date]],"yyyy")</f>
        <v>2015</v>
      </c>
      <c r="AC132" s="13">
        <v>42092</v>
      </c>
      <c r="AD132" s="12">
        <v>-12.46</v>
      </c>
      <c r="AE132" s="12">
        <v>2</v>
      </c>
      <c r="AF132" s="12">
        <v>33.04</v>
      </c>
      <c r="AG132" s="12">
        <v>90238</v>
      </c>
      <c r="AH132" s="7" t="str">
        <f>IF(COUNTIF(Returns!$A$2:$A$1635,Orders!AG132)&gt;0,"Returned","Not Returned")</f>
        <v>Not Returned</v>
      </c>
    </row>
    <row r="133" spans="5:34" ht="12.75" customHeight="1" thickTop="1" thickBot="1" x14ac:dyDescent="0.3">
      <c r="E133" s="9">
        <v>22044</v>
      </c>
      <c r="F133" s="2" t="s">
        <v>106</v>
      </c>
      <c r="G133" s="2">
        <v>0.06</v>
      </c>
      <c r="H133" s="2">
        <v>3.34</v>
      </c>
      <c r="I133" s="2">
        <v>7.49</v>
      </c>
      <c r="J133" s="2">
        <v>234</v>
      </c>
      <c r="K133" s="7" t="str">
        <f>IF(COUNTIF(Table1[Customer ID],Table1[[#This Row],[Customer ID]])&gt;1,"Repeat Customer","One-Time Customer")</f>
        <v>Repeat Customer</v>
      </c>
      <c r="L133" s="2" t="s">
        <v>328</v>
      </c>
      <c r="M133" s="2" t="s">
        <v>27</v>
      </c>
      <c r="N133" s="2" t="s">
        <v>58</v>
      </c>
      <c r="O133" s="2" t="s">
        <v>29</v>
      </c>
      <c r="P133" s="2" t="s">
        <v>30</v>
      </c>
      <c r="Q133" s="2" t="s">
        <v>31</v>
      </c>
      <c r="R133" s="2" t="s">
        <v>334</v>
      </c>
      <c r="S133" s="2">
        <v>0.54</v>
      </c>
      <c r="T133" s="7">
        <f>Table1[[#This Row],[Profit]]/Table1[[#This Row],[Sales]]</f>
        <v>-6.4065573770491806</v>
      </c>
      <c r="U133" s="2" t="s">
        <v>33</v>
      </c>
      <c r="V133" s="2" t="s">
        <v>61</v>
      </c>
      <c r="W133" s="2" t="s">
        <v>330</v>
      </c>
      <c r="X133" s="2" t="s">
        <v>331</v>
      </c>
      <c r="Y133" s="2">
        <v>50208</v>
      </c>
      <c r="Z133" s="10">
        <v>42122</v>
      </c>
      <c r="AA133" s="14" t="str">
        <f>TEXT(Table1[[#This Row],[Order Date]],"mmmm")</f>
        <v>April</v>
      </c>
      <c r="AB133" s="8" t="str">
        <f>TEXT(Table1[[#This Row],[Order Date]],"yyyy")</f>
        <v>2015</v>
      </c>
      <c r="AC133" s="10">
        <v>42124</v>
      </c>
      <c r="AD133" s="2">
        <v>-175.86</v>
      </c>
      <c r="AE133" s="2">
        <v>8</v>
      </c>
      <c r="AF133" s="2">
        <v>27.45</v>
      </c>
      <c r="AG133" s="2">
        <v>90239</v>
      </c>
      <c r="AH133" s="7" t="str">
        <f>IF(COUNTIF(Returns!$A$2:$A$1635,Orders!AG133)&gt;0,"Returned","Not Returned")</f>
        <v>Not Returned</v>
      </c>
    </row>
    <row r="134" spans="5:34" ht="12.75" customHeight="1" thickTop="1" thickBot="1" x14ac:dyDescent="0.3">
      <c r="E134" s="11">
        <v>18885</v>
      </c>
      <c r="F134" s="12" t="s">
        <v>37</v>
      </c>
      <c r="G134" s="12">
        <v>0</v>
      </c>
      <c r="H134" s="12">
        <v>442.14</v>
      </c>
      <c r="I134" s="12">
        <v>14.7</v>
      </c>
      <c r="J134" s="12">
        <v>236</v>
      </c>
      <c r="K134" s="7" t="str">
        <f>IF(COUNTIF(Table1[Customer ID],Table1[[#This Row],[Customer ID]])&gt;1,"Repeat Customer","One-Time Customer")</f>
        <v>One-Time Customer</v>
      </c>
      <c r="L134" s="12" t="s">
        <v>335</v>
      </c>
      <c r="M134" s="12" t="s">
        <v>39</v>
      </c>
      <c r="N134" s="12" t="s">
        <v>28</v>
      </c>
      <c r="O134" s="12" t="s">
        <v>77</v>
      </c>
      <c r="P134" s="12" t="s">
        <v>85</v>
      </c>
      <c r="Q134" s="12" t="s">
        <v>43</v>
      </c>
      <c r="R134" s="12" t="s">
        <v>336</v>
      </c>
      <c r="S134" s="12">
        <v>0.56000000000000005</v>
      </c>
      <c r="T134" s="7">
        <f>Table1[[#This Row],[Profit]]/Table1[[#This Row],[Sales]]</f>
        <v>0.69</v>
      </c>
      <c r="U134" s="12" t="s">
        <v>33</v>
      </c>
      <c r="V134" s="12" t="s">
        <v>34</v>
      </c>
      <c r="W134" s="12" t="s">
        <v>255</v>
      </c>
      <c r="X134" s="12" t="s">
        <v>337</v>
      </c>
      <c r="Y134" s="12">
        <v>80027</v>
      </c>
      <c r="Z134" s="13">
        <v>42057</v>
      </c>
      <c r="AA134" s="14" t="str">
        <f>TEXT(Table1[[#This Row],[Order Date]],"mmmm")</f>
        <v>February</v>
      </c>
      <c r="AB134" s="8" t="str">
        <f>TEXT(Table1[[#This Row],[Order Date]],"yyyy")</f>
        <v>2015</v>
      </c>
      <c r="AC134" s="13">
        <v>42057</v>
      </c>
      <c r="AD134" s="12">
        <v>3294.8258999999994</v>
      </c>
      <c r="AE134" s="12">
        <v>10</v>
      </c>
      <c r="AF134" s="12">
        <v>4775.1099999999997</v>
      </c>
      <c r="AG134" s="12">
        <v>86621</v>
      </c>
      <c r="AH134" s="7" t="str">
        <f>IF(COUNTIF(Returns!$A$2:$A$1635,Orders!AG134)&gt;0,"Returned","Not Returned")</f>
        <v>Not Returned</v>
      </c>
    </row>
    <row r="135" spans="5:34" ht="12.75" customHeight="1" thickTop="1" thickBot="1" x14ac:dyDescent="0.3">
      <c r="E135" s="9">
        <v>24327</v>
      </c>
      <c r="F135" s="2" t="s">
        <v>56</v>
      </c>
      <c r="G135" s="2">
        <v>0.1</v>
      </c>
      <c r="H135" s="2">
        <v>19.98</v>
      </c>
      <c r="I135" s="2">
        <v>5.77</v>
      </c>
      <c r="J135" s="2">
        <v>240</v>
      </c>
      <c r="K135" s="7" t="str">
        <f>IF(COUNTIF(Table1[Customer ID],Table1[[#This Row],[Customer ID]])&gt;1,"Repeat Customer","One-Time Customer")</f>
        <v>One-Time Customer</v>
      </c>
      <c r="L135" s="2" t="s">
        <v>338</v>
      </c>
      <c r="M135" s="2" t="s">
        <v>27</v>
      </c>
      <c r="N135" s="2" t="s">
        <v>58</v>
      </c>
      <c r="O135" s="2" t="s">
        <v>29</v>
      </c>
      <c r="P135" s="2" t="s">
        <v>93</v>
      </c>
      <c r="Q135" s="2" t="s">
        <v>59</v>
      </c>
      <c r="R135" s="2" t="s">
        <v>339</v>
      </c>
      <c r="S135" s="2">
        <v>0.38</v>
      </c>
      <c r="T135" s="7">
        <f>Table1[[#This Row],[Profit]]/Table1[[#This Row],[Sales]]</f>
        <v>0.61121755791673937</v>
      </c>
      <c r="U135" s="2" t="s">
        <v>33</v>
      </c>
      <c r="V135" s="2" t="s">
        <v>34</v>
      </c>
      <c r="W135" s="2" t="s">
        <v>255</v>
      </c>
      <c r="X135" s="2" t="s">
        <v>340</v>
      </c>
      <c r="Y135" s="2">
        <v>80817</v>
      </c>
      <c r="Z135" s="10">
        <v>42114</v>
      </c>
      <c r="AA135" s="14" t="str">
        <f>TEXT(Table1[[#This Row],[Order Date]],"mmmm")</f>
        <v>April</v>
      </c>
      <c r="AB135" s="8" t="str">
        <f>TEXT(Table1[[#This Row],[Order Date]],"yyyy")</f>
        <v>2015</v>
      </c>
      <c r="AC135" s="10">
        <v>42114</v>
      </c>
      <c r="AD135" s="2">
        <v>35.090000000000003</v>
      </c>
      <c r="AE135" s="2">
        <v>3</v>
      </c>
      <c r="AF135" s="2">
        <v>57.41</v>
      </c>
      <c r="AG135" s="2">
        <v>90479</v>
      </c>
      <c r="AH135" s="7" t="str">
        <f>IF(COUNTIF(Returns!$A$2:$A$1635,Orders!AG135)&gt;0,"Returned","Not Returned")</f>
        <v>Not Returned</v>
      </c>
    </row>
    <row r="136" spans="5:34" ht="12.75" customHeight="1" thickTop="1" thickBot="1" x14ac:dyDescent="0.3">
      <c r="E136" s="11">
        <v>24328</v>
      </c>
      <c r="F136" s="12" t="s">
        <v>56</v>
      </c>
      <c r="G136" s="12">
        <v>0.06</v>
      </c>
      <c r="H136" s="12">
        <v>259.70999999999998</v>
      </c>
      <c r="I136" s="12">
        <v>66.67</v>
      </c>
      <c r="J136" s="12">
        <v>241</v>
      </c>
      <c r="K136" s="7" t="str">
        <f>IF(COUNTIF(Table1[Customer ID],Table1[[#This Row],[Customer ID]])&gt;1,"Repeat Customer","One-Time Customer")</f>
        <v>Repeat Customer</v>
      </c>
      <c r="L136" s="12" t="s">
        <v>341</v>
      </c>
      <c r="M136" s="12" t="s">
        <v>39</v>
      </c>
      <c r="N136" s="12" t="s">
        <v>58</v>
      </c>
      <c r="O136" s="12" t="s">
        <v>41</v>
      </c>
      <c r="P136" s="12" t="s">
        <v>152</v>
      </c>
      <c r="Q136" s="12" t="s">
        <v>121</v>
      </c>
      <c r="R136" s="12" t="s">
        <v>342</v>
      </c>
      <c r="S136" s="12">
        <v>0.61</v>
      </c>
      <c r="T136" s="7">
        <f>Table1[[#This Row],[Profit]]/Table1[[#This Row],[Sales]]</f>
        <v>0.27959656496563901</v>
      </c>
      <c r="U136" s="12" t="s">
        <v>33</v>
      </c>
      <c r="V136" s="12" t="s">
        <v>34</v>
      </c>
      <c r="W136" s="12" t="s">
        <v>255</v>
      </c>
      <c r="X136" s="12" t="s">
        <v>343</v>
      </c>
      <c r="Y136" s="12">
        <v>81503</v>
      </c>
      <c r="Z136" s="13">
        <v>42114</v>
      </c>
      <c r="AA136" s="14" t="str">
        <f>TEXT(Table1[[#This Row],[Order Date]],"mmmm")</f>
        <v>April</v>
      </c>
      <c r="AB136" s="8" t="str">
        <f>TEXT(Table1[[#This Row],[Order Date]],"yyyy")</f>
        <v>2015</v>
      </c>
      <c r="AC136" s="13">
        <v>42115</v>
      </c>
      <c r="AD136" s="12">
        <v>785.63</v>
      </c>
      <c r="AE136" s="12">
        <v>11</v>
      </c>
      <c r="AF136" s="12">
        <v>2809.87</v>
      </c>
      <c r="AG136" s="12">
        <v>90479</v>
      </c>
      <c r="AH136" s="7" t="str">
        <f>IF(COUNTIF(Returns!$A$2:$A$1635,Orders!AG136)&gt;0,"Returned","Not Returned")</f>
        <v>Not Returned</v>
      </c>
    </row>
    <row r="137" spans="5:34" ht="12.75" customHeight="1" thickTop="1" thickBot="1" x14ac:dyDescent="0.3">
      <c r="E137" s="9">
        <v>25264</v>
      </c>
      <c r="F137" s="2" t="s">
        <v>106</v>
      </c>
      <c r="G137" s="2">
        <v>0.01</v>
      </c>
      <c r="H137" s="2">
        <v>5.94</v>
      </c>
      <c r="I137" s="2">
        <v>9.92</v>
      </c>
      <c r="J137" s="2">
        <v>241</v>
      </c>
      <c r="K137" s="7" t="str">
        <f>IF(COUNTIF(Table1[Customer ID],Table1[[#This Row],[Customer ID]])&gt;1,"Repeat Customer","One-Time Customer")</f>
        <v>Repeat Customer</v>
      </c>
      <c r="L137" s="2" t="s">
        <v>341</v>
      </c>
      <c r="M137" s="2" t="s">
        <v>49</v>
      </c>
      <c r="N137" s="2" t="s">
        <v>58</v>
      </c>
      <c r="O137" s="2" t="s">
        <v>29</v>
      </c>
      <c r="P137" s="2" t="s">
        <v>109</v>
      </c>
      <c r="Q137" s="2" t="s">
        <v>59</v>
      </c>
      <c r="R137" s="2" t="s">
        <v>344</v>
      </c>
      <c r="S137" s="2">
        <v>0.38</v>
      </c>
      <c r="T137" s="7">
        <f>Table1[[#This Row],[Profit]]/Table1[[#This Row],[Sales]]</f>
        <v>-3.2092956336794694</v>
      </c>
      <c r="U137" s="2" t="s">
        <v>33</v>
      </c>
      <c r="V137" s="2" t="s">
        <v>34</v>
      </c>
      <c r="W137" s="2" t="s">
        <v>255</v>
      </c>
      <c r="X137" s="2" t="s">
        <v>343</v>
      </c>
      <c r="Y137" s="2">
        <v>81503</v>
      </c>
      <c r="Z137" s="10">
        <v>42150</v>
      </c>
      <c r="AA137" s="14" t="str">
        <f>TEXT(Table1[[#This Row],[Order Date]],"mmmm")</f>
        <v>May</v>
      </c>
      <c r="AB137" s="8" t="str">
        <f>TEXT(Table1[[#This Row],[Order Date]],"yyyy")</f>
        <v>2015</v>
      </c>
      <c r="AC137" s="10">
        <v>42157</v>
      </c>
      <c r="AD137" s="2">
        <v>-256.51900000000001</v>
      </c>
      <c r="AE137" s="2">
        <v>13</v>
      </c>
      <c r="AF137" s="2">
        <v>79.930000000000007</v>
      </c>
      <c r="AG137" s="2">
        <v>90480</v>
      </c>
      <c r="AH137" s="7" t="str">
        <f>IF(COUNTIF(Returns!$A$2:$A$1635,Orders!AG137)&gt;0,"Returned","Not Returned")</f>
        <v>Not Returned</v>
      </c>
    </row>
    <row r="138" spans="5:34" ht="12.75" customHeight="1" thickTop="1" thickBot="1" x14ac:dyDescent="0.3">
      <c r="E138" s="11">
        <v>25265</v>
      </c>
      <c r="F138" s="12" t="s">
        <v>106</v>
      </c>
      <c r="G138" s="12">
        <v>0.02</v>
      </c>
      <c r="H138" s="12">
        <v>125.99</v>
      </c>
      <c r="I138" s="12">
        <v>3</v>
      </c>
      <c r="J138" s="12">
        <v>241</v>
      </c>
      <c r="K138" s="7" t="str">
        <f>IF(COUNTIF(Table1[Customer ID],Table1[[#This Row],[Customer ID]])&gt;1,"Repeat Customer","One-Time Customer")</f>
        <v>Repeat Customer</v>
      </c>
      <c r="L138" s="12" t="s">
        <v>341</v>
      </c>
      <c r="M138" s="12" t="s">
        <v>49</v>
      </c>
      <c r="N138" s="12" t="s">
        <v>58</v>
      </c>
      <c r="O138" s="12" t="s">
        <v>77</v>
      </c>
      <c r="P138" s="12" t="s">
        <v>78</v>
      </c>
      <c r="Q138" s="12" t="s">
        <v>59</v>
      </c>
      <c r="R138" s="12" t="s">
        <v>345</v>
      </c>
      <c r="S138" s="12">
        <v>0.59</v>
      </c>
      <c r="T138" s="7">
        <f>Table1[[#This Row],[Profit]]/Table1[[#This Row],[Sales]]</f>
        <v>0.45621521335807053</v>
      </c>
      <c r="U138" s="12" t="s">
        <v>33</v>
      </c>
      <c r="V138" s="12" t="s">
        <v>34</v>
      </c>
      <c r="W138" s="12" t="s">
        <v>255</v>
      </c>
      <c r="X138" s="12" t="s">
        <v>343</v>
      </c>
      <c r="Y138" s="12">
        <v>81503</v>
      </c>
      <c r="Z138" s="13">
        <v>42150</v>
      </c>
      <c r="AA138" s="14" t="str">
        <f>TEXT(Table1[[#This Row],[Order Date]],"mmmm")</f>
        <v>May</v>
      </c>
      <c r="AB138" s="8" t="str">
        <f>TEXT(Table1[[#This Row],[Order Date]],"yyyy")</f>
        <v>2015</v>
      </c>
      <c r="AC138" s="13">
        <v>42150</v>
      </c>
      <c r="AD138" s="12">
        <v>398.358</v>
      </c>
      <c r="AE138" s="12">
        <v>8</v>
      </c>
      <c r="AF138" s="12">
        <v>873.18</v>
      </c>
      <c r="AG138" s="12">
        <v>90480</v>
      </c>
      <c r="AH138" s="7" t="str">
        <f>IF(COUNTIF(Returns!$A$2:$A$1635,Orders!AG138)&gt;0,"Returned","Not Returned")</f>
        <v>Not Returned</v>
      </c>
    </row>
    <row r="139" spans="5:34" ht="12.75" customHeight="1" thickTop="1" thickBot="1" x14ac:dyDescent="0.3">
      <c r="E139" s="9">
        <v>18849</v>
      </c>
      <c r="F139" s="2" t="s">
        <v>56</v>
      </c>
      <c r="G139" s="2">
        <v>0.02</v>
      </c>
      <c r="H139" s="2">
        <v>146.05000000000001</v>
      </c>
      <c r="I139" s="2">
        <v>80.2</v>
      </c>
      <c r="J139" s="2">
        <v>247</v>
      </c>
      <c r="K139" s="7" t="str">
        <f>IF(COUNTIF(Table1[Customer ID],Table1[[#This Row],[Customer ID]])&gt;1,"Repeat Customer","One-Time Customer")</f>
        <v>Repeat Customer</v>
      </c>
      <c r="L139" s="2" t="s">
        <v>346</v>
      </c>
      <c r="M139" s="2" t="s">
        <v>39</v>
      </c>
      <c r="N139" s="2" t="s">
        <v>28</v>
      </c>
      <c r="O139" s="2" t="s">
        <v>41</v>
      </c>
      <c r="P139" s="2" t="s">
        <v>152</v>
      </c>
      <c r="Q139" s="2" t="s">
        <v>121</v>
      </c>
      <c r="R139" s="2" t="s">
        <v>347</v>
      </c>
      <c r="S139" s="2">
        <v>0.71</v>
      </c>
      <c r="T139" s="7">
        <f>Table1[[#This Row],[Profit]]/Table1[[#This Row],[Sales]]</f>
        <v>-0.12669746710238014</v>
      </c>
      <c r="U139" s="2" t="s">
        <v>33</v>
      </c>
      <c r="V139" s="2" t="s">
        <v>136</v>
      </c>
      <c r="W139" s="2" t="s">
        <v>244</v>
      </c>
      <c r="X139" s="2" t="s">
        <v>348</v>
      </c>
      <c r="Y139" s="2">
        <v>37804</v>
      </c>
      <c r="Z139" s="10">
        <v>42058</v>
      </c>
      <c r="AA139" s="14" t="str">
        <f>TEXT(Table1[[#This Row],[Order Date]],"mmmm")</f>
        <v>February</v>
      </c>
      <c r="AB139" s="8" t="str">
        <f>TEXT(Table1[[#This Row],[Order Date]],"yyyy")</f>
        <v>2015</v>
      </c>
      <c r="AC139" s="10">
        <v>42058</v>
      </c>
      <c r="AD139" s="2">
        <v>-101.19200000000001</v>
      </c>
      <c r="AE139" s="2">
        <v>5</v>
      </c>
      <c r="AF139" s="2">
        <v>798.69</v>
      </c>
      <c r="AG139" s="2">
        <v>89139</v>
      </c>
      <c r="AH139" s="7" t="str">
        <f>IF(COUNTIF(Returns!$A$2:$A$1635,Orders!AG139)&gt;0,"Returned","Not Returned")</f>
        <v>Not Returned</v>
      </c>
    </row>
    <row r="140" spans="5:34" ht="12.75" customHeight="1" thickTop="1" thickBot="1" x14ac:dyDescent="0.3">
      <c r="E140" s="11">
        <v>18850</v>
      </c>
      <c r="F140" s="12" t="s">
        <v>56</v>
      </c>
      <c r="G140" s="12">
        <v>0.06</v>
      </c>
      <c r="H140" s="12">
        <v>65.989999999999995</v>
      </c>
      <c r="I140" s="12">
        <v>5.92</v>
      </c>
      <c r="J140" s="12">
        <v>247</v>
      </c>
      <c r="K140" s="7" t="str">
        <f>IF(COUNTIF(Table1[Customer ID],Table1[[#This Row],[Customer ID]])&gt;1,"Repeat Customer","One-Time Customer")</f>
        <v>Repeat Customer</v>
      </c>
      <c r="L140" s="12" t="s">
        <v>346</v>
      </c>
      <c r="M140" s="12" t="s">
        <v>49</v>
      </c>
      <c r="N140" s="12" t="s">
        <v>28</v>
      </c>
      <c r="O140" s="12" t="s">
        <v>77</v>
      </c>
      <c r="P140" s="12" t="s">
        <v>78</v>
      </c>
      <c r="Q140" s="12" t="s">
        <v>59</v>
      </c>
      <c r="R140" s="12" t="s">
        <v>315</v>
      </c>
      <c r="S140" s="12">
        <v>0.55000000000000004</v>
      </c>
      <c r="T140" s="7">
        <f>Table1[[#This Row],[Profit]]/Table1[[#This Row],[Sales]]</f>
        <v>-4.2064864728384105E-3</v>
      </c>
      <c r="U140" s="12" t="s">
        <v>33</v>
      </c>
      <c r="V140" s="12" t="s">
        <v>136</v>
      </c>
      <c r="W140" s="12" t="s">
        <v>244</v>
      </c>
      <c r="X140" s="12" t="s">
        <v>348</v>
      </c>
      <c r="Y140" s="12">
        <v>37804</v>
      </c>
      <c r="Z140" s="13">
        <v>42058</v>
      </c>
      <c r="AA140" s="14" t="str">
        <f>TEXT(Table1[[#This Row],[Order Date]],"mmmm")</f>
        <v>February</v>
      </c>
      <c r="AB140" s="8" t="str">
        <f>TEXT(Table1[[#This Row],[Order Date]],"yyyy")</f>
        <v>2015</v>
      </c>
      <c r="AC140" s="13">
        <v>42059</v>
      </c>
      <c r="AD140" s="12">
        <v>-3.3320000000000336</v>
      </c>
      <c r="AE140" s="12">
        <v>14</v>
      </c>
      <c r="AF140" s="12">
        <v>792.11</v>
      </c>
      <c r="AG140" s="12">
        <v>89139</v>
      </c>
      <c r="AH140" s="7" t="str">
        <f>IF(COUNTIF(Returns!$A$2:$A$1635,Orders!AG140)&gt;0,"Returned","Not Returned")</f>
        <v>Not Returned</v>
      </c>
    </row>
    <row r="141" spans="5:34" ht="12.75" customHeight="1" thickTop="1" thickBot="1" x14ac:dyDescent="0.3">
      <c r="E141" s="9">
        <v>18842</v>
      </c>
      <c r="F141" s="2" t="s">
        <v>56</v>
      </c>
      <c r="G141" s="2">
        <v>0.09</v>
      </c>
      <c r="H141" s="2">
        <v>2.88</v>
      </c>
      <c r="I141" s="2">
        <v>0.99</v>
      </c>
      <c r="J141" s="2">
        <v>247</v>
      </c>
      <c r="K141" s="7" t="str">
        <f>IF(COUNTIF(Table1[Customer ID],Table1[[#This Row],[Customer ID]])&gt;1,"Repeat Customer","One-Time Customer")</f>
        <v>Repeat Customer</v>
      </c>
      <c r="L141" s="2" t="s">
        <v>346</v>
      </c>
      <c r="M141" s="2" t="s">
        <v>49</v>
      </c>
      <c r="N141" s="2" t="s">
        <v>28</v>
      </c>
      <c r="O141" s="2" t="s">
        <v>29</v>
      </c>
      <c r="P141" s="2" t="s">
        <v>134</v>
      </c>
      <c r="Q141" s="2" t="s">
        <v>59</v>
      </c>
      <c r="R141" s="2" t="s">
        <v>349</v>
      </c>
      <c r="S141" s="2">
        <v>0.36</v>
      </c>
      <c r="T141" s="7">
        <f>Table1[[#This Row],[Profit]]/Table1[[#This Row],[Sales]]</f>
        <v>-5.0498433693003824</v>
      </c>
      <c r="U141" s="2" t="s">
        <v>33</v>
      </c>
      <c r="V141" s="2" t="s">
        <v>136</v>
      </c>
      <c r="W141" s="2" t="s">
        <v>244</v>
      </c>
      <c r="X141" s="2" t="s">
        <v>348</v>
      </c>
      <c r="Y141" s="2">
        <v>37804</v>
      </c>
      <c r="Z141" s="10">
        <v>42084</v>
      </c>
      <c r="AA141" s="14" t="str">
        <f>TEXT(Table1[[#This Row],[Order Date]],"mmmm")</f>
        <v>March</v>
      </c>
      <c r="AB141" s="8" t="str">
        <f>TEXT(Table1[[#This Row],[Order Date]],"yyyy")</f>
        <v>2015</v>
      </c>
      <c r="AC141" s="10">
        <v>42086</v>
      </c>
      <c r="AD141" s="2">
        <v>-145.08199999999999</v>
      </c>
      <c r="AE141" s="2">
        <v>10</v>
      </c>
      <c r="AF141" s="2">
        <v>28.73</v>
      </c>
      <c r="AG141" s="2">
        <v>89140</v>
      </c>
      <c r="AH141" s="7" t="str">
        <f>IF(COUNTIF(Returns!$A$2:$A$1635,Orders!AG141)&gt;0,"Returned","Not Returned")</f>
        <v>Not Returned</v>
      </c>
    </row>
    <row r="142" spans="5:34" ht="12.75" customHeight="1" thickTop="1" thickBot="1" x14ac:dyDescent="0.3">
      <c r="E142" s="11">
        <v>18773</v>
      </c>
      <c r="F142" s="12" t="s">
        <v>47</v>
      </c>
      <c r="G142" s="12">
        <v>0.02</v>
      </c>
      <c r="H142" s="12">
        <v>2.58</v>
      </c>
      <c r="I142" s="12">
        <v>1.3</v>
      </c>
      <c r="J142" s="12">
        <v>250</v>
      </c>
      <c r="K142" s="7" t="str">
        <f>IF(COUNTIF(Table1[Customer ID],Table1[[#This Row],[Customer ID]])&gt;1,"Repeat Customer","One-Time Customer")</f>
        <v>Repeat Customer</v>
      </c>
      <c r="L142" s="12" t="s">
        <v>350</v>
      </c>
      <c r="M142" s="12" t="s">
        <v>27</v>
      </c>
      <c r="N142" s="12" t="s">
        <v>28</v>
      </c>
      <c r="O142" s="12" t="s">
        <v>29</v>
      </c>
      <c r="P142" s="12" t="s">
        <v>30</v>
      </c>
      <c r="Q142" s="12" t="s">
        <v>31</v>
      </c>
      <c r="R142" s="12" t="s">
        <v>351</v>
      </c>
      <c r="S142" s="12">
        <v>0.59</v>
      </c>
      <c r="T142" s="7">
        <f>Table1[[#This Row],[Profit]]/Table1[[#This Row],[Sales]]</f>
        <v>1.0096591944596332E-2</v>
      </c>
      <c r="U142" s="12" t="s">
        <v>33</v>
      </c>
      <c r="V142" s="12" t="s">
        <v>61</v>
      </c>
      <c r="W142" s="12" t="s">
        <v>62</v>
      </c>
      <c r="X142" s="12" t="s">
        <v>352</v>
      </c>
      <c r="Y142" s="12">
        <v>55423</v>
      </c>
      <c r="Z142" s="13">
        <v>42152</v>
      </c>
      <c r="AA142" s="14" t="str">
        <f>TEXT(Table1[[#This Row],[Order Date]],"mmmm")</f>
        <v>May</v>
      </c>
      <c r="AB142" s="8" t="str">
        <f>TEXT(Table1[[#This Row],[Order Date]],"yyyy")</f>
        <v>2015</v>
      </c>
      <c r="AC142" s="13">
        <v>42153</v>
      </c>
      <c r="AD142" s="12">
        <v>1.1080000000000014</v>
      </c>
      <c r="AE142" s="12">
        <v>39</v>
      </c>
      <c r="AF142" s="12">
        <v>109.74</v>
      </c>
      <c r="AG142" s="12">
        <v>87214</v>
      </c>
      <c r="AH142" s="7" t="str">
        <f>IF(COUNTIF(Returns!$A$2:$A$1635,Orders!AG142)&gt;0,"Returned","Not Returned")</f>
        <v>Not Returned</v>
      </c>
    </row>
    <row r="143" spans="5:34" ht="12.75" customHeight="1" thickTop="1" thickBot="1" x14ac:dyDescent="0.3">
      <c r="E143" s="9">
        <v>18774</v>
      </c>
      <c r="F143" s="2" t="s">
        <v>47</v>
      </c>
      <c r="G143" s="2">
        <v>0.02</v>
      </c>
      <c r="H143" s="2">
        <v>65.989999999999995</v>
      </c>
      <c r="I143" s="2">
        <v>3.9</v>
      </c>
      <c r="J143" s="2">
        <v>250</v>
      </c>
      <c r="K143" s="7" t="str">
        <f>IF(COUNTIF(Table1[Customer ID],Table1[[#This Row],[Customer ID]])&gt;1,"Repeat Customer","One-Time Customer")</f>
        <v>Repeat Customer</v>
      </c>
      <c r="L143" s="2" t="s">
        <v>350</v>
      </c>
      <c r="M143" s="2" t="s">
        <v>49</v>
      </c>
      <c r="N143" s="2" t="s">
        <v>28</v>
      </c>
      <c r="O143" s="2" t="s">
        <v>77</v>
      </c>
      <c r="P143" s="2" t="s">
        <v>78</v>
      </c>
      <c r="Q143" s="2" t="s">
        <v>59</v>
      </c>
      <c r="R143" s="2" t="s">
        <v>353</v>
      </c>
      <c r="S143" s="2">
        <v>0.55000000000000004</v>
      </c>
      <c r="T143" s="7">
        <f>Table1[[#This Row],[Profit]]/Table1[[#This Row],[Sales]]</f>
        <v>0.6876220401023615</v>
      </c>
      <c r="U143" s="2" t="s">
        <v>33</v>
      </c>
      <c r="V143" s="2" t="s">
        <v>61</v>
      </c>
      <c r="W143" s="2" t="s">
        <v>62</v>
      </c>
      <c r="X143" s="2" t="s">
        <v>352</v>
      </c>
      <c r="Y143" s="2">
        <v>55423</v>
      </c>
      <c r="Z143" s="10">
        <v>42152</v>
      </c>
      <c r="AA143" s="14" t="str">
        <f>TEXT(Table1[[#This Row],[Order Date]],"mmmm")</f>
        <v>May</v>
      </c>
      <c r="AB143" s="8" t="str">
        <f>TEXT(Table1[[#This Row],[Order Date]],"yyyy")</f>
        <v>2015</v>
      </c>
      <c r="AC143" s="10">
        <v>42153</v>
      </c>
      <c r="AD143" s="2">
        <v>1061.3790000000001</v>
      </c>
      <c r="AE143" s="2">
        <v>27</v>
      </c>
      <c r="AF143" s="2">
        <v>1543.55</v>
      </c>
      <c r="AG143" s="2">
        <v>87214</v>
      </c>
      <c r="AH143" s="7" t="str">
        <f>IF(COUNTIF(Returns!$A$2:$A$1635,Orders!AG143)&gt;0,"Returned","Not Returned")</f>
        <v>Not Returned</v>
      </c>
    </row>
    <row r="144" spans="5:34" ht="12.75" customHeight="1" thickTop="1" thickBot="1" x14ac:dyDescent="0.3">
      <c r="E144" s="11">
        <v>18801</v>
      </c>
      <c r="F144" s="12" t="s">
        <v>56</v>
      </c>
      <c r="G144" s="12">
        <v>0.1</v>
      </c>
      <c r="H144" s="12">
        <v>280.98</v>
      </c>
      <c r="I144" s="12">
        <v>35.67</v>
      </c>
      <c r="J144" s="12">
        <v>254</v>
      </c>
      <c r="K144" s="7" t="str">
        <f>IF(COUNTIF(Table1[Customer ID],Table1[[#This Row],[Customer ID]])&gt;1,"Repeat Customer","One-Time Customer")</f>
        <v>One-Time Customer</v>
      </c>
      <c r="L144" s="12" t="s">
        <v>354</v>
      </c>
      <c r="M144" s="12" t="s">
        <v>39</v>
      </c>
      <c r="N144" s="12" t="s">
        <v>40</v>
      </c>
      <c r="O144" s="12" t="s">
        <v>41</v>
      </c>
      <c r="P144" s="12" t="s">
        <v>152</v>
      </c>
      <c r="Q144" s="12" t="s">
        <v>121</v>
      </c>
      <c r="R144" s="12" t="s">
        <v>355</v>
      </c>
      <c r="S144" s="12">
        <v>0.66</v>
      </c>
      <c r="T144" s="7">
        <f>Table1[[#This Row],[Profit]]/Table1[[#This Row],[Sales]]</f>
        <v>-4.032427484581564E-2</v>
      </c>
      <c r="U144" s="12" t="s">
        <v>33</v>
      </c>
      <c r="V144" s="12" t="s">
        <v>34</v>
      </c>
      <c r="W144" s="12" t="s">
        <v>255</v>
      </c>
      <c r="X144" s="12" t="s">
        <v>356</v>
      </c>
      <c r="Y144" s="12">
        <v>80126</v>
      </c>
      <c r="Z144" s="13">
        <v>42165</v>
      </c>
      <c r="AA144" s="14" t="str">
        <f>TEXT(Table1[[#This Row],[Order Date]],"mmmm")</f>
        <v>June</v>
      </c>
      <c r="AB144" s="8" t="str">
        <f>TEXT(Table1[[#This Row],[Order Date]],"yyyy")</f>
        <v>2015</v>
      </c>
      <c r="AC144" s="13">
        <v>42166</v>
      </c>
      <c r="AD144" s="12">
        <v>-53.744999999999997</v>
      </c>
      <c r="AE144" s="12">
        <v>5</v>
      </c>
      <c r="AF144" s="12">
        <v>1332.82</v>
      </c>
      <c r="AG144" s="12">
        <v>86268</v>
      </c>
      <c r="AH144" s="7" t="str">
        <f>IF(COUNTIF(Returns!$A$2:$A$1635,Orders!AG144)&gt;0,"Returned","Not Returned")</f>
        <v>Not Returned</v>
      </c>
    </row>
    <row r="145" spans="5:34" ht="12.75" customHeight="1" thickTop="1" thickBot="1" x14ac:dyDescent="0.3">
      <c r="E145" s="9">
        <v>20577</v>
      </c>
      <c r="F145" s="2" t="s">
        <v>47</v>
      </c>
      <c r="G145" s="2">
        <v>0.03</v>
      </c>
      <c r="H145" s="2">
        <v>8.34</v>
      </c>
      <c r="I145" s="2">
        <v>2.64</v>
      </c>
      <c r="J145" s="2">
        <v>256</v>
      </c>
      <c r="K145" s="7" t="str">
        <f>IF(COUNTIF(Table1[Customer ID],Table1[[#This Row],[Customer ID]])&gt;1,"Repeat Customer","One-Time Customer")</f>
        <v>One-Time Customer</v>
      </c>
      <c r="L145" s="2" t="s">
        <v>357</v>
      </c>
      <c r="M145" s="2" t="s">
        <v>49</v>
      </c>
      <c r="N145" s="2" t="s">
        <v>40</v>
      </c>
      <c r="O145" s="2" t="s">
        <v>29</v>
      </c>
      <c r="P145" s="2" t="s">
        <v>174</v>
      </c>
      <c r="Q145" s="2" t="s">
        <v>51</v>
      </c>
      <c r="R145" s="2" t="s">
        <v>358</v>
      </c>
      <c r="S145" s="2">
        <v>0.59</v>
      </c>
      <c r="T145" s="7">
        <f>Table1[[#This Row],[Profit]]/Table1[[#This Row],[Sales]]</f>
        <v>1.9745958429561169E-2</v>
      </c>
      <c r="U145" s="2" t="s">
        <v>33</v>
      </c>
      <c r="V145" s="2" t="s">
        <v>53</v>
      </c>
      <c r="W145" s="2" t="s">
        <v>234</v>
      </c>
      <c r="X145" s="2" t="s">
        <v>359</v>
      </c>
      <c r="Y145" s="2">
        <v>17331</v>
      </c>
      <c r="Z145" s="10">
        <v>42035</v>
      </c>
      <c r="AA145" s="14" t="str">
        <f>TEXT(Table1[[#This Row],[Order Date]],"mmmm")</f>
        <v>January</v>
      </c>
      <c r="AB145" s="8" t="str">
        <f>TEXT(Table1[[#This Row],[Order Date]],"yyyy")</f>
        <v>2015</v>
      </c>
      <c r="AC145" s="10">
        <v>42037</v>
      </c>
      <c r="AD145" s="2">
        <v>0.68399999999999894</v>
      </c>
      <c r="AE145" s="2">
        <v>4</v>
      </c>
      <c r="AF145" s="2">
        <v>34.64</v>
      </c>
      <c r="AG145" s="2">
        <v>86267</v>
      </c>
      <c r="AH145" s="7" t="str">
        <f>IF(COUNTIF(Returns!$A$2:$A$1635,Orders!AG145)&gt;0,"Returned","Not Returned")</f>
        <v>Not Returned</v>
      </c>
    </row>
    <row r="146" spans="5:34" ht="12.75" customHeight="1" thickTop="1" thickBot="1" x14ac:dyDescent="0.3">
      <c r="E146" s="11">
        <v>24498</v>
      </c>
      <c r="F146" s="12" t="s">
        <v>56</v>
      </c>
      <c r="G146" s="12">
        <v>0.05</v>
      </c>
      <c r="H146" s="12">
        <v>17.48</v>
      </c>
      <c r="I146" s="12">
        <v>1.99</v>
      </c>
      <c r="J146" s="12">
        <v>258</v>
      </c>
      <c r="K146" s="7" t="str">
        <f>IF(COUNTIF(Table1[Customer ID],Table1[[#This Row],[Customer ID]])&gt;1,"Repeat Customer","One-Time Customer")</f>
        <v>One-Time Customer</v>
      </c>
      <c r="L146" s="12" t="s">
        <v>360</v>
      </c>
      <c r="M146" s="12" t="s">
        <v>49</v>
      </c>
      <c r="N146" s="12" t="s">
        <v>114</v>
      </c>
      <c r="O146" s="12" t="s">
        <v>77</v>
      </c>
      <c r="P146" s="12" t="s">
        <v>180</v>
      </c>
      <c r="Q146" s="12" t="s">
        <v>51</v>
      </c>
      <c r="R146" s="12" t="s">
        <v>361</v>
      </c>
      <c r="S146" s="12">
        <v>0.45</v>
      </c>
      <c r="T146" s="7">
        <f>Table1[[#This Row],[Profit]]/Table1[[#This Row],[Sales]]</f>
        <v>-2.4205831903945114</v>
      </c>
      <c r="U146" s="12" t="s">
        <v>33</v>
      </c>
      <c r="V146" s="12" t="s">
        <v>136</v>
      </c>
      <c r="W146" s="12" t="s">
        <v>362</v>
      </c>
      <c r="X146" s="12" t="s">
        <v>363</v>
      </c>
      <c r="Y146" s="12">
        <v>33772</v>
      </c>
      <c r="Z146" s="13">
        <v>42006</v>
      </c>
      <c r="AA146" s="14" t="str">
        <f>TEXT(Table1[[#This Row],[Order Date]],"mmmm")</f>
        <v>January</v>
      </c>
      <c r="AB146" s="8" t="str">
        <f>TEXT(Table1[[#This Row],[Order Date]],"yyyy")</f>
        <v>2015</v>
      </c>
      <c r="AC146" s="13">
        <v>42008</v>
      </c>
      <c r="AD146" s="12">
        <v>-127.00800000000001</v>
      </c>
      <c r="AE146" s="12">
        <v>3</v>
      </c>
      <c r="AF146" s="12">
        <v>52.47</v>
      </c>
      <c r="AG146" s="12">
        <v>85858</v>
      </c>
      <c r="AH146" s="7" t="str">
        <f>IF(COUNTIF(Returns!$A$2:$A$1635,Orders!AG146)&gt;0,"Returned","Not Returned")</f>
        <v>Not Returned</v>
      </c>
    </row>
    <row r="147" spans="5:34" ht="12.75" customHeight="1" thickTop="1" thickBot="1" x14ac:dyDescent="0.3">
      <c r="E147" s="9">
        <v>18011</v>
      </c>
      <c r="F147" s="2" t="s">
        <v>106</v>
      </c>
      <c r="G147" s="2">
        <v>0.09</v>
      </c>
      <c r="H147" s="2">
        <v>2.88</v>
      </c>
      <c r="I147" s="2">
        <v>0.7</v>
      </c>
      <c r="J147" s="2">
        <v>259</v>
      </c>
      <c r="K147" s="7" t="str">
        <f>IF(COUNTIF(Table1[Customer ID],Table1[[#This Row],[Customer ID]])&gt;1,"Repeat Customer","One-Time Customer")</f>
        <v>One-Time Customer</v>
      </c>
      <c r="L147" s="2" t="s">
        <v>364</v>
      </c>
      <c r="M147" s="2" t="s">
        <v>49</v>
      </c>
      <c r="N147" s="2" t="s">
        <v>114</v>
      </c>
      <c r="O147" s="2" t="s">
        <v>29</v>
      </c>
      <c r="P147" s="2" t="s">
        <v>30</v>
      </c>
      <c r="Q147" s="2" t="s">
        <v>31</v>
      </c>
      <c r="R147" s="2" t="s">
        <v>365</v>
      </c>
      <c r="S147" s="2">
        <v>0.56000000000000005</v>
      </c>
      <c r="T147" s="7">
        <f>Table1[[#This Row],[Profit]]/Table1[[#This Row],[Sales]]</f>
        <v>0.21808946171341928</v>
      </c>
      <c r="U147" s="2" t="s">
        <v>33</v>
      </c>
      <c r="V147" s="2" t="s">
        <v>34</v>
      </c>
      <c r="W147" s="2" t="s">
        <v>366</v>
      </c>
      <c r="X147" s="2" t="s">
        <v>367</v>
      </c>
      <c r="Y147" s="2">
        <v>87505</v>
      </c>
      <c r="Z147" s="10">
        <v>42023</v>
      </c>
      <c r="AA147" s="14" t="str">
        <f>TEXT(Table1[[#This Row],[Order Date]],"mmmm")</f>
        <v>January</v>
      </c>
      <c r="AB147" s="8" t="str">
        <f>TEXT(Table1[[#This Row],[Order Date]],"yyyy")</f>
        <v>2015</v>
      </c>
      <c r="AC147" s="10">
        <v>42023</v>
      </c>
      <c r="AD147" s="2">
        <v>5.7532000000000005</v>
      </c>
      <c r="AE147" s="2">
        <v>10</v>
      </c>
      <c r="AF147" s="2">
        <v>26.38</v>
      </c>
      <c r="AG147" s="2">
        <v>85857</v>
      </c>
      <c r="AH147" s="7" t="str">
        <f>IF(COUNTIF(Returns!$A$2:$A$1635,Orders!AG147)&gt;0,"Returned","Not Returned")</f>
        <v>Not Returned</v>
      </c>
    </row>
    <row r="148" spans="5:34" ht="12.75" customHeight="1" thickTop="1" thickBot="1" x14ac:dyDescent="0.3">
      <c r="E148" s="11">
        <v>22370</v>
      </c>
      <c r="F148" s="12" t="s">
        <v>25</v>
      </c>
      <c r="G148" s="12">
        <v>0.05</v>
      </c>
      <c r="H148" s="12">
        <v>31.76</v>
      </c>
      <c r="I148" s="12">
        <v>45.51</v>
      </c>
      <c r="J148" s="12">
        <v>263</v>
      </c>
      <c r="K148" s="7" t="str">
        <f>IF(COUNTIF(Table1[Customer ID],Table1[[#This Row],[Customer ID]])&gt;1,"Repeat Customer","One-Time Customer")</f>
        <v>One-Time Customer</v>
      </c>
      <c r="L148" s="12" t="s">
        <v>368</v>
      </c>
      <c r="M148" s="12" t="s">
        <v>39</v>
      </c>
      <c r="N148" s="12" t="s">
        <v>58</v>
      </c>
      <c r="O148" s="12" t="s">
        <v>41</v>
      </c>
      <c r="P148" s="12" t="s">
        <v>152</v>
      </c>
      <c r="Q148" s="12" t="s">
        <v>121</v>
      </c>
      <c r="R148" s="12" t="s">
        <v>369</v>
      </c>
      <c r="S148" s="12">
        <v>0.65</v>
      </c>
      <c r="T148" s="7">
        <f>Table1[[#This Row],[Profit]]/Table1[[#This Row],[Sales]]</f>
        <v>-7.1564240520470532</v>
      </c>
      <c r="U148" s="12" t="s">
        <v>33</v>
      </c>
      <c r="V148" s="12" t="s">
        <v>53</v>
      </c>
      <c r="W148" s="12" t="s">
        <v>154</v>
      </c>
      <c r="X148" s="12" t="s">
        <v>370</v>
      </c>
      <c r="Y148" s="12">
        <v>44106</v>
      </c>
      <c r="Z148" s="13">
        <v>42025</v>
      </c>
      <c r="AA148" s="14" t="str">
        <f>TEXT(Table1[[#This Row],[Order Date]],"mmmm")</f>
        <v>January</v>
      </c>
      <c r="AB148" s="8" t="str">
        <f>TEXT(Table1[[#This Row],[Order Date]],"yyyy")</f>
        <v>2015</v>
      </c>
      <c r="AC148" s="13">
        <v>42027</v>
      </c>
      <c r="AD148" s="12">
        <v>-2177.9860960000001</v>
      </c>
      <c r="AE148" s="12">
        <v>9</v>
      </c>
      <c r="AF148" s="12">
        <v>304.33999999999997</v>
      </c>
      <c r="AG148" s="12">
        <v>86297</v>
      </c>
      <c r="AH148" s="7" t="str">
        <f>IF(COUNTIF(Returns!$A$2:$A$1635,Orders!AG148)&gt;0,"Returned","Not Returned")</f>
        <v>Not Returned</v>
      </c>
    </row>
    <row r="149" spans="5:34" ht="12.75" customHeight="1" thickTop="1" thickBot="1" x14ac:dyDescent="0.3">
      <c r="E149" s="9">
        <v>20858</v>
      </c>
      <c r="F149" s="2" t="s">
        <v>37</v>
      </c>
      <c r="G149" s="2">
        <v>0</v>
      </c>
      <c r="H149" s="2">
        <v>73.98</v>
      </c>
      <c r="I149" s="2">
        <v>12.14</v>
      </c>
      <c r="J149" s="2">
        <v>266</v>
      </c>
      <c r="K149" s="7" t="str">
        <f>IF(COUNTIF(Table1[Customer ID],Table1[[#This Row],[Customer ID]])&gt;1,"Repeat Customer","One-Time Customer")</f>
        <v>Repeat Customer</v>
      </c>
      <c r="L149" s="2" t="s">
        <v>371</v>
      </c>
      <c r="M149" s="2" t="s">
        <v>27</v>
      </c>
      <c r="N149" s="2" t="s">
        <v>28</v>
      </c>
      <c r="O149" s="2" t="s">
        <v>77</v>
      </c>
      <c r="P149" s="2" t="s">
        <v>180</v>
      </c>
      <c r="Q149" s="2" t="s">
        <v>59</v>
      </c>
      <c r="R149" s="2" t="s">
        <v>372</v>
      </c>
      <c r="S149" s="2">
        <v>0.67</v>
      </c>
      <c r="T149" s="7">
        <f>Table1[[#This Row],[Profit]]/Table1[[#This Row],[Sales]]</f>
        <v>0.25080526748718107</v>
      </c>
      <c r="U149" s="2" t="s">
        <v>33</v>
      </c>
      <c r="V149" s="2" t="s">
        <v>61</v>
      </c>
      <c r="W149" s="2" t="s">
        <v>130</v>
      </c>
      <c r="X149" s="2" t="s">
        <v>373</v>
      </c>
      <c r="Y149" s="2">
        <v>78207</v>
      </c>
      <c r="Z149" s="10">
        <v>42142</v>
      </c>
      <c r="AA149" s="14" t="str">
        <f>TEXT(Table1[[#This Row],[Order Date]],"mmmm")</f>
        <v>May</v>
      </c>
      <c r="AB149" s="8" t="str">
        <f>TEXT(Table1[[#This Row],[Order Date]],"yyyy")</f>
        <v>2015</v>
      </c>
      <c r="AC149" s="10">
        <v>42144</v>
      </c>
      <c r="AD149" s="2">
        <v>326.25</v>
      </c>
      <c r="AE149" s="2">
        <v>17</v>
      </c>
      <c r="AF149" s="2">
        <v>1300.81</v>
      </c>
      <c r="AG149" s="2">
        <v>90593</v>
      </c>
      <c r="AH149" s="7" t="str">
        <f>IF(COUNTIF(Returns!$A$2:$A$1635,Orders!AG149)&gt;0,"Returned","Not Returned")</f>
        <v>Not Returned</v>
      </c>
    </row>
    <row r="150" spans="5:34" ht="12.75" customHeight="1" thickTop="1" thickBot="1" x14ac:dyDescent="0.3">
      <c r="E150" s="11">
        <v>19823</v>
      </c>
      <c r="F150" s="12" t="s">
        <v>56</v>
      </c>
      <c r="G150" s="12">
        <v>0.08</v>
      </c>
      <c r="H150" s="12">
        <v>6.48</v>
      </c>
      <c r="I150" s="12">
        <v>7.03</v>
      </c>
      <c r="J150" s="12">
        <v>266</v>
      </c>
      <c r="K150" s="7" t="str">
        <f>IF(COUNTIF(Table1[Customer ID],Table1[[#This Row],[Customer ID]])&gt;1,"Repeat Customer","One-Time Customer")</f>
        <v>Repeat Customer</v>
      </c>
      <c r="L150" s="12" t="s">
        <v>371</v>
      </c>
      <c r="M150" s="12" t="s">
        <v>49</v>
      </c>
      <c r="N150" s="12" t="s">
        <v>28</v>
      </c>
      <c r="O150" s="12" t="s">
        <v>29</v>
      </c>
      <c r="P150" s="12" t="s">
        <v>93</v>
      </c>
      <c r="Q150" s="12" t="s">
        <v>59</v>
      </c>
      <c r="R150" s="12" t="s">
        <v>374</v>
      </c>
      <c r="S150" s="12">
        <v>0.37</v>
      </c>
      <c r="T150" s="7">
        <f>Table1[[#This Row],[Profit]]/Table1[[#This Row],[Sales]]</f>
        <v>0.13162393162393177</v>
      </c>
      <c r="U150" s="12" t="s">
        <v>33</v>
      </c>
      <c r="V150" s="12" t="s">
        <v>61</v>
      </c>
      <c r="W150" s="12" t="s">
        <v>130</v>
      </c>
      <c r="X150" s="12" t="s">
        <v>373</v>
      </c>
      <c r="Y150" s="12">
        <v>78207</v>
      </c>
      <c r="Z150" s="13">
        <v>42139</v>
      </c>
      <c r="AA150" s="14" t="str">
        <f>TEXT(Table1[[#This Row],[Order Date]],"mmmm")</f>
        <v>May</v>
      </c>
      <c r="AB150" s="8" t="str">
        <f>TEXT(Table1[[#This Row],[Order Date]],"yyyy")</f>
        <v>2015</v>
      </c>
      <c r="AC150" s="13">
        <v>42140</v>
      </c>
      <c r="AD150" s="12">
        <v>8.9320000000000093</v>
      </c>
      <c r="AE150" s="12">
        <v>10</v>
      </c>
      <c r="AF150" s="12">
        <v>67.86</v>
      </c>
      <c r="AG150" s="12">
        <v>90594</v>
      </c>
      <c r="AH150" s="7" t="str">
        <f>IF(COUNTIF(Returns!$A$2:$A$1635,Orders!AG150)&gt;0,"Returned","Not Returned")</f>
        <v>Not Returned</v>
      </c>
    </row>
    <row r="151" spans="5:34" ht="12.75" customHeight="1" thickTop="1" thickBot="1" x14ac:dyDescent="0.3">
      <c r="E151" s="9">
        <v>19824</v>
      </c>
      <c r="F151" s="2" t="s">
        <v>56</v>
      </c>
      <c r="G151" s="2">
        <v>0.01</v>
      </c>
      <c r="H151" s="2">
        <v>20.34</v>
      </c>
      <c r="I151" s="2">
        <v>35</v>
      </c>
      <c r="J151" s="2">
        <v>266</v>
      </c>
      <c r="K151" s="7" t="str">
        <f>IF(COUNTIF(Table1[Customer ID],Table1[[#This Row],[Customer ID]])&gt;1,"Repeat Customer","One-Time Customer")</f>
        <v>Repeat Customer</v>
      </c>
      <c r="L151" s="2" t="s">
        <v>371</v>
      </c>
      <c r="M151" s="2" t="s">
        <v>49</v>
      </c>
      <c r="N151" s="2" t="s">
        <v>28</v>
      </c>
      <c r="O151" s="2" t="s">
        <v>29</v>
      </c>
      <c r="P151" s="2" t="s">
        <v>141</v>
      </c>
      <c r="Q151" s="2" t="s">
        <v>236</v>
      </c>
      <c r="R151" s="2" t="s">
        <v>375</v>
      </c>
      <c r="S151" s="2">
        <v>0.84</v>
      </c>
      <c r="T151" s="7">
        <f>Table1[[#This Row],[Profit]]/Table1[[#This Row],[Sales]]</f>
        <v>0.30729846911465603</v>
      </c>
      <c r="U151" s="2" t="s">
        <v>33</v>
      </c>
      <c r="V151" s="2" t="s">
        <v>61</v>
      </c>
      <c r="W151" s="2" t="s">
        <v>130</v>
      </c>
      <c r="X151" s="2" t="s">
        <v>373</v>
      </c>
      <c r="Y151" s="2">
        <v>78207</v>
      </c>
      <c r="Z151" s="10">
        <v>42139</v>
      </c>
      <c r="AA151" s="14" t="str">
        <f>TEXT(Table1[[#This Row],[Order Date]],"mmmm")</f>
        <v>May</v>
      </c>
      <c r="AB151" s="8" t="str">
        <f>TEXT(Table1[[#This Row],[Order Date]],"yyyy")</f>
        <v>2015</v>
      </c>
      <c r="AC151" s="10">
        <v>42140</v>
      </c>
      <c r="AD151" s="2">
        <v>229.63800000000015</v>
      </c>
      <c r="AE151" s="2">
        <v>33</v>
      </c>
      <c r="AF151" s="2">
        <v>747.28</v>
      </c>
      <c r="AG151" s="2">
        <v>90594</v>
      </c>
      <c r="AH151" s="7" t="str">
        <f>IF(COUNTIF(Returns!$A$2:$A$1635,Orders!AG151)&gt;0,"Returned","Not Returned")</f>
        <v>Not Returned</v>
      </c>
    </row>
    <row r="152" spans="5:34" ht="13.8" thickTop="1" thickBot="1" x14ac:dyDescent="0.3">
      <c r="E152" s="11">
        <v>18770</v>
      </c>
      <c r="F152" s="12" t="s">
        <v>106</v>
      </c>
      <c r="G152" s="12">
        <v>0.02</v>
      </c>
      <c r="H152" s="12">
        <v>5.58</v>
      </c>
      <c r="I152" s="12">
        <v>5.3</v>
      </c>
      <c r="J152" s="12">
        <v>268</v>
      </c>
      <c r="K152" s="7" t="str">
        <f>IF(COUNTIF(Table1[Customer ID],Table1[[#This Row],[Customer ID]])&gt;1,"Repeat Customer","One-Time Customer")</f>
        <v>Repeat Customer</v>
      </c>
      <c r="L152" s="12" t="s">
        <v>376</v>
      </c>
      <c r="M152" s="12" t="s">
        <v>49</v>
      </c>
      <c r="N152" s="12" t="s">
        <v>40</v>
      </c>
      <c r="O152" s="12" t="s">
        <v>29</v>
      </c>
      <c r="P152" s="12" t="s">
        <v>69</v>
      </c>
      <c r="Q152" s="12" t="s">
        <v>59</v>
      </c>
      <c r="R152" s="12" t="s">
        <v>377</v>
      </c>
      <c r="S152" s="12">
        <v>0.35</v>
      </c>
      <c r="T152" s="7">
        <f>Table1[[#This Row],[Profit]]/Table1[[#This Row],[Sales]]</f>
        <v>-1.2040707016604177</v>
      </c>
      <c r="U152" s="12" t="s">
        <v>33</v>
      </c>
      <c r="V152" s="12" t="s">
        <v>34</v>
      </c>
      <c r="W152" s="12" t="s">
        <v>378</v>
      </c>
      <c r="X152" s="12" t="s">
        <v>379</v>
      </c>
      <c r="Y152" s="12">
        <v>86001</v>
      </c>
      <c r="Z152" s="13">
        <v>42101</v>
      </c>
      <c r="AA152" s="14" t="str">
        <f>TEXT(Table1[[#This Row],[Order Date]],"mmmm")</f>
        <v>April</v>
      </c>
      <c r="AB152" s="8" t="str">
        <f>TEXT(Table1[[#This Row],[Order Date]],"yyyy")</f>
        <v>2015</v>
      </c>
      <c r="AC152" s="13">
        <v>42106</v>
      </c>
      <c r="AD152" s="12">
        <v>-22.48</v>
      </c>
      <c r="AE152" s="12">
        <v>3</v>
      </c>
      <c r="AF152" s="12">
        <v>18.670000000000002</v>
      </c>
      <c r="AG152" s="12">
        <v>88941</v>
      </c>
      <c r="AH152" s="7" t="str">
        <f>IF(COUNTIF(Returns!$A$2:$A$1635,Orders!AG152)&gt;0,"Returned","Not Returned")</f>
        <v>Not Returned</v>
      </c>
    </row>
    <row r="153" spans="5:34" ht="13.8" thickTop="1" thickBot="1" x14ac:dyDescent="0.3">
      <c r="E153" s="9">
        <v>18771</v>
      </c>
      <c r="F153" s="2" t="s">
        <v>106</v>
      </c>
      <c r="G153" s="2">
        <v>0.03</v>
      </c>
      <c r="H153" s="2">
        <v>40.89</v>
      </c>
      <c r="I153" s="2">
        <v>18.98</v>
      </c>
      <c r="J153" s="2">
        <v>268</v>
      </c>
      <c r="K153" s="7" t="str">
        <f>IF(COUNTIF(Table1[Customer ID],Table1[[#This Row],[Customer ID]])&gt;1,"Repeat Customer","One-Time Customer")</f>
        <v>Repeat Customer</v>
      </c>
      <c r="L153" s="2" t="s">
        <v>376</v>
      </c>
      <c r="M153" s="2" t="s">
        <v>49</v>
      </c>
      <c r="N153" s="2" t="s">
        <v>40</v>
      </c>
      <c r="O153" s="2" t="s">
        <v>41</v>
      </c>
      <c r="P153" s="2" t="s">
        <v>50</v>
      </c>
      <c r="Q153" s="2" t="s">
        <v>59</v>
      </c>
      <c r="R153" s="2" t="s">
        <v>380</v>
      </c>
      <c r="S153" s="2">
        <v>0.56999999999999995</v>
      </c>
      <c r="T153" s="7">
        <f>Table1[[#This Row],[Profit]]/Table1[[#This Row],[Sales]]</f>
        <v>0.37472126014138635</v>
      </c>
      <c r="U153" s="2" t="s">
        <v>33</v>
      </c>
      <c r="V153" s="2" t="s">
        <v>34</v>
      </c>
      <c r="W153" s="2" t="s">
        <v>378</v>
      </c>
      <c r="X153" s="2" t="s">
        <v>379</v>
      </c>
      <c r="Y153" s="2">
        <v>86001</v>
      </c>
      <c r="Z153" s="10">
        <v>42101</v>
      </c>
      <c r="AA153" s="14" t="str">
        <f>TEXT(Table1[[#This Row],[Order Date]],"mmmm")</f>
        <v>April</v>
      </c>
      <c r="AB153" s="8" t="str">
        <f>TEXT(Table1[[#This Row],[Order Date]],"yyyy")</f>
        <v>2015</v>
      </c>
      <c r="AC153" s="10">
        <v>42108</v>
      </c>
      <c r="AD153" s="2">
        <v>78.98</v>
      </c>
      <c r="AE153" s="2">
        <v>5</v>
      </c>
      <c r="AF153" s="2">
        <v>210.77</v>
      </c>
      <c r="AG153" s="2">
        <v>88941</v>
      </c>
      <c r="AH153" s="7" t="str">
        <f>IF(COUNTIF(Returns!$A$2:$A$1635,Orders!AG153)&gt;0,"Returned","Not Returned")</f>
        <v>Not Returned</v>
      </c>
    </row>
    <row r="154" spans="5:34" ht="13.8" thickTop="1" thickBot="1" x14ac:dyDescent="0.3">
      <c r="E154" s="11">
        <v>23059</v>
      </c>
      <c r="F154" s="12" t="s">
        <v>106</v>
      </c>
      <c r="G154" s="12">
        <v>0.09</v>
      </c>
      <c r="H154" s="12">
        <v>35.94</v>
      </c>
      <c r="I154" s="12">
        <v>6.66</v>
      </c>
      <c r="J154" s="12">
        <v>269</v>
      </c>
      <c r="K154" s="7" t="str">
        <f>IF(COUNTIF(Table1[Customer ID],Table1[[#This Row],[Customer ID]])&gt;1,"Repeat Customer","One-Time Customer")</f>
        <v>Repeat Customer</v>
      </c>
      <c r="L154" s="12" t="s">
        <v>381</v>
      </c>
      <c r="M154" s="12" t="s">
        <v>49</v>
      </c>
      <c r="N154" s="12" t="s">
        <v>40</v>
      </c>
      <c r="O154" s="12" t="s">
        <v>29</v>
      </c>
      <c r="P154" s="12" t="s">
        <v>69</v>
      </c>
      <c r="Q154" s="12" t="s">
        <v>59</v>
      </c>
      <c r="R154" s="12" t="s">
        <v>73</v>
      </c>
      <c r="S154" s="12">
        <v>0.4</v>
      </c>
      <c r="T154" s="7">
        <f>Table1[[#This Row],[Profit]]/Table1[[#This Row],[Sales]]</f>
        <v>0.69</v>
      </c>
      <c r="U154" s="12" t="s">
        <v>33</v>
      </c>
      <c r="V154" s="12" t="s">
        <v>34</v>
      </c>
      <c r="W154" s="12" t="s">
        <v>378</v>
      </c>
      <c r="X154" s="12" t="s">
        <v>382</v>
      </c>
      <c r="Y154" s="12">
        <v>85234</v>
      </c>
      <c r="Z154" s="13">
        <v>42160</v>
      </c>
      <c r="AA154" s="14" t="str">
        <f>TEXT(Table1[[#This Row],[Order Date]],"mmmm")</f>
        <v>June</v>
      </c>
      <c r="AB154" s="8" t="str">
        <f>TEXT(Table1[[#This Row],[Order Date]],"yyyy")</f>
        <v>2015</v>
      </c>
      <c r="AC154" s="13">
        <v>42165</v>
      </c>
      <c r="AD154" s="12">
        <v>144.2928</v>
      </c>
      <c r="AE154" s="12">
        <v>6</v>
      </c>
      <c r="AF154" s="12">
        <v>209.12</v>
      </c>
      <c r="AG154" s="12">
        <v>88942</v>
      </c>
      <c r="AH154" s="7" t="str">
        <f>IF(COUNTIF(Returns!$A$2:$A$1635,Orders!AG154)&gt;0,"Returned","Not Returned")</f>
        <v>Not Returned</v>
      </c>
    </row>
    <row r="155" spans="5:34" ht="13.8" thickTop="1" thickBot="1" x14ac:dyDescent="0.3">
      <c r="E155" s="9">
        <v>23060</v>
      </c>
      <c r="F155" s="2" t="s">
        <v>106</v>
      </c>
      <c r="G155" s="2">
        <v>0</v>
      </c>
      <c r="H155" s="2">
        <v>170.98</v>
      </c>
      <c r="I155" s="2">
        <v>13.99</v>
      </c>
      <c r="J155" s="2">
        <v>269</v>
      </c>
      <c r="K155" s="7" t="str">
        <f>IF(COUNTIF(Table1[Customer ID],Table1[[#This Row],[Customer ID]])&gt;1,"Repeat Customer","One-Time Customer")</f>
        <v>Repeat Customer</v>
      </c>
      <c r="L155" s="2" t="s">
        <v>381</v>
      </c>
      <c r="M155" s="2" t="s">
        <v>49</v>
      </c>
      <c r="N155" s="2" t="s">
        <v>40</v>
      </c>
      <c r="O155" s="2" t="s">
        <v>41</v>
      </c>
      <c r="P155" s="2" t="s">
        <v>50</v>
      </c>
      <c r="Q155" s="2" t="s">
        <v>86</v>
      </c>
      <c r="R155" s="2" t="s">
        <v>383</v>
      </c>
      <c r="S155" s="2">
        <v>0.75</v>
      </c>
      <c r="T155" s="7">
        <f>Table1[[#This Row],[Profit]]/Table1[[#This Row],[Sales]]</f>
        <v>0.69</v>
      </c>
      <c r="U155" s="2" t="s">
        <v>33</v>
      </c>
      <c r="V155" s="2" t="s">
        <v>34</v>
      </c>
      <c r="W155" s="2" t="s">
        <v>378</v>
      </c>
      <c r="X155" s="2" t="s">
        <v>382</v>
      </c>
      <c r="Y155" s="2">
        <v>85234</v>
      </c>
      <c r="Z155" s="10">
        <v>42160</v>
      </c>
      <c r="AA155" s="14" t="str">
        <f>TEXT(Table1[[#This Row],[Order Date]],"mmmm")</f>
        <v>June</v>
      </c>
      <c r="AB155" s="8" t="str">
        <f>TEXT(Table1[[#This Row],[Order Date]],"yyyy")</f>
        <v>2015</v>
      </c>
      <c r="AC155" s="10">
        <v>42167</v>
      </c>
      <c r="AD155" s="2">
        <v>888.14729999999997</v>
      </c>
      <c r="AE155" s="2">
        <v>7</v>
      </c>
      <c r="AF155" s="2">
        <v>1287.17</v>
      </c>
      <c r="AG155" s="2">
        <v>88942</v>
      </c>
      <c r="AH155" s="7" t="str">
        <f>IF(COUNTIF(Returns!$A$2:$A$1635,Orders!AG155)&gt;0,"Returned","Not Returned")</f>
        <v>Not Returned</v>
      </c>
    </row>
    <row r="156" spans="5:34" ht="13.8" thickTop="1" thickBot="1" x14ac:dyDescent="0.3">
      <c r="E156" s="11">
        <v>23061</v>
      </c>
      <c r="F156" s="12" t="s">
        <v>106</v>
      </c>
      <c r="G156" s="12">
        <v>0.09</v>
      </c>
      <c r="H156" s="12">
        <v>4.9800000000000004</v>
      </c>
      <c r="I156" s="12">
        <v>7.44</v>
      </c>
      <c r="J156" s="12">
        <v>269</v>
      </c>
      <c r="K156" s="7" t="str">
        <f>IF(COUNTIF(Table1[Customer ID],Table1[[#This Row],[Customer ID]])&gt;1,"Repeat Customer","One-Time Customer")</f>
        <v>Repeat Customer</v>
      </c>
      <c r="L156" s="12" t="s">
        <v>381</v>
      </c>
      <c r="M156" s="12" t="s">
        <v>49</v>
      </c>
      <c r="N156" s="12" t="s">
        <v>40</v>
      </c>
      <c r="O156" s="12" t="s">
        <v>29</v>
      </c>
      <c r="P156" s="12" t="s">
        <v>93</v>
      </c>
      <c r="Q156" s="12" t="s">
        <v>59</v>
      </c>
      <c r="R156" s="12" t="s">
        <v>384</v>
      </c>
      <c r="S156" s="12">
        <v>0.36</v>
      </c>
      <c r="T156" s="7">
        <f>Table1[[#This Row],[Profit]]/Table1[[#This Row],[Sales]]</f>
        <v>-0.9964262508122157</v>
      </c>
      <c r="U156" s="12" t="s">
        <v>33</v>
      </c>
      <c r="V156" s="12" t="s">
        <v>34</v>
      </c>
      <c r="W156" s="12" t="s">
        <v>378</v>
      </c>
      <c r="X156" s="12" t="s">
        <v>382</v>
      </c>
      <c r="Y156" s="12">
        <v>85234</v>
      </c>
      <c r="Z156" s="13">
        <v>42160</v>
      </c>
      <c r="AA156" s="14" t="str">
        <f>TEXT(Table1[[#This Row],[Order Date]],"mmmm")</f>
        <v>June</v>
      </c>
      <c r="AB156" s="8" t="str">
        <f>TEXT(Table1[[#This Row],[Order Date]],"yyyy")</f>
        <v>2015</v>
      </c>
      <c r="AC156" s="13">
        <v>42162</v>
      </c>
      <c r="AD156" s="12">
        <v>-46.005000000000003</v>
      </c>
      <c r="AE156" s="12">
        <v>9</v>
      </c>
      <c r="AF156" s="12">
        <v>46.17</v>
      </c>
      <c r="AG156" s="12">
        <v>88942</v>
      </c>
      <c r="AH156" s="7" t="str">
        <f>IF(COUNTIF(Returns!$A$2:$A$1635,Orders!AG156)&gt;0,"Returned","Not Returned")</f>
        <v>Not Returned</v>
      </c>
    </row>
    <row r="157" spans="5:34" ht="12.75" customHeight="1" thickTop="1" thickBot="1" x14ac:dyDescent="0.3">
      <c r="E157" s="9">
        <v>19515</v>
      </c>
      <c r="F157" s="2" t="s">
        <v>56</v>
      </c>
      <c r="G157" s="2">
        <v>0.1</v>
      </c>
      <c r="H157" s="2">
        <v>80.97</v>
      </c>
      <c r="I157" s="2">
        <v>30.06</v>
      </c>
      <c r="J157" s="2">
        <v>271</v>
      </c>
      <c r="K157" s="7" t="str">
        <f>IF(COUNTIF(Table1[Customer ID],Table1[[#This Row],[Customer ID]])&gt;1,"Repeat Customer","One-Time Customer")</f>
        <v>One-Time Customer</v>
      </c>
      <c r="L157" s="2" t="s">
        <v>385</v>
      </c>
      <c r="M157" s="2" t="s">
        <v>39</v>
      </c>
      <c r="N157" s="2" t="s">
        <v>58</v>
      </c>
      <c r="O157" s="2" t="s">
        <v>77</v>
      </c>
      <c r="P157" s="2" t="s">
        <v>85</v>
      </c>
      <c r="Q157" s="2" t="s">
        <v>121</v>
      </c>
      <c r="R157" s="2" t="s">
        <v>386</v>
      </c>
      <c r="S157" s="2">
        <v>0.4</v>
      </c>
      <c r="T157" s="7">
        <f>Table1[[#This Row],[Profit]]/Table1[[#This Row],[Sales]]</f>
        <v>0.14228037030039675</v>
      </c>
      <c r="U157" s="2" t="s">
        <v>33</v>
      </c>
      <c r="V157" s="2" t="s">
        <v>136</v>
      </c>
      <c r="W157" s="2" t="s">
        <v>387</v>
      </c>
      <c r="X157" s="2" t="s">
        <v>388</v>
      </c>
      <c r="Y157" s="2">
        <v>30297</v>
      </c>
      <c r="Z157" s="10">
        <v>42093</v>
      </c>
      <c r="AA157" s="14" t="str">
        <f>TEXT(Table1[[#This Row],[Order Date]],"mmmm")</f>
        <v>March</v>
      </c>
      <c r="AB157" s="8" t="str">
        <f>TEXT(Table1[[#This Row],[Order Date]],"yyyy")</f>
        <v>2015</v>
      </c>
      <c r="AC157" s="10">
        <v>42094</v>
      </c>
      <c r="AD157" s="2">
        <v>128.02529999999999</v>
      </c>
      <c r="AE157" s="2">
        <v>12</v>
      </c>
      <c r="AF157" s="2">
        <v>899.81</v>
      </c>
      <c r="AG157" s="2">
        <v>88940</v>
      </c>
      <c r="AH157" s="7" t="str">
        <f>IF(COUNTIF(Returns!$A$2:$A$1635,Orders!AG157)&gt;0,"Returned","Not Returned")</f>
        <v>Not Returned</v>
      </c>
    </row>
    <row r="158" spans="5:34" ht="12.75" customHeight="1" thickTop="1" thickBot="1" x14ac:dyDescent="0.3">
      <c r="E158" s="11">
        <v>770</v>
      </c>
      <c r="F158" s="12" t="s">
        <v>106</v>
      </c>
      <c r="G158" s="12">
        <v>0.02</v>
      </c>
      <c r="H158" s="12">
        <v>5.58</v>
      </c>
      <c r="I158" s="12">
        <v>5.3</v>
      </c>
      <c r="J158" s="12">
        <v>272</v>
      </c>
      <c r="K158" s="7" t="str">
        <f>IF(COUNTIF(Table1[Customer ID],Table1[[#This Row],[Customer ID]])&gt;1,"Repeat Customer","One-Time Customer")</f>
        <v>Repeat Customer</v>
      </c>
      <c r="L158" s="12" t="s">
        <v>389</v>
      </c>
      <c r="M158" s="12" t="s">
        <v>49</v>
      </c>
      <c r="N158" s="12" t="s">
        <v>40</v>
      </c>
      <c r="O158" s="12" t="s">
        <v>29</v>
      </c>
      <c r="P158" s="12" t="s">
        <v>69</v>
      </c>
      <c r="Q158" s="12" t="s">
        <v>59</v>
      </c>
      <c r="R158" s="12" t="s">
        <v>377</v>
      </c>
      <c r="S158" s="12">
        <v>0.35</v>
      </c>
      <c r="T158" s="7">
        <f>Table1[[#This Row],[Profit]]/Table1[[#This Row],[Sales]]</f>
        <v>-0.43672801635991826</v>
      </c>
      <c r="U158" s="12" t="s">
        <v>33</v>
      </c>
      <c r="V158" s="12" t="s">
        <v>136</v>
      </c>
      <c r="W158" s="12" t="s">
        <v>322</v>
      </c>
      <c r="X158" s="12" t="s">
        <v>390</v>
      </c>
      <c r="Y158" s="12">
        <v>28204</v>
      </c>
      <c r="Z158" s="13">
        <v>42101</v>
      </c>
      <c r="AA158" s="14" t="str">
        <f>TEXT(Table1[[#This Row],[Order Date]],"mmmm")</f>
        <v>April</v>
      </c>
      <c r="AB158" s="8" t="str">
        <f>TEXT(Table1[[#This Row],[Order Date]],"yyyy")</f>
        <v>2015</v>
      </c>
      <c r="AC158" s="13">
        <v>42106</v>
      </c>
      <c r="AD158" s="12">
        <v>-29.898400000000002</v>
      </c>
      <c r="AE158" s="12">
        <v>11</v>
      </c>
      <c r="AF158" s="12">
        <v>68.459999999999994</v>
      </c>
      <c r="AG158" s="12">
        <v>5509</v>
      </c>
      <c r="AH158" s="7" t="str">
        <f>IF(COUNTIF(Returns!$A$2:$A$1635,Orders!AG158)&gt;0,"Returned","Not Returned")</f>
        <v>Not Returned</v>
      </c>
    </row>
    <row r="159" spans="5:34" ht="12.75" customHeight="1" thickTop="1" thickBot="1" x14ac:dyDescent="0.3">
      <c r="E159" s="9">
        <v>771</v>
      </c>
      <c r="F159" s="2" t="s">
        <v>106</v>
      </c>
      <c r="G159" s="2">
        <v>0.03</v>
      </c>
      <c r="H159" s="2">
        <v>40.89</v>
      </c>
      <c r="I159" s="2">
        <v>18.98</v>
      </c>
      <c r="J159" s="2">
        <v>272</v>
      </c>
      <c r="K159" s="7" t="str">
        <f>IF(COUNTIF(Table1[Customer ID],Table1[[#This Row],[Customer ID]])&gt;1,"Repeat Customer","One-Time Customer")</f>
        <v>Repeat Customer</v>
      </c>
      <c r="L159" s="2" t="s">
        <v>389</v>
      </c>
      <c r="M159" s="2" t="s">
        <v>49</v>
      </c>
      <c r="N159" s="2" t="s">
        <v>40</v>
      </c>
      <c r="O159" s="2" t="s">
        <v>41</v>
      </c>
      <c r="P159" s="2" t="s">
        <v>50</v>
      </c>
      <c r="Q159" s="2" t="s">
        <v>59</v>
      </c>
      <c r="R159" s="2" t="s">
        <v>380</v>
      </c>
      <c r="S159" s="2">
        <v>0.56999999999999995</v>
      </c>
      <c r="T159" s="7">
        <f>Table1[[#This Row],[Profit]]/Table1[[#This Row],[Sales]]</f>
        <v>5.9777233035482304E-2</v>
      </c>
      <c r="U159" s="2" t="s">
        <v>33</v>
      </c>
      <c r="V159" s="2" t="s">
        <v>136</v>
      </c>
      <c r="W159" s="2" t="s">
        <v>322</v>
      </c>
      <c r="X159" s="2" t="s">
        <v>390</v>
      </c>
      <c r="Y159" s="2">
        <v>28204</v>
      </c>
      <c r="Z159" s="10">
        <v>42101</v>
      </c>
      <c r="AA159" s="14" t="str">
        <f>TEXT(Table1[[#This Row],[Order Date]],"mmmm")</f>
        <v>April</v>
      </c>
      <c r="AB159" s="8" t="str">
        <f>TEXT(Table1[[#This Row],[Order Date]],"yyyy")</f>
        <v>2015</v>
      </c>
      <c r="AC159" s="10">
        <v>42108</v>
      </c>
      <c r="AD159" s="2">
        <v>52.916600000000003</v>
      </c>
      <c r="AE159" s="2">
        <v>21</v>
      </c>
      <c r="AF159" s="2">
        <v>885.23</v>
      </c>
      <c r="AG159" s="2">
        <v>5509</v>
      </c>
      <c r="AH159" s="7" t="str">
        <f>IF(COUNTIF(Returns!$A$2:$A$1635,Orders!AG159)&gt;0,"Returned","Not Returned")</f>
        <v>Not Returned</v>
      </c>
    </row>
    <row r="160" spans="5:34" ht="12.75" customHeight="1" thickTop="1" thickBot="1" x14ac:dyDescent="0.3">
      <c r="E160" s="11">
        <v>5059</v>
      </c>
      <c r="F160" s="12" t="s">
        <v>106</v>
      </c>
      <c r="G160" s="12">
        <v>0.09</v>
      </c>
      <c r="H160" s="12">
        <v>35.94</v>
      </c>
      <c r="I160" s="12">
        <v>6.66</v>
      </c>
      <c r="J160" s="12">
        <v>272</v>
      </c>
      <c r="K160" s="7" t="str">
        <f>IF(COUNTIF(Table1[Customer ID],Table1[[#This Row],[Customer ID]])&gt;1,"Repeat Customer","One-Time Customer")</f>
        <v>Repeat Customer</v>
      </c>
      <c r="L160" s="12" t="s">
        <v>389</v>
      </c>
      <c r="M160" s="12" t="s">
        <v>49</v>
      </c>
      <c r="N160" s="12" t="s">
        <v>40</v>
      </c>
      <c r="O160" s="12" t="s">
        <v>29</v>
      </c>
      <c r="P160" s="12" t="s">
        <v>69</v>
      </c>
      <c r="Q160" s="12" t="s">
        <v>59</v>
      </c>
      <c r="R160" s="12" t="s">
        <v>73</v>
      </c>
      <c r="S160" s="12">
        <v>0.4</v>
      </c>
      <c r="T160" s="7">
        <f>Table1[[#This Row],[Profit]]/Table1[[#This Row],[Sales]]</f>
        <v>8.6298133824285389E-2</v>
      </c>
      <c r="U160" s="12" t="s">
        <v>33</v>
      </c>
      <c r="V160" s="12" t="s">
        <v>136</v>
      </c>
      <c r="W160" s="12" t="s">
        <v>322</v>
      </c>
      <c r="X160" s="12" t="s">
        <v>390</v>
      </c>
      <c r="Y160" s="12">
        <v>28204</v>
      </c>
      <c r="Z160" s="13">
        <v>42160</v>
      </c>
      <c r="AA160" s="14" t="str">
        <f>TEXT(Table1[[#This Row],[Order Date]],"mmmm")</f>
        <v>June</v>
      </c>
      <c r="AB160" s="8" t="str">
        <f>TEXT(Table1[[#This Row],[Order Date]],"yyyy")</f>
        <v>2015</v>
      </c>
      <c r="AC160" s="13">
        <v>42165</v>
      </c>
      <c r="AD160" s="12">
        <v>72.1858</v>
      </c>
      <c r="AE160" s="12">
        <v>24</v>
      </c>
      <c r="AF160" s="12">
        <v>836.47</v>
      </c>
      <c r="AG160" s="12">
        <v>36069</v>
      </c>
      <c r="AH160" s="7" t="str">
        <f>IF(COUNTIF(Returns!$A$2:$A$1635,Orders!AG160)&gt;0,"Returned","Not Returned")</f>
        <v>Not Returned</v>
      </c>
    </row>
    <row r="161" spans="5:34" ht="12.75" customHeight="1" thickTop="1" thickBot="1" x14ac:dyDescent="0.3">
      <c r="E161" s="9">
        <v>5061</v>
      </c>
      <c r="F161" s="2" t="s">
        <v>106</v>
      </c>
      <c r="G161" s="2">
        <v>0.09</v>
      </c>
      <c r="H161" s="2">
        <v>4.9800000000000004</v>
      </c>
      <c r="I161" s="2">
        <v>7.44</v>
      </c>
      <c r="J161" s="2">
        <v>272</v>
      </c>
      <c r="K161" s="7" t="str">
        <f>IF(COUNTIF(Table1[Customer ID],Table1[[#This Row],[Customer ID]])&gt;1,"Repeat Customer","One-Time Customer")</f>
        <v>Repeat Customer</v>
      </c>
      <c r="L161" s="2" t="s">
        <v>389</v>
      </c>
      <c r="M161" s="2" t="s">
        <v>49</v>
      </c>
      <c r="N161" s="2" t="s">
        <v>40</v>
      </c>
      <c r="O161" s="2" t="s">
        <v>29</v>
      </c>
      <c r="P161" s="2" t="s">
        <v>93</v>
      </c>
      <c r="Q161" s="2" t="s">
        <v>59</v>
      </c>
      <c r="R161" s="2" t="s">
        <v>384</v>
      </c>
      <c r="S161" s="2">
        <v>0.36</v>
      </c>
      <c r="T161" s="7">
        <f>Table1[[#This Row],[Profit]]/Table1[[#This Row],[Sales]]</f>
        <v>-0.6446467892324711</v>
      </c>
      <c r="U161" s="2" t="s">
        <v>33</v>
      </c>
      <c r="V161" s="2" t="s">
        <v>136</v>
      </c>
      <c r="W161" s="2" t="s">
        <v>322</v>
      </c>
      <c r="X161" s="2" t="s">
        <v>390</v>
      </c>
      <c r="Y161" s="2">
        <v>28204</v>
      </c>
      <c r="Z161" s="10">
        <v>42160</v>
      </c>
      <c r="AA161" s="14" t="str">
        <f>TEXT(Table1[[#This Row],[Order Date]],"mmmm")</f>
        <v>June</v>
      </c>
      <c r="AB161" s="8" t="str">
        <f>TEXT(Table1[[#This Row],[Order Date]],"yyyy")</f>
        <v>2015</v>
      </c>
      <c r="AC161" s="10">
        <v>42162</v>
      </c>
      <c r="AD161" s="2">
        <v>-122.3733</v>
      </c>
      <c r="AE161" s="2">
        <v>37</v>
      </c>
      <c r="AF161" s="2">
        <v>189.83</v>
      </c>
      <c r="AG161" s="2">
        <v>36069</v>
      </c>
      <c r="AH161" s="7" t="str">
        <f>IF(COUNTIF(Returns!$A$2:$A$1635,Orders!AG161)&gt;0,"Returned","Not Returned")</f>
        <v>Not Returned</v>
      </c>
    </row>
    <row r="162" spans="5:34" ht="12.75" customHeight="1" thickTop="1" thickBot="1" x14ac:dyDescent="0.3">
      <c r="E162" s="11">
        <v>22180</v>
      </c>
      <c r="F162" s="12" t="s">
        <v>37</v>
      </c>
      <c r="G162" s="12">
        <v>0.09</v>
      </c>
      <c r="H162" s="12">
        <v>15.28</v>
      </c>
      <c r="I162" s="12">
        <v>10.91</v>
      </c>
      <c r="J162" s="12">
        <v>275</v>
      </c>
      <c r="K162" s="7" t="str">
        <f>IF(COUNTIF(Table1[Customer ID],Table1[[#This Row],[Customer ID]])&gt;1,"Repeat Customer","One-Time Customer")</f>
        <v>One-Time Customer</v>
      </c>
      <c r="L162" s="12" t="s">
        <v>391</v>
      </c>
      <c r="M162" s="12" t="s">
        <v>49</v>
      </c>
      <c r="N162" s="12" t="s">
        <v>28</v>
      </c>
      <c r="O162" s="12" t="s">
        <v>29</v>
      </c>
      <c r="P162" s="12" t="s">
        <v>109</v>
      </c>
      <c r="Q162" s="12" t="s">
        <v>59</v>
      </c>
      <c r="R162" s="12" t="s">
        <v>392</v>
      </c>
      <c r="S162" s="12">
        <v>0.36</v>
      </c>
      <c r="T162" s="7">
        <f>Table1[[#This Row],[Profit]]/Table1[[#This Row],[Sales]]</f>
        <v>-0.84118985695708703</v>
      </c>
      <c r="U162" s="12" t="s">
        <v>33</v>
      </c>
      <c r="V162" s="12" t="s">
        <v>53</v>
      </c>
      <c r="W162" s="12" t="s">
        <v>228</v>
      </c>
      <c r="X162" s="12" t="s">
        <v>393</v>
      </c>
      <c r="Y162" s="12">
        <v>6824</v>
      </c>
      <c r="Z162" s="13">
        <v>42028</v>
      </c>
      <c r="AA162" s="14" t="str">
        <f>TEXT(Table1[[#This Row],[Order Date]],"mmmm")</f>
        <v>January</v>
      </c>
      <c r="AB162" s="8" t="str">
        <f>TEXT(Table1[[#This Row],[Order Date]],"yyyy")</f>
        <v>2015</v>
      </c>
      <c r="AC162" s="13">
        <v>42029</v>
      </c>
      <c r="AD162" s="12">
        <v>-51.75</v>
      </c>
      <c r="AE162" s="12">
        <v>4</v>
      </c>
      <c r="AF162" s="12">
        <v>61.52</v>
      </c>
      <c r="AG162" s="12">
        <v>89292</v>
      </c>
      <c r="AH162" s="7" t="str">
        <f>IF(COUNTIF(Returns!$A$2:$A$1635,Orders!AG162)&gt;0,"Returned","Not Returned")</f>
        <v>Not Returned</v>
      </c>
    </row>
    <row r="163" spans="5:34" ht="12.75" customHeight="1" thickTop="1" thickBot="1" x14ac:dyDescent="0.3">
      <c r="E163" s="9">
        <v>23504</v>
      </c>
      <c r="F163" s="2" t="s">
        <v>47</v>
      </c>
      <c r="G163" s="2">
        <v>0.04</v>
      </c>
      <c r="H163" s="2">
        <v>1.98</v>
      </c>
      <c r="I163" s="2">
        <v>0.7</v>
      </c>
      <c r="J163" s="2">
        <v>276</v>
      </c>
      <c r="K163" s="7" t="str">
        <f>IF(COUNTIF(Table1[Customer ID],Table1[[#This Row],[Customer ID]])&gt;1,"Repeat Customer","One-Time Customer")</f>
        <v>One-Time Customer</v>
      </c>
      <c r="L163" s="2" t="s">
        <v>394</v>
      </c>
      <c r="M163" s="2" t="s">
        <v>27</v>
      </c>
      <c r="N163" s="2" t="s">
        <v>28</v>
      </c>
      <c r="O163" s="2" t="s">
        <v>29</v>
      </c>
      <c r="P163" s="2" t="s">
        <v>66</v>
      </c>
      <c r="Q163" s="2" t="s">
        <v>31</v>
      </c>
      <c r="R163" s="2" t="s">
        <v>395</v>
      </c>
      <c r="S163" s="2">
        <v>0.83</v>
      </c>
      <c r="T163" s="7">
        <f>Table1[[#This Row],[Profit]]/Table1[[#This Row],[Sales]]</f>
        <v>-0.12048192771084336</v>
      </c>
      <c r="U163" s="2" t="s">
        <v>33</v>
      </c>
      <c r="V163" s="2" t="s">
        <v>53</v>
      </c>
      <c r="W163" s="2" t="s">
        <v>228</v>
      </c>
      <c r="X163" s="2" t="s">
        <v>396</v>
      </c>
      <c r="Y163" s="2">
        <v>6111</v>
      </c>
      <c r="Z163" s="10">
        <v>42145</v>
      </c>
      <c r="AA163" s="14" t="str">
        <f>TEXT(Table1[[#This Row],[Order Date]],"mmmm")</f>
        <v>May</v>
      </c>
      <c r="AB163" s="8" t="str">
        <f>TEXT(Table1[[#This Row],[Order Date]],"yyyy")</f>
        <v>2015</v>
      </c>
      <c r="AC163" s="10">
        <v>42146</v>
      </c>
      <c r="AD163" s="2">
        <v>-1</v>
      </c>
      <c r="AE163" s="2">
        <v>3</v>
      </c>
      <c r="AF163" s="2">
        <v>8.3000000000000007</v>
      </c>
      <c r="AG163" s="2">
        <v>89291</v>
      </c>
      <c r="AH163" s="7" t="str">
        <f>IF(COUNTIF(Returns!$A$2:$A$1635,Orders!AG163)&gt;0,"Returned","Not Returned")</f>
        <v>Not Returned</v>
      </c>
    </row>
    <row r="164" spans="5:34" ht="12.75" customHeight="1" thickTop="1" thickBot="1" x14ac:dyDescent="0.3">
      <c r="E164" s="11">
        <v>23503</v>
      </c>
      <c r="F164" s="12" t="s">
        <v>47</v>
      </c>
      <c r="G164" s="12">
        <v>0.03</v>
      </c>
      <c r="H164" s="12">
        <v>55.99</v>
      </c>
      <c r="I164" s="12">
        <v>5</v>
      </c>
      <c r="J164" s="12">
        <v>282</v>
      </c>
      <c r="K164" s="7" t="str">
        <f>IF(COUNTIF(Table1[Customer ID],Table1[[#This Row],[Customer ID]])&gt;1,"Repeat Customer","One-Time Customer")</f>
        <v>One-Time Customer</v>
      </c>
      <c r="L164" s="12" t="s">
        <v>397</v>
      </c>
      <c r="M164" s="12" t="s">
        <v>49</v>
      </c>
      <c r="N164" s="12" t="s">
        <v>28</v>
      </c>
      <c r="O164" s="12" t="s">
        <v>77</v>
      </c>
      <c r="P164" s="12" t="s">
        <v>78</v>
      </c>
      <c r="Q164" s="12" t="s">
        <v>51</v>
      </c>
      <c r="R164" s="12" t="s">
        <v>398</v>
      </c>
      <c r="S164" s="12">
        <v>0.83</v>
      </c>
      <c r="T164" s="7">
        <f>Table1[[#This Row],[Profit]]/Table1[[#This Row],[Sales]]</f>
        <v>-0.5306487588439861</v>
      </c>
      <c r="U164" s="12" t="s">
        <v>33</v>
      </c>
      <c r="V164" s="12" t="s">
        <v>53</v>
      </c>
      <c r="W164" s="12" t="s">
        <v>54</v>
      </c>
      <c r="X164" s="12" t="s">
        <v>399</v>
      </c>
      <c r="Y164" s="12">
        <v>7109</v>
      </c>
      <c r="Z164" s="13">
        <v>42145</v>
      </c>
      <c r="AA164" s="14" t="str">
        <f>TEXT(Table1[[#This Row],[Order Date]],"mmmm")</f>
        <v>May</v>
      </c>
      <c r="AB164" s="8" t="str">
        <f>TEXT(Table1[[#This Row],[Order Date]],"yyyy")</f>
        <v>2015</v>
      </c>
      <c r="AC164" s="13">
        <v>42146</v>
      </c>
      <c r="AD164" s="12">
        <v>-221.25399999999999</v>
      </c>
      <c r="AE164" s="12">
        <v>9</v>
      </c>
      <c r="AF164" s="12">
        <v>416.95</v>
      </c>
      <c r="AG164" s="12">
        <v>89291</v>
      </c>
      <c r="AH164" s="7" t="str">
        <f>IF(COUNTIF(Returns!$A$2:$A$1635,Orders!AG164)&gt;0,"Returned","Not Returned")</f>
        <v>Not Returned</v>
      </c>
    </row>
    <row r="165" spans="5:34" ht="12.75" customHeight="1" thickTop="1" thickBot="1" x14ac:dyDescent="0.3">
      <c r="E165" s="9">
        <v>24512</v>
      </c>
      <c r="F165" s="2" t="s">
        <v>25</v>
      </c>
      <c r="G165" s="2">
        <v>0.1</v>
      </c>
      <c r="H165" s="2">
        <v>1.68</v>
      </c>
      <c r="I165" s="2">
        <v>1.57</v>
      </c>
      <c r="J165" s="2">
        <v>283</v>
      </c>
      <c r="K165" s="7" t="str">
        <f>IF(COUNTIF(Table1[Customer ID],Table1[[#This Row],[Customer ID]])&gt;1,"Repeat Customer","One-Time Customer")</f>
        <v>One-Time Customer</v>
      </c>
      <c r="L165" s="2" t="s">
        <v>400</v>
      </c>
      <c r="M165" s="2" t="s">
        <v>49</v>
      </c>
      <c r="N165" s="2" t="s">
        <v>28</v>
      </c>
      <c r="O165" s="2" t="s">
        <v>29</v>
      </c>
      <c r="P165" s="2" t="s">
        <v>30</v>
      </c>
      <c r="Q165" s="2" t="s">
        <v>31</v>
      </c>
      <c r="R165" s="2" t="s">
        <v>96</v>
      </c>
      <c r="S165" s="2">
        <v>0.59</v>
      </c>
      <c r="T165" s="7">
        <f>Table1[[#This Row],[Profit]]/Table1[[#This Row],[Sales]]</f>
        <v>-0.61838588989845</v>
      </c>
      <c r="U165" s="2" t="s">
        <v>33</v>
      </c>
      <c r="V165" s="2" t="s">
        <v>53</v>
      </c>
      <c r="W165" s="2" t="s">
        <v>54</v>
      </c>
      <c r="X165" s="2" t="s">
        <v>401</v>
      </c>
      <c r="Y165" s="2">
        <v>7101</v>
      </c>
      <c r="Z165" s="10">
        <v>42172</v>
      </c>
      <c r="AA165" s="14" t="str">
        <f>TEXT(Table1[[#This Row],[Order Date]],"mmmm")</f>
        <v>June</v>
      </c>
      <c r="AB165" s="8" t="str">
        <f>TEXT(Table1[[#This Row],[Order Date]],"yyyy")</f>
        <v>2015</v>
      </c>
      <c r="AC165" s="10">
        <v>42173</v>
      </c>
      <c r="AD165" s="2">
        <v>-11.57</v>
      </c>
      <c r="AE165" s="2">
        <v>11</v>
      </c>
      <c r="AF165" s="2">
        <v>18.71</v>
      </c>
      <c r="AG165" s="2">
        <v>89293</v>
      </c>
      <c r="AH165" s="7" t="str">
        <f>IF(COUNTIF(Returns!$A$2:$A$1635,Orders!AG165)&gt;0,"Returned","Not Returned")</f>
        <v>Not Returned</v>
      </c>
    </row>
    <row r="166" spans="5:34" ht="12.75" customHeight="1" thickTop="1" thickBot="1" x14ac:dyDescent="0.3">
      <c r="E166" s="11">
        <v>19168</v>
      </c>
      <c r="F166" s="12" t="s">
        <v>106</v>
      </c>
      <c r="G166" s="12">
        <v>0</v>
      </c>
      <c r="H166" s="12">
        <v>4.13</v>
      </c>
      <c r="I166" s="12">
        <v>5.34</v>
      </c>
      <c r="J166" s="12">
        <v>286</v>
      </c>
      <c r="K166" s="7" t="str">
        <f>IF(COUNTIF(Table1[Customer ID],Table1[[#This Row],[Customer ID]])&gt;1,"Repeat Customer","One-Time Customer")</f>
        <v>Repeat Customer</v>
      </c>
      <c r="L166" s="12" t="s">
        <v>402</v>
      </c>
      <c r="M166" s="12" t="s">
        <v>49</v>
      </c>
      <c r="N166" s="12" t="s">
        <v>58</v>
      </c>
      <c r="O166" s="12" t="s">
        <v>29</v>
      </c>
      <c r="P166" s="12" t="s">
        <v>109</v>
      </c>
      <c r="Q166" s="12" t="s">
        <v>59</v>
      </c>
      <c r="R166" s="12" t="s">
        <v>403</v>
      </c>
      <c r="S166" s="12">
        <v>0.38</v>
      </c>
      <c r="T166" s="7">
        <f>Table1[[#This Row],[Profit]]/Table1[[#This Row],[Sales]]</f>
        <v>-1.5108669108669108</v>
      </c>
      <c r="U166" s="12" t="s">
        <v>33</v>
      </c>
      <c r="V166" s="12" t="s">
        <v>61</v>
      </c>
      <c r="W166" s="12" t="s">
        <v>183</v>
      </c>
      <c r="X166" s="12" t="s">
        <v>404</v>
      </c>
      <c r="Y166" s="12">
        <v>66203</v>
      </c>
      <c r="Z166" s="13">
        <v>42172</v>
      </c>
      <c r="AA166" s="14" t="str">
        <f>TEXT(Table1[[#This Row],[Order Date]],"mmmm")</f>
        <v>June</v>
      </c>
      <c r="AB166" s="8" t="str">
        <f>TEXT(Table1[[#This Row],[Order Date]],"yyyy")</f>
        <v>2015</v>
      </c>
      <c r="AC166" s="13">
        <v>42176</v>
      </c>
      <c r="AD166" s="12">
        <v>-61.870000000000005</v>
      </c>
      <c r="AE166" s="12">
        <v>9</v>
      </c>
      <c r="AF166" s="12">
        <v>40.950000000000003</v>
      </c>
      <c r="AG166" s="12">
        <v>89761</v>
      </c>
      <c r="AH166" s="7" t="str">
        <f>IF(COUNTIF(Returns!$A$2:$A$1635,Orders!AG166)&gt;0,"Returned","Not Returned")</f>
        <v>Not Returned</v>
      </c>
    </row>
    <row r="167" spans="5:34" ht="12.75" customHeight="1" thickTop="1" thickBot="1" x14ac:dyDescent="0.3">
      <c r="E167" s="9">
        <v>19169</v>
      </c>
      <c r="F167" s="2" t="s">
        <v>106</v>
      </c>
      <c r="G167" s="2">
        <v>0.1</v>
      </c>
      <c r="H167" s="2">
        <v>130.97999999999999</v>
      </c>
      <c r="I167" s="2">
        <v>54.74</v>
      </c>
      <c r="J167" s="2">
        <v>286</v>
      </c>
      <c r="K167" s="7" t="str">
        <f>IF(COUNTIF(Table1[Customer ID],Table1[[#This Row],[Customer ID]])&gt;1,"Repeat Customer","One-Time Customer")</f>
        <v>Repeat Customer</v>
      </c>
      <c r="L167" s="2" t="s">
        <v>402</v>
      </c>
      <c r="M167" s="2" t="s">
        <v>39</v>
      </c>
      <c r="N167" s="2" t="s">
        <v>58</v>
      </c>
      <c r="O167" s="2" t="s">
        <v>41</v>
      </c>
      <c r="P167" s="2" t="s">
        <v>191</v>
      </c>
      <c r="Q167" s="2" t="s">
        <v>121</v>
      </c>
      <c r="R167" s="2" t="s">
        <v>405</v>
      </c>
      <c r="S167" s="2">
        <v>0.69</v>
      </c>
      <c r="T167" s="7">
        <f>Table1[[#This Row],[Profit]]/Table1[[#This Row],[Sales]]</f>
        <v>-0.45879227847334586</v>
      </c>
      <c r="U167" s="2" t="s">
        <v>33</v>
      </c>
      <c r="V167" s="2" t="s">
        <v>61</v>
      </c>
      <c r="W167" s="2" t="s">
        <v>183</v>
      </c>
      <c r="X167" s="2" t="s">
        <v>404</v>
      </c>
      <c r="Y167" s="2">
        <v>66203</v>
      </c>
      <c r="Z167" s="10">
        <v>42172</v>
      </c>
      <c r="AA167" s="14" t="str">
        <f>TEXT(Table1[[#This Row],[Order Date]],"mmmm")</f>
        <v>June</v>
      </c>
      <c r="AB167" s="8" t="str">
        <f>TEXT(Table1[[#This Row],[Order Date]],"yyyy")</f>
        <v>2015</v>
      </c>
      <c r="AC167" s="10">
        <v>42176</v>
      </c>
      <c r="AD167" s="2">
        <v>-530.24</v>
      </c>
      <c r="AE167" s="2">
        <v>9</v>
      </c>
      <c r="AF167" s="2">
        <v>1155.73</v>
      </c>
      <c r="AG167" s="2">
        <v>89761</v>
      </c>
      <c r="AH167" s="7" t="str">
        <f>IF(COUNTIF(Returns!$A$2:$A$1635,Orders!AG167)&gt;0,"Returned","Not Returned")</f>
        <v>Not Returned</v>
      </c>
    </row>
    <row r="168" spans="5:34" ht="12.75" customHeight="1" thickTop="1" thickBot="1" x14ac:dyDescent="0.3">
      <c r="E168" s="11">
        <v>25624</v>
      </c>
      <c r="F168" s="12" t="s">
        <v>47</v>
      </c>
      <c r="G168" s="12">
        <v>0.09</v>
      </c>
      <c r="H168" s="12">
        <v>28.48</v>
      </c>
      <c r="I168" s="12">
        <v>1.99</v>
      </c>
      <c r="J168" s="12">
        <v>288</v>
      </c>
      <c r="K168" s="7" t="str">
        <f>IF(COUNTIF(Table1[Customer ID],Table1[[#This Row],[Customer ID]])&gt;1,"Repeat Customer","One-Time Customer")</f>
        <v>Repeat Customer</v>
      </c>
      <c r="L168" s="12" t="s">
        <v>406</v>
      </c>
      <c r="M168" s="12" t="s">
        <v>49</v>
      </c>
      <c r="N168" s="12" t="s">
        <v>58</v>
      </c>
      <c r="O168" s="12" t="s">
        <v>77</v>
      </c>
      <c r="P168" s="12" t="s">
        <v>180</v>
      </c>
      <c r="Q168" s="12" t="s">
        <v>51</v>
      </c>
      <c r="R168" s="12" t="s">
        <v>407</v>
      </c>
      <c r="S168" s="12">
        <v>0.4</v>
      </c>
      <c r="T168" s="7">
        <f>Table1[[#This Row],[Profit]]/Table1[[#This Row],[Sales]]</f>
        <v>0.68999999999999984</v>
      </c>
      <c r="U168" s="12" t="s">
        <v>33</v>
      </c>
      <c r="V168" s="12" t="s">
        <v>61</v>
      </c>
      <c r="W168" s="12" t="s">
        <v>183</v>
      </c>
      <c r="X168" s="12" t="s">
        <v>408</v>
      </c>
      <c r="Y168" s="12">
        <v>67212</v>
      </c>
      <c r="Z168" s="13">
        <v>42020</v>
      </c>
      <c r="AA168" s="14" t="str">
        <f>TEXT(Table1[[#This Row],[Order Date]],"mmmm")</f>
        <v>January</v>
      </c>
      <c r="AB168" s="8" t="str">
        <f>TEXT(Table1[[#This Row],[Order Date]],"yyyy")</f>
        <v>2015</v>
      </c>
      <c r="AC168" s="13">
        <v>42023</v>
      </c>
      <c r="AD168" s="12">
        <v>132.68699999999998</v>
      </c>
      <c r="AE168" s="12">
        <v>7</v>
      </c>
      <c r="AF168" s="12">
        <v>192.3</v>
      </c>
      <c r="AG168" s="12">
        <v>89762</v>
      </c>
      <c r="AH168" s="7" t="str">
        <f>IF(COUNTIF(Returns!$A$2:$A$1635,Orders!AG168)&gt;0,"Returned","Not Returned")</f>
        <v>Not Returned</v>
      </c>
    </row>
    <row r="169" spans="5:34" ht="12.75" customHeight="1" thickTop="1" thickBot="1" x14ac:dyDescent="0.3">
      <c r="E169" s="9">
        <v>25625</v>
      </c>
      <c r="F169" s="2" t="s">
        <v>47</v>
      </c>
      <c r="G169" s="2">
        <v>0.08</v>
      </c>
      <c r="H169" s="2">
        <v>65.989999999999995</v>
      </c>
      <c r="I169" s="2">
        <v>4.99</v>
      </c>
      <c r="J169" s="2">
        <v>288</v>
      </c>
      <c r="K169" s="7" t="str">
        <f>IF(COUNTIF(Table1[Customer ID],Table1[[#This Row],[Customer ID]])&gt;1,"Repeat Customer","One-Time Customer")</f>
        <v>Repeat Customer</v>
      </c>
      <c r="L169" s="2" t="s">
        <v>406</v>
      </c>
      <c r="M169" s="2" t="s">
        <v>27</v>
      </c>
      <c r="N169" s="2" t="s">
        <v>58</v>
      </c>
      <c r="O169" s="2" t="s">
        <v>77</v>
      </c>
      <c r="P169" s="2" t="s">
        <v>78</v>
      </c>
      <c r="Q169" s="2" t="s">
        <v>59</v>
      </c>
      <c r="R169" s="2" t="s">
        <v>409</v>
      </c>
      <c r="S169" s="2">
        <v>0.57999999999999996</v>
      </c>
      <c r="T169" s="7">
        <f>Table1[[#This Row],[Profit]]/Table1[[#This Row],[Sales]]</f>
        <v>0.66420264670498597</v>
      </c>
      <c r="U169" s="2" t="s">
        <v>33</v>
      </c>
      <c r="V169" s="2" t="s">
        <v>61</v>
      </c>
      <c r="W169" s="2" t="s">
        <v>183</v>
      </c>
      <c r="X169" s="2" t="s">
        <v>408</v>
      </c>
      <c r="Y169" s="2">
        <v>67212</v>
      </c>
      <c r="Z169" s="10">
        <v>42020</v>
      </c>
      <c r="AA169" s="14" t="str">
        <f>TEXT(Table1[[#This Row],[Order Date]],"mmmm")</f>
        <v>January</v>
      </c>
      <c r="AB169" s="8" t="str">
        <f>TEXT(Table1[[#This Row],[Order Date]],"yyyy")</f>
        <v>2015</v>
      </c>
      <c r="AC169" s="10">
        <v>42022</v>
      </c>
      <c r="AD169" s="2">
        <v>496.89</v>
      </c>
      <c r="AE169" s="2">
        <v>14</v>
      </c>
      <c r="AF169" s="2">
        <v>748.1</v>
      </c>
      <c r="AG169" s="2">
        <v>89762</v>
      </c>
      <c r="AH169" s="7" t="str">
        <f>IF(COUNTIF(Returns!$A$2:$A$1635,Orders!AG169)&gt;0,"Returned","Not Returned")</f>
        <v>Not Returned</v>
      </c>
    </row>
    <row r="170" spans="5:34" ht="12.75" customHeight="1" thickTop="1" thickBot="1" x14ac:dyDescent="0.3">
      <c r="E170" s="11">
        <v>21223</v>
      </c>
      <c r="F170" s="12" t="s">
        <v>37</v>
      </c>
      <c r="G170" s="12">
        <v>0.04</v>
      </c>
      <c r="H170" s="12">
        <v>4.9800000000000004</v>
      </c>
      <c r="I170" s="12">
        <v>4.62</v>
      </c>
      <c r="J170" s="12">
        <v>290</v>
      </c>
      <c r="K170" s="7" t="str">
        <f>IF(COUNTIF(Table1[Customer ID],Table1[[#This Row],[Customer ID]])&gt;1,"Repeat Customer","One-Time Customer")</f>
        <v>One-Time Customer</v>
      </c>
      <c r="L170" s="12" t="s">
        <v>410</v>
      </c>
      <c r="M170" s="12" t="s">
        <v>49</v>
      </c>
      <c r="N170" s="12" t="s">
        <v>58</v>
      </c>
      <c r="O170" s="12" t="s">
        <v>77</v>
      </c>
      <c r="P170" s="12" t="s">
        <v>180</v>
      </c>
      <c r="Q170" s="12" t="s">
        <v>51</v>
      </c>
      <c r="R170" s="12" t="s">
        <v>411</v>
      </c>
      <c r="S170" s="12">
        <v>0.64</v>
      </c>
      <c r="T170" s="7">
        <f>Table1[[#This Row],[Profit]]/Table1[[#This Row],[Sales]]</f>
        <v>-1.3181197581431636</v>
      </c>
      <c r="U170" s="12" t="s">
        <v>33</v>
      </c>
      <c r="V170" s="12" t="s">
        <v>34</v>
      </c>
      <c r="W170" s="12" t="s">
        <v>255</v>
      </c>
      <c r="X170" s="12" t="s">
        <v>412</v>
      </c>
      <c r="Y170" s="12">
        <v>80538</v>
      </c>
      <c r="Z170" s="13">
        <v>42088</v>
      </c>
      <c r="AA170" s="14" t="str">
        <f>TEXT(Table1[[#This Row],[Order Date]],"mmmm")</f>
        <v>March</v>
      </c>
      <c r="AB170" s="8" t="str">
        <f>TEXT(Table1[[#This Row],[Order Date]],"yyyy")</f>
        <v>2015</v>
      </c>
      <c r="AC170" s="13">
        <v>42089</v>
      </c>
      <c r="AD170" s="12">
        <v>-135.16</v>
      </c>
      <c r="AE170" s="12">
        <v>20</v>
      </c>
      <c r="AF170" s="12">
        <v>102.54</v>
      </c>
      <c r="AG170" s="12">
        <v>90837</v>
      </c>
      <c r="AH170" s="7" t="str">
        <f>IF(COUNTIF(Returns!$A$2:$A$1635,Orders!AG170)&gt;0,"Returned","Not Returned")</f>
        <v>Not Returned</v>
      </c>
    </row>
    <row r="171" spans="5:34" ht="12.75" customHeight="1" thickTop="1" thickBot="1" x14ac:dyDescent="0.3">
      <c r="E171" s="9">
        <v>23302</v>
      </c>
      <c r="F171" s="2" t="s">
        <v>25</v>
      </c>
      <c r="G171" s="2">
        <v>0.01</v>
      </c>
      <c r="H171" s="2">
        <v>8.33</v>
      </c>
      <c r="I171" s="2">
        <v>1.99</v>
      </c>
      <c r="J171" s="2">
        <v>306</v>
      </c>
      <c r="K171" s="7" t="str">
        <f>IF(COUNTIF(Table1[Customer ID],Table1[[#This Row],[Customer ID]])&gt;1,"Repeat Customer","One-Time Customer")</f>
        <v>Repeat Customer</v>
      </c>
      <c r="L171" s="2" t="s">
        <v>413</v>
      </c>
      <c r="M171" s="2" t="s">
        <v>49</v>
      </c>
      <c r="N171" s="2" t="s">
        <v>58</v>
      </c>
      <c r="O171" s="2" t="s">
        <v>77</v>
      </c>
      <c r="P171" s="2" t="s">
        <v>180</v>
      </c>
      <c r="Q171" s="2" t="s">
        <v>51</v>
      </c>
      <c r="R171" s="2" t="s">
        <v>414</v>
      </c>
      <c r="S171" s="2">
        <v>0.52</v>
      </c>
      <c r="T171" s="7">
        <f>Table1[[#This Row],[Profit]]/Table1[[#This Row],[Sales]]</f>
        <v>0.2265564424173318</v>
      </c>
      <c r="U171" s="2" t="s">
        <v>33</v>
      </c>
      <c r="V171" s="2" t="s">
        <v>53</v>
      </c>
      <c r="W171" s="2" t="s">
        <v>415</v>
      </c>
      <c r="X171" s="2" t="s">
        <v>416</v>
      </c>
      <c r="Y171" s="2">
        <v>21208</v>
      </c>
      <c r="Z171" s="10">
        <v>42049</v>
      </c>
      <c r="AA171" s="14" t="str">
        <f>TEXT(Table1[[#This Row],[Order Date]],"mmmm")</f>
        <v>February</v>
      </c>
      <c r="AB171" s="8" t="str">
        <f>TEXT(Table1[[#This Row],[Order Date]],"yyyy")</f>
        <v>2015</v>
      </c>
      <c r="AC171" s="10">
        <v>42050</v>
      </c>
      <c r="AD171" s="2">
        <v>15.895199999999999</v>
      </c>
      <c r="AE171" s="2">
        <v>8</v>
      </c>
      <c r="AF171" s="2">
        <v>70.16</v>
      </c>
      <c r="AG171" s="2">
        <v>87057</v>
      </c>
      <c r="AH171" s="7" t="str">
        <f>IF(COUNTIF(Returns!$A$2:$A$1635,Orders!AG171)&gt;0,"Returned","Not Returned")</f>
        <v>Not Returned</v>
      </c>
    </row>
    <row r="172" spans="5:34" ht="12.75" customHeight="1" thickTop="1" thickBot="1" x14ac:dyDescent="0.3">
      <c r="E172" s="11">
        <v>23303</v>
      </c>
      <c r="F172" s="12" t="s">
        <v>25</v>
      </c>
      <c r="G172" s="12">
        <v>0.04</v>
      </c>
      <c r="H172" s="12">
        <v>85.99</v>
      </c>
      <c r="I172" s="12">
        <v>0.99</v>
      </c>
      <c r="J172" s="12">
        <v>306</v>
      </c>
      <c r="K172" s="7" t="str">
        <f>IF(COUNTIF(Table1[Customer ID],Table1[[#This Row],[Customer ID]])&gt;1,"Repeat Customer","One-Time Customer")</f>
        <v>Repeat Customer</v>
      </c>
      <c r="L172" s="12" t="s">
        <v>413</v>
      </c>
      <c r="M172" s="12" t="s">
        <v>49</v>
      </c>
      <c r="N172" s="12" t="s">
        <v>58</v>
      </c>
      <c r="O172" s="12" t="s">
        <v>77</v>
      </c>
      <c r="P172" s="12" t="s">
        <v>78</v>
      </c>
      <c r="Q172" s="12" t="s">
        <v>31</v>
      </c>
      <c r="R172" s="12" t="s">
        <v>417</v>
      </c>
      <c r="S172" s="12">
        <v>0.55000000000000004</v>
      </c>
      <c r="T172" s="7">
        <f>Table1[[#This Row],[Profit]]/Table1[[#This Row],[Sales]]</f>
        <v>0.69</v>
      </c>
      <c r="U172" s="12" t="s">
        <v>33</v>
      </c>
      <c r="V172" s="12" t="s">
        <v>53</v>
      </c>
      <c r="W172" s="12" t="s">
        <v>415</v>
      </c>
      <c r="X172" s="12" t="s">
        <v>416</v>
      </c>
      <c r="Y172" s="12">
        <v>21208</v>
      </c>
      <c r="Z172" s="13">
        <v>42049</v>
      </c>
      <c r="AA172" s="14" t="str">
        <f>TEXT(Table1[[#This Row],[Order Date]],"mmmm")</f>
        <v>February</v>
      </c>
      <c r="AB172" s="8" t="str">
        <f>TEXT(Table1[[#This Row],[Order Date]],"yyyy")</f>
        <v>2015</v>
      </c>
      <c r="AC172" s="13">
        <v>42051</v>
      </c>
      <c r="AD172" s="12">
        <v>855.99329999999986</v>
      </c>
      <c r="AE172" s="12">
        <v>17</v>
      </c>
      <c r="AF172" s="12">
        <v>1240.57</v>
      </c>
      <c r="AG172" s="12">
        <v>87057</v>
      </c>
      <c r="AH172" s="7" t="str">
        <f>IF(COUNTIF(Returns!$A$2:$A$1635,Orders!AG172)&gt;0,"Returned","Not Returned")</f>
        <v>Not Returned</v>
      </c>
    </row>
    <row r="173" spans="5:34" ht="12.75" customHeight="1" thickTop="1" thickBot="1" x14ac:dyDescent="0.3">
      <c r="E173" s="9">
        <v>5302</v>
      </c>
      <c r="F173" s="2" t="s">
        <v>25</v>
      </c>
      <c r="G173" s="2">
        <v>0.01</v>
      </c>
      <c r="H173" s="2">
        <v>8.33</v>
      </c>
      <c r="I173" s="2">
        <v>1.99</v>
      </c>
      <c r="J173" s="2">
        <v>308</v>
      </c>
      <c r="K173" s="7" t="str">
        <f>IF(COUNTIF(Table1[Customer ID],Table1[[#This Row],[Customer ID]])&gt;1,"Repeat Customer","One-Time Customer")</f>
        <v>One-Time Customer</v>
      </c>
      <c r="L173" s="2" t="s">
        <v>418</v>
      </c>
      <c r="M173" s="2" t="s">
        <v>49</v>
      </c>
      <c r="N173" s="2" t="s">
        <v>58</v>
      </c>
      <c r="O173" s="2" t="s">
        <v>77</v>
      </c>
      <c r="P173" s="2" t="s">
        <v>180</v>
      </c>
      <c r="Q173" s="2" t="s">
        <v>51</v>
      </c>
      <c r="R173" s="2" t="s">
        <v>414</v>
      </c>
      <c r="S173" s="2">
        <v>0.52</v>
      </c>
      <c r="T173" s="7">
        <f>Table1[[#This Row],[Profit]]/Table1[[#This Row],[Sales]]</f>
        <v>3.8272396835578364E-2</v>
      </c>
      <c r="U173" s="2" t="s">
        <v>33</v>
      </c>
      <c r="V173" s="2" t="s">
        <v>34</v>
      </c>
      <c r="W173" s="2" t="s">
        <v>35</v>
      </c>
      <c r="X173" s="2" t="s">
        <v>209</v>
      </c>
      <c r="Y173" s="2">
        <v>98115</v>
      </c>
      <c r="Z173" s="10">
        <v>42049</v>
      </c>
      <c r="AA173" s="14" t="str">
        <f>TEXT(Table1[[#This Row],[Order Date]],"mmmm")</f>
        <v>February</v>
      </c>
      <c r="AB173" s="8" t="str">
        <f>TEXT(Table1[[#This Row],[Order Date]],"yyyy")</f>
        <v>2015</v>
      </c>
      <c r="AC173" s="10">
        <v>42050</v>
      </c>
      <c r="AD173" s="2">
        <v>10.74</v>
      </c>
      <c r="AE173" s="2">
        <v>32</v>
      </c>
      <c r="AF173" s="2">
        <v>280.62</v>
      </c>
      <c r="AG173" s="2">
        <v>37760</v>
      </c>
      <c r="AH173" s="7" t="str">
        <f>IF(COUNTIF(Returns!$A$2:$A$1635,Orders!AG173)&gt;0,"Returned","Not Returned")</f>
        <v>Returned</v>
      </c>
    </row>
    <row r="174" spans="5:34" ht="12.75" customHeight="1" thickTop="1" thickBot="1" x14ac:dyDescent="0.3">
      <c r="E174" s="11">
        <v>18853</v>
      </c>
      <c r="F174" s="12" t="s">
        <v>56</v>
      </c>
      <c r="G174" s="12">
        <v>0.04</v>
      </c>
      <c r="H174" s="12">
        <v>1637.53</v>
      </c>
      <c r="I174" s="12">
        <v>24.49</v>
      </c>
      <c r="J174" s="12">
        <v>314</v>
      </c>
      <c r="K174" s="7" t="str">
        <f>IF(COUNTIF(Table1[Customer ID],Table1[[#This Row],[Customer ID]])&gt;1,"Repeat Customer","One-Time Customer")</f>
        <v>One-Time Customer</v>
      </c>
      <c r="L174" s="12" t="s">
        <v>419</v>
      </c>
      <c r="M174" s="12" t="s">
        <v>49</v>
      </c>
      <c r="N174" s="12" t="s">
        <v>28</v>
      </c>
      <c r="O174" s="12" t="s">
        <v>29</v>
      </c>
      <c r="P174" s="12" t="s">
        <v>174</v>
      </c>
      <c r="Q174" s="12" t="s">
        <v>86</v>
      </c>
      <c r="R174" s="12" t="s">
        <v>420</v>
      </c>
      <c r="S174" s="12">
        <v>0.81</v>
      </c>
      <c r="T174" s="7">
        <f>Table1[[#This Row],[Profit]]/Table1[[#This Row],[Sales]]</f>
        <v>-0.54867880284632697</v>
      </c>
      <c r="U174" s="12" t="s">
        <v>33</v>
      </c>
      <c r="V174" s="12" t="s">
        <v>61</v>
      </c>
      <c r="W174" s="12" t="s">
        <v>178</v>
      </c>
      <c r="X174" s="12" t="s">
        <v>388</v>
      </c>
      <c r="Y174" s="12">
        <v>60130</v>
      </c>
      <c r="Z174" s="13">
        <v>42083</v>
      </c>
      <c r="AA174" s="14" t="str">
        <f>TEXT(Table1[[#This Row],[Order Date]],"mmmm")</f>
        <v>March</v>
      </c>
      <c r="AB174" s="8" t="str">
        <f>TEXT(Table1[[#This Row],[Order Date]],"yyyy")</f>
        <v>2015</v>
      </c>
      <c r="AC174" s="13">
        <v>42085</v>
      </c>
      <c r="AD174" s="12">
        <v>-1759.58</v>
      </c>
      <c r="AE174" s="12">
        <v>2</v>
      </c>
      <c r="AF174" s="12">
        <v>3206.94</v>
      </c>
      <c r="AG174" s="12">
        <v>89166</v>
      </c>
      <c r="AH174" s="7" t="str">
        <f>IF(COUNTIF(Returns!$A$2:$A$1635,Orders!AG174)&gt;0,"Returned","Not Returned")</f>
        <v>Not Returned</v>
      </c>
    </row>
    <row r="175" spans="5:34" ht="12.75" customHeight="1" thickTop="1" thickBot="1" x14ac:dyDescent="0.3">
      <c r="E175" s="9">
        <v>18852</v>
      </c>
      <c r="F175" s="2" t="s">
        <v>56</v>
      </c>
      <c r="G175" s="2">
        <v>0.01</v>
      </c>
      <c r="H175" s="2">
        <v>19.98</v>
      </c>
      <c r="I175" s="2">
        <v>4</v>
      </c>
      <c r="J175" s="2">
        <v>315</v>
      </c>
      <c r="K175" s="7" t="str">
        <f>IF(COUNTIF(Table1[Customer ID],Table1[[#This Row],[Customer ID]])&gt;1,"Repeat Customer","One-Time Customer")</f>
        <v>One-Time Customer</v>
      </c>
      <c r="L175" s="2" t="s">
        <v>421</v>
      </c>
      <c r="M175" s="2" t="s">
        <v>49</v>
      </c>
      <c r="N175" s="2" t="s">
        <v>28</v>
      </c>
      <c r="O175" s="2" t="s">
        <v>77</v>
      </c>
      <c r="P175" s="2" t="s">
        <v>180</v>
      </c>
      <c r="Q175" s="2" t="s">
        <v>59</v>
      </c>
      <c r="R175" s="2" t="s">
        <v>187</v>
      </c>
      <c r="S175" s="2">
        <v>0.68</v>
      </c>
      <c r="T175" s="7">
        <f>Table1[[#This Row],[Profit]]/Table1[[#This Row],[Sales]]</f>
        <v>-1.6766480965645312</v>
      </c>
      <c r="U175" s="2" t="s">
        <v>33</v>
      </c>
      <c r="V175" s="2" t="s">
        <v>53</v>
      </c>
      <c r="W175" s="2" t="s">
        <v>193</v>
      </c>
      <c r="X175" s="2" t="s">
        <v>422</v>
      </c>
      <c r="Y175" s="2">
        <v>1007</v>
      </c>
      <c r="Z175" s="10">
        <v>42083</v>
      </c>
      <c r="AA175" s="14" t="str">
        <f>TEXT(Table1[[#This Row],[Order Date]],"mmmm")</f>
        <v>March</v>
      </c>
      <c r="AB175" s="8" t="str">
        <f>TEXT(Table1[[#This Row],[Order Date]],"yyyy")</f>
        <v>2015</v>
      </c>
      <c r="AC175" s="10">
        <v>42083</v>
      </c>
      <c r="AD175" s="2">
        <v>-72.23</v>
      </c>
      <c r="AE175" s="2">
        <v>2</v>
      </c>
      <c r="AF175" s="2">
        <v>43.08</v>
      </c>
      <c r="AG175" s="2">
        <v>89166</v>
      </c>
      <c r="AH175" s="7" t="str">
        <f>IF(COUNTIF(Returns!$A$2:$A$1635,Orders!AG175)&gt;0,"Returned","Not Returned")</f>
        <v>Not Returned</v>
      </c>
    </row>
    <row r="176" spans="5:34" ht="12.75" customHeight="1" thickTop="1" thickBot="1" x14ac:dyDescent="0.3">
      <c r="E176" s="11">
        <v>18032</v>
      </c>
      <c r="F176" s="12" t="s">
        <v>37</v>
      </c>
      <c r="G176" s="12">
        <v>0.09</v>
      </c>
      <c r="H176" s="12">
        <v>7.38</v>
      </c>
      <c r="I176" s="12">
        <v>5.21</v>
      </c>
      <c r="J176" s="12">
        <v>317</v>
      </c>
      <c r="K176" s="7" t="str">
        <f>IF(COUNTIF(Table1[Customer ID],Table1[[#This Row],[Customer ID]])&gt;1,"Repeat Customer","One-Time Customer")</f>
        <v>Repeat Customer</v>
      </c>
      <c r="L176" s="12" t="s">
        <v>423</v>
      </c>
      <c r="M176" s="12" t="s">
        <v>49</v>
      </c>
      <c r="N176" s="12" t="s">
        <v>28</v>
      </c>
      <c r="O176" s="12" t="s">
        <v>41</v>
      </c>
      <c r="P176" s="12" t="s">
        <v>50</v>
      </c>
      <c r="Q176" s="12" t="s">
        <v>59</v>
      </c>
      <c r="R176" s="12" t="s">
        <v>424</v>
      </c>
      <c r="S176" s="12">
        <v>0.56000000000000005</v>
      </c>
      <c r="T176" s="7">
        <f>Table1[[#This Row],[Profit]]/Table1[[#This Row],[Sales]]</f>
        <v>-0.40811419984973712</v>
      </c>
      <c r="U176" s="12" t="s">
        <v>33</v>
      </c>
      <c r="V176" s="12" t="s">
        <v>34</v>
      </c>
      <c r="W176" s="12" t="s">
        <v>45</v>
      </c>
      <c r="X176" s="12" t="s">
        <v>425</v>
      </c>
      <c r="Y176" s="12">
        <v>91945</v>
      </c>
      <c r="Z176" s="13">
        <v>42172</v>
      </c>
      <c r="AA176" s="14" t="str">
        <f>TEXT(Table1[[#This Row],[Order Date]],"mmmm")</f>
        <v>June</v>
      </c>
      <c r="AB176" s="8" t="str">
        <f>TEXT(Table1[[#This Row],[Order Date]],"yyyy")</f>
        <v>2015</v>
      </c>
      <c r="AC176" s="13">
        <v>42173</v>
      </c>
      <c r="AD176" s="12">
        <v>-27.160000000000004</v>
      </c>
      <c r="AE176" s="12">
        <v>9</v>
      </c>
      <c r="AF176" s="12">
        <v>66.55</v>
      </c>
      <c r="AG176" s="12">
        <v>86041</v>
      </c>
      <c r="AH176" s="7" t="str">
        <f>IF(COUNTIF(Returns!$A$2:$A$1635,Orders!AG176)&gt;0,"Returned","Not Returned")</f>
        <v>Not Returned</v>
      </c>
    </row>
    <row r="177" spans="5:34" ht="12.75" customHeight="1" thickTop="1" thickBot="1" x14ac:dyDescent="0.3">
      <c r="E177" s="9">
        <v>18033</v>
      </c>
      <c r="F177" s="2" t="s">
        <v>37</v>
      </c>
      <c r="G177" s="2">
        <v>0.04</v>
      </c>
      <c r="H177" s="2">
        <v>5.98</v>
      </c>
      <c r="I177" s="2">
        <v>5.15</v>
      </c>
      <c r="J177" s="2">
        <v>317</v>
      </c>
      <c r="K177" s="7" t="str">
        <f>IF(COUNTIF(Table1[Customer ID],Table1[[#This Row],[Customer ID]])&gt;1,"Repeat Customer","One-Time Customer")</f>
        <v>Repeat Customer</v>
      </c>
      <c r="L177" s="2" t="s">
        <v>423</v>
      </c>
      <c r="M177" s="2" t="s">
        <v>49</v>
      </c>
      <c r="N177" s="2" t="s">
        <v>28</v>
      </c>
      <c r="O177" s="2" t="s">
        <v>29</v>
      </c>
      <c r="P177" s="2" t="s">
        <v>93</v>
      </c>
      <c r="Q177" s="2" t="s">
        <v>59</v>
      </c>
      <c r="R177" s="2" t="s">
        <v>129</v>
      </c>
      <c r="S177" s="2">
        <v>0.36</v>
      </c>
      <c r="T177" s="7">
        <f>Table1[[#This Row],[Profit]]/Table1[[#This Row],[Sales]]</f>
        <v>-0.50578799884046777</v>
      </c>
      <c r="U177" s="2" t="s">
        <v>33</v>
      </c>
      <c r="V177" s="2" t="s">
        <v>34</v>
      </c>
      <c r="W177" s="2" t="s">
        <v>45</v>
      </c>
      <c r="X177" s="2" t="s">
        <v>425</v>
      </c>
      <c r="Y177" s="2">
        <v>91945</v>
      </c>
      <c r="Z177" s="10">
        <v>42172</v>
      </c>
      <c r="AA177" s="14" t="str">
        <f>TEXT(Table1[[#This Row],[Order Date]],"mmmm")</f>
        <v>June</v>
      </c>
      <c r="AB177" s="8" t="str">
        <f>TEXT(Table1[[#This Row],[Order Date]],"yyyy")</f>
        <v>2015</v>
      </c>
      <c r="AC177" s="10">
        <v>42173</v>
      </c>
      <c r="AD177" s="2">
        <v>-52.344000000000008</v>
      </c>
      <c r="AE177" s="2">
        <v>17</v>
      </c>
      <c r="AF177" s="2">
        <v>103.49</v>
      </c>
      <c r="AG177" s="2">
        <v>86041</v>
      </c>
      <c r="AH177" s="7" t="str">
        <f>IF(COUNTIF(Returns!$A$2:$A$1635,Orders!AG177)&gt;0,"Returned","Not Returned")</f>
        <v>Not Returned</v>
      </c>
    </row>
    <row r="178" spans="5:34" ht="12.75" customHeight="1" thickTop="1" thickBot="1" x14ac:dyDescent="0.3">
      <c r="E178" s="11">
        <v>18034</v>
      </c>
      <c r="F178" s="12" t="s">
        <v>37</v>
      </c>
      <c r="G178" s="12">
        <v>0.04</v>
      </c>
      <c r="H178" s="12">
        <v>15.42</v>
      </c>
      <c r="I178" s="12">
        <v>10.68</v>
      </c>
      <c r="J178" s="12">
        <v>317</v>
      </c>
      <c r="K178" s="7" t="str">
        <f>IF(COUNTIF(Table1[Customer ID],Table1[[#This Row],[Customer ID]])&gt;1,"Repeat Customer","One-Time Customer")</f>
        <v>Repeat Customer</v>
      </c>
      <c r="L178" s="12" t="s">
        <v>423</v>
      </c>
      <c r="M178" s="12" t="s">
        <v>49</v>
      </c>
      <c r="N178" s="12" t="s">
        <v>28</v>
      </c>
      <c r="O178" s="12" t="s">
        <v>29</v>
      </c>
      <c r="P178" s="12" t="s">
        <v>141</v>
      </c>
      <c r="Q178" s="12" t="s">
        <v>59</v>
      </c>
      <c r="R178" s="12" t="s">
        <v>426</v>
      </c>
      <c r="S178" s="12">
        <v>0.57999999999999996</v>
      </c>
      <c r="T178" s="7">
        <f>Table1[[#This Row],[Profit]]/Table1[[#This Row],[Sales]]</f>
        <v>-0.62408159017587672</v>
      </c>
      <c r="U178" s="12" t="s">
        <v>33</v>
      </c>
      <c r="V178" s="12" t="s">
        <v>34</v>
      </c>
      <c r="W178" s="12" t="s">
        <v>45</v>
      </c>
      <c r="X178" s="12" t="s">
        <v>425</v>
      </c>
      <c r="Y178" s="12">
        <v>91945</v>
      </c>
      <c r="Z178" s="13">
        <v>42172</v>
      </c>
      <c r="AA178" s="14" t="str">
        <f>TEXT(Table1[[#This Row],[Order Date]],"mmmm")</f>
        <v>June</v>
      </c>
      <c r="AB178" s="8" t="str">
        <f>TEXT(Table1[[#This Row],[Order Date]],"yyyy")</f>
        <v>2015</v>
      </c>
      <c r="AC178" s="13">
        <v>42173</v>
      </c>
      <c r="AD178" s="12">
        <v>-119.93599999999999</v>
      </c>
      <c r="AE178" s="12">
        <v>12</v>
      </c>
      <c r="AF178" s="12">
        <v>192.18</v>
      </c>
      <c r="AG178" s="12">
        <v>86041</v>
      </c>
      <c r="AH178" s="7" t="str">
        <f>IF(COUNTIF(Returns!$A$2:$A$1635,Orders!AG178)&gt;0,"Returned","Not Returned")</f>
        <v>Not Returned</v>
      </c>
    </row>
    <row r="179" spans="5:34" ht="12.75" customHeight="1" thickTop="1" thickBot="1" x14ac:dyDescent="0.3">
      <c r="E179" s="9">
        <v>20641</v>
      </c>
      <c r="F179" s="2" t="s">
        <v>106</v>
      </c>
      <c r="G179" s="2">
        <v>0.04</v>
      </c>
      <c r="H179" s="2">
        <v>8.33</v>
      </c>
      <c r="I179" s="2">
        <v>1.99</v>
      </c>
      <c r="J179" s="2">
        <v>321</v>
      </c>
      <c r="K179" s="7" t="str">
        <f>IF(COUNTIF(Table1[Customer ID],Table1[[#This Row],[Customer ID]])&gt;1,"Repeat Customer","One-Time Customer")</f>
        <v>One-Time Customer</v>
      </c>
      <c r="L179" s="2" t="s">
        <v>427</v>
      </c>
      <c r="M179" s="2" t="s">
        <v>49</v>
      </c>
      <c r="N179" s="2" t="s">
        <v>114</v>
      </c>
      <c r="O179" s="2" t="s">
        <v>77</v>
      </c>
      <c r="P179" s="2" t="s">
        <v>180</v>
      </c>
      <c r="Q179" s="2" t="s">
        <v>51</v>
      </c>
      <c r="R179" s="2" t="s">
        <v>414</v>
      </c>
      <c r="S179" s="2">
        <v>0.52</v>
      </c>
      <c r="T179" s="7">
        <f>Table1[[#This Row],[Profit]]/Table1[[#This Row],[Sales]]</f>
        <v>0.11059269162210336</v>
      </c>
      <c r="U179" s="2" t="s">
        <v>33</v>
      </c>
      <c r="V179" s="2" t="s">
        <v>53</v>
      </c>
      <c r="W179" s="2" t="s">
        <v>415</v>
      </c>
      <c r="X179" s="2" t="s">
        <v>428</v>
      </c>
      <c r="Y179" s="2">
        <v>20854</v>
      </c>
      <c r="Z179" s="10">
        <v>42098</v>
      </c>
      <c r="AA179" s="14" t="str">
        <f>TEXT(Table1[[#This Row],[Order Date]],"mmmm")</f>
        <v>April</v>
      </c>
      <c r="AB179" s="8" t="str">
        <f>TEXT(Table1[[#This Row],[Order Date]],"yyyy")</f>
        <v>2015</v>
      </c>
      <c r="AC179" s="10">
        <v>42103</v>
      </c>
      <c r="AD179" s="2">
        <v>9.9267999999999983</v>
      </c>
      <c r="AE179" s="2">
        <v>11</v>
      </c>
      <c r="AF179" s="2">
        <v>89.76</v>
      </c>
      <c r="AG179" s="2">
        <v>91057</v>
      </c>
      <c r="AH179" s="7" t="str">
        <f>IF(COUNTIF(Returns!$A$2:$A$1635,Orders!AG179)&gt;0,"Returned","Not Returned")</f>
        <v>Not Returned</v>
      </c>
    </row>
    <row r="180" spans="5:34" ht="12.75" customHeight="1" thickTop="1" thickBot="1" x14ac:dyDescent="0.3">
      <c r="E180" s="11">
        <v>25111</v>
      </c>
      <c r="F180" s="12" t="s">
        <v>37</v>
      </c>
      <c r="G180" s="12">
        <v>0.06</v>
      </c>
      <c r="H180" s="12">
        <v>7.99</v>
      </c>
      <c r="I180" s="12">
        <v>5.03</v>
      </c>
      <c r="J180" s="12">
        <v>326</v>
      </c>
      <c r="K180" s="7" t="str">
        <f>IF(COUNTIF(Table1[Customer ID],Table1[[#This Row],[Customer ID]])&gt;1,"Repeat Customer","One-Time Customer")</f>
        <v>One-Time Customer</v>
      </c>
      <c r="L180" s="12" t="s">
        <v>429</v>
      </c>
      <c r="M180" s="12" t="s">
        <v>49</v>
      </c>
      <c r="N180" s="12" t="s">
        <v>114</v>
      </c>
      <c r="O180" s="12" t="s">
        <v>77</v>
      </c>
      <c r="P180" s="12" t="s">
        <v>78</v>
      </c>
      <c r="Q180" s="12" t="s">
        <v>86</v>
      </c>
      <c r="R180" s="12" t="s">
        <v>430</v>
      </c>
      <c r="S180" s="12">
        <v>0.6</v>
      </c>
      <c r="T180" s="7">
        <f>Table1[[#This Row],[Profit]]/Table1[[#This Row],[Sales]]</f>
        <v>-1.0250175685172171</v>
      </c>
      <c r="U180" s="12" t="s">
        <v>33</v>
      </c>
      <c r="V180" s="12" t="s">
        <v>61</v>
      </c>
      <c r="W180" s="12" t="s">
        <v>178</v>
      </c>
      <c r="X180" s="12" t="s">
        <v>431</v>
      </c>
      <c r="Y180" s="12">
        <v>60510</v>
      </c>
      <c r="Z180" s="13">
        <v>42164</v>
      </c>
      <c r="AA180" s="14" t="str">
        <f>TEXT(Table1[[#This Row],[Order Date]],"mmmm")</f>
        <v>June</v>
      </c>
      <c r="AB180" s="8" t="str">
        <f>TEXT(Table1[[#This Row],[Order Date]],"yyyy")</f>
        <v>2015</v>
      </c>
      <c r="AC180" s="13">
        <v>42165</v>
      </c>
      <c r="AD180" s="12">
        <v>-29.172000000000001</v>
      </c>
      <c r="AE180" s="12">
        <v>4</v>
      </c>
      <c r="AF180" s="12">
        <v>28.46</v>
      </c>
      <c r="AG180" s="12">
        <v>90973</v>
      </c>
      <c r="AH180" s="7" t="str">
        <f>IF(COUNTIF(Returns!$A$2:$A$1635,Orders!AG180)&gt;0,"Returned","Not Returned")</f>
        <v>Not Returned</v>
      </c>
    </row>
    <row r="181" spans="5:34" ht="12.75" customHeight="1" thickTop="1" thickBot="1" x14ac:dyDescent="0.3">
      <c r="E181" s="9">
        <v>19159</v>
      </c>
      <c r="F181" s="2" t="s">
        <v>56</v>
      </c>
      <c r="G181" s="2">
        <v>0.06</v>
      </c>
      <c r="H181" s="2">
        <v>296.18</v>
      </c>
      <c r="I181" s="2">
        <v>54.12</v>
      </c>
      <c r="J181" s="2">
        <v>329</v>
      </c>
      <c r="K181" s="7" t="str">
        <f>IF(COUNTIF(Table1[Customer ID],Table1[[#This Row],[Customer ID]])&gt;1,"Repeat Customer","One-Time Customer")</f>
        <v>One-Time Customer</v>
      </c>
      <c r="L181" s="2" t="s">
        <v>432</v>
      </c>
      <c r="M181" s="2" t="s">
        <v>39</v>
      </c>
      <c r="N181" s="2" t="s">
        <v>40</v>
      </c>
      <c r="O181" s="2" t="s">
        <v>41</v>
      </c>
      <c r="P181" s="2" t="s">
        <v>152</v>
      </c>
      <c r="Q181" s="2" t="s">
        <v>121</v>
      </c>
      <c r="R181" s="2" t="s">
        <v>153</v>
      </c>
      <c r="S181" s="2">
        <v>0.76</v>
      </c>
      <c r="T181" s="7">
        <f>Table1[[#This Row],[Profit]]/Table1[[#This Row],[Sales]]</f>
        <v>-0.6116664581570832</v>
      </c>
      <c r="U181" s="2" t="s">
        <v>33</v>
      </c>
      <c r="V181" s="2" t="s">
        <v>53</v>
      </c>
      <c r="W181" s="2" t="s">
        <v>188</v>
      </c>
      <c r="X181" s="2" t="s">
        <v>433</v>
      </c>
      <c r="Y181" s="2">
        <v>4073</v>
      </c>
      <c r="Z181" s="10">
        <v>42108</v>
      </c>
      <c r="AA181" s="14" t="str">
        <f>TEXT(Table1[[#This Row],[Order Date]],"mmmm")</f>
        <v>April</v>
      </c>
      <c r="AB181" s="8" t="str">
        <f>TEXT(Table1[[#This Row],[Order Date]],"yyyy")</f>
        <v>2015</v>
      </c>
      <c r="AC181" s="10">
        <v>42109</v>
      </c>
      <c r="AD181" s="2">
        <v>-715.7782060000003</v>
      </c>
      <c r="AE181" s="2">
        <v>5</v>
      </c>
      <c r="AF181" s="2">
        <v>1170.21</v>
      </c>
      <c r="AG181" s="2">
        <v>89726</v>
      </c>
      <c r="AH181" s="7" t="str">
        <f>IF(COUNTIF(Returns!$A$2:$A$1635,Orders!AG181)&gt;0,"Returned","Not Returned")</f>
        <v>Not Returned</v>
      </c>
    </row>
    <row r="182" spans="5:34" ht="12.75" customHeight="1" thickTop="1" thickBot="1" x14ac:dyDescent="0.3">
      <c r="E182" s="11">
        <v>19158</v>
      </c>
      <c r="F182" s="12" t="s">
        <v>56</v>
      </c>
      <c r="G182" s="12">
        <v>0.01</v>
      </c>
      <c r="H182" s="12">
        <v>29.1</v>
      </c>
      <c r="I182" s="12">
        <v>4</v>
      </c>
      <c r="J182" s="12">
        <v>331</v>
      </c>
      <c r="K182" s="7" t="str">
        <f>IF(COUNTIF(Table1[Customer ID],Table1[[#This Row],[Customer ID]])&gt;1,"Repeat Customer","One-Time Customer")</f>
        <v>One-Time Customer</v>
      </c>
      <c r="L182" s="12" t="s">
        <v>434</v>
      </c>
      <c r="M182" s="12" t="s">
        <v>27</v>
      </c>
      <c r="N182" s="12" t="s">
        <v>40</v>
      </c>
      <c r="O182" s="12" t="s">
        <v>77</v>
      </c>
      <c r="P182" s="12" t="s">
        <v>180</v>
      </c>
      <c r="Q182" s="12" t="s">
        <v>59</v>
      </c>
      <c r="R182" s="12" t="s">
        <v>435</v>
      </c>
      <c r="S182" s="12">
        <v>0.78</v>
      </c>
      <c r="T182" s="7">
        <f>Table1[[#This Row],[Profit]]/Table1[[#This Row],[Sales]]</f>
        <v>-9.3785960874568475E-2</v>
      </c>
      <c r="U182" s="12" t="s">
        <v>33</v>
      </c>
      <c r="V182" s="12" t="s">
        <v>53</v>
      </c>
      <c r="W182" s="12" t="s">
        <v>197</v>
      </c>
      <c r="X182" s="12" t="s">
        <v>436</v>
      </c>
      <c r="Y182" s="12">
        <v>3045</v>
      </c>
      <c r="Z182" s="13">
        <v>42108</v>
      </c>
      <c r="AA182" s="14" t="str">
        <f>TEXT(Table1[[#This Row],[Order Date]],"mmmm")</f>
        <v>April</v>
      </c>
      <c r="AB182" s="8" t="str">
        <f>TEXT(Table1[[#This Row],[Order Date]],"yyyy")</f>
        <v>2015</v>
      </c>
      <c r="AC182" s="13">
        <v>42110</v>
      </c>
      <c r="AD182" s="12">
        <v>-22.82</v>
      </c>
      <c r="AE182" s="12">
        <v>8</v>
      </c>
      <c r="AF182" s="12">
        <v>243.32</v>
      </c>
      <c r="AG182" s="12">
        <v>89726</v>
      </c>
      <c r="AH182" s="7" t="str">
        <f>IF(COUNTIF(Returns!$A$2:$A$1635,Orders!AG182)&gt;0,"Returned","Not Returned")</f>
        <v>Not Returned</v>
      </c>
    </row>
    <row r="183" spans="5:34" ht="12.75" customHeight="1" thickTop="1" thickBot="1" x14ac:dyDescent="0.3">
      <c r="E183" s="9">
        <v>18261</v>
      </c>
      <c r="F183" s="2" t="s">
        <v>47</v>
      </c>
      <c r="G183" s="2">
        <v>0.06</v>
      </c>
      <c r="H183" s="2">
        <v>276.2</v>
      </c>
      <c r="I183" s="2">
        <v>24.49</v>
      </c>
      <c r="J183" s="2">
        <v>335</v>
      </c>
      <c r="K183" s="7" t="str">
        <f>IF(COUNTIF(Table1[Customer ID],Table1[[#This Row],[Customer ID]])&gt;1,"Repeat Customer","One-Time Customer")</f>
        <v>Repeat Customer</v>
      </c>
      <c r="L183" s="2" t="s">
        <v>437</v>
      </c>
      <c r="M183" s="2" t="s">
        <v>49</v>
      </c>
      <c r="N183" s="2" t="s">
        <v>28</v>
      </c>
      <c r="O183" s="2" t="s">
        <v>41</v>
      </c>
      <c r="P183" s="2" t="s">
        <v>42</v>
      </c>
      <c r="Q183" s="2" t="s">
        <v>236</v>
      </c>
      <c r="R183" s="2" t="s">
        <v>438</v>
      </c>
      <c r="S183" s="2"/>
      <c r="T183" s="7">
        <f>Table1[[#This Row],[Profit]]/Table1[[#This Row],[Sales]]</f>
        <v>0.69</v>
      </c>
      <c r="U183" s="2" t="s">
        <v>33</v>
      </c>
      <c r="V183" s="2" t="s">
        <v>34</v>
      </c>
      <c r="W183" s="2" t="s">
        <v>102</v>
      </c>
      <c r="X183" s="2" t="s">
        <v>439</v>
      </c>
      <c r="Y183" s="2">
        <v>97504</v>
      </c>
      <c r="Z183" s="10">
        <v>42128</v>
      </c>
      <c r="AA183" s="14" t="str">
        <f>TEXT(Table1[[#This Row],[Order Date]],"mmmm")</f>
        <v>May</v>
      </c>
      <c r="AB183" s="8" t="str">
        <f>TEXT(Table1[[#This Row],[Order Date]],"yyyy")</f>
        <v>2015</v>
      </c>
      <c r="AC183" s="10">
        <v>42129</v>
      </c>
      <c r="AD183" s="2">
        <v>2639.4708000000001</v>
      </c>
      <c r="AE183" s="2">
        <v>14</v>
      </c>
      <c r="AF183" s="2">
        <v>3825.32</v>
      </c>
      <c r="AG183" s="2">
        <v>87277</v>
      </c>
      <c r="AH183" s="7" t="str">
        <f>IF(COUNTIF(Returns!$A$2:$A$1635,Orders!AG183)&gt;0,"Returned","Not Returned")</f>
        <v>Not Returned</v>
      </c>
    </row>
    <row r="184" spans="5:34" ht="12.75" customHeight="1" thickTop="1" thickBot="1" x14ac:dyDescent="0.3">
      <c r="E184" s="11">
        <v>18262</v>
      </c>
      <c r="F184" s="12" t="s">
        <v>47</v>
      </c>
      <c r="G184" s="12">
        <v>0.09</v>
      </c>
      <c r="H184" s="12">
        <v>6.28</v>
      </c>
      <c r="I184" s="12">
        <v>5.29</v>
      </c>
      <c r="J184" s="12">
        <v>335</v>
      </c>
      <c r="K184" s="7" t="str">
        <f>IF(COUNTIF(Table1[Customer ID],Table1[[#This Row],[Customer ID]])&gt;1,"Repeat Customer","One-Time Customer")</f>
        <v>Repeat Customer</v>
      </c>
      <c r="L184" s="12" t="s">
        <v>437</v>
      </c>
      <c r="M184" s="12" t="s">
        <v>49</v>
      </c>
      <c r="N184" s="12" t="s">
        <v>28</v>
      </c>
      <c r="O184" s="12" t="s">
        <v>41</v>
      </c>
      <c r="P184" s="12" t="s">
        <v>50</v>
      </c>
      <c r="Q184" s="12" t="s">
        <v>59</v>
      </c>
      <c r="R184" s="12" t="s">
        <v>440</v>
      </c>
      <c r="S184" s="12">
        <v>0.43</v>
      </c>
      <c r="T184" s="7">
        <f>Table1[[#This Row],[Profit]]/Table1[[#This Row],[Sales]]</f>
        <v>-0.60961313012895668</v>
      </c>
      <c r="U184" s="12" t="s">
        <v>33</v>
      </c>
      <c r="V184" s="12" t="s">
        <v>34</v>
      </c>
      <c r="W184" s="12" t="s">
        <v>102</v>
      </c>
      <c r="X184" s="12" t="s">
        <v>439</v>
      </c>
      <c r="Y184" s="12">
        <v>97504</v>
      </c>
      <c r="Z184" s="13">
        <v>42128</v>
      </c>
      <c r="AA184" s="14" t="str">
        <f>TEXT(Table1[[#This Row],[Order Date]],"mmmm")</f>
        <v>May</v>
      </c>
      <c r="AB184" s="8" t="str">
        <f>TEXT(Table1[[#This Row],[Order Date]],"yyyy")</f>
        <v>2015</v>
      </c>
      <c r="AC184" s="13">
        <v>42128</v>
      </c>
      <c r="AD184" s="12">
        <v>-5.2</v>
      </c>
      <c r="AE184" s="12">
        <v>1</v>
      </c>
      <c r="AF184" s="12">
        <v>8.5299999999999994</v>
      </c>
      <c r="AG184" s="12">
        <v>87277</v>
      </c>
      <c r="AH184" s="7" t="str">
        <f>IF(COUNTIF(Returns!$A$2:$A$1635,Orders!AG184)&gt;0,"Returned","Not Returned")</f>
        <v>Not Returned</v>
      </c>
    </row>
    <row r="185" spans="5:34" ht="12.75" customHeight="1" thickTop="1" thickBot="1" x14ac:dyDescent="0.3">
      <c r="E185" s="9">
        <v>23481</v>
      </c>
      <c r="F185" s="2" t="s">
        <v>56</v>
      </c>
      <c r="G185" s="2">
        <v>0.08</v>
      </c>
      <c r="H185" s="2">
        <v>7.77</v>
      </c>
      <c r="I185" s="2">
        <v>9.23</v>
      </c>
      <c r="J185" s="2">
        <v>339</v>
      </c>
      <c r="K185" s="7" t="str">
        <f>IF(COUNTIF(Table1[Customer ID],Table1[[#This Row],[Customer ID]])&gt;1,"Repeat Customer","One-Time Customer")</f>
        <v>Repeat Customer</v>
      </c>
      <c r="L185" s="2" t="s">
        <v>441</v>
      </c>
      <c r="M185" s="2" t="s">
        <v>49</v>
      </c>
      <c r="N185" s="2" t="s">
        <v>28</v>
      </c>
      <c r="O185" s="2" t="s">
        <v>29</v>
      </c>
      <c r="P185" s="2" t="s">
        <v>257</v>
      </c>
      <c r="Q185" s="2" t="s">
        <v>59</v>
      </c>
      <c r="R185" s="2" t="s">
        <v>442</v>
      </c>
      <c r="S185" s="2">
        <v>0.57999999999999996</v>
      </c>
      <c r="T185" s="7">
        <f>Table1[[#This Row],[Profit]]/Table1[[#This Row],[Sales]]</f>
        <v>-2.0756823821339951</v>
      </c>
      <c r="U185" s="2" t="s">
        <v>33</v>
      </c>
      <c r="V185" s="2" t="s">
        <v>53</v>
      </c>
      <c r="W185" s="2" t="s">
        <v>154</v>
      </c>
      <c r="X185" s="2" t="s">
        <v>443</v>
      </c>
      <c r="Y185" s="2">
        <v>43229</v>
      </c>
      <c r="Z185" s="10">
        <v>42080</v>
      </c>
      <c r="AA185" s="14" t="str">
        <f>TEXT(Table1[[#This Row],[Order Date]],"mmmm")</f>
        <v>March</v>
      </c>
      <c r="AB185" s="8" t="str">
        <f>TEXT(Table1[[#This Row],[Order Date]],"yyyy")</f>
        <v>2015</v>
      </c>
      <c r="AC185" s="10">
        <v>42081</v>
      </c>
      <c r="AD185" s="2">
        <v>-83.65</v>
      </c>
      <c r="AE185" s="2">
        <v>5</v>
      </c>
      <c r="AF185" s="2">
        <v>40.299999999999997</v>
      </c>
      <c r="AG185" s="2">
        <v>90583</v>
      </c>
      <c r="AH185" s="7" t="str">
        <f>IF(COUNTIF(Returns!$A$2:$A$1635,Orders!AG185)&gt;0,"Returned","Not Returned")</f>
        <v>Not Returned</v>
      </c>
    </row>
    <row r="186" spans="5:34" ht="12.75" customHeight="1" thickTop="1" thickBot="1" x14ac:dyDescent="0.3">
      <c r="E186" s="11">
        <v>23482</v>
      </c>
      <c r="F186" s="12" t="s">
        <v>56</v>
      </c>
      <c r="G186" s="12">
        <v>7.0000000000000007E-2</v>
      </c>
      <c r="H186" s="12">
        <v>7.59</v>
      </c>
      <c r="I186" s="12">
        <v>4</v>
      </c>
      <c r="J186" s="12">
        <v>339</v>
      </c>
      <c r="K186" s="7" t="str">
        <f>IF(COUNTIF(Table1[Customer ID],Table1[[#This Row],[Customer ID]])&gt;1,"Repeat Customer","One-Time Customer")</f>
        <v>Repeat Customer</v>
      </c>
      <c r="L186" s="12" t="s">
        <v>441</v>
      </c>
      <c r="M186" s="12" t="s">
        <v>49</v>
      </c>
      <c r="N186" s="12" t="s">
        <v>28</v>
      </c>
      <c r="O186" s="12" t="s">
        <v>41</v>
      </c>
      <c r="P186" s="12" t="s">
        <v>50</v>
      </c>
      <c r="Q186" s="12" t="s">
        <v>31</v>
      </c>
      <c r="R186" s="12" t="s">
        <v>444</v>
      </c>
      <c r="S186" s="12">
        <v>0.42</v>
      </c>
      <c r="T186" s="7">
        <f>Table1[[#This Row],[Profit]]/Table1[[#This Row],[Sales]]</f>
        <v>0.21800143010368253</v>
      </c>
      <c r="U186" s="12" t="s">
        <v>33</v>
      </c>
      <c r="V186" s="12" t="s">
        <v>53</v>
      </c>
      <c r="W186" s="12" t="s">
        <v>154</v>
      </c>
      <c r="X186" s="12" t="s">
        <v>443</v>
      </c>
      <c r="Y186" s="12">
        <v>43229</v>
      </c>
      <c r="Z186" s="13">
        <v>42080</v>
      </c>
      <c r="AA186" s="14" t="str">
        <f>TEXT(Table1[[#This Row],[Order Date]],"mmmm")</f>
        <v>March</v>
      </c>
      <c r="AB186" s="8" t="str">
        <f>TEXT(Table1[[#This Row],[Order Date]],"yyyy")</f>
        <v>2015</v>
      </c>
      <c r="AC186" s="13">
        <v>42082</v>
      </c>
      <c r="AD186" s="12">
        <v>24.39</v>
      </c>
      <c r="AE186" s="12">
        <v>15</v>
      </c>
      <c r="AF186" s="12">
        <v>111.88</v>
      </c>
      <c r="AG186" s="12">
        <v>90583</v>
      </c>
      <c r="AH186" s="7" t="str">
        <f>IF(COUNTIF(Returns!$A$2:$A$1635,Orders!AG186)&gt;0,"Returned","Not Returned")</f>
        <v>Not Returned</v>
      </c>
    </row>
    <row r="187" spans="5:34" ht="12.75" customHeight="1" thickTop="1" thickBot="1" x14ac:dyDescent="0.3">
      <c r="E187" s="9">
        <v>480</v>
      </c>
      <c r="F187" s="2" t="s">
        <v>47</v>
      </c>
      <c r="G187" s="2">
        <v>0.01</v>
      </c>
      <c r="H187" s="2">
        <v>3.26</v>
      </c>
      <c r="I187" s="2">
        <v>1.86</v>
      </c>
      <c r="J187" s="2">
        <v>342</v>
      </c>
      <c r="K187" s="7" t="str">
        <f>IF(COUNTIF(Table1[Customer ID],Table1[[#This Row],[Customer ID]])&gt;1,"Repeat Customer","One-Time Customer")</f>
        <v>One-Time Customer</v>
      </c>
      <c r="L187" s="2" t="s">
        <v>445</v>
      </c>
      <c r="M187" s="2" t="s">
        <v>49</v>
      </c>
      <c r="N187" s="2" t="s">
        <v>28</v>
      </c>
      <c r="O187" s="2" t="s">
        <v>29</v>
      </c>
      <c r="P187" s="2" t="s">
        <v>30</v>
      </c>
      <c r="Q187" s="2" t="s">
        <v>31</v>
      </c>
      <c r="R187" s="2" t="s">
        <v>446</v>
      </c>
      <c r="S187" s="2">
        <v>0.41</v>
      </c>
      <c r="T187" s="7">
        <f>Table1[[#This Row],[Profit]]/Table1[[#This Row],[Sales]]</f>
        <v>-6.3110720562390157E-2</v>
      </c>
      <c r="U187" s="2" t="s">
        <v>33</v>
      </c>
      <c r="V187" s="2" t="s">
        <v>136</v>
      </c>
      <c r="W187" s="2" t="s">
        <v>362</v>
      </c>
      <c r="X187" s="2" t="s">
        <v>447</v>
      </c>
      <c r="Y187" s="2">
        <v>33181</v>
      </c>
      <c r="Z187" s="10">
        <v>42128</v>
      </c>
      <c r="AA187" s="14" t="str">
        <f>TEXT(Table1[[#This Row],[Order Date]],"mmmm")</f>
        <v>May</v>
      </c>
      <c r="AB187" s="8" t="str">
        <f>TEXT(Table1[[#This Row],[Order Date]],"yyyy")</f>
        <v>2015</v>
      </c>
      <c r="AC187" s="10">
        <v>42130</v>
      </c>
      <c r="AD187" s="2">
        <v>-4.6682999999999995</v>
      </c>
      <c r="AE187" s="2">
        <v>20</v>
      </c>
      <c r="AF187" s="2">
        <v>73.97</v>
      </c>
      <c r="AG187" s="2">
        <v>3332</v>
      </c>
      <c r="AH187" s="7" t="str">
        <f>IF(COUNTIF(Returns!$A$2:$A$1635,Orders!AG187)&gt;0,"Returned","Not Returned")</f>
        <v>Not Returned</v>
      </c>
    </row>
    <row r="188" spans="5:34" ht="12.75" customHeight="1" thickTop="1" thickBot="1" x14ac:dyDescent="0.3">
      <c r="E188" s="11">
        <v>22784</v>
      </c>
      <c r="F188" s="12" t="s">
        <v>47</v>
      </c>
      <c r="G188" s="12">
        <v>0.03</v>
      </c>
      <c r="H188" s="12">
        <v>15.23</v>
      </c>
      <c r="I188" s="12">
        <v>27.75</v>
      </c>
      <c r="J188" s="12">
        <v>343</v>
      </c>
      <c r="K188" s="7" t="str">
        <f>IF(COUNTIF(Table1[Customer ID],Table1[[#This Row],[Customer ID]])&gt;1,"Repeat Customer","One-Time Customer")</f>
        <v>One-Time Customer</v>
      </c>
      <c r="L188" s="12" t="s">
        <v>448</v>
      </c>
      <c r="M188" s="12" t="s">
        <v>39</v>
      </c>
      <c r="N188" s="12" t="s">
        <v>28</v>
      </c>
      <c r="O188" s="12" t="s">
        <v>41</v>
      </c>
      <c r="P188" s="12" t="s">
        <v>152</v>
      </c>
      <c r="Q188" s="12" t="s">
        <v>121</v>
      </c>
      <c r="R188" s="12" t="s">
        <v>449</v>
      </c>
      <c r="S188" s="12">
        <v>0.76</v>
      </c>
      <c r="T188" s="7">
        <f>Table1[[#This Row],[Profit]]/Table1[[#This Row],[Sales]]</f>
        <v>0.10415653495440731</v>
      </c>
      <c r="U188" s="12" t="s">
        <v>33</v>
      </c>
      <c r="V188" s="12" t="s">
        <v>53</v>
      </c>
      <c r="W188" s="12" t="s">
        <v>188</v>
      </c>
      <c r="X188" s="12" t="s">
        <v>450</v>
      </c>
      <c r="Y188" s="12">
        <v>4401</v>
      </c>
      <c r="Z188" s="13">
        <v>42035</v>
      </c>
      <c r="AA188" s="14" t="str">
        <f>TEXT(Table1[[#This Row],[Order Date]],"mmmm")</f>
        <v>January</v>
      </c>
      <c r="AB188" s="8" t="str">
        <f>TEXT(Table1[[#This Row],[Order Date]],"yyyy")</f>
        <v>2015</v>
      </c>
      <c r="AC188" s="13">
        <v>42036</v>
      </c>
      <c r="AD188" s="12">
        <v>11.650950000000002</v>
      </c>
      <c r="AE188" s="12">
        <v>7</v>
      </c>
      <c r="AF188" s="12">
        <v>111.86</v>
      </c>
      <c r="AG188" s="12">
        <v>88151</v>
      </c>
      <c r="AH188" s="7" t="str">
        <f>IF(COUNTIF(Returns!$A$2:$A$1635,Orders!AG188)&gt;0,"Returned","Not Returned")</f>
        <v>Not Returned</v>
      </c>
    </row>
    <row r="189" spans="5:34" ht="12.75" customHeight="1" thickTop="1" thickBot="1" x14ac:dyDescent="0.3">
      <c r="E189" s="9">
        <v>18480</v>
      </c>
      <c r="F189" s="2" t="s">
        <v>47</v>
      </c>
      <c r="G189" s="2">
        <v>0.01</v>
      </c>
      <c r="H189" s="2">
        <v>3.26</v>
      </c>
      <c r="I189" s="2">
        <v>1.86</v>
      </c>
      <c r="J189" s="2">
        <v>344</v>
      </c>
      <c r="K189" s="7" t="str">
        <f>IF(COUNTIF(Table1[Customer ID],Table1[[#This Row],[Customer ID]])&gt;1,"Repeat Customer","One-Time Customer")</f>
        <v>One-Time Customer</v>
      </c>
      <c r="L189" s="2" t="s">
        <v>451</v>
      </c>
      <c r="M189" s="2" t="s">
        <v>49</v>
      </c>
      <c r="N189" s="2" t="s">
        <v>28</v>
      </c>
      <c r="O189" s="2" t="s">
        <v>29</v>
      </c>
      <c r="P189" s="2" t="s">
        <v>30</v>
      </c>
      <c r="Q189" s="2" t="s">
        <v>31</v>
      </c>
      <c r="R189" s="2" t="s">
        <v>446</v>
      </c>
      <c r="S189" s="2">
        <v>0.41</v>
      </c>
      <c r="T189" s="7">
        <f>Table1[[#This Row],[Profit]]/Table1[[#This Row],[Sales]]</f>
        <v>3.7966468361276415E-2</v>
      </c>
      <c r="U189" s="2" t="s">
        <v>33</v>
      </c>
      <c r="V189" s="2" t="s">
        <v>53</v>
      </c>
      <c r="W189" s="2" t="s">
        <v>188</v>
      </c>
      <c r="X189" s="2" t="s">
        <v>452</v>
      </c>
      <c r="Y189" s="2">
        <v>4101</v>
      </c>
      <c r="Z189" s="10">
        <v>42128</v>
      </c>
      <c r="AA189" s="14" t="str">
        <f>TEXT(Table1[[#This Row],[Order Date]],"mmmm")</f>
        <v>May</v>
      </c>
      <c r="AB189" s="8" t="str">
        <f>TEXT(Table1[[#This Row],[Order Date]],"yyyy")</f>
        <v>2015</v>
      </c>
      <c r="AC189" s="10">
        <v>42130</v>
      </c>
      <c r="AD189" s="2">
        <v>0.70200000000000085</v>
      </c>
      <c r="AE189" s="2">
        <v>5</v>
      </c>
      <c r="AF189" s="2">
        <v>18.489999999999998</v>
      </c>
      <c r="AG189" s="2">
        <v>88152</v>
      </c>
      <c r="AH189" s="7" t="str">
        <f>IF(COUNTIF(Returns!$A$2:$A$1635,Orders!AG189)&gt;0,"Returned","Not Returned")</f>
        <v>Not Returned</v>
      </c>
    </row>
    <row r="190" spans="5:34" ht="12.75" customHeight="1" thickTop="1" thickBot="1" x14ac:dyDescent="0.3">
      <c r="E190" s="11">
        <v>2408</v>
      </c>
      <c r="F190" s="12" t="s">
        <v>47</v>
      </c>
      <c r="G190" s="12">
        <v>0</v>
      </c>
      <c r="H190" s="12">
        <v>8.34</v>
      </c>
      <c r="I190" s="12">
        <v>2.64</v>
      </c>
      <c r="J190" s="12">
        <v>349</v>
      </c>
      <c r="K190" s="7" t="str">
        <f>IF(COUNTIF(Table1[Customer ID],Table1[[#This Row],[Customer ID]])&gt;1,"Repeat Customer","One-Time Customer")</f>
        <v>Repeat Customer</v>
      </c>
      <c r="L190" s="12" t="s">
        <v>453</v>
      </c>
      <c r="M190" s="12" t="s">
        <v>27</v>
      </c>
      <c r="N190" s="12" t="s">
        <v>40</v>
      </c>
      <c r="O190" s="12" t="s">
        <v>29</v>
      </c>
      <c r="P190" s="12" t="s">
        <v>174</v>
      </c>
      <c r="Q190" s="12" t="s">
        <v>51</v>
      </c>
      <c r="R190" s="12" t="s">
        <v>358</v>
      </c>
      <c r="S190" s="12">
        <v>0.59</v>
      </c>
      <c r="T190" s="7">
        <f>Table1[[#This Row],[Profit]]/Table1[[#This Row],[Sales]]</f>
        <v>2.7537695523509795E-2</v>
      </c>
      <c r="U190" s="12" t="s">
        <v>33</v>
      </c>
      <c r="V190" s="12" t="s">
        <v>136</v>
      </c>
      <c r="W190" s="12" t="s">
        <v>362</v>
      </c>
      <c r="X190" s="12" t="s">
        <v>447</v>
      </c>
      <c r="Y190" s="12">
        <v>33132</v>
      </c>
      <c r="Z190" s="13">
        <v>42164</v>
      </c>
      <c r="AA190" s="14" t="str">
        <f>TEXT(Table1[[#This Row],[Order Date]],"mmmm")</f>
        <v>June</v>
      </c>
      <c r="AB190" s="8" t="str">
        <f>TEXT(Table1[[#This Row],[Order Date]],"yyyy")</f>
        <v>2015</v>
      </c>
      <c r="AC190" s="13">
        <v>42166</v>
      </c>
      <c r="AD190" s="12">
        <v>5.8624999999999998</v>
      </c>
      <c r="AE190" s="12">
        <v>23</v>
      </c>
      <c r="AF190" s="12">
        <v>212.89</v>
      </c>
      <c r="AG190" s="12">
        <v>17446</v>
      </c>
      <c r="AH190" s="7" t="str">
        <f>IF(COUNTIF(Returns!$A$2:$A$1635,Orders!AG190)&gt;0,"Returned","Not Returned")</f>
        <v>Not Returned</v>
      </c>
    </row>
    <row r="191" spans="5:34" ht="12.75" customHeight="1" thickTop="1" thickBot="1" x14ac:dyDescent="0.3">
      <c r="E191" s="9">
        <v>1595</v>
      </c>
      <c r="F191" s="2" t="s">
        <v>56</v>
      </c>
      <c r="G191" s="2">
        <v>0.04</v>
      </c>
      <c r="H191" s="2">
        <v>99.23</v>
      </c>
      <c r="I191" s="2">
        <v>8.99</v>
      </c>
      <c r="J191" s="2">
        <v>349</v>
      </c>
      <c r="K191" s="7" t="str">
        <f>IF(COUNTIF(Table1[Customer ID],Table1[[#This Row],[Customer ID]])&gt;1,"Repeat Customer","One-Time Customer")</f>
        <v>Repeat Customer</v>
      </c>
      <c r="L191" s="2" t="s">
        <v>453</v>
      </c>
      <c r="M191" s="2" t="s">
        <v>49</v>
      </c>
      <c r="N191" s="2" t="s">
        <v>40</v>
      </c>
      <c r="O191" s="2" t="s">
        <v>41</v>
      </c>
      <c r="P191" s="2" t="s">
        <v>50</v>
      </c>
      <c r="Q191" s="2" t="s">
        <v>51</v>
      </c>
      <c r="R191" s="2" t="s">
        <v>454</v>
      </c>
      <c r="S191" s="2">
        <v>0.35</v>
      </c>
      <c r="T191" s="7">
        <f>Table1[[#This Row],[Profit]]/Table1[[#This Row],[Sales]]</f>
        <v>0.34499886600907193</v>
      </c>
      <c r="U191" s="2" t="s">
        <v>33</v>
      </c>
      <c r="V191" s="2" t="s">
        <v>136</v>
      </c>
      <c r="W191" s="2" t="s">
        <v>362</v>
      </c>
      <c r="X191" s="2" t="s">
        <v>447</v>
      </c>
      <c r="Y191" s="2">
        <v>33132</v>
      </c>
      <c r="Z191" s="10">
        <v>42006</v>
      </c>
      <c r="AA191" s="14" t="str">
        <f>TEXT(Table1[[#This Row],[Order Date]],"mmmm")</f>
        <v>January</v>
      </c>
      <c r="AB191" s="8" t="str">
        <f>TEXT(Table1[[#This Row],[Order Date]],"yyyy")</f>
        <v>2015</v>
      </c>
      <c r="AC191" s="10">
        <v>42008</v>
      </c>
      <c r="AD191" s="2">
        <v>1916.6757</v>
      </c>
      <c r="AE191" s="2">
        <v>54</v>
      </c>
      <c r="AF191" s="2">
        <v>5555.6</v>
      </c>
      <c r="AG191" s="2">
        <v>11527</v>
      </c>
      <c r="AH191" s="7" t="str">
        <f>IF(COUNTIF(Returns!$A$2:$A$1635,Orders!AG191)&gt;0,"Returned","Not Returned")</f>
        <v>Not Returned</v>
      </c>
    </row>
    <row r="192" spans="5:34" ht="12.75" customHeight="1" thickTop="1" thickBot="1" x14ac:dyDescent="0.3">
      <c r="E192" s="11">
        <v>20408</v>
      </c>
      <c r="F192" s="12" t="s">
        <v>47</v>
      </c>
      <c r="G192" s="12">
        <v>0</v>
      </c>
      <c r="H192" s="12">
        <v>8.34</v>
      </c>
      <c r="I192" s="12">
        <v>2.64</v>
      </c>
      <c r="J192" s="12">
        <v>351</v>
      </c>
      <c r="K192" s="7" t="str">
        <f>IF(COUNTIF(Table1[Customer ID],Table1[[#This Row],[Customer ID]])&gt;1,"Repeat Customer","One-Time Customer")</f>
        <v>Repeat Customer</v>
      </c>
      <c r="L192" s="12" t="s">
        <v>455</v>
      </c>
      <c r="M192" s="12" t="s">
        <v>27</v>
      </c>
      <c r="N192" s="12" t="s">
        <v>40</v>
      </c>
      <c r="O192" s="12" t="s">
        <v>29</v>
      </c>
      <c r="P192" s="12" t="s">
        <v>174</v>
      </c>
      <c r="Q192" s="12" t="s">
        <v>51</v>
      </c>
      <c r="R192" s="12" t="s">
        <v>358</v>
      </c>
      <c r="S192" s="12">
        <v>0.59</v>
      </c>
      <c r="T192" s="7">
        <f>Table1[[#This Row],[Profit]]/Table1[[#This Row],[Sales]]</f>
        <v>0.18905293482175009</v>
      </c>
      <c r="U192" s="12" t="s">
        <v>33</v>
      </c>
      <c r="V192" s="12" t="s">
        <v>53</v>
      </c>
      <c r="W192" s="12" t="s">
        <v>71</v>
      </c>
      <c r="X192" s="12" t="s">
        <v>456</v>
      </c>
      <c r="Y192" s="12">
        <v>13601</v>
      </c>
      <c r="Z192" s="13">
        <v>42164</v>
      </c>
      <c r="AA192" s="14" t="str">
        <f>TEXT(Table1[[#This Row],[Order Date]],"mmmm")</f>
        <v>June</v>
      </c>
      <c r="AB192" s="8" t="str">
        <f>TEXT(Table1[[#This Row],[Order Date]],"yyyy")</f>
        <v>2015</v>
      </c>
      <c r="AC192" s="13">
        <v>42166</v>
      </c>
      <c r="AD192" s="12">
        <v>10.5</v>
      </c>
      <c r="AE192" s="12">
        <v>6</v>
      </c>
      <c r="AF192" s="12">
        <v>55.54</v>
      </c>
      <c r="AG192" s="12">
        <v>88685</v>
      </c>
      <c r="AH192" s="7" t="str">
        <f>IF(COUNTIF(Returns!$A$2:$A$1635,Orders!AG192)&gt;0,"Returned","Not Returned")</f>
        <v>Not Returned</v>
      </c>
    </row>
    <row r="193" spans="5:34" ht="12.75" customHeight="1" thickTop="1" thickBot="1" x14ac:dyDescent="0.3">
      <c r="E193" s="9">
        <v>19595</v>
      </c>
      <c r="F193" s="2" t="s">
        <v>56</v>
      </c>
      <c r="G193" s="2">
        <v>0.04</v>
      </c>
      <c r="H193" s="2">
        <v>99.23</v>
      </c>
      <c r="I193" s="2">
        <v>8.99</v>
      </c>
      <c r="J193" s="2">
        <v>351</v>
      </c>
      <c r="K193" s="7" t="str">
        <f>IF(COUNTIF(Table1[Customer ID],Table1[[#This Row],[Customer ID]])&gt;1,"Repeat Customer","One-Time Customer")</f>
        <v>Repeat Customer</v>
      </c>
      <c r="L193" s="2" t="s">
        <v>455</v>
      </c>
      <c r="M193" s="2" t="s">
        <v>49</v>
      </c>
      <c r="N193" s="2" t="s">
        <v>40</v>
      </c>
      <c r="O193" s="2" t="s">
        <v>41</v>
      </c>
      <c r="P193" s="2" t="s">
        <v>50</v>
      </c>
      <c r="Q193" s="2" t="s">
        <v>51</v>
      </c>
      <c r="R193" s="2" t="s">
        <v>454</v>
      </c>
      <c r="S193" s="2">
        <v>0.35</v>
      </c>
      <c r="T193" s="7">
        <f>Table1[[#This Row],[Profit]]/Table1[[#This Row],[Sales]]</f>
        <v>0.69</v>
      </c>
      <c r="U193" s="2" t="s">
        <v>33</v>
      </c>
      <c r="V193" s="2" t="s">
        <v>53</v>
      </c>
      <c r="W193" s="2" t="s">
        <v>71</v>
      </c>
      <c r="X193" s="2" t="s">
        <v>456</v>
      </c>
      <c r="Y193" s="2">
        <v>13601</v>
      </c>
      <c r="Z193" s="10">
        <v>42006</v>
      </c>
      <c r="AA193" s="14" t="str">
        <f>TEXT(Table1[[#This Row],[Order Date]],"mmmm")</f>
        <v>January</v>
      </c>
      <c r="AB193" s="8" t="str">
        <f>TEXT(Table1[[#This Row],[Order Date]],"yyyy")</f>
        <v>2015</v>
      </c>
      <c r="AC193" s="10">
        <v>42008</v>
      </c>
      <c r="AD193" s="2">
        <v>993.83459999999991</v>
      </c>
      <c r="AE193" s="2">
        <v>14</v>
      </c>
      <c r="AF193" s="2">
        <v>1440.34</v>
      </c>
      <c r="AG193" s="2">
        <v>88686</v>
      </c>
      <c r="AH193" s="7" t="str">
        <f>IF(COUNTIF(Returns!$A$2:$A$1635,Orders!AG193)&gt;0,"Returned","Not Returned")</f>
        <v>Not Returned</v>
      </c>
    </row>
    <row r="194" spans="5:34" ht="13.8" thickTop="1" thickBot="1" x14ac:dyDescent="0.3">
      <c r="E194" s="11">
        <v>19107</v>
      </c>
      <c r="F194" s="12" t="s">
        <v>106</v>
      </c>
      <c r="G194" s="12">
        <v>0.08</v>
      </c>
      <c r="H194" s="12">
        <v>4.8899999999999997</v>
      </c>
      <c r="I194" s="12">
        <v>4.93</v>
      </c>
      <c r="J194" s="12">
        <v>353</v>
      </c>
      <c r="K194" s="7" t="str">
        <f>IF(COUNTIF(Table1[Customer ID],Table1[[#This Row],[Customer ID]])&gt;1,"Repeat Customer","One-Time Customer")</f>
        <v>Repeat Customer</v>
      </c>
      <c r="L194" s="12" t="s">
        <v>457</v>
      </c>
      <c r="M194" s="12" t="s">
        <v>27</v>
      </c>
      <c r="N194" s="12" t="s">
        <v>40</v>
      </c>
      <c r="O194" s="12" t="s">
        <v>77</v>
      </c>
      <c r="P194" s="12" t="s">
        <v>180</v>
      </c>
      <c r="Q194" s="12" t="s">
        <v>51</v>
      </c>
      <c r="R194" s="12" t="s">
        <v>458</v>
      </c>
      <c r="S194" s="12">
        <v>0.66</v>
      </c>
      <c r="T194" s="7">
        <f>Table1[[#This Row],[Profit]]/Table1[[#This Row],[Sales]]</f>
        <v>-1.9519820670127417</v>
      </c>
      <c r="U194" s="12" t="s">
        <v>33</v>
      </c>
      <c r="V194" s="12" t="s">
        <v>34</v>
      </c>
      <c r="W194" s="12" t="s">
        <v>378</v>
      </c>
      <c r="X194" s="12" t="s">
        <v>459</v>
      </c>
      <c r="Y194" s="12">
        <v>85301</v>
      </c>
      <c r="Z194" s="13">
        <v>42138</v>
      </c>
      <c r="AA194" s="14" t="str">
        <f>TEXT(Table1[[#This Row],[Order Date]],"mmmm")</f>
        <v>May</v>
      </c>
      <c r="AB194" s="8" t="str">
        <f>TEXT(Table1[[#This Row],[Order Date]],"yyyy")</f>
        <v>2015</v>
      </c>
      <c r="AC194" s="13">
        <v>42138</v>
      </c>
      <c r="AD194" s="12">
        <v>-165.45</v>
      </c>
      <c r="AE194" s="12">
        <v>17</v>
      </c>
      <c r="AF194" s="12">
        <v>84.76</v>
      </c>
      <c r="AG194" s="12">
        <v>89647</v>
      </c>
      <c r="AH194" s="7" t="str">
        <f>IF(COUNTIF(Returns!$A$2:$A$1635,Orders!AG194)&gt;0,"Returned","Not Returned")</f>
        <v>Not Returned</v>
      </c>
    </row>
    <row r="195" spans="5:34" ht="13.8" thickTop="1" thickBot="1" x14ac:dyDescent="0.3">
      <c r="E195" s="9">
        <v>19108</v>
      </c>
      <c r="F195" s="2" t="s">
        <v>106</v>
      </c>
      <c r="G195" s="2">
        <v>7.0000000000000007E-2</v>
      </c>
      <c r="H195" s="2">
        <v>6.68</v>
      </c>
      <c r="I195" s="2">
        <v>6.92</v>
      </c>
      <c r="J195" s="2">
        <v>353</v>
      </c>
      <c r="K195" s="7" t="str">
        <f>IF(COUNTIF(Table1[Customer ID],Table1[[#This Row],[Customer ID]])&gt;1,"Repeat Customer","One-Time Customer")</f>
        <v>Repeat Customer</v>
      </c>
      <c r="L195" s="2" t="s">
        <v>457</v>
      </c>
      <c r="M195" s="2" t="s">
        <v>49</v>
      </c>
      <c r="N195" s="2" t="s">
        <v>40</v>
      </c>
      <c r="O195" s="2" t="s">
        <v>29</v>
      </c>
      <c r="P195" s="2" t="s">
        <v>93</v>
      </c>
      <c r="Q195" s="2" t="s">
        <v>59</v>
      </c>
      <c r="R195" s="2" t="s">
        <v>460</v>
      </c>
      <c r="S195" s="2">
        <v>0.37</v>
      </c>
      <c r="T195" s="7">
        <f>Table1[[#This Row],[Profit]]/Table1[[#This Row],[Sales]]</f>
        <v>-1.346051125524609</v>
      </c>
      <c r="U195" s="2" t="s">
        <v>33</v>
      </c>
      <c r="V195" s="2" t="s">
        <v>34</v>
      </c>
      <c r="W195" s="2" t="s">
        <v>378</v>
      </c>
      <c r="X195" s="2" t="s">
        <v>459</v>
      </c>
      <c r="Y195" s="2">
        <v>85301</v>
      </c>
      <c r="Z195" s="10">
        <v>42138</v>
      </c>
      <c r="AA195" s="14" t="str">
        <f>TEXT(Table1[[#This Row],[Order Date]],"mmmm")</f>
        <v>May</v>
      </c>
      <c r="AB195" s="8" t="str">
        <f>TEXT(Table1[[#This Row],[Order Date]],"yyyy")</f>
        <v>2015</v>
      </c>
      <c r="AC195" s="10">
        <v>42145</v>
      </c>
      <c r="AD195" s="2">
        <v>-141.12</v>
      </c>
      <c r="AE195" s="2">
        <v>16</v>
      </c>
      <c r="AF195" s="2">
        <v>104.84</v>
      </c>
      <c r="AG195" s="2">
        <v>89647</v>
      </c>
      <c r="AH195" s="7" t="str">
        <f>IF(COUNTIF(Returns!$A$2:$A$1635,Orders!AG195)&gt;0,"Returned","Not Returned")</f>
        <v>Not Returned</v>
      </c>
    </row>
    <row r="196" spans="5:34" ht="13.8" thickTop="1" thickBot="1" x14ac:dyDescent="0.3">
      <c r="E196" s="11">
        <v>20760</v>
      </c>
      <c r="F196" s="12" t="s">
        <v>47</v>
      </c>
      <c r="G196" s="12">
        <v>7.0000000000000007E-2</v>
      </c>
      <c r="H196" s="12">
        <v>124.49</v>
      </c>
      <c r="I196" s="12">
        <v>51.94</v>
      </c>
      <c r="J196" s="12">
        <v>357</v>
      </c>
      <c r="K196" s="7" t="str">
        <f>IF(COUNTIF(Table1[Customer ID],Table1[[#This Row],[Customer ID]])&gt;1,"Repeat Customer","One-Time Customer")</f>
        <v>One-Time Customer</v>
      </c>
      <c r="L196" s="12" t="s">
        <v>461</v>
      </c>
      <c r="M196" s="12" t="s">
        <v>39</v>
      </c>
      <c r="N196" s="12" t="s">
        <v>28</v>
      </c>
      <c r="O196" s="12" t="s">
        <v>41</v>
      </c>
      <c r="P196" s="12" t="s">
        <v>152</v>
      </c>
      <c r="Q196" s="12" t="s">
        <v>121</v>
      </c>
      <c r="R196" s="12" t="s">
        <v>462</v>
      </c>
      <c r="S196" s="12">
        <v>0.63</v>
      </c>
      <c r="T196" s="7">
        <f>Table1[[#This Row],[Profit]]/Table1[[#This Row],[Sales]]</f>
        <v>0.62652119911599891</v>
      </c>
      <c r="U196" s="12" t="s">
        <v>33</v>
      </c>
      <c r="V196" s="12" t="s">
        <v>34</v>
      </c>
      <c r="W196" s="12" t="s">
        <v>378</v>
      </c>
      <c r="X196" s="12" t="s">
        <v>463</v>
      </c>
      <c r="Y196" s="12">
        <v>86401</v>
      </c>
      <c r="Z196" s="13">
        <v>42148</v>
      </c>
      <c r="AA196" s="14" t="str">
        <f>TEXT(Table1[[#This Row],[Order Date]],"mmmm")</f>
        <v>May</v>
      </c>
      <c r="AB196" s="8" t="str">
        <f>TEXT(Table1[[#This Row],[Order Date]],"yyyy")</f>
        <v>2015</v>
      </c>
      <c r="AC196" s="13">
        <v>42149</v>
      </c>
      <c r="AD196" s="12">
        <v>1074.44</v>
      </c>
      <c r="AE196" s="12">
        <v>14</v>
      </c>
      <c r="AF196" s="12">
        <v>1714.93</v>
      </c>
      <c r="AG196" s="12">
        <v>91131</v>
      </c>
      <c r="AH196" s="7" t="str">
        <f>IF(COUNTIF(Returns!$A$2:$A$1635,Orders!AG196)&gt;0,"Returned","Not Returned")</f>
        <v>Not Returned</v>
      </c>
    </row>
    <row r="197" spans="5:34" ht="12.75" customHeight="1" thickTop="1" thickBot="1" x14ac:dyDescent="0.3">
      <c r="E197" s="9">
        <v>24627</v>
      </c>
      <c r="F197" s="2" t="s">
        <v>106</v>
      </c>
      <c r="G197" s="2">
        <v>0.04</v>
      </c>
      <c r="H197" s="2">
        <v>125.99</v>
      </c>
      <c r="I197" s="2">
        <v>8.99</v>
      </c>
      <c r="J197" s="2">
        <v>358</v>
      </c>
      <c r="K197" s="7" t="str">
        <f>IF(COUNTIF(Table1[Customer ID],Table1[[#This Row],[Customer ID]])&gt;1,"Repeat Customer","One-Time Customer")</f>
        <v>One-Time Customer</v>
      </c>
      <c r="L197" s="2" t="s">
        <v>464</v>
      </c>
      <c r="M197" s="2" t="s">
        <v>49</v>
      </c>
      <c r="N197" s="2" t="s">
        <v>28</v>
      </c>
      <c r="O197" s="2" t="s">
        <v>77</v>
      </c>
      <c r="P197" s="2" t="s">
        <v>78</v>
      </c>
      <c r="Q197" s="2" t="s">
        <v>59</v>
      </c>
      <c r="R197" s="2" t="s">
        <v>465</v>
      </c>
      <c r="S197" s="2">
        <v>0.59</v>
      </c>
      <c r="T197" s="7">
        <f>Table1[[#This Row],[Profit]]/Table1[[#This Row],[Sales]]</f>
        <v>-5.8158584529874942</v>
      </c>
      <c r="U197" s="2" t="s">
        <v>33</v>
      </c>
      <c r="V197" s="2" t="s">
        <v>53</v>
      </c>
      <c r="W197" s="2" t="s">
        <v>234</v>
      </c>
      <c r="X197" s="2" t="s">
        <v>466</v>
      </c>
      <c r="Y197" s="2">
        <v>19406</v>
      </c>
      <c r="Z197" s="10">
        <v>42013</v>
      </c>
      <c r="AA197" s="14" t="str">
        <f>TEXT(Table1[[#This Row],[Order Date]],"mmmm")</f>
        <v>January</v>
      </c>
      <c r="AB197" s="8" t="str">
        <f>TEXT(Table1[[#This Row],[Order Date]],"yyyy")</f>
        <v>2015</v>
      </c>
      <c r="AC197" s="10">
        <v>42020</v>
      </c>
      <c r="AD197" s="2">
        <v>-627.82191999999998</v>
      </c>
      <c r="AE197" s="2">
        <v>1</v>
      </c>
      <c r="AF197" s="2">
        <v>107.95</v>
      </c>
      <c r="AG197" s="2">
        <v>91130</v>
      </c>
      <c r="AH197" s="7" t="str">
        <f>IF(COUNTIF(Returns!$A$2:$A$1635,Orders!AG197)&gt;0,"Returned","Not Returned")</f>
        <v>Not Returned</v>
      </c>
    </row>
    <row r="198" spans="5:34" ht="12.75" customHeight="1" thickTop="1" thickBot="1" x14ac:dyDescent="0.3">
      <c r="E198" s="11">
        <v>18278</v>
      </c>
      <c r="F198" s="12" t="s">
        <v>56</v>
      </c>
      <c r="G198" s="12">
        <v>0.05</v>
      </c>
      <c r="H198" s="12">
        <v>328.14</v>
      </c>
      <c r="I198" s="12">
        <v>91.05</v>
      </c>
      <c r="J198" s="12">
        <v>366</v>
      </c>
      <c r="K198" s="7" t="str">
        <f>IF(COUNTIF(Table1[Customer ID],Table1[[#This Row],[Customer ID]])&gt;1,"Repeat Customer","One-Time Customer")</f>
        <v>One-Time Customer</v>
      </c>
      <c r="L198" s="12" t="s">
        <v>467</v>
      </c>
      <c r="M198" s="12" t="s">
        <v>39</v>
      </c>
      <c r="N198" s="12" t="s">
        <v>58</v>
      </c>
      <c r="O198" s="12" t="s">
        <v>29</v>
      </c>
      <c r="P198" s="12" t="s">
        <v>257</v>
      </c>
      <c r="Q198" s="12" t="s">
        <v>43</v>
      </c>
      <c r="R198" s="12" t="s">
        <v>468</v>
      </c>
      <c r="S198" s="12">
        <v>0.56999999999999995</v>
      </c>
      <c r="T198" s="7">
        <f>Table1[[#This Row],[Profit]]/Table1[[#This Row],[Sales]]</f>
        <v>0.20910639335765607</v>
      </c>
      <c r="U198" s="12" t="s">
        <v>33</v>
      </c>
      <c r="V198" s="12" t="s">
        <v>53</v>
      </c>
      <c r="W198" s="12" t="s">
        <v>469</v>
      </c>
      <c r="X198" s="12" t="s">
        <v>470</v>
      </c>
      <c r="Y198" s="12">
        <v>2910</v>
      </c>
      <c r="Z198" s="13">
        <v>42021</v>
      </c>
      <c r="AA198" s="14" t="str">
        <f>TEXT(Table1[[#This Row],[Order Date]],"mmmm")</f>
        <v>January</v>
      </c>
      <c r="AB198" s="8" t="str">
        <f>TEXT(Table1[[#This Row],[Order Date]],"yyyy")</f>
        <v>2015</v>
      </c>
      <c r="AC198" s="13">
        <v>42023</v>
      </c>
      <c r="AD198" s="12">
        <v>411.5172</v>
      </c>
      <c r="AE198" s="12">
        <v>6</v>
      </c>
      <c r="AF198" s="12">
        <v>1967.98</v>
      </c>
      <c r="AG198" s="12">
        <v>87347</v>
      </c>
      <c r="AH198" s="7" t="str">
        <f>IF(COUNTIF(Returns!$A$2:$A$1635,Orders!AG198)&gt;0,"Returned","Not Returned")</f>
        <v>Not Returned</v>
      </c>
    </row>
    <row r="199" spans="5:34" ht="12.75" customHeight="1" thickTop="1" thickBot="1" x14ac:dyDescent="0.3">
      <c r="E199" s="9">
        <v>24794</v>
      </c>
      <c r="F199" s="2" t="s">
        <v>106</v>
      </c>
      <c r="G199" s="2">
        <v>0.09</v>
      </c>
      <c r="H199" s="2">
        <v>19.23</v>
      </c>
      <c r="I199" s="2">
        <v>6.15</v>
      </c>
      <c r="J199" s="2">
        <v>369</v>
      </c>
      <c r="K199" s="7" t="str">
        <f>IF(COUNTIF(Table1[Customer ID],Table1[[#This Row],[Customer ID]])&gt;1,"Repeat Customer","One-Time Customer")</f>
        <v>One-Time Customer</v>
      </c>
      <c r="L199" s="2" t="s">
        <v>471</v>
      </c>
      <c r="M199" s="2" t="s">
        <v>27</v>
      </c>
      <c r="N199" s="2" t="s">
        <v>28</v>
      </c>
      <c r="O199" s="2" t="s">
        <v>41</v>
      </c>
      <c r="P199" s="2" t="s">
        <v>50</v>
      </c>
      <c r="Q199" s="2" t="s">
        <v>51</v>
      </c>
      <c r="R199" s="2" t="s">
        <v>472</v>
      </c>
      <c r="S199" s="2">
        <v>0.44</v>
      </c>
      <c r="T199" s="7">
        <f>Table1[[#This Row],[Profit]]/Table1[[#This Row],[Sales]]</f>
        <v>0.53598579040852568</v>
      </c>
      <c r="U199" s="2" t="s">
        <v>33</v>
      </c>
      <c r="V199" s="2" t="s">
        <v>34</v>
      </c>
      <c r="W199" s="2" t="s">
        <v>45</v>
      </c>
      <c r="X199" s="2" t="s">
        <v>473</v>
      </c>
      <c r="Y199" s="2">
        <v>94601</v>
      </c>
      <c r="Z199" s="10">
        <v>42105</v>
      </c>
      <c r="AA199" s="14" t="str">
        <f>TEXT(Table1[[#This Row],[Order Date]],"mmmm")</f>
        <v>April</v>
      </c>
      <c r="AB199" s="8" t="str">
        <f>TEXT(Table1[[#This Row],[Order Date]],"yyyy")</f>
        <v>2015</v>
      </c>
      <c r="AC199" s="10">
        <v>42107</v>
      </c>
      <c r="AD199" s="2">
        <v>211.232</v>
      </c>
      <c r="AE199" s="2">
        <v>21</v>
      </c>
      <c r="AF199" s="2">
        <v>394.1</v>
      </c>
      <c r="AG199" s="2">
        <v>90292</v>
      </c>
      <c r="AH199" s="7" t="str">
        <f>IF(COUNTIF(Returns!$A$2:$A$1635,Orders!AG199)&gt;0,"Returned","Not Returned")</f>
        <v>Not Returned</v>
      </c>
    </row>
    <row r="200" spans="5:34" ht="12.75" customHeight="1" thickTop="1" thickBot="1" x14ac:dyDescent="0.3">
      <c r="E200" s="11">
        <v>20401</v>
      </c>
      <c r="F200" s="12" t="s">
        <v>37</v>
      </c>
      <c r="G200" s="12">
        <v>0.02</v>
      </c>
      <c r="H200" s="12">
        <v>20.99</v>
      </c>
      <c r="I200" s="12">
        <v>4.8099999999999996</v>
      </c>
      <c r="J200" s="12">
        <v>370</v>
      </c>
      <c r="K200" s="7" t="str">
        <f>IF(COUNTIF(Table1[Customer ID],Table1[[#This Row],[Customer ID]])&gt;1,"Repeat Customer","One-Time Customer")</f>
        <v>One-Time Customer</v>
      </c>
      <c r="L200" s="12" t="s">
        <v>474</v>
      </c>
      <c r="M200" s="12" t="s">
        <v>49</v>
      </c>
      <c r="N200" s="12" t="s">
        <v>28</v>
      </c>
      <c r="O200" s="12" t="s">
        <v>77</v>
      </c>
      <c r="P200" s="12" t="s">
        <v>78</v>
      </c>
      <c r="Q200" s="12" t="s">
        <v>86</v>
      </c>
      <c r="R200" s="12" t="s">
        <v>475</v>
      </c>
      <c r="S200" s="12">
        <v>0.57999999999999996</v>
      </c>
      <c r="T200" s="7">
        <f>Table1[[#This Row],[Profit]]/Table1[[#This Row],[Sales]]</f>
        <v>0.18689890761665229</v>
      </c>
      <c r="U200" s="12" t="s">
        <v>33</v>
      </c>
      <c r="V200" s="12" t="s">
        <v>53</v>
      </c>
      <c r="W200" s="12" t="s">
        <v>188</v>
      </c>
      <c r="X200" s="12" t="s">
        <v>476</v>
      </c>
      <c r="Y200" s="12">
        <v>4240</v>
      </c>
      <c r="Z200" s="13">
        <v>42151</v>
      </c>
      <c r="AA200" s="14" t="str">
        <f>TEXT(Table1[[#This Row],[Order Date]],"mmmm")</f>
        <v>May</v>
      </c>
      <c r="AB200" s="8" t="str">
        <f>TEXT(Table1[[#This Row],[Order Date]],"yyyy")</f>
        <v>2015</v>
      </c>
      <c r="AC200" s="13">
        <v>42153</v>
      </c>
      <c r="AD200" s="12">
        <v>49.787999999999997</v>
      </c>
      <c r="AE200" s="12">
        <v>15</v>
      </c>
      <c r="AF200" s="12">
        <v>266.39</v>
      </c>
      <c r="AG200" s="12">
        <v>90291</v>
      </c>
      <c r="AH200" s="7" t="str">
        <f>IF(COUNTIF(Returns!$A$2:$A$1635,Orders!AG200)&gt;0,"Returned","Not Returned")</f>
        <v>Not Returned</v>
      </c>
    </row>
    <row r="201" spans="5:34" ht="12.75" customHeight="1" thickTop="1" thickBot="1" x14ac:dyDescent="0.3">
      <c r="E201" s="9">
        <v>20400</v>
      </c>
      <c r="F201" s="2" t="s">
        <v>37</v>
      </c>
      <c r="G201" s="2">
        <v>0.05</v>
      </c>
      <c r="H201" s="2">
        <v>5.4</v>
      </c>
      <c r="I201" s="2">
        <v>7.78</v>
      </c>
      <c r="J201" s="2">
        <v>371</v>
      </c>
      <c r="K201" s="7" t="str">
        <f>IF(COUNTIF(Table1[Customer ID],Table1[[#This Row],[Customer ID]])&gt;1,"Repeat Customer","One-Time Customer")</f>
        <v>One-Time Customer</v>
      </c>
      <c r="L201" s="2" t="s">
        <v>477</v>
      </c>
      <c r="M201" s="2" t="s">
        <v>27</v>
      </c>
      <c r="N201" s="2" t="s">
        <v>28</v>
      </c>
      <c r="O201" s="2" t="s">
        <v>29</v>
      </c>
      <c r="P201" s="2" t="s">
        <v>109</v>
      </c>
      <c r="Q201" s="2" t="s">
        <v>59</v>
      </c>
      <c r="R201" s="2" t="s">
        <v>310</v>
      </c>
      <c r="S201" s="2">
        <v>0.37</v>
      </c>
      <c r="T201" s="7">
        <f>Table1[[#This Row],[Profit]]/Table1[[#This Row],[Sales]]</f>
        <v>-2.5594268622153611</v>
      </c>
      <c r="U201" s="2" t="s">
        <v>33</v>
      </c>
      <c r="V201" s="2" t="s">
        <v>53</v>
      </c>
      <c r="W201" s="2" t="s">
        <v>193</v>
      </c>
      <c r="X201" s="2" t="s">
        <v>478</v>
      </c>
      <c r="Y201" s="2">
        <v>2149</v>
      </c>
      <c r="Z201" s="10">
        <v>42151</v>
      </c>
      <c r="AA201" s="14" t="str">
        <f>TEXT(Table1[[#This Row],[Order Date]],"mmmm")</f>
        <v>May</v>
      </c>
      <c r="AB201" s="8" t="str">
        <f>TEXT(Table1[[#This Row],[Order Date]],"yyyy")</f>
        <v>2015</v>
      </c>
      <c r="AC201" s="10">
        <v>42153</v>
      </c>
      <c r="AD201" s="2">
        <v>-132.62950000000001</v>
      </c>
      <c r="AE201" s="2">
        <v>9</v>
      </c>
      <c r="AF201" s="2">
        <v>51.82</v>
      </c>
      <c r="AG201" s="2">
        <v>90291</v>
      </c>
      <c r="AH201" s="7" t="str">
        <f>IF(COUNTIF(Returns!$A$2:$A$1635,Orders!AG201)&gt;0,"Returned","Not Returned")</f>
        <v>Not Returned</v>
      </c>
    </row>
    <row r="202" spans="5:34" ht="12.75" customHeight="1" thickTop="1" thickBot="1" x14ac:dyDescent="0.3">
      <c r="E202" s="11">
        <v>3392</v>
      </c>
      <c r="F202" s="12" t="s">
        <v>37</v>
      </c>
      <c r="G202" s="12">
        <v>0.02</v>
      </c>
      <c r="H202" s="12">
        <v>200.98</v>
      </c>
      <c r="I202" s="12">
        <v>55.96</v>
      </c>
      <c r="J202" s="12">
        <v>373</v>
      </c>
      <c r="K202" s="7" t="str">
        <f>IF(COUNTIF(Table1[Customer ID],Table1[[#This Row],[Customer ID]])&gt;1,"Repeat Customer","One-Time Customer")</f>
        <v>Repeat Customer</v>
      </c>
      <c r="L202" s="12" t="s">
        <v>479</v>
      </c>
      <c r="M202" s="12" t="s">
        <v>39</v>
      </c>
      <c r="N202" s="12" t="s">
        <v>58</v>
      </c>
      <c r="O202" s="12" t="s">
        <v>41</v>
      </c>
      <c r="P202" s="12" t="s">
        <v>191</v>
      </c>
      <c r="Q202" s="12" t="s">
        <v>121</v>
      </c>
      <c r="R202" s="12" t="s">
        <v>480</v>
      </c>
      <c r="S202" s="12">
        <v>0.75</v>
      </c>
      <c r="T202" s="7">
        <f>Table1[[#This Row],[Profit]]/Table1[[#This Row],[Sales]]</f>
        <v>-1.7152710805484507E-2</v>
      </c>
      <c r="U202" s="12" t="s">
        <v>33</v>
      </c>
      <c r="V202" s="12" t="s">
        <v>61</v>
      </c>
      <c r="W202" s="12" t="s">
        <v>300</v>
      </c>
      <c r="X202" s="12" t="s">
        <v>301</v>
      </c>
      <c r="Y202" s="12">
        <v>48234</v>
      </c>
      <c r="Z202" s="13">
        <v>42077</v>
      </c>
      <c r="AA202" s="14" t="str">
        <f>TEXT(Table1[[#This Row],[Order Date]],"mmmm")</f>
        <v>March</v>
      </c>
      <c r="AB202" s="8" t="str">
        <f>TEXT(Table1[[#This Row],[Order Date]],"yyyy")</f>
        <v>2015</v>
      </c>
      <c r="AC202" s="13">
        <v>42079</v>
      </c>
      <c r="AD202" s="12">
        <v>-163.63</v>
      </c>
      <c r="AE202" s="12">
        <v>45</v>
      </c>
      <c r="AF202" s="12">
        <v>9539.6</v>
      </c>
      <c r="AG202" s="12">
        <v>24193</v>
      </c>
      <c r="AH202" s="7" t="str">
        <f>IF(COUNTIF(Returns!$A$2:$A$1635,Orders!AG202)&gt;0,"Returned","Not Returned")</f>
        <v>Not Returned</v>
      </c>
    </row>
    <row r="203" spans="5:34" ht="12.75" customHeight="1" thickTop="1" thickBot="1" x14ac:dyDescent="0.3">
      <c r="E203" s="9">
        <v>3393</v>
      </c>
      <c r="F203" s="2" t="s">
        <v>37</v>
      </c>
      <c r="G203" s="2">
        <v>0.02</v>
      </c>
      <c r="H203" s="2">
        <v>4.28</v>
      </c>
      <c r="I203" s="2">
        <v>5.17</v>
      </c>
      <c r="J203" s="2">
        <v>373</v>
      </c>
      <c r="K203" s="7" t="str">
        <f>IF(COUNTIF(Table1[Customer ID],Table1[[#This Row],[Customer ID]])&gt;1,"Repeat Customer","One-Time Customer")</f>
        <v>Repeat Customer</v>
      </c>
      <c r="L203" s="2" t="s">
        <v>479</v>
      </c>
      <c r="M203" s="2" t="s">
        <v>49</v>
      </c>
      <c r="N203" s="2" t="s">
        <v>58</v>
      </c>
      <c r="O203" s="2" t="s">
        <v>29</v>
      </c>
      <c r="P203" s="2" t="s">
        <v>93</v>
      </c>
      <c r="Q203" s="2" t="s">
        <v>59</v>
      </c>
      <c r="R203" s="2" t="s">
        <v>481</v>
      </c>
      <c r="S203" s="2">
        <v>0.4</v>
      </c>
      <c r="T203" s="7">
        <f>Table1[[#This Row],[Profit]]/Table1[[#This Row],[Sales]]</f>
        <v>-0.58137629710540684</v>
      </c>
      <c r="U203" s="2" t="s">
        <v>33</v>
      </c>
      <c r="V203" s="2" t="s">
        <v>61</v>
      </c>
      <c r="W203" s="2" t="s">
        <v>300</v>
      </c>
      <c r="X203" s="2" t="s">
        <v>301</v>
      </c>
      <c r="Y203" s="2">
        <v>48234</v>
      </c>
      <c r="Z203" s="10">
        <v>42077</v>
      </c>
      <c r="AA203" s="14" t="str">
        <f>TEXT(Table1[[#This Row],[Order Date]],"mmmm")</f>
        <v>March</v>
      </c>
      <c r="AB203" s="8" t="str">
        <f>TEXT(Table1[[#This Row],[Order Date]],"yyyy")</f>
        <v>2015</v>
      </c>
      <c r="AC203" s="10">
        <v>42078</v>
      </c>
      <c r="AD203" s="2">
        <v>-63.87</v>
      </c>
      <c r="AE203" s="2">
        <v>24</v>
      </c>
      <c r="AF203" s="2">
        <v>109.86</v>
      </c>
      <c r="AG203" s="2">
        <v>24193</v>
      </c>
      <c r="AH203" s="7" t="str">
        <f>IF(COUNTIF(Returns!$A$2:$A$1635,Orders!AG203)&gt;0,"Returned","Not Returned")</f>
        <v>Not Returned</v>
      </c>
    </row>
    <row r="204" spans="5:34" ht="12.75" customHeight="1" thickTop="1" thickBot="1" x14ac:dyDescent="0.3">
      <c r="E204" s="11">
        <v>3394</v>
      </c>
      <c r="F204" s="12" t="s">
        <v>37</v>
      </c>
      <c r="G204" s="12">
        <v>0.04</v>
      </c>
      <c r="H204" s="12">
        <v>85.99</v>
      </c>
      <c r="I204" s="12">
        <v>0.99</v>
      </c>
      <c r="J204" s="12">
        <v>373</v>
      </c>
      <c r="K204" s="7" t="str">
        <f>IF(COUNTIF(Table1[Customer ID],Table1[[#This Row],[Customer ID]])&gt;1,"Repeat Customer","One-Time Customer")</f>
        <v>Repeat Customer</v>
      </c>
      <c r="L204" s="12" t="s">
        <v>479</v>
      </c>
      <c r="M204" s="12" t="s">
        <v>49</v>
      </c>
      <c r="N204" s="12" t="s">
        <v>58</v>
      </c>
      <c r="O204" s="12" t="s">
        <v>77</v>
      </c>
      <c r="P204" s="12" t="s">
        <v>78</v>
      </c>
      <c r="Q204" s="12" t="s">
        <v>31</v>
      </c>
      <c r="R204" s="12" t="s">
        <v>482</v>
      </c>
      <c r="S204" s="12">
        <v>0.85</v>
      </c>
      <c r="T204" s="7">
        <f>Table1[[#This Row],[Profit]]/Table1[[#This Row],[Sales]]</f>
        <v>-0.12279969996705246</v>
      </c>
      <c r="U204" s="12" t="s">
        <v>33</v>
      </c>
      <c r="V204" s="12" t="s">
        <v>61</v>
      </c>
      <c r="W204" s="12" t="s">
        <v>300</v>
      </c>
      <c r="X204" s="12" t="s">
        <v>301</v>
      </c>
      <c r="Y204" s="12">
        <v>48234</v>
      </c>
      <c r="Z204" s="13">
        <v>42077</v>
      </c>
      <c r="AA204" s="14" t="str">
        <f>TEXT(Table1[[#This Row],[Order Date]],"mmmm")</f>
        <v>March</v>
      </c>
      <c r="AB204" s="8" t="str">
        <f>TEXT(Table1[[#This Row],[Order Date]],"yyyy")</f>
        <v>2015</v>
      </c>
      <c r="AC204" s="13">
        <v>42079</v>
      </c>
      <c r="AD204" s="12">
        <v>-175.17500000000001</v>
      </c>
      <c r="AE204" s="12">
        <v>19</v>
      </c>
      <c r="AF204" s="12">
        <v>1426.51</v>
      </c>
      <c r="AG204" s="12">
        <v>24193</v>
      </c>
      <c r="AH204" s="7" t="str">
        <f>IF(COUNTIF(Returns!$A$2:$A$1635,Orders!AG204)&gt;0,"Returned","Not Returned")</f>
        <v>Not Returned</v>
      </c>
    </row>
    <row r="205" spans="5:34" ht="12.75" customHeight="1" thickTop="1" thickBot="1" x14ac:dyDescent="0.3">
      <c r="E205" s="9">
        <v>21392</v>
      </c>
      <c r="F205" s="2" t="s">
        <v>37</v>
      </c>
      <c r="G205" s="2">
        <v>0.02</v>
      </c>
      <c r="H205" s="2">
        <v>200.98</v>
      </c>
      <c r="I205" s="2">
        <v>55.96</v>
      </c>
      <c r="J205" s="2">
        <v>375</v>
      </c>
      <c r="K205" s="7" t="str">
        <f>IF(COUNTIF(Table1[Customer ID],Table1[[#This Row],[Customer ID]])&gt;1,"Repeat Customer","One-Time Customer")</f>
        <v>Repeat Customer</v>
      </c>
      <c r="L205" s="2" t="s">
        <v>483</v>
      </c>
      <c r="M205" s="2" t="s">
        <v>39</v>
      </c>
      <c r="N205" s="2" t="s">
        <v>58</v>
      </c>
      <c r="O205" s="2" t="s">
        <v>41</v>
      </c>
      <c r="P205" s="2" t="s">
        <v>191</v>
      </c>
      <c r="Q205" s="2" t="s">
        <v>121</v>
      </c>
      <c r="R205" s="2" t="s">
        <v>480</v>
      </c>
      <c r="S205" s="2">
        <v>0.75</v>
      </c>
      <c r="T205" s="7">
        <f>Table1[[#This Row],[Profit]]/Table1[[#This Row],[Sales]]</f>
        <v>-9.6465457352373579E-2</v>
      </c>
      <c r="U205" s="2" t="s">
        <v>33</v>
      </c>
      <c r="V205" s="2" t="s">
        <v>136</v>
      </c>
      <c r="W205" s="2" t="s">
        <v>244</v>
      </c>
      <c r="X205" s="2" t="s">
        <v>484</v>
      </c>
      <c r="Y205" s="2">
        <v>37814</v>
      </c>
      <c r="Z205" s="10">
        <v>42077</v>
      </c>
      <c r="AA205" s="14" t="str">
        <f>TEXT(Table1[[#This Row],[Order Date]],"mmmm")</f>
        <v>March</v>
      </c>
      <c r="AB205" s="8" t="str">
        <f>TEXT(Table1[[#This Row],[Order Date]],"yyyy")</f>
        <v>2015</v>
      </c>
      <c r="AC205" s="10">
        <v>42079</v>
      </c>
      <c r="AD205" s="2">
        <v>-224.94779999999997</v>
      </c>
      <c r="AE205" s="2">
        <v>11</v>
      </c>
      <c r="AF205" s="2">
        <v>2331.9</v>
      </c>
      <c r="AG205" s="2">
        <v>90917</v>
      </c>
      <c r="AH205" s="7" t="str">
        <f>IF(COUNTIF(Returns!$A$2:$A$1635,Orders!AG205)&gt;0,"Returned","Not Returned")</f>
        <v>Not Returned</v>
      </c>
    </row>
    <row r="206" spans="5:34" ht="12.75" customHeight="1" thickTop="1" thickBot="1" x14ac:dyDescent="0.3">
      <c r="E206" s="11">
        <v>21393</v>
      </c>
      <c r="F206" s="12" t="s">
        <v>37</v>
      </c>
      <c r="G206" s="12">
        <v>0.02</v>
      </c>
      <c r="H206" s="12">
        <v>4.28</v>
      </c>
      <c r="I206" s="12">
        <v>5.17</v>
      </c>
      <c r="J206" s="12">
        <v>375</v>
      </c>
      <c r="K206" s="7" t="str">
        <f>IF(COUNTIF(Table1[Customer ID],Table1[[#This Row],[Customer ID]])&gt;1,"Repeat Customer","One-Time Customer")</f>
        <v>Repeat Customer</v>
      </c>
      <c r="L206" s="12" t="s">
        <v>483</v>
      </c>
      <c r="M206" s="12" t="s">
        <v>49</v>
      </c>
      <c r="N206" s="12" t="s">
        <v>58</v>
      </c>
      <c r="O206" s="12" t="s">
        <v>29</v>
      </c>
      <c r="P206" s="12" t="s">
        <v>93</v>
      </c>
      <c r="Q206" s="12" t="s">
        <v>59</v>
      </c>
      <c r="R206" s="12" t="s">
        <v>481</v>
      </c>
      <c r="S206" s="12">
        <v>0.4</v>
      </c>
      <c r="T206" s="7">
        <f>Table1[[#This Row],[Profit]]/Table1[[#This Row],[Sales]]</f>
        <v>7.1641791044776113</v>
      </c>
      <c r="U206" s="12" t="s">
        <v>33</v>
      </c>
      <c r="V206" s="12" t="s">
        <v>136</v>
      </c>
      <c r="W206" s="12" t="s">
        <v>244</v>
      </c>
      <c r="X206" s="12" t="s">
        <v>484</v>
      </c>
      <c r="Y206" s="12">
        <v>37814</v>
      </c>
      <c r="Z206" s="13">
        <v>42077</v>
      </c>
      <c r="AA206" s="14" t="str">
        <f>TEXT(Table1[[#This Row],[Order Date]],"mmmm")</f>
        <v>March</v>
      </c>
      <c r="AB206" s="8" t="str">
        <f>TEXT(Table1[[#This Row],[Order Date]],"yyyy")</f>
        <v>2015</v>
      </c>
      <c r="AC206" s="13">
        <v>42078</v>
      </c>
      <c r="AD206" s="12">
        <v>196.79999999999998</v>
      </c>
      <c r="AE206" s="12">
        <v>6</v>
      </c>
      <c r="AF206" s="12">
        <v>27.47</v>
      </c>
      <c r="AG206" s="12">
        <v>90917</v>
      </c>
      <c r="AH206" s="7" t="str">
        <f>IF(COUNTIF(Returns!$A$2:$A$1635,Orders!AG206)&gt;0,"Returned","Not Returned")</f>
        <v>Not Returned</v>
      </c>
    </row>
    <row r="207" spans="5:34" ht="12.75" customHeight="1" thickTop="1" thickBot="1" x14ac:dyDescent="0.3">
      <c r="E207" s="9">
        <v>19073</v>
      </c>
      <c r="F207" s="2" t="s">
        <v>56</v>
      </c>
      <c r="G207" s="2">
        <v>0.03</v>
      </c>
      <c r="H207" s="2">
        <v>25.98</v>
      </c>
      <c r="I207" s="2">
        <v>5.37</v>
      </c>
      <c r="J207" s="2">
        <v>377</v>
      </c>
      <c r="K207" s="7" t="str">
        <f>IF(COUNTIF(Table1[Customer ID],Table1[[#This Row],[Customer ID]])&gt;1,"Repeat Customer","One-Time Customer")</f>
        <v>One-Time Customer</v>
      </c>
      <c r="L207" s="2" t="s">
        <v>485</v>
      </c>
      <c r="M207" s="2" t="s">
        <v>49</v>
      </c>
      <c r="N207" s="2" t="s">
        <v>114</v>
      </c>
      <c r="O207" s="2" t="s">
        <v>29</v>
      </c>
      <c r="P207" s="2" t="s">
        <v>257</v>
      </c>
      <c r="Q207" s="2" t="s">
        <v>86</v>
      </c>
      <c r="R207" s="2" t="s">
        <v>486</v>
      </c>
      <c r="S207" s="2">
        <v>0.5</v>
      </c>
      <c r="T207" s="7">
        <f>Table1[[#This Row],[Profit]]/Table1[[#This Row],[Sales]]</f>
        <v>0.54253390326990247</v>
      </c>
      <c r="U207" s="2" t="s">
        <v>33</v>
      </c>
      <c r="V207" s="2" t="s">
        <v>61</v>
      </c>
      <c r="W207" s="2" t="s">
        <v>178</v>
      </c>
      <c r="X207" s="2" t="s">
        <v>431</v>
      </c>
      <c r="Y207" s="2">
        <v>60510</v>
      </c>
      <c r="Z207" s="10">
        <v>42111</v>
      </c>
      <c r="AA207" s="14" t="str">
        <f>TEXT(Table1[[#This Row],[Order Date]],"mmmm")</f>
        <v>April</v>
      </c>
      <c r="AB207" s="8" t="str">
        <f>TEXT(Table1[[#This Row],[Order Date]],"yyyy")</f>
        <v>2015</v>
      </c>
      <c r="AC207" s="10">
        <v>42111</v>
      </c>
      <c r="AD207" s="2">
        <v>250.03759999999997</v>
      </c>
      <c r="AE207" s="2">
        <v>17</v>
      </c>
      <c r="AF207" s="2">
        <v>460.87</v>
      </c>
      <c r="AG207" s="2">
        <v>89579</v>
      </c>
      <c r="AH207" s="7" t="str">
        <f>IF(COUNTIF(Returns!$A$2:$A$1635,Orders!AG207)&gt;0,"Returned","Not Returned")</f>
        <v>Not Returned</v>
      </c>
    </row>
    <row r="208" spans="5:34" ht="12.75" customHeight="1" thickTop="1" thickBot="1" x14ac:dyDescent="0.3">
      <c r="E208" s="11">
        <v>22401</v>
      </c>
      <c r="F208" s="12" t="s">
        <v>37</v>
      </c>
      <c r="G208" s="12">
        <v>7.0000000000000007E-2</v>
      </c>
      <c r="H208" s="12">
        <v>415.88</v>
      </c>
      <c r="I208" s="12">
        <v>11.37</v>
      </c>
      <c r="J208" s="12">
        <v>381</v>
      </c>
      <c r="K208" s="7" t="str">
        <f>IF(COUNTIF(Table1[Customer ID],Table1[[#This Row],[Customer ID]])&gt;1,"Repeat Customer","One-Time Customer")</f>
        <v>One-Time Customer</v>
      </c>
      <c r="L208" s="12" t="s">
        <v>487</v>
      </c>
      <c r="M208" s="12" t="s">
        <v>49</v>
      </c>
      <c r="N208" s="12" t="s">
        <v>28</v>
      </c>
      <c r="O208" s="12" t="s">
        <v>29</v>
      </c>
      <c r="P208" s="12" t="s">
        <v>141</v>
      </c>
      <c r="Q208" s="12" t="s">
        <v>59</v>
      </c>
      <c r="R208" s="12" t="s">
        <v>488</v>
      </c>
      <c r="S208" s="12">
        <v>0.56999999999999995</v>
      </c>
      <c r="T208" s="7">
        <f>Table1[[#This Row],[Profit]]/Table1[[#This Row],[Sales]]</f>
        <v>-1.3677473321335329</v>
      </c>
      <c r="U208" s="12" t="s">
        <v>33</v>
      </c>
      <c r="V208" s="12" t="s">
        <v>61</v>
      </c>
      <c r="W208" s="12" t="s">
        <v>178</v>
      </c>
      <c r="X208" s="12" t="s">
        <v>489</v>
      </c>
      <c r="Y208" s="12">
        <v>61701</v>
      </c>
      <c r="Z208" s="13">
        <v>42125</v>
      </c>
      <c r="AA208" s="14" t="str">
        <f>TEXT(Table1[[#This Row],[Order Date]],"mmmm")</f>
        <v>May</v>
      </c>
      <c r="AB208" s="8" t="str">
        <f>TEXT(Table1[[#This Row],[Order Date]],"yyyy")</f>
        <v>2015</v>
      </c>
      <c r="AC208" s="13">
        <v>42125</v>
      </c>
      <c r="AD208" s="12">
        <v>-539.59</v>
      </c>
      <c r="AE208" s="12">
        <v>1</v>
      </c>
      <c r="AF208" s="12">
        <v>394.51</v>
      </c>
      <c r="AG208" s="12">
        <v>88929</v>
      </c>
      <c r="AH208" s="7" t="str">
        <f>IF(COUNTIF(Returns!$A$2:$A$1635,Orders!AG208)&gt;0,"Returned","Not Returned")</f>
        <v>Not Returned</v>
      </c>
    </row>
    <row r="209" spans="5:34" ht="12.75" customHeight="1" thickTop="1" thickBot="1" x14ac:dyDescent="0.3">
      <c r="E209" s="9">
        <v>21281</v>
      </c>
      <c r="F209" s="2" t="s">
        <v>47</v>
      </c>
      <c r="G209" s="2">
        <v>0.06</v>
      </c>
      <c r="H209" s="2">
        <v>5.34</v>
      </c>
      <c r="I209" s="2">
        <v>5.63</v>
      </c>
      <c r="J209" s="2">
        <v>383</v>
      </c>
      <c r="K209" s="7" t="str">
        <f>IF(COUNTIF(Table1[Customer ID],Table1[[#This Row],[Customer ID]])&gt;1,"Repeat Customer","One-Time Customer")</f>
        <v>Repeat Customer</v>
      </c>
      <c r="L209" s="2" t="s">
        <v>490</v>
      </c>
      <c r="M209" s="2" t="s">
        <v>49</v>
      </c>
      <c r="N209" s="2" t="s">
        <v>28</v>
      </c>
      <c r="O209" s="2" t="s">
        <v>29</v>
      </c>
      <c r="P209" s="2" t="s">
        <v>109</v>
      </c>
      <c r="Q209" s="2" t="s">
        <v>59</v>
      </c>
      <c r="R209" s="2" t="s">
        <v>491</v>
      </c>
      <c r="S209" s="2">
        <v>0.39</v>
      </c>
      <c r="T209" s="7">
        <f>Table1[[#This Row],[Profit]]/Table1[[#This Row],[Sales]]</f>
        <v>-2.1428978007761965</v>
      </c>
      <c r="U209" s="2" t="s">
        <v>33</v>
      </c>
      <c r="V209" s="2" t="s">
        <v>53</v>
      </c>
      <c r="W209" s="2" t="s">
        <v>234</v>
      </c>
      <c r="X209" s="2" t="s">
        <v>492</v>
      </c>
      <c r="Y209" s="2">
        <v>19026</v>
      </c>
      <c r="Z209" s="10">
        <v>42082</v>
      </c>
      <c r="AA209" s="14" t="str">
        <f>TEXT(Table1[[#This Row],[Order Date]],"mmmm")</f>
        <v>March</v>
      </c>
      <c r="AB209" s="8" t="str">
        <f>TEXT(Table1[[#This Row],[Order Date]],"yyyy")</f>
        <v>2015</v>
      </c>
      <c r="AC209" s="10">
        <v>42082</v>
      </c>
      <c r="AD209" s="2">
        <v>-82.822999999999993</v>
      </c>
      <c r="AE209" s="2">
        <v>7</v>
      </c>
      <c r="AF209" s="2">
        <v>38.65</v>
      </c>
      <c r="AG209" s="2">
        <v>88928</v>
      </c>
      <c r="AH209" s="7" t="str">
        <f>IF(COUNTIF(Returns!$A$2:$A$1635,Orders!AG209)&gt;0,"Returned","Not Returned")</f>
        <v>Not Returned</v>
      </c>
    </row>
    <row r="210" spans="5:34" ht="12.75" customHeight="1" thickTop="1" thickBot="1" x14ac:dyDescent="0.3">
      <c r="E210" s="11">
        <v>21282</v>
      </c>
      <c r="F210" s="12" t="s">
        <v>47</v>
      </c>
      <c r="G210" s="12">
        <v>7.0000000000000007E-2</v>
      </c>
      <c r="H210" s="12">
        <v>65.989999999999995</v>
      </c>
      <c r="I210" s="12">
        <v>5.26</v>
      </c>
      <c r="J210" s="12">
        <v>383</v>
      </c>
      <c r="K210" s="7" t="str">
        <f>IF(COUNTIF(Table1[Customer ID],Table1[[#This Row],[Customer ID]])&gt;1,"Repeat Customer","One-Time Customer")</f>
        <v>Repeat Customer</v>
      </c>
      <c r="L210" s="12" t="s">
        <v>490</v>
      </c>
      <c r="M210" s="12" t="s">
        <v>27</v>
      </c>
      <c r="N210" s="12" t="s">
        <v>28</v>
      </c>
      <c r="O210" s="12" t="s">
        <v>77</v>
      </c>
      <c r="P210" s="12" t="s">
        <v>78</v>
      </c>
      <c r="Q210" s="12" t="s">
        <v>59</v>
      </c>
      <c r="R210" s="12" t="s">
        <v>493</v>
      </c>
      <c r="S210" s="12">
        <v>0.56000000000000005</v>
      </c>
      <c r="T210" s="7">
        <f>Table1[[#This Row],[Profit]]/Table1[[#This Row],[Sales]]</f>
        <v>0.3826680484579924</v>
      </c>
      <c r="U210" s="12" t="s">
        <v>33</v>
      </c>
      <c r="V210" s="12" t="s">
        <v>53</v>
      </c>
      <c r="W210" s="12" t="s">
        <v>234</v>
      </c>
      <c r="X210" s="12" t="s">
        <v>492</v>
      </c>
      <c r="Y210" s="12">
        <v>19026</v>
      </c>
      <c r="Z210" s="13">
        <v>42082</v>
      </c>
      <c r="AA210" s="14" t="str">
        <f>TEXT(Table1[[#This Row],[Order Date]],"mmmm")</f>
        <v>March</v>
      </c>
      <c r="AB210" s="8" t="str">
        <f>TEXT(Table1[[#This Row],[Order Date]],"yyyy")</f>
        <v>2015</v>
      </c>
      <c r="AC210" s="13">
        <v>42084</v>
      </c>
      <c r="AD210" s="12">
        <v>107.08200000000001</v>
      </c>
      <c r="AE210" s="12">
        <v>5</v>
      </c>
      <c r="AF210" s="12">
        <v>279.83</v>
      </c>
      <c r="AG210" s="12">
        <v>88928</v>
      </c>
      <c r="AH210" s="7" t="str">
        <f>IF(COUNTIF(Returns!$A$2:$A$1635,Orders!AG210)&gt;0,"Returned","Not Returned")</f>
        <v>Not Returned</v>
      </c>
    </row>
    <row r="211" spans="5:34" ht="12.75" customHeight="1" thickTop="1" thickBot="1" x14ac:dyDescent="0.3">
      <c r="E211" s="9">
        <v>20919</v>
      </c>
      <c r="F211" s="2" t="s">
        <v>25</v>
      </c>
      <c r="G211" s="2">
        <v>0.1</v>
      </c>
      <c r="H211" s="2">
        <v>8.8800000000000008</v>
      </c>
      <c r="I211" s="2">
        <v>6.28</v>
      </c>
      <c r="J211" s="2">
        <v>387</v>
      </c>
      <c r="K211" s="7" t="str">
        <f>IF(COUNTIF(Table1[Customer ID],Table1[[#This Row],[Customer ID]])&gt;1,"Repeat Customer","One-Time Customer")</f>
        <v>One-Time Customer</v>
      </c>
      <c r="L211" s="2" t="s">
        <v>494</v>
      </c>
      <c r="M211" s="2" t="s">
        <v>27</v>
      </c>
      <c r="N211" s="2" t="s">
        <v>28</v>
      </c>
      <c r="O211" s="2" t="s">
        <v>29</v>
      </c>
      <c r="P211" s="2" t="s">
        <v>109</v>
      </c>
      <c r="Q211" s="2" t="s">
        <v>59</v>
      </c>
      <c r="R211" s="2" t="s">
        <v>495</v>
      </c>
      <c r="S211" s="2">
        <v>0.35</v>
      </c>
      <c r="T211" s="7">
        <f>Table1[[#This Row],[Profit]]/Table1[[#This Row],[Sales]]</f>
        <v>-0.21500197005516156</v>
      </c>
      <c r="U211" s="2" t="s">
        <v>33</v>
      </c>
      <c r="V211" s="2" t="s">
        <v>61</v>
      </c>
      <c r="W211" s="2" t="s">
        <v>496</v>
      </c>
      <c r="X211" s="2" t="s">
        <v>497</v>
      </c>
      <c r="Y211" s="2">
        <v>68801</v>
      </c>
      <c r="Z211" s="10">
        <v>42167</v>
      </c>
      <c r="AA211" s="14" t="str">
        <f>TEXT(Table1[[#This Row],[Order Date]],"mmmm")</f>
        <v>June</v>
      </c>
      <c r="AB211" s="8" t="str">
        <f>TEXT(Table1[[#This Row],[Order Date]],"yyyy")</f>
        <v>2015</v>
      </c>
      <c r="AC211" s="10">
        <v>42169</v>
      </c>
      <c r="AD211" s="2">
        <v>-27.283750000000001</v>
      </c>
      <c r="AE211" s="2">
        <v>15</v>
      </c>
      <c r="AF211" s="2">
        <v>126.9</v>
      </c>
      <c r="AG211" s="2">
        <v>90339</v>
      </c>
      <c r="AH211" s="7" t="str">
        <f>IF(COUNTIF(Returns!$A$2:$A$1635,Orders!AG211)&gt;0,"Returned","Not Returned")</f>
        <v>Not Returned</v>
      </c>
    </row>
    <row r="212" spans="5:34" ht="12.75" customHeight="1" thickTop="1" thickBot="1" x14ac:dyDescent="0.3">
      <c r="E212" s="11">
        <v>22223</v>
      </c>
      <c r="F212" s="12" t="s">
        <v>47</v>
      </c>
      <c r="G212" s="12">
        <v>0.03</v>
      </c>
      <c r="H212" s="12">
        <v>5.28</v>
      </c>
      <c r="I212" s="12">
        <v>5.66</v>
      </c>
      <c r="J212" s="12">
        <v>388</v>
      </c>
      <c r="K212" s="7" t="str">
        <f>IF(COUNTIF(Table1[Customer ID],Table1[[#This Row],[Customer ID]])&gt;1,"Repeat Customer","One-Time Customer")</f>
        <v>Repeat Customer</v>
      </c>
      <c r="L212" s="12" t="s">
        <v>498</v>
      </c>
      <c r="M212" s="12" t="s">
        <v>49</v>
      </c>
      <c r="N212" s="12" t="s">
        <v>28</v>
      </c>
      <c r="O212" s="12" t="s">
        <v>29</v>
      </c>
      <c r="P212" s="12" t="s">
        <v>93</v>
      </c>
      <c r="Q212" s="12" t="s">
        <v>59</v>
      </c>
      <c r="R212" s="12" t="s">
        <v>499</v>
      </c>
      <c r="S212" s="12">
        <v>0.4</v>
      </c>
      <c r="T212" s="7">
        <f>Table1[[#This Row],[Profit]]/Table1[[#This Row],[Sales]]</f>
        <v>-2.2593865030674847</v>
      </c>
      <c r="U212" s="12" t="s">
        <v>33</v>
      </c>
      <c r="V212" s="12" t="s">
        <v>61</v>
      </c>
      <c r="W212" s="12" t="s">
        <v>496</v>
      </c>
      <c r="X212" s="12" t="s">
        <v>500</v>
      </c>
      <c r="Y212" s="12">
        <v>68847</v>
      </c>
      <c r="Z212" s="13">
        <v>42007</v>
      </c>
      <c r="AA212" s="14" t="str">
        <f>TEXT(Table1[[#This Row],[Order Date]],"mmmm")</f>
        <v>January</v>
      </c>
      <c r="AB212" s="8" t="str">
        <f>TEXT(Table1[[#This Row],[Order Date]],"yyyy")</f>
        <v>2015</v>
      </c>
      <c r="AC212" s="13">
        <v>42009</v>
      </c>
      <c r="AD212" s="12">
        <v>-51.559199999999997</v>
      </c>
      <c r="AE212" s="12">
        <v>4</v>
      </c>
      <c r="AF212" s="12">
        <v>22.82</v>
      </c>
      <c r="AG212" s="12">
        <v>90337</v>
      </c>
      <c r="AH212" s="7" t="str">
        <f>IF(COUNTIF(Returns!$A$2:$A$1635,Orders!AG212)&gt;0,"Returned","Not Returned")</f>
        <v>Not Returned</v>
      </c>
    </row>
    <row r="213" spans="5:34" ht="12.75" customHeight="1" thickTop="1" thickBot="1" x14ac:dyDescent="0.3">
      <c r="E213" s="9">
        <v>22224</v>
      </c>
      <c r="F213" s="2" t="s">
        <v>47</v>
      </c>
      <c r="G213" s="2">
        <v>0.01</v>
      </c>
      <c r="H213" s="2">
        <v>110.99</v>
      </c>
      <c r="I213" s="2">
        <v>2.5</v>
      </c>
      <c r="J213" s="2">
        <v>388</v>
      </c>
      <c r="K213" s="7" t="str">
        <f>IF(COUNTIF(Table1[Customer ID],Table1[[#This Row],[Customer ID]])&gt;1,"Repeat Customer","One-Time Customer")</f>
        <v>Repeat Customer</v>
      </c>
      <c r="L213" s="2" t="s">
        <v>498</v>
      </c>
      <c r="M213" s="2" t="s">
        <v>49</v>
      </c>
      <c r="N213" s="2" t="s">
        <v>28</v>
      </c>
      <c r="O213" s="2" t="s">
        <v>77</v>
      </c>
      <c r="P213" s="2" t="s">
        <v>78</v>
      </c>
      <c r="Q213" s="2" t="s">
        <v>59</v>
      </c>
      <c r="R213" s="2" t="s">
        <v>501</v>
      </c>
      <c r="S213" s="2">
        <v>0.56999999999999995</v>
      </c>
      <c r="T213" s="7">
        <f>Table1[[#This Row],[Profit]]/Table1[[#This Row],[Sales]]</f>
        <v>-1.3970408141630446</v>
      </c>
      <c r="U213" s="2" t="s">
        <v>33</v>
      </c>
      <c r="V213" s="2" t="s">
        <v>61</v>
      </c>
      <c r="W213" s="2" t="s">
        <v>496</v>
      </c>
      <c r="X213" s="2" t="s">
        <v>500</v>
      </c>
      <c r="Y213" s="2">
        <v>68847</v>
      </c>
      <c r="Z213" s="10">
        <v>42007</v>
      </c>
      <c r="AA213" s="14" t="str">
        <f>TEXT(Table1[[#This Row],[Order Date]],"mmmm")</f>
        <v>January</v>
      </c>
      <c r="AB213" s="8" t="str">
        <f>TEXT(Table1[[#This Row],[Order Date]],"yyyy")</f>
        <v>2015</v>
      </c>
      <c r="AC213" s="10">
        <v>42010</v>
      </c>
      <c r="AD213" s="2">
        <v>-263.56572</v>
      </c>
      <c r="AE213" s="2">
        <v>2</v>
      </c>
      <c r="AF213" s="2">
        <v>188.66</v>
      </c>
      <c r="AG213" s="2">
        <v>90337</v>
      </c>
      <c r="AH213" s="7" t="str">
        <f>IF(COUNTIF(Returns!$A$2:$A$1635,Orders!AG213)&gt;0,"Returned","Not Returned")</f>
        <v>Not Returned</v>
      </c>
    </row>
    <row r="214" spans="5:34" ht="12.75" customHeight="1" thickTop="1" thickBot="1" x14ac:dyDescent="0.3">
      <c r="E214" s="11">
        <v>23853</v>
      </c>
      <c r="F214" s="12" t="s">
        <v>106</v>
      </c>
      <c r="G214" s="12">
        <v>0.03</v>
      </c>
      <c r="H214" s="12">
        <v>160.97999999999999</v>
      </c>
      <c r="I214" s="12">
        <v>30</v>
      </c>
      <c r="J214" s="12">
        <v>389</v>
      </c>
      <c r="K214" s="7" t="str">
        <f>IF(COUNTIF(Table1[Customer ID],Table1[[#This Row],[Customer ID]])&gt;1,"Repeat Customer","One-Time Customer")</f>
        <v>One-Time Customer</v>
      </c>
      <c r="L214" s="12" t="s">
        <v>502</v>
      </c>
      <c r="M214" s="12" t="s">
        <v>39</v>
      </c>
      <c r="N214" s="12" t="s">
        <v>28</v>
      </c>
      <c r="O214" s="12" t="s">
        <v>41</v>
      </c>
      <c r="P214" s="12" t="s">
        <v>42</v>
      </c>
      <c r="Q214" s="12" t="s">
        <v>43</v>
      </c>
      <c r="R214" s="12" t="s">
        <v>177</v>
      </c>
      <c r="S214" s="12">
        <v>0.62</v>
      </c>
      <c r="T214" s="7">
        <f>Table1[[#This Row],[Profit]]/Table1[[#This Row],[Sales]]</f>
        <v>0.69</v>
      </c>
      <c r="U214" s="12" t="s">
        <v>33</v>
      </c>
      <c r="V214" s="12" t="s">
        <v>61</v>
      </c>
      <c r="W214" s="12" t="s">
        <v>496</v>
      </c>
      <c r="X214" s="12" t="s">
        <v>503</v>
      </c>
      <c r="Y214" s="12">
        <v>68502</v>
      </c>
      <c r="Z214" s="13">
        <v>42041</v>
      </c>
      <c r="AA214" s="14" t="str">
        <f>TEXT(Table1[[#This Row],[Order Date]],"mmmm")</f>
        <v>February</v>
      </c>
      <c r="AB214" s="8" t="str">
        <f>TEXT(Table1[[#This Row],[Order Date]],"yyyy")</f>
        <v>2015</v>
      </c>
      <c r="AC214" s="13">
        <v>42045</v>
      </c>
      <c r="AD214" s="12">
        <v>1273.2086999999999</v>
      </c>
      <c r="AE214" s="12">
        <v>11</v>
      </c>
      <c r="AF214" s="12">
        <v>1845.23</v>
      </c>
      <c r="AG214" s="12">
        <v>90338</v>
      </c>
      <c r="AH214" s="7" t="str">
        <f>IF(COUNTIF(Returns!$A$2:$A$1635,Orders!AG214)&gt;0,"Returned","Not Returned")</f>
        <v>Not Returned</v>
      </c>
    </row>
    <row r="215" spans="5:34" ht="12.75" customHeight="1" thickTop="1" thickBot="1" x14ac:dyDescent="0.3">
      <c r="E215" s="9">
        <v>25449</v>
      </c>
      <c r="F215" s="2" t="s">
        <v>56</v>
      </c>
      <c r="G215" s="2">
        <v>0.02</v>
      </c>
      <c r="H215" s="2">
        <v>34.979999999999997</v>
      </c>
      <c r="I215" s="2">
        <v>7.53</v>
      </c>
      <c r="J215" s="2">
        <v>392</v>
      </c>
      <c r="K215" s="7" t="str">
        <f>IF(COUNTIF(Table1[Customer ID],Table1[[#This Row],[Customer ID]])&gt;1,"Repeat Customer","One-Time Customer")</f>
        <v>Repeat Customer</v>
      </c>
      <c r="L215" s="2" t="s">
        <v>504</v>
      </c>
      <c r="M215" s="2" t="s">
        <v>49</v>
      </c>
      <c r="N215" s="2" t="s">
        <v>28</v>
      </c>
      <c r="O215" s="2" t="s">
        <v>77</v>
      </c>
      <c r="P215" s="2" t="s">
        <v>180</v>
      </c>
      <c r="Q215" s="2" t="s">
        <v>59</v>
      </c>
      <c r="R215" s="2" t="s">
        <v>505</v>
      </c>
      <c r="S215" s="2">
        <v>0.76</v>
      </c>
      <c r="T215" s="7">
        <f>Table1[[#This Row],[Profit]]/Table1[[#This Row],[Sales]]</f>
        <v>-4.2970936490850384</v>
      </c>
      <c r="U215" s="2" t="s">
        <v>33</v>
      </c>
      <c r="V215" s="2" t="s">
        <v>61</v>
      </c>
      <c r="W215" s="2" t="s">
        <v>506</v>
      </c>
      <c r="X215" s="2" t="s">
        <v>507</v>
      </c>
      <c r="Y215" s="2">
        <v>63105</v>
      </c>
      <c r="Z215" s="10">
        <v>42068</v>
      </c>
      <c r="AA215" s="14" t="str">
        <f>TEXT(Table1[[#This Row],[Order Date]],"mmmm")</f>
        <v>March</v>
      </c>
      <c r="AB215" s="8" t="str">
        <f>TEXT(Table1[[#This Row],[Order Date]],"yyyy")</f>
        <v>2015</v>
      </c>
      <c r="AC215" s="10">
        <v>42070</v>
      </c>
      <c r="AD215" s="2">
        <v>-159.68</v>
      </c>
      <c r="AE215" s="2">
        <v>1</v>
      </c>
      <c r="AF215" s="2">
        <v>37.159999999999997</v>
      </c>
      <c r="AG215" s="2">
        <v>86383</v>
      </c>
      <c r="AH215" s="7" t="str">
        <f>IF(COUNTIF(Returns!$A$2:$A$1635,Orders!AG215)&gt;0,"Returned","Not Returned")</f>
        <v>Not Returned</v>
      </c>
    </row>
    <row r="216" spans="5:34" ht="12.75" customHeight="1" thickTop="1" thickBot="1" x14ac:dyDescent="0.3">
      <c r="E216" s="11">
        <v>25450</v>
      </c>
      <c r="F216" s="12" t="s">
        <v>56</v>
      </c>
      <c r="G216" s="12">
        <v>0.01</v>
      </c>
      <c r="H216" s="12">
        <v>19.989999999999998</v>
      </c>
      <c r="I216" s="12">
        <v>11.17</v>
      </c>
      <c r="J216" s="12">
        <v>392</v>
      </c>
      <c r="K216" s="7" t="str">
        <f>IF(COUNTIF(Table1[Customer ID],Table1[[#This Row],[Customer ID]])&gt;1,"Repeat Customer","One-Time Customer")</f>
        <v>Repeat Customer</v>
      </c>
      <c r="L216" s="12" t="s">
        <v>504</v>
      </c>
      <c r="M216" s="12" t="s">
        <v>49</v>
      </c>
      <c r="N216" s="12" t="s">
        <v>28</v>
      </c>
      <c r="O216" s="12" t="s">
        <v>41</v>
      </c>
      <c r="P216" s="12" t="s">
        <v>50</v>
      </c>
      <c r="Q216" s="12" t="s">
        <v>236</v>
      </c>
      <c r="R216" s="12" t="s">
        <v>508</v>
      </c>
      <c r="S216" s="12">
        <v>0.6</v>
      </c>
      <c r="T216" s="7">
        <f>Table1[[#This Row],[Profit]]/Table1[[#This Row],[Sales]]</f>
        <v>0.63940435280641472</v>
      </c>
      <c r="U216" s="12" t="s">
        <v>33</v>
      </c>
      <c r="V216" s="12" t="s">
        <v>61</v>
      </c>
      <c r="W216" s="12" t="s">
        <v>506</v>
      </c>
      <c r="X216" s="12" t="s">
        <v>507</v>
      </c>
      <c r="Y216" s="12">
        <v>63105</v>
      </c>
      <c r="Z216" s="13">
        <v>42068</v>
      </c>
      <c r="AA216" s="14" t="str">
        <f>TEXT(Table1[[#This Row],[Order Date]],"mmmm")</f>
        <v>March</v>
      </c>
      <c r="AB216" s="8" t="str">
        <f>TEXT(Table1[[#This Row],[Order Date]],"yyyy")</f>
        <v>2015</v>
      </c>
      <c r="AC216" s="13">
        <v>42071</v>
      </c>
      <c r="AD216" s="12">
        <v>27.91</v>
      </c>
      <c r="AE216" s="12">
        <v>2</v>
      </c>
      <c r="AF216" s="12">
        <v>43.65</v>
      </c>
      <c r="AG216" s="12">
        <v>86383</v>
      </c>
      <c r="AH216" s="7" t="str">
        <f>IF(COUNTIF(Returns!$A$2:$A$1635,Orders!AG216)&gt;0,"Returned","Not Returned")</f>
        <v>Not Returned</v>
      </c>
    </row>
    <row r="217" spans="5:34" ht="12.75" customHeight="1" thickTop="1" thickBot="1" x14ac:dyDescent="0.3">
      <c r="E217" s="9">
        <v>22598</v>
      </c>
      <c r="F217" s="2" t="s">
        <v>106</v>
      </c>
      <c r="G217" s="2">
        <v>7.0000000000000007E-2</v>
      </c>
      <c r="H217" s="2">
        <v>9.7100000000000009</v>
      </c>
      <c r="I217" s="2">
        <v>9.4499999999999993</v>
      </c>
      <c r="J217" s="2">
        <v>393</v>
      </c>
      <c r="K217" s="7" t="str">
        <f>IF(COUNTIF(Table1[Customer ID],Table1[[#This Row],[Customer ID]])&gt;1,"Repeat Customer","One-Time Customer")</f>
        <v>One-Time Customer</v>
      </c>
      <c r="L217" s="2" t="s">
        <v>509</v>
      </c>
      <c r="M217" s="2" t="s">
        <v>49</v>
      </c>
      <c r="N217" s="2" t="s">
        <v>28</v>
      </c>
      <c r="O217" s="2" t="s">
        <v>29</v>
      </c>
      <c r="P217" s="2" t="s">
        <v>141</v>
      </c>
      <c r="Q217" s="2" t="s">
        <v>59</v>
      </c>
      <c r="R217" s="2" t="s">
        <v>510</v>
      </c>
      <c r="S217" s="2">
        <v>0.6</v>
      </c>
      <c r="T217" s="7">
        <f>Table1[[#This Row],[Profit]]/Table1[[#This Row],[Sales]]</f>
        <v>-2.6008269720101778</v>
      </c>
      <c r="U217" s="2" t="s">
        <v>33</v>
      </c>
      <c r="V217" s="2" t="s">
        <v>53</v>
      </c>
      <c r="W217" s="2" t="s">
        <v>71</v>
      </c>
      <c r="X217" s="2" t="s">
        <v>511</v>
      </c>
      <c r="Y217" s="2">
        <v>13021</v>
      </c>
      <c r="Z217" s="10">
        <v>42050</v>
      </c>
      <c r="AA217" s="14" t="str">
        <f>TEXT(Table1[[#This Row],[Order Date]],"mmmm")</f>
        <v>February</v>
      </c>
      <c r="AB217" s="8" t="str">
        <f>TEXT(Table1[[#This Row],[Order Date]],"yyyy")</f>
        <v>2015</v>
      </c>
      <c r="AC217" s="10">
        <v>42057</v>
      </c>
      <c r="AD217" s="2">
        <v>-81.77</v>
      </c>
      <c r="AE217" s="2">
        <v>3</v>
      </c>
      <c r="AF217" s="2">
        <v>31.44</v>
      </c>
      <c r="AG217" s="2">
        <v>86382</v>
      </c>
      <c r="AH217" s="7" t="str">
        <f>IF(COUNTIF(Returns!$A$2:$A$1635,Orders!AG217)&gt;0,"Returned","Not Returned")</f>
        <v>Not Returned</v>
      </c>
    </row>
    <row r="218" spans="5:34" ht="12.75" customHeight="1" thickTop="1" thickBot="1" x14ac:dyDescent="0.3">
      <c r="E218" s="11">
        <v>24638</v>
      </c>
      <c r="F218" s="12" t="s">
        <v>47</v>
      </c>
      <c r="G218" s="12">
        <v>0.04</v>
      </c>
      <c r="H218" s="12">
        <v>15.98</v>
      </c>
      <c r="I218" s="12">
        <v>4</v>
      </c>
      <c r="J218" s="12">
        <v>395</v>
      </c>
      <c r="K218" s="7" t="str">
        <f>IF(COUNTIF(Table1[Customer ID],Table1[[#This Row],[Customer ID]])&gt;1,"Repeat Customer","One-Time Customer")</f>
        <v>Repeat Customer</v>
      </c>
      <c r="L218" s="12" t="s">
        <v>512</v>
      </c>
      <c r="M218" s="12" t="s">
        <v>49</v>
      </c>
      <c r="N218" s="12" t="s">
        <v>28</v>
      </c>
      <c r="O218" s="12" t="s">
        <v>77</v>
      </c>
      <c r="P218" s="12" t="s">
        <v>180</v>
      </c>
      <c r="Q218" s="12" t="s">
        <v>59</v>
      </c>
      <c r="R218" s="12" t="s">
        <v>513</v>
      </c>
      <c r="S218" s="12">
        <v>0.37</v>
      </c>
      <c r="T218" s="7">
        <f>Table1[[#This Row],[Profit]]/Table1[[#This Row],[Sales]]</f>
        <v>-0.2973834958971977</v>
      </c>
      <c r="U218" s="12" t="s">
        <v>33</v>
      </c>
      <c r="V218" s="12" t="s">
        <v>136</v>
      </c>
      <c r="W218" s="12" t="s">
        <v>322</v>
      </c>
      <c r="X218" s="12" t="s">
        <v>514</v>
      </c>
      <c r="Y218" s="12">
        <v>28001</v>
      </c>
      <c r="Z218" s="13">
        <v>42173</v>
      </c>
      <c r="AA218" s="14" t="str">
        <f>TEXT(Table1[[#This Row],[Order Date]],"mmmm")</f>
        <v>June</v>
      </c>
      <c r="AB218" s="8" t="str">
        <f>TEXT(Table1[[#This Row],[Order Date]],"yyyy")</f>
        <v>2015</v>
      </c>
      <c r="AC218" s="13">
        <v>42174</v>
      </c>
      <c r="AD218" s="12">
        <v>-19.208000000000002</v>
      </c>
      <c r="AE218" s="12">
        <v>4</v>
      </c>
      <c r="AF218" s="12">
        <v>64.59</v>
      </c>
      <c r="AG218" s="12">
        <v>86384</v>
      </c>
      <c r="AH218" s="7" t="str">
        <f>IF(COUNTIF(Returns!$A$2:$A$1635,Orders!AG218)&gt;0,"Returned","Not Returned")</f>
        <v>Not Returned</v>
      </c>
    </row>
    <row r="219" spans="5:34" ht="12.75" customHeight="1" thickTop="1" thickBot="1" x14ac:dyDescent="0.3">
      <c r="E219" s="9">
        <v>24639</v>
      </c>
      <c r="F219" s="2" t="s">
        <v>47</v>
      </c>
      <c r="G219" s="2">
        <v>0.06</v>
      </c>
      <c r="H219" s="2">
        <v>22.84</v>
      </c>
      <c r="I219" s="2">
        <v>5.47</v>
      </c>
      <c r="J219" s="2">
        <v>395</v>
      </c>
      <c r="K219" s="7" t="str">
        <f>IF(COUNTIF(Table1[Customer ID],Table1[[#This Row],[Customer ID]])&gt;1,"Repeat Customer","One-Time Customer")</f>
        <v>Repeat Customer</v>
      </c>
      <c r="L219" s="2" t="s">
        <v>512</v>
      </c>
      <c r="M219" s="2" t="s">
        <v>49</v>
      </c>
      <c r="N219" s="2" t="s">
        <v>28</v>
      </c>
      <c r="O219" s="2" t="s">
        <v>29</v>
      </c>
      <c r="P219" s="2" t="s">
        <v>93</v>
      </c>
      <c r="Q219" s="2" t="s">
        <v>59</v>
      </c>
      <c r="R219" s="2" t="s">
        <v>515</v>
      </c>
      <c r="S219" s="2">
        <v>0.39</v>
      </c>
      <c r="T219" s="7">
        <f>Table1[[#This Row],[Profit]]/Table1[[#This Row],[Sales]]</f>
        <v>1.6105987790622157E-2</v>
      </c>
      <c r="U219" s="2" t="s">
        <v>33</v>
      </c>
      <c r="V219" s="2" t="s">
        <v>136</v>
      </c>
      <c r="W219" s="2" t="s">
        <v>322</v>
      </c>
      <c r="X219" s="2" t="s">
        <v>514</v>
      </c>
      <c r="Y219" s="2">
        <v>28001</v>
      </c>
      <c r="Z219" s="10">
        <v>42173</v>
      </c>
      <c r="AA219" s="14" t="str">
        <f>TEXT(Table1[[#This Row],[Order Date]],"mmmm")</f>
        <v>June</v>
      </c>
      <c r="AB219" s="8" t="str">
        <f>TEXT(Table1[[#This Row],[Order Date]],"yyyy")</f>
        <v>2015</v>
      </c>
      <c r="AC219" s="10">
        <v>42175</v>
      </c>
      <c r="AD219" s="2">
        <v>7.4399999999999995</v>
      </c>
      <c r="AE219" s="2">
        <v>20</v>
      </c>
      <c r="AF219" s="2">
        <v>461.94</v>
      </c>
      <c r="AG219" s="2">
        <v>86384</v>
      </c>
      <c r="AH219" s="7" t="str">
        <f>IF(COUNTIF(Returns!$A$2:$A$1635,Orders!AG219)&gt;0,"Returned","Not Returned")</f>
        <v>Not Returned</v>
      </c>
    </row>
    <row r="220" spans="5:34" ht="12.75" customHeight="1" thickTop="1" thickBot="1" x14ac:dyDescent="0.3">
      <c r="E220" s="11">
        <v>20693</v>
      </c>
      <c r="F220" s="12" t="s">
        <v>47</v>
      </c>
      <c r="G220" s="12">
        <v>0.1</v>
      </c>
      <c r="H220" s="12">
        <v>154.13</v>
      </c>
      <c r="I220" s="12">
        <v>69</v>
      </c>
      <c r="J220" s="12">
        <v>397</v>
      </c>
      <c r="K220" s="7" t="str">
        <f>IF(COUNTIF(Table1[Customer ID],Table1[[#This Row],[Customer ID]])&gt;1,"Repeat Customer","One-Time Customer")</f>
        <v>One-Time Customer</v>
      </c>
      <c r="L220" s="12" t="s">
        <v>516</v>
      </c>
      <c r="M220" s="12" t="s">
        <v>49</v>
      </c>
      <c r="N220" s="12" t="s">
        <v>28</v>
      </c>
      <c r="O220" s="12" t="s">
        <v>41</v>
      </c>
      <c r="P220" s="12" t="s">
        <v>152</v>
      </c>
      <c r="Q220" s="12" t="s">
        <v>236</v>
      </c>
      <c r="R220" s="12" t="s">
        <v>237</v>
      </c>
      <c r="S220" s="12">
        <v>0.68</v>
      </c>
      <c r="T220" s="7">
        <f>Table1[[#This Row],[Profit]]/Table1[[#This Row],[Sales]]</f>
        <v>-0.30624011033280724</v>
      </c>
      <c r="U220" s="12" t="s">
        <v>33</v>
      </c>
      <c r="V220" s="12" t="s">
        <v>53</v>
      </c>
      <c r="W220" s="12" t="s">
        <v>154</v>
      </c>
      <c r="X220" s="12" t="s">
        <v>517</v>
      </c>
      <c r="Y220" s="12">
        <v>44221</v>
      </c>
      <c r="Z220" s="13">
        <v>42037</v>
      </c>
      <c r="AA220" s="14" t="str">
        <f>TEXT(Table1[[#This Row],[Order Date]],"mmmm")</f>
        <v>February</v>
      </c>
      <c r="AB220" s="8" t="str">
        <f>TEXT(Table1[[#This Row],[Order Date]],"yyyy")</f>
        <v>2015</v>
      </c>
      <c r="AC220" s="13">
        <v>42038</v>
      </c>
      <c r="AD220" s="12">
        <v>-372.48597100000006</v>
      </c>
      <c r="AE220" s="12">
        <v>8</v>
      </c>
      <c r="AF220" s="12">
        <v>1216.32</v>
      </c>
      <c r="AG220" s="12">
        <v>89319</v>
      </c>
      <c r="AH220" s="7" t="str">
        <f>IF(COUNTIF(Returns!$A$2:$A$1635,Orders!AG220)&gt;0,"Returned","Not Returned")</f>
        <v>Not Returned</v>
      </c>
    </row>
    <row r="221" spans="5:34" ht="12.75" customHeight="1" thickTop="1" thickBot="1" x14ac:dyDescent="0.3">
      <c r="E221" s="9">
        <v>24471</v>
      </c>
      <c r="F221" s="2" t="s">
        <v>56</v>
      </c>
      <c r="G221" s="2">
        <v>0.05</v>
      </c>
      <c r="H221" s="2">
        <v>63.94</v>
      </c>
      <c r="I221" s="2">
        <v>14.48</v>
      </c>
      <c r="J221" s="2">
        <v>398</v>
      </c>
      <c r="K221" s="7" t="str">
        <f>IF(COUNTIF(Table1[Customer ID],Table1[[#This Row],[Customer ID]])&gt;1,"Repeat Customer","One-Time Customer")</f>
        <v>One-Time Customer</v>
      </c>
      <c r="L221" s="2" t="s">
        <v>518</v>
      </c>
      <c r="M221" s="2" t="s">
        <v>49</v>
      </c>
      <c r="N221" s="2" t="s">
        <v>28</v>
      </c>
      <c r="O221" s="2" t="s">
        <v>41</v>
      </c>
      <c r="P221" s="2" t="s">
        <v>50</v>
      </c>
      <c r="Q221" s="2" t="s">
        <v>59</v>
      </c>
      <c r="R221" s="2" t="s">
        <v>519</v>
      </c>
      <c r="S221" s="2">
        <v>0.46</v>
      </c>
      <c r="T221" s="7">
        <f>Table1[[#This Row],[Profit]]/Table1[[#This Row],[Sales]]</f>
        <v>0.69</v>
      </c>
      <c r="U221" s="2" t="s">
        <v>33</v>
      </c>
      <c r="V221" s="2" t="s">
        <v>53</v>
      </c>
      <c r="W221" s="2" t="s">
        <v>154</v>
      </c>
      <c r="X221" s="2" t="s">
        <v>520</v>
      </c>
      <c r="Y221" s="2">
        <v>45406</v>
      </c>
      <c r="Z221" s="10">
        <v>42147</v>
      </c>
      <c r="AA221" s="14" t="str">
        <f>TEXT(Table1[[#This Row],[Order Date]],"mmmm")</f>
        <v>May</v>
      </c>
      <c r="AB221" s="8" t="str">
        <f>TEXT(Table1[[#This Row],[Order Date]],"yyyy")</f>
        <v>2015</v>
      </c>
      <c r="AC221" s="10">
        <v>42149</v>
      </c>
      <c r="AD221" s="2">
        <v>1372.6307999999999</v>
      </c>
      <c r="AE221" s="2">
        <v>31</v>
      </c>
      <c r="AF221" s="2">
        <v>1989.32</v>
      </c>
      <c r="AG221" s="2">
        <v>89320</v>
      </c>
      <c r="AH221" s="7" t="str">
        <f>IF(COUNTIF(Returns!$A$2:$A$1635,Orders!AG221)&gt;0,"Returned","Not Returned")</f>
        <v>Not Returned</v>
      </c>
    </row>
    <row r="222" spans="5:34" ht="12.75" customHeight="1" thickTop="1" thickBot="1" x14ac:dyDescent="0.3">
      <c r="E222" s="11">
        <v>21570</v>
      </c>
      <c r="F222" s="12" t="s">
        <v>25</v>
      </c>
      <c r="G222" s="12">
        <v>0.03</v>
      </c>
      <c r="H222" s="12">
        <v>4.9800000000000004</v>
      </c>
      <c r="I222" s="12">
        <v>0.8</v>
      </c>
      <c r="J222" s="12">
        <v>406</v>
      </c>
      <c r="K222" s="7" t="str">
        <f>IF(COUNTIF(Table1[Customer ID],Table1[[#This Row],[Customer ID]])&gt;1,"Repeat Customer","One-Time Customer")</f>
        <v>One-Time Customer</v>
      </c>
      <c r="L222" s="12" t="s">
        <v>521</v>
      </c>
      <c r="M222" s="12" t="s">
        <v>49</v>
      </c>
      <c r="N222" s="12" t="s">
        <v>58</v>
      </c>
      <c r="O222" s="12" t="s">
        <v>29</v>
      </c>
      <c r="P222" s="12" t="s">
        <v>93</v>
      </c>
      <c r="Q222" s="12" t="s">
        <v>31</v>
      </c>
      <c r="R222" s="12" t="s">
        <v>522</v>
      </c>
      <c r="S222" s="12">
        <v>0.36</v>
      </c>
      <c r="T222" s="7">
        <f>Table1[[#This Row],[Profit]]/Table1[[#This Row],[Sales]]</f>
        <v>0.69</v>
      </c>
      <c r="U222" s="12" t="s">
        <v>33</v>
      </c>
      <c r="V222" s="12" t="s">
        <v>53</v>
      </c>
      <c r="W222" s="12" t="s">
        <v>54</v>
      </c>
      <c r="X222" s="12" t="s">
        <v>523</v>
      </c>
      <c r="Y222" s="12">
        <v>8360</v>
      </c>
      <c r="Z222" s="13">
        <v>42145</v>
      </c>
      <c r="AA222" s="14" t="str">
        <f>TEXT(Table1[[#This Row],[Order Date]],"mmmm")</f>
        <v>May</v>
      </c>
      <c r="AB222" s="8" t="str">
        <f>TEXT(Table1[[#This Row],[Order Date]],"yyyy")</f>
        <v>2015</v>
      </c>
      <c r="AC222" s="13">
        <v>42146</v>
      </c>
      <c r="AD222" s="12">
        <v>50.2044</v>
      </c>
      <c r="AE222" s="12">
        <v>15</v>
      </c>
      <c r="AF222" s="12">
        <v>72.760000000000005</v>
      </c>
      <c r="AG222" s="12">
        <v>87804</v>
      </c>
      <c r="AH222" s="7" t="str">
        <f>IF(COUNTIF(Returns!$A$2:$A$1635,Orders!AG222)&gt;0,"Returned","Not Returned")</f>
        <v>Not Returned</v>
      </c>
    </row>
    <row r="223" spans="5:34" ht="12.75" customHeight="1" thickTop="1" thickBot="1" x14ac:dyDescent="0.3">
      <c r="E223" s="9">
        <v>19104</v>
      </c>
      <c r="F223" s="2" t="s">
        <v>106</v>
      </c>
      <c r="G223" s="2">
        <v>7.0000000000000007E-2</v>
      </c>
      <c r="H223" s="2">
        <v>29.17</v>
      </c>
      <c r="I223" s="2">
        <v>6.27</v>
      </c>
      <c r="J223" s="2">
        <v>408</v>
      </c>
      <c r="K223" s="7" t="str">
        <f>IF(COUNTIF(Table1[Customer ID],Table1[[#This Row],[Customer ID]])&gt;1,"Repeat Customer","One-Time Customer")</f>
        <v>One-Time Customer</v>
      </c>
      <c r="L223" s="2" t="s">
        <v>524</v>
      </c>
      <c r="M223" s="2" t="s">
        <v>49</v>
      </c>
      <c r="N223" s="2" t="s">
        <v>28</v>
      </c>
      <c r="O223" s="2" t="s">
        <v>29</v>
      </c>
      <c r="P223" s="2" t="s">
        <v>109</v>
      </c>
      <c r="Q223" s="2" t="s">
        <v>59</v>
      </c>
      <c r="R223" s="2" t="s">
        <v>525</v>
      </c>
      <c r="S223" s="2">
        <v>0.37</v>
      </c>
      <c r="T223" s="7">
        <f>Table1[[#This Row],[Profit]]/Table1[[#This Row],[Sales]]</f>
        <v>0.58989961794890999</v>
      </c>
      <c r="U223" s="2" t="s">
        <v>33</v>
      </c>
      <c r="V223" s="2" t="s">
        <v>61</v>
      </c>
      <c r="W223" s="2" t="s">
        <v>130</v>
      </c>
      <c r="X223" s="2" t="s">
        <v>526</v>
      </c>
      <c r="Y223" s="2">
        <v>78589</v>
      </c>
      <c r="Z223" s="10">
        <v>42126</v>
      </c>
      <c r="AA223" s="14" t="str">
        <f>TEXT(Table1[[#This Row],[Order Date]],"mmmm")</f>
        <v>May</v>
      </c>
      <c r="AB223" s="8" t="str">
        <f>TEXT(Table1[[#This Row],[Order Date]],"yyyy")</f>
        <v>2015</v>
      </c>
      <c r="AC223" s="10">
        <v>42130</v>
      </c>
      <c r="AD223" s="2">
        <v>236.2371</v>
      </c>
      <c r="AE223" s="2">
        <v>14</v>
      </c>
      <c r="AF223" s="2">
        <v>400.47</v>
      </c>
      <c r="AG223" s="2">
        <v>89639</v>
      </c>
      <c r="AH223" s="7" t="str">
        <f>IF(COUNTIF(Returns!$A$2:$A$1635,Orders!AG223)&gt;0,"Returned","Not Returned")</f>
        <v>Not Returned</v>
      </c>
    </row>
    <row r="224" spans="5:34" ht="12.75" customHeight="1" thickTop="1" thickBot="1" x14ac:dyDescent="0.3">
      <c r="E224" s="11">
        <v>18428</v>
      </c>
      <c r="F224" s="12" t="s">
        <v>25</v>
      </c>
      <c r="G224" s="12">
        <v>0.05</v>
      </c>
      <c r="H224" s="12">
        <v>178.47</v>
      </c>
      <c r="I224" s="12">
        <v>19.989999999999998</v>
      </c>
      <c r="J224" s="12">
        <v>411</v>
      </c>
      <c r="K224" s="7" t="str">
        <f>IF(COUNTIF(Table1[Customer ID],Table1[[#This Row],[Customer ID]])&gt;1,"Repeat Customer","One-Time Customer")</f>
        <v>One-Time Customer</v>
      </c>
      <c r="L224" s="12" t="s">
        <v>527</v>
      </c>
      <c r="M224" s="12" t="s">
        <v>27</v>
      </c>
      <c r="N224" s="12" t="s">
        <v>114</v>
      </c>
      <c r="O224" s="12" t="s">
        <v>29</v>
      </c>
      <c r="P224" s="12" t="s">
        <v>141</v>
      </c>
      <c r="Q224" s="12" t="s">
        <v>59</v>
      </c>
      <c r="R224" s="12" t="s">
        <v>528</v>
      </c>
      <c r="S224" s="12">
        <v>0.55000000000000004</v>
      </c>
      <c r="T224" s="7">
        <f>Table1[[#This Row],[Profit]]/Table1[[#This Row],[Sales]]</f>
        <v>0.61581260489384904</v>
      </c>
      <c r="U224" s="12" t="s">
        <v>33</v>
      </c>
      <c r="V224" s="12" t="s">
        <v>34</v>
      </c>
      <c r="W224" s="12" t="s">
        <v>45</v>
      </c>
      <c r="X224" s="12" t="s">
        <v>473</v>
      </c>
      <c r="Y224" s="12">
        <v>94601</v>
      </c>
      <c r="Z224" s="13">
        <v>42128</v>
      </c>
      <c r="AA224" s="14" t="str">
        <f>TEXT(Table1[[#This Row],[Order Date]],"mmmm")</f>
        <v>May</v>
      </c>
      <c r="AB224" s="8" t="str">
        <f>TEXT(Table1[[#This Row],[Order Date]],"yyyy")</f>
        <v>2015</v>
      </c>
      <c r="AC224" s="13">
        <v>42131</v>
      </c>
      <c r="AD224" s="12">
        <v>943</v>
      </c>
      <c r="AE224" s="12">
        <v>9</v>
      </c>
      <c r="AF224" s="12">
        <v>1531.31</v>
      </c>
      <c r="AG224" s="12">
        <v>87905</v>
      </c>
      <c r="AH224" s="7" t="str">
        <f>IF(COUNTIF(Returns!$A$2:$A$1635,Orders!AG224)&gt;0,"Returned","Not Returned")</f>
        <v>Not Returned</v>
      </c>
    </row>
    <row r="225" spans="5:34" ht="12.75" customHeight="1" thickTop="1" thickBot="1" x14ac:dyDescent="0.3">
      <c r="E225" s="9">
        <v>21739</v>
      </c>
      <c r="F225" s="2" t="s">
        <v>47</v>
      </c>
      <c r="G225" s="2">
        <v>0.09</v>
      </c>
      <c r="H225" s="2">
        <v>999.99</v>
      </c>
      <c r="I225" s="2">
        <v>13.99</v>
      </c>
      <c r="J225" s="2">
        <v>421</v>
      </c>
      <c r="K225" s="7" t="str">
        <f>IF(COUNTIF(Table1[Customer ID],Table1[[#This Row],[Customer ID]])&gt;1,"Repeat Customer","One-Time Customer")</f>
        <v>One-Time Customer</v>
      </c>
      <c r="L225" s="2" t="s">
        <v>529</v>
      </c>
      <c r="M225" s="2" t="s">
        <v>49</v>
      </c>
      <c r="N225" s="2" t="s">
        <v>58</v>
      </c>
      <c r="O225" s="2" t="s">
        <v>77</v>
      </c>
      <c r="P225" s="2" t="s">
        <v>85</v>
      </c>
      <c r="Q225" s="2" t="s">
        <v>86</v>
      </c>
      <c r="R225" s="2" t="s">
        <v>530</v>
      </c>
      <c r="S225" s="2">
        <v>0.36</v>
      </c>
      <c r="T225" s="7">
        <f>Table1[[#This Row],[Profit]]/Table1[[#This Row],[Sales]]</f>
        <v>-2.7543358104211775</v>
      </c>
      <c r="U225" s="2" t="s">
        <v>33</v>
      </c>
      <c r="V225" s="2" t="s">
        <v>53</v>
      </c>
      <c r="W225" s="2" t="s">
        <v>54</v>
      </c>
      <c r="X225" s="2" t="s">
        <v>531</v>
      </c>
      <c r="Y225" s="2">
        <v>7201</v>
      </c>
      <c r="Z225" s="10">
        <v>42041</v>
      </c>
      <c r="AA225" s="14" t="str">
        <f>TEXT(Table1[[#This Row],[Order Date]],"mmmm")</f>
        <v>February</v>
      </c>
      <c r="AB225" s="8" t="str">
        <f>TEXT(Table1[[#This Row],[Order Date]],"yyyy")</f>
        <v>2015</v>
      </c>
      <c r="AC225" s="10">
        <v>42043</v>
      </c>
      <c r="AD225" s="2">
        <v>-2531.4825000000001</v>
      </c>
      <c r="AE225" s="2">
        <v>1</v>
      </c>
      <c r="AF225" s="2">
        <v>919.09</v>
      </c>
      <c r="AG225" s="2">
        <v>87700</v>
      </c>
      <c r="AH225" s="7" t="str">
        <f>IF(COUNTIF(Returns!$A$2:$A$1635,Orders!AG225)&gt;0,"Returned","Not Returned")</f>
        <v>Not Returned</v>
      </c>
    </row>
    <row r="226" spans="5:34" ht="12.75" customHeight="1" thickTop="1" thickBot="1" x14ac:dyDescent="0.3">
      <c r="E226" s="11">
        <v>22355</v>
      </c>
      <c r="F226" s="12" t="s">
        <v>25</v>
      </c>
      <c r="G226" s="12">
        <v>0.02</v>
      </c>
      <c r="H226" s="12">
        <v>15.28</v>
      </c>
      <c r="I226" s="12">
        <v>1.99</v>
      </c>
      <c r="J226" s="12">
        <v>428</v>
      </c>
      <c r="K226" s="7" t="str">
        <f>IF(COUNTIF(Table1[Customer ID],Table1[[#This Row],[Customer ID]])&gt;1,"Repeat Customer","One-Time Customer")</f>
        <v>Repeat Customer</v>
      </c>
      <c r="L226" s="12" t="s">
        <v>532</v>
      </c>
      <c r="M226" s="12" t="s">
        <v>49</v>
      </c>
      <c r="N226" s="12" t="s">
        <v>28</v>
      </c>
      <c r="O226" s="12" t="s">
        <v>77</v>
      </c>
      <c r="P226" s="12" t="s">
        <v>180</v>
      </c>
      <c r="Q226" s="12" t="s">
        <v>51</v>
      </c>
      <c r="R226" s="12" t="s">
        <v>333</v>
      </c>
      <c r="S226" s="12">
        <v>0.42</v>
      </c>
      <c r="T226" s="7">
        <f>Table1[[#This Row],[Profit]]/Table1[[#This Row],[Sales]]</f>
        <v>0.69</v>
      </c>
      <c r="U226" s="12" t="s">
        <v>33</v>
      </c>
      <c r="V226" s="12" t="s">
        <v>34</v>
      </c>
      <c r="W226" s="12" t="s">
        <v>533</v>
      </c>
      <c r="X226" s="12" t="s">
        <v>534</v>
      </c>
      <c r="Y226" s="12">
        <v>89701</v>
      </c>
      <c r="Z226" s="13">
        <v>42019</v>
      </c>
      <c r="AA226" s="14" t="str">
        <f>TEXT(Table1[[#This Row],[Order Date]],"mmmm")</f>
        <v>January</v>
      </c>
      <c r="AB226" s="8" t="str">
        <f>TEXT(Table1[[#This Row],[Order Date]],"yyyy")</f>
        <v>2015</v>
      </c>
      <c r="AC226" s="13">
        <v>42020</v>
      </c>
      <c r="AD226" s="12">
        <v>163.1574</v>
      </c>
      <c r="AE226" s="12">
        <v>15</v>
      </c>
      <c r="AF226" s="12">
        <v>236.46</v>
      </c>
      <c r="AG226" s="12">
        <v>88479</v>
      </c>
      <c r="AH226" s="7" t="str">
        <f>IF(COUNTIF(Returns!$A$2:$A$1635,Orders!AG226)&gt;0,"Returned","Not Returned")</f>
        <v>Not Returned</v>
      </c>
    </row>
    <row r="227" spans="5:34" ht="12.75" customHeight="1" thickTop="1" thickBot="1" x14ac:dyDescent="0.3">
      <c r="E227" s="9">
        <v>22356</v>
      </c>
      <c r="F227" s="2" t="s">
        <v>25</v>
      </c>
      <c r="G227" s="2">
        <v>0</v>
      </c>
      <c r="H227" s="2">
        <v>85.99</v>
      </c>
      <c r="I227" s="2">
        <v>3.3</v>
      </c>
      <c r="J227" s="2">
        <v>428</v>
      </c>
      <c r="K227" s="7" t="str">
        <f>IF(COUNTIF(Table1[Customer ID],Table1[[#This Row],[Customer ID]])&gt;1,"Repeat Customer","One-Time Customer")</f>
        <v>Repeat Customer</v>
      </c>
      <c r="L227" s="2" t="s">
        <v>532</v>
      </c>
      <c r="M227" s="2" t="s">
        <v>49</v>
      </c>
      <c r="N227" s="2" t="s">
        <v>28</v>
      </c>
      <c r="O227" s="2" t="s">
        <v>77</v>
      </c>
      <c r="P227" s="2" t="s">
        <v>78</v>
      </c>
      <c r="Q227" s="2" t="s">
        <v>51</v>
      </c>
      <c r="R227" s="2" t="s">
        <v>535</v>
      </c>
      <c r="S227" s="2">
        <v>0.37</v>
      </c>
      <c r="T227" s="7">
        <f>Table1[[#This Row],[Profit]]/Table1[[#This Row],[Sales]]</f>
        <v>-4.0940801950690879</v>
      </c>
      <c r="U227" s="2" t="s">
        <v>33</v>
      </c>
      <c r="V227" s="2" t="s">
        <v>34</v>
      </c>
      <c r="W227" s="2" t="s">
        <v>533</v>
      </c>
      <c r="X227" s="2" t="s">
        <v>534</v>
      </c>
      <c r="Y227" s="2">
        <v>89701</v>
      </c>
      <c r="Z227" s="10">
        <v>42019</v>
      </c>
      <c r="AA227" s="14" t="str">
        <f>TEXT(Table1[[#This Row],[Order Date]],"mmmm")</f>
        <v>January</v>
      </c>
      <c r="AB227" s="8" t="str">
        <f>TEXT(Table1[[#This Row],[Order Date]],"yyyy")</f>
        <v>2015</v>
      </c>
      <c r="AC227" s="10">
        <v>42020</v>
      </c>
      <c r="AD227" s="2">
        <v>-302.22500000000002</v>
      </c>
      <c r="AE227" s="2">
        <v>1</v>
      </c>
      <c r="AF227" s="2">
        <v>73.819999999999993</v>
      </c>
      <c r="AG227" s="2">
        <v>88479</v>
      </c>
      <c r="AH227" s="7" t="str">
        <f>IF(COUNTIF(Returns!$A$2:$A$1635,Orders!AG227)&gt;0,"Returned","Not Returned")</f>
        <v>Not Returned</v>
      </c>
    </row>
    <row r="228" spans="5:34" ht="12.75" customHeight="1" thickTop="1" thickBot="1" x14ac:dyDescent="0.3">
      <c r="E228" s="11">
        <v>25351</v>
      </c>
      <c r="F228" s="12" t="s">
        <v>37</v>
      </c>
      <c r="G228" s="12">
        <v>0.05</v>
      </c>
      <c r="H228" s="12">
        <v>10.98</v>
      </c>
      <c r="I228" s="12">
        <v>4.8</v>
      </c>
      <c r="J228" s="12">
        <v>428</v>
      </c>
      <c r="K228" s="7" t="str">
        <f>IF(COUNTIF(Table1[Customer ID],Table1[[#This Row],[Customer ID]])&gt;1,"Repeat Customer","One-Time Customer")</f>
        <v>Repeat Customer</v>
      </c>
      <c r="L228" s="12" t="s">
        <v>532</v>
      </c>
      <c r="M228" s="12" t="s">
        <v>49</v>
      </c>
      <c r="N228" s="12" t="s">
        <v>28</v>
      </c>
      <c r="O228" s="12" t="s">
        <v>29</v>
      </c>
      <c r="P228" s="12" t="s">
        <v>69</v>
      </c>
      <c r="Q228" s="12" t="s">
        <v>59</v>
      </c>
      <c r="R228" s="12" t="s">
        <v>536</v>
      </c>
      <c r="S228" s="12">
        <v>0.36</v>
      </c>
      <c r="T228" s="7">
        <f>Table1[[#This Row],[Profit]]/Table1[[#This Row],[Sales]]</f>
        <v>0.37275307473982972</v>
      </c>
      <c r="U228" s="12" t="s">
        <v>33</v>
      </c>
      <c r="V228" s="12" t="s">
        <v>34</v>
      </c>
      <c r="W228" s="12" t="s">
        <v>533</v>
      </c>
      <c r="X228" s="12" t="s">
        <v>534</v>
      </c>
      <c r="Y228" s="12">
        <v>89701</v>
      </c>
      <c r="Z228" s="13">
        <v>42066</v>
      </c>
      <c r="AA228" s="14" t="str">
        <f>TEXT(Table1[[#This Row],[Order Date]],"mmmm")</f>
        <v>March</v>
      </c>
      <c r="AB228" s="8" t="str">
        <f>TEXT(Table1[[#This Row],[Order Date]],"yyyy")</f>
        <v>2015</v>
      </c>
      <c r="AC228" s="13">
        <v>42068</v>
      </c>
      <c r="AD228" s="12">
        <v>90.62</v>
      </c>
      <c r="AE228" s="12">
        <v>22</v>
      </c>
      <c r="AF228" s="12">
        <v>243.11</v>
      </c>
      <c r="AG228" s="12">
        <v>88480</v>
      </c>
      <c r="AH228" s="7" t="str">
        <f>IF(COUNTIF(Returns!$A$2:$A$1635,Orders!AG228)&gt;0,"Returned","Not Returned")</f>
        <v>Not Returned</v>
      </c>
    </row>
    <row r="229" spans="5:34" ht="12.75" customHeight="1" thickTop="1" thickBot="1" x14ac:dyDescent="0.3">
      <c r="E229" s="9">
        <v>19988</v>
      </c>
      <c r="F229" s="2" t="s">
        <v>106</v>
      </c>
      <c r="G229" s="2">
        <v>0.05</v>
      </c>
      <c r="H229" s="2">
        <v>125.99</v>
      </c>
      <c r="I229" s="2">
        <v>8.08</v>
      </c>
      <c r="J229" s="2">
        <v>437</v>
      </c>
      <c r="K229" s="7" t="str">
        <f>IF(COUNTIF(Table1[Customer ID],Table1[[#This Row],[Customer ID]])&gt;1,"Repeat Customer","One-Time Customer")</f>
        <v>One-Time Customer</v>
      </c>
      <c r="L229" s="2" t="s">
        <v>537</v>
      </c>
      <c r="M229" s="2" t="s">
        <v>49</v>
      </c>
      <c r="N229" s="2" t="s">
        <v>58</v>
      </c>
      <c r="O229" s="2" t="s">
        <v>77</v>
      </c>
      <c r="P229" s="2" t="s">
        <v>78</v>
      </c>
      <c r="Q229" s="2" t="s">
        <v>59</v>
      </c>
      <c r="R229" s="2" t="s">
        <v>289</v>
      </c>
      <c r="S229" s="2">
        <v>0.56999999999999995</v>
      </c>
      <c r="T229" s="7">
        <f>Table1[[#This Row],[Profit]]/Table1[[#This Row],[Sales]]</f>
        <v>0.44853128347300109</v>
      </c>
      <c r="U229" s="2" t="s">
        <v>33</v>
      </c>
      <c r="V229" s="2" t="s">
        <v>53</v>
      </c>
      <c r="W229" s="2" t="s">
        <v>193</v>
      </c>
      <c r="X229" s="2" t="s">
        <v>538</v>
      </c>
      <c r="Y229" s="2">
        <v>1462</v>
      </c>
      <c r="Z229" s="10">
        <v>42177</v>
      </c>
      <c r="AA229" s="14" t="str">
        <f>TEXT(Table1[[#This Row],[Order Date]],"mmmm")</f>
        <v>June</v>
      </c>
      <c r="AB229" s="8" t="str">
        <f>TEXT(Table1[[#This Row],[Order Date]],"yyyy")</f>
        <v>2015</v>
      </c>
      <c r="AC229" s="10">
        <v>42182</v>
      </c>
      <c r="AD229" s="2">
        <v>427.11840000000001</v>
      </c>
      <c r="AE229" s="2">
        <v>9</v>
      </c>
      <c r="AF229" s="2">
        <v>952.26</v>
      </c>
      <c r="AG229" s="2">
        <v>90695</v>
      </c>
      <c r="AH229" s="7" t="str">
        <f>IF(COUNTIF(Returns!$A$2:$A$1635,Orders!AG229)&gt;0,"Returned","Not Returned")</f>
        <v>Not Returned</v>
      </c>
    </row>
    <row r="230" spans="5:34" ht="12.75" customHeight="1" thickTop="1" thickBot="1" x14ac:dyDescent="0.3">
      <c r="E230" s="11">
        <v>25813</v>
      </c>
      <c r="F230" s="12" t="s">
        <v>47</v>
      </c>
      <c r="G230" s="12">
        <v>0</v>
      </c>
      <c r="H230" s="12">
        <v>7.59</v>
      </c>
      <c r="I230" s="12">
        <v>4</v>
      </c>
      <c r="J230" s="12">
        <v>444</v>
      </c>
      <c r="K230" s="7" t="str">
        <f>IF(COUNTIF(Table1[Customer ID],Table1[[#This Row],[Customer ID]])&gt;1,"Repeat Customer","One-Time Customer")</f>
        <v>One-Time Customer</v>
      </c>
      <c r="L230" s="12" t="s">
        <v>539</v>
      </c>
      <c r="M230" s="12" t="s">
        <v>49</v>
      </c>
      <c r="N230" s="12" t="s">
        <v>58</v>
      </c>
      <c r="O230" s="12" t="s">
        <v>41</v>
      </c>
      <c r="P230" s="12" t="s">
        <v>50</v>
      </c>
      <c r="Q230" s="12" t="s">
        <v>31</v>
      </c>
      <c r="R230" s="12" t="s">
        <v>444</v>
      </c>
      <c r="S230" s="12">
        <v>0.42</v>
      </c>
      <c r="T230" s="7">
        <f>Table1[[#This Row],[Profit]]/Table1[[#This Row],[Sales]]</f>
        <v>0.24285794560575411</v>
      </c>
      <c r="U230" s="12" t="s">
        <v>33</v>
      </c>
      <c r="V230" s="12" t="s">
        <v>61</v>
      </c>
      <c r="W230" s="12" t="s">
        <v>178</v>
      </c>
      <c r="X230" s="12" t="s">
        <v>540</v>
      </c>
      <c r="Y230" s="12">
        <v>61801</v>
      </c>
      <c r="Z230" s="13">
        <v>42149</v>
      </c>
      <c r="AA230" s="14" t="str">
        <f>TEXT(Table1[[#This Row],[Order Date]],"mmmm")</f>
        <v>May</v>
      </c>
      <c r="AB230" s="8" t="str">
        <f>TEXT(Table1[[#This Row],[Order Date]],"yyyy")</f>
        <v>2015</v>
      </c>
      <c r="AC230" s="13">
        <v>42152</v>
      </c>
      <c r="AD230" s="12">
        <v>86.438000000000002</v>
      </c>
      <c r="AE230" s="12">
        <v>43</v>
      </c>
      <c r="AF230" s="12">
        <v>355.92</v>
      </c>
      <c r="AG230" s="12">
        <v>88085</v>
      </c>
      <c r="AH230" s="7" t="str">
        <f>IF(COUNTIF(Returns!$A$2:$A$1635,Orders!AG230)&gt;0,"Returned","Not Returned")</f>
        <v>Not Returned</v>
      </c>
    </row>
    <row r="231" spans="5:34" ht="12.75" customHeight="1" thickTop="1" thickBot="1" x14ac:dyDescent="0.3">
      <c r="E231" s="9">
        <v>23153</v>
      </c>
      <c r="F231" s="2" t="s">
        <v>37</v>
      </c>
      <c r="G231" s="2">
        <v>0.03</v>
      </c>
      <c r="H231" s="2">
        <v>48.04</v>
      </c>
      <c r="I231" s="2">
        <v>19.989999999999998</v>
      </c>
      <c r="J231" s="2">
        <v>445</v>
      </c>
      <c r="K231" s="7" t="str">
        <f>IF(COUNTIF(Table1[Customer ID],Table1[[#This Row],[Customer ID]])&gt;1,"Repeat Customer","One-Time Customer")</f>
        <v>Repeat Customer</v>
      </c>
      <c r="L231" s="2" t="s">
        <v>541</v>
      </c>
      <c r="M231" s="2" t="s">
        <v>49</v>
      </c>
      <c r="N231" s="2" t="s">
        <v>58</v>
      </c>
      <c r="O231" s="2" t="s">
        <v>29</v>
      </c>
      <c r="P231" s="2" t="s">
        <v>93</v>
      </c>
      <c r="Q231" s="2" t="s">
        <v>59</v>
      </c>
      <c r="R231" s="2" t="s">
        <v>542</v>
      </c>
      <c r="S231" s="2">
        <v>0.37</v>
      </c>
      <c r="T231" s="7">
        <f>Table1[[#This Row],[Profit]]/Table1[[#This Row],[Sales]]</f>
        <v>-4.3850162225936427E-2</v>
      </c>
      <c r="U231" s="2" t="s">
        <v>33</v>
      </c>
      <c r="V231" s="2" t="s">
        <v>61</v>
      </c>
      <c r="W231" s="2" t="s">
        <v>496</v>
      </c>
      <c r="X231" s="2" t="s">
        <v>543</v>
      </c>
      <c r="Y231" s="2">
        <v>68701</v>
      </c>
      <c r="Z231" s="10">
        <v>42105</v>
      </c>
      <c r="AA231" s="14" t="str">
        <f>TEXT(Table1[[#This Row],[Order Date]],"mmmm")</f>
        <v>April</v>
      </c>
      <c r="AB231" s="8" t="str">
        <f>TEXT(Table1[[#This Row],[Order Date]],"yyyy")</f>
        <v>2015</v>
      </c>
      <c r="AC231" s="10">
        <v>42107</v>
      </c>
      <c r="AD231" s="2">
        <v>-4.4599999999999937</v>
      </c>
      <c r="AE231" s="2">
        <v>2</v>
      </c>
      <c r="AF231" s="2">
        <v>101.71</v>
      </c>
      <c r="AG231" s="2">
        <v>88083</v>
      </c>
      <c r="AH231" s="7" t="str">
        <f>IF(COUNTIF(Returns!$A$2:$A$1635,Orders!AG231)&gt;0,"Returned","Not Returned")</f>
        <v>Not Returned</v>
      </c>
    </row>
    <row r="232" spans="5:34" ht="12.75" customHeight="1" thickTop="1" thickBot="1" x14ac:dyDescent="0.3">
      <c r="E232" s="11">
        <v>23862</v>
      </c>
      <c r="F232" s="12" t="s">
        <v>25</v>
      </c>
      <c r="G232" s="12">
        <v>0.09</v>
      </c>
      <c r="H232" s="12">
        <v>200.98</v>
      </c>
      <c r="I232" s="12">
        <v>55.96</v>
      </c>
      <c r="J232" s="12">
        <v>445</v>
      </c>
      <c r="K232" s="7" t="str">
        <f>IF(COUNTIF(Table1[Customer ID],Table1[[#This Row],[Customer ID]])&gt;1,"Repeat Customer","One-Time Customer")</f>
        <v>Repeat Customer</v>
      </c>
      <c r="L232" s="12" t="s">
        <v>541</v>
      </c>
      <c r="M232" s="12" t="s">
        <v>39</v>
      </c>
      <c r="N232" s="12" t="s">
        <v>58</v>
      </c>
      <c r="O232" s="12" t="s">
        <v>41</v>
      </c>
      <c r="P232" s="12" t="s">
        <v>191</v>
      </c>
      <c r="Q232" s="12" t="s">
        <v>121</v>
      </c>
      <c r="R232" s="12" t="s">
        <v>480</v>
      </c>
      <c r="S232" s="12">
        <v>0.75</v>
      </c>
      <c r="T232" s="7">
        <f>Table1[[#This Row],[Profit]]/Table1[[#This Row],[Sales]]</f>
        <v>-0.29030271469649288</v>
      </c>
      <c r="U232" s="12" t="s">
        <v>33</v>
      </c>
      <c r="V232" s="12" t="s">
        <v>61</v>
      </c>
      <c r="W232" s="12" t="s">
        <v>496</v>
      </c>
      <c r="X232" s="12" t="s">
        <v>543</v>
      </c>
      <c r="Y232" s="12">
        <v>68701</v>
      </c>
      <c r="Z232" s="13">
        <v>42178</v>
      </c>
      <c r="AA232" s="14" t="str">
        <f>TEXT(Table1[[#This Row],[Order Date]],"mmmm")</f>
        <v>June</v>
      </c>
      <c r="AB232" s="8" t="str">
        <f>TEXT(Table1[[#This Row],[Order Date]],"yyyy")</f>
        <v>2015</v>
      </c>
      <c r="AC232" s="13">
        <v>42179</v>
      </c>
      <c r="AD232" s="12">
        <v>-512.87200000000007</v>
      </c>
      <c r="AE232" s="12">
        <v>9</v>
      </c>
      <c r="AF232" s="12">
        <v>1766.68</v>
      </c>
      <c r="AG232" s="12">
        <v>88084</v>
      </c>
      <c r="AH232" s="7" t="str">
        <f>IF(COUNTIF(Returns!$A$2:$A$1635,Orders!AG232)&gt;0,"Returned","Not Returned")</f>
        <v>Not Returned</v>
      </c>
    </row>
    <row r="233" spans="5:34" ht="12.75" customHeight="1" thickTop="1" thickBot="1" x14ac:dyDescent="0.3">
      <c r="E233" s="9">
        <v>23863</v>
      </c>
      <c r="F233" s="2" t="s">
        <v>25</v>
      </c>
      <c r="G233" s="2">
        <v>0.09</v>
      </c>
      <c r="H233" s="2">
        <v>2.78</v>
      </c>
      <c r="I233" s="2">
        <v>0.97</v>
      </c>
      <c r="J233" s="2">
        <v>445</v>
      </c>
      <c r="K233" s="7" t="str">
        <f>IF(COUNTIF(Table1[Customer ID],Table1[[#This Row],[Customer ID]])&gt;1,"Repeat Customer","One-Time Customer")</f>
        <v>Repeat Customer</v>
      </c>
      <c r="L233" s="2" t="s">
        <v>541</v>
      </c>
      <c r="M233" s="2" t="s">
        <v>49</v>
      </c>
      <c r="N233" s="2" t="s">
        <v>58</v>
      </c>
      <c r="O233" s="2" t="s">
        <v>29</v>
      </c>
      <c r="P233" s="2" t="s">
        <v>30</v>
      </c>
      <c r="Q233" s="2" t="s">
        <v>31</v>
      </c>
      <c r="R233" s="2" t="s">
        <v>544</v>
      </c>
      <c r="S233" s="2">
        <v>0.59</v>
      </c>
      <c r="T233" s="7">
        <f>Table1[[#This Row],[Profit]]/Table1[[#This Row],[Sales]]</f>
        <v>-0.13039283252929015</v>
      </c>
      <c r="U233" s="2" t="s">
        <v>33</v>
      </c>
      <c r="V233" s="2" t="s">
        <v>61</v>
      </c>
      <c r="W233" s="2" t="s">
        <v>496</v>
      </c>
      <c r="X233" s="2" t="s">
        <v>543</v>
      </c>
      <c r="Y233" s="2">
        <v>68701</v>
      </c>
      <c r="Z233" s="10">
        <v>42178</v>
      </c>
      <c r="AA233" s="14" t="str">
        <f>TEXT(Table1[[#This Row],[Order Date]],"mmmm")</f>
        <v>June</v>
      </c>
      <c r="AB233" s="8" t="str">
        <f>TEXT(Table1[[#This Row],[Order Date]],"yyyy")</f>
        <v>2015</v>
      </c>
      <c r="AC233" s="10">
        <v>42179</v>
      </c>
      <c r="AD233" s="2">
        <v>-3.7840000000000003</v>
      </c>
      <c r="AE233" s="2">
        <v>11</v>
      </c>
      <c r="AF233" s="2">
        <v>29.02</v>
      </c>
      <c r="AG233" s="2">
        <v>88084</v>
      </c>
      <c r="AH233" s="7" t="str">
        <f>IF(COUNTIF(Returns!$A$2:$A$1635,Orders!AG233)&gt;0,"Returned","Not Returned")</f>
        <v>Not Returned</v>
      </c>
    </row>
    <row r="234" spans="5:34" ht="12.75" customHeight="1" thickTop="1" thickBot="1" x14ac:dyDescent="0.3">
      <c r="E234" s="11">
        <v>19694</v>
      </c>
      <c r="F234" s="12" t="s">
        <v>37</v>
      </c>
      <c r="G234" s="12">
        <v>0.04</v>
      </c>
      <c r="H234" s="12">
        <v>130.97999999999999</v>
      </c>
      <c r="I234" s="12">
        <v>30</v>
      </c>
      <c r="J234" s="12">
        <v>447</v>
      </c>
      <c r="K234" s="7" t="str">
        <f>IF(COUNTIF(Table1[Customer ID],Table1[[#This Row],[Customer ID]])&gt;1,"Repeat Customer","One-Time Customer")</f>
        <v>Repeat Customer</v>
      </c>
      <c r="L234" s="12" t="s">
        <v>545</v>
      </c>
      <c r="M234" s="12" t="s">
        <v>39</v>
      </c>
      <c r="N234" s="12" t="s">
        <v>28</v>
      </c>
      <c r="O234" s="12" t="s">
        <v>41</v>
      </c>
      <c r="P234" s="12" t="s">
        <v>42</v>
      </c>
      <c r="Q234" s="12" t="s">
        <v>43</v>
      </c>
      <c r="R234" s="12" t="s">
        <v>546</v>
      </c>
      <c r="S234" s="12">
        <v>0.78</v>
      </c>
      <c r="T234" s="7">
        <f>Table1[[#This Row],[Profit]]/Table1[[#This Row],[Sales]]</f>
        <v>-0.51974170898376282</v>
      </c>
      <c r="U234" s="12" t="s">
        <v>33</v>
      </c>
      <c r="V234" s="12" t="s">
        <v>61</v>
      </c>
      <c r="W234" s="12" t="s">
        <v>62</v>
      </c>
      <c r="X234" s="12" t="s">
        <v>547</v>
      </c>
      <c r="Y234" s="12">
        <v>55113</v>
      </c>
      <c r="Z234" s="13">
        <v>42180</v>
      </c>
      <c r="AA234" s="14" t="str">
        <f>TEXT(Table1[[#This Row],[Order Date]],"mmmm")</f>
        <v>June</v>
      </c>
      <c r="AB234" s="8" t="str">
        <f>TEXT(Table1[[#This Row],[Order Date]],"yyyy")</f>
        <v>2015</v>
      </c>
      <c r="AC234" s="13">
        <v>42183</v>
      </c>
      <c r="AD234" s="12">
        <v>-82.903999999999996</v>
      </c>
      <c r="AE234" s="12">
        <v>1</v>
      </c>
      <c r="AF234" s="12">
        <v>159.51</v>
      </c>
      <c r="AG234" s="12">
        <v>90449</v>
      </c>
      <c r="AH234" s="7" t="str">
        <f>IF(COUNTIF(Returns!$A$2:$A$1635,Orders!AG234)&gt;0,"Returned","Not Returned")</f>
        <v>Not Returned</v>
      </c>
    </row>
    <row r="235" spans="5:34" ht="12.75" customHeight="1" thickTop="1" thickBot="1" x14ac:dyDescent="0.3">
      <c r="E235" s="9">
        <v>19695</v>
      </c>
      <c r="F235" s="2" t="s">
        <v>37</v>
      </c>
      <c r="G235" s="2">
        <v>0.05</v>
      </c>
      <c r="H235" s="2">
        <v>200.99</v>
      </c>
      <c r="I235" s="2">
        <v>4.2</v>
      </c>
      <c r="J235" s="2">
        <v>447</v>
      </c>
      <c r="K235" s="7" t="str">
        <f>IF(COUNTIF(Table1[Customer ID],Table1[[#This Row],[Customer ID]])&gt;1,"Repeat Customer","One-Time Customer")</f>
        <v>Repeat Customer</v>
      </c>
      <c r="L235" s="2" t="s">
        <v>545</v>
      </c>
      <c r="M235" s="2" t="s">
        <v>49</v>
      </c>
      <c r="N235" s="2" t="s">
        <v>28</v>
      </c>
      <c r="O235" s="2" t="s">
        <v>77</v>
      </c>
      <c r="P235" s="2" t="s">
        <v>78</v>
      </c>
      <c r="Q235" s="2" t="s">
        <v>59</v>
      </c>
      <c r="R235" s="2" t="s">
        <v>548</v>
      </c>
      <c r="S235" s="2">
        <v>0.59</v>
      </c>
      <c r="T235" s="7">
        <f>Table1[[#This Row],[Profit]]/Table1[[#This Row],[Sales]]</f>
        <v>0.69</v>
      </c>
      <c r="U235" s="2" t="s">
        <v>33</v>
      </c>
      <c r="V235" s="2" t="s">
        <v>61</v>
      </c>
      <c r="W235" s="2" t="s">
        <v>62</v>
      </c>
      <c r="X235" s="2" t="s">
        <v>547</v>
      </c>
      <c r="Y235" s="2">
        <v>55113</v>
      </c>
      <c r="Z235" s="10">
        <v>42180</v>
      </c>
      <c r="AA235" s="14" t="str">
        <f>TEXT(Table1[[#This Row],[Order Date]],"mmmm")</f>
        <v>June</v>
      </c>
      <c r="AB235" s="8" t="str">
        <f>TEXT(Table1[[#This Row],[Order Date]],"yyyy")</f>
        <v>2015</v>
      </c>
      <c r="AC235" s="10">
        <v>42180</v>
      </c>
      <c r="AD235" s="2">
        <v>1268.8064999999999</v>
      </c>
      <c r="AE235" s="2">
        <v>11</v>
      </c>
      <c r="AF235" s="2">
        <v>1838.85</v>
      </c>
      <c r="AG235" s="2">
        <v>90449</v>
      </c>
      <c r="AH235" s="7" t="str">
        <f>IF(COUNTIF(Returns!$A$2:$A$1635,Orders!AG235)&gt;0,"Returned","Not Returned")</f>
        <v>Not Returned</v>
      </c>
    </row>
    <row r="236" spans="5:34" ht="12.75" customHeight="1" thickTop="1" thickBot="1" x14ac:dyDescent="0.3">
      <c r="E236" s="11">
        <v>20851</v>
      </c>
      <c r="F236" s="12" t="s">
        <v>25</v>
      </c>
      <c r="G236" s="12">
        <v>0.03</v>
      </c>
      <c r="H236" s="12">
        <v>15.99</v>
      </c>
      <c r="I236" s="12">
        <v>11.28</v>
      </c>
      <c r="J236" s="12">
        <v>451</v>
      </c>
      <c r="K236" s="7" t="str">
        <f>IF(COUNTIF(Table1[Customer ID],Table1[[#This Row],[Customer ID]])&gt;1,"Repeat Customer","One-Time Customer")</f>
        <v>Repeat Customer</v>
      </c>
      <c r="L236" s="12" t="s">
        <v>549</v>
      </c>
      <c r="M236" s="12" t="s">
        <v>49</v>
      </c>
      <c r="N236" s="12" t="s">
        <v>40</v>
      </c>
      <c r="O236" s="12" t="s">
        <v>77</v>
      </c>
      <c r="P236" s="12" t="s">
        <v>85</v>
      </c>
      <c r="Q236" s="12" t="s">
        <v>86</v>
      </c>
      <c r="R236" s="12" t="s">
        <v>550</v>
      </c>
      <c r="S236" s="12">
        <v>0.38</v>
      </c>
      <c r="T236" s="7">
        <f>Table1[[#This Row],[Profit]]/Table1[[#This Row],[Sales]]</f>
        <v>-1.5021476888387826</v>
      </c>
      <c r="U236" s="12" t="s">
        <v>33</v>
      </c>
      <c r="V236" s="12" t="s">
        <v>34</v>
      </c>
      <c r="W236" s="12" t="s">
        <v>45</v>
      </c>
      <c r="X236" s="12" t="s">
        <v>551</v>
      </c>
      <c r="Y236" s="12">
        <v>94024</v>
      </c>
      <c r="Z236" s="13">
        <v>42104</v>
      </c>
      <c r="AA236" s="14" t="str">
        <f>TEXT(Table1[[#This Row],[Order Date]],"mmmm")</f>
        <v>April</v>
      </c>
      <c r="AB236" s="8" t="str">
        <f>TEXT(Table1[[#This Row],[Order Date]],"yyyy")</f>
        <v>2015</v>
      </c>
      <c r="AC236" s="13">
        <v>42105</v>
      </c>
      <c r="AD236" s="12">
        <v>-53.296199999999999</v>
      </c>
      <c r="AE236" s="12">
        <v>2</v>
      </c>
      <c r="AF236" s="12">
        <v>35.479999999999997</v>
      </c>
      <c r="AG236" s="12">
        <v>86010</v>
      </c>
      <c r="AH236" s="7" t="str">
        <f>IF(COUNTIF(Returns!$A$2:$A$1635,Orders!AG236)&gt;0,"Returned","Not Returned")</f>
        <v>Not Returned</v>
      </c>
    </row>
    <row r="237" spans="5:34" ht="12.75" customHeight="1" thickTop="1" thickBot="1" x14ac:dyDescent="0.3">
      <c r="E237" s="9">
        <v>21117</v>
      </c>
      <c r="F237" s="2" t="s">
        <v>47</v>
      </c>
      <c r="G237" s="2">
        <v>0.04</v>
      </c>
      <c r="H237" s="2">
        <v>37.700000000000003</v>
      </c>
      <c r="I237" s="2">
        <v>2.99</v>
      </c>
      <c r="J237" s="2">
        <v>451</v>
      </c>
      <c r="K237" s="7" t="str">
        <f>IF(COUNTIF(Table1[Customer ID],Table1[[#This Row],[Customer ID]])&gt;1,"Repeat Customer","One-Time Customer")</f>
        <v>Repeat Customer</v>
      </c>
      <c r="L237" s="2" t="s">
        <v>549</v>
      </c>
      <c r="M237" s="2" t="s">
        <v>49</v>
      </c>
      <c r="N237" s="2" t="s">
        <v>40</v>
      </c>
      <c r="O237" s="2" t="s">
        <v>29</v>
      </c>
      <c r="P237" s="2" t="s">
        <v>109</v>
      </c>
      <c r="Q237" s="2" t="s">
        <v>59</v>
      </c>
      <c r="R237" s="2" t="s">
        <v>552</v>
      </c>
      <c r="S237" s="2">
        <v>0.35</v>
      </c>
      <c r="T237" s="7">
        <f>Table1[[#This Row],[Profit]]/Table1[[#This Row],[Sales]]</f>
        <v>0.69000000000000006</v>
      </c>
      <c r="U237" s="2" t="s">
        <v>33</v>
      </c>
      <c r="V237" s="2" t="s">
        <v>34</v>
      </c>
      <c r="W237" s="2" t="s">
        <v>45</v>
      </c>
      <c r="X237" s="2" t="s">
        <v>551</v>
      </c>
      <c r="Y237" s="2">
        <v>94024</v>
      </c>
      <c r="Z237" s="10">
        <v>42151</v>
      </c>
      <c r="AA237" s="14" t="str">
        <f>TEXT(Table1[[#This Row],[Order Date]],"mmmm")</f>
        <v>May</v>
      </c>
      <c r="AB237" s="8" t="str">
        <f>TEXT(Table1[[#This Row],[Order Date]],"yyyy")</f>
        <v>2015</v>
      </c>
      <c r="AC237" s="10">
        <v>42152</v>
      </c>
      <c r="AD237" s="2">
        <v>299.6739</v>
      </c>
      <c r="AE237" s="2">
        <v>12</v>
      </c>
      <c r="AF237" s="2">
        <v>434.31</v>
      </c>
      <c r="AG237" s="2">
        <v>86012</v>
      </c>
      <c r="AH237" s="7" t="str">
        <f>IF(COUNTIF(Returns!$A$2:$A$1635,Orders!AG237)&gt;0,"Returned","Not Returned")</f>
        <v>Not Returned</v>
      </c>
    </row>
    <row r="238" spans="5:34" ht="12.75" customHeight="1" thickTop="1" thickBot="1" x14ac:dyDescent="0.3">
      <c r="E238" s="11">
        <v>18536</v>
      </c>
      <c r="F238" s="12" t="s">
        <v>106</v>
      </c>
      <c r="G238" s="12">
        <v>0.01</v>
      </c>
      <c r="H238" s="12">
        <v>8.8800000000000008</v>
      </c>
      <c r="I238" s="12">
        <v>6.28</v>
      </c>
      <c r="J238" s="12">
        <v>451</v>
      </c>
      <c r="K238" s="7" t="str">
        <f>IF(COUNTIF(Table1[Customer ID],Table1[[#This Row],[Customer ID]])&gt;1,"Repeat Customer","One-Time Customer")</f>
        <v>Repeat Customer</v>
      </c>
      <c r="L238" s="12" t="s">
        <v>549</v>
      </c>
      <c r="M238" s="12" t="s">
        <v>49</v>
      </c>
      <c r="N238" s="12" t="s">
        <v>40</v>
      </c>
      <c r="O238" s="12" t="s">
        <v>29</v>
      </c>
      <c r="P238" s="12" t="s">
        <v>109</v>
      </c>
      <c r="Q238" s="12" t="s">
        <v>59</v>
      </c>
      <c r="R238" s="12" t="s">
        <v>495</v>
      </c>
      <c r="S238" s="12">
        <v>0.35</v>
      </c>
      <c r="T238" s="7">
        <f>Table1[[#This Row],[Profit]]/Table1[[#This Row],[Sales]]</f>
        <v>-0.77824773413897286</v>
      </c>
      <c r="U238" s="12" t="s">
        <v>33</v>
      </c>
      <c r="V238" s="12" t="s">
        <v>34</v>
      </c>
      <c r="W238" s="12" t="s">
        <v>45</v>
      </c>
      <c r="X238" s="12" t="s">
        <v>551</v>
      </c>
      <c r="Y238" s="12">
        <v>94024</v>
      </c>
      <c r="Z238" s="13">
        <v>42009</v>
      </c>
      <c r="AA238" s="14" t="str">
        <f>TEXT(Table1[[#This Row],[Order Date]],"mmmm")</f>
        <v>January</v>
      </c>
      <c r="AB238" s="8" t="str">
        <f>TEXT(Table1[[#This Row],[Order Date]],"yyyy")</f>
        <v>2015</v>
      </c>
      <c r="AC238" s="13">
        <v>42014</v>
      </c>
      <c r="AD238" s="12">
        <v>-15.456</v>
      </c>
      <c r="AE238" s="12">
        <v>2</v>
      </c>
      <c r="AF238" s="12">
        <v>19.86</v>
      </c>
      <c r="AG238" s="12">
        <v>86013</v>
      </c>
      <c r="AH238" s="7" t="str">
        <f>IF(COUNTIF(Returns!$A$2:$A$1635,Orders!AG238)&gt;0,"Returned","Not Returned")</f>
        <v>Not Returned</v>
      </c>
    </row>
    <row r="239" spans="5:34" ht="12.75" customHeight="1" thickTop="1" thickBot="1" x14ac:dyDescent="0.3">
      <c r="E239" s="9">
        <v>18537</v>
      </c>
      <c r="F239" s="2" t="s">
        <v>106</v>
      </c>
      <c r="G239" s="2">
        <v>0.06</v>
      </c>
      <c r="H239" s="2">
        <v>2.88</v>
      </c>
      <c r="I239" s="2">
        <v>0.99</v>
      </c>
      <c r="J239" s="2">
        <v>451</v>
      </c>
      <c r="K239" s="7" t="str">
        <f>IF(COUNTIF(Table1[Customer ID],Table1[[#This Row],[Customer ID]])&gt;1,"Repeat Customer","One-Time Customer")</f>
        <v>Repeat Customer</v>
      </c>
      <c r="L239" s="2" t="s">
        <v>549</v>
      </c>
      <c r="M239" s="2" t="s">
        <v>49</v>
      </c>
      <c r="N239" s="2" t="s">
        <v>40</v>
      </c>
      <c r="O239" s="2" t="s">
        <v>29</v>
      </c>
      <c r="P239" s="2" t="s">
        <v>134</v>
      </c>
      <c r="Q239" s="2" t="s">
        <v>59</v>
      </c>
      <c r="R239" s="2" t="s">
        <v>349</v>
      </c>
      <c r="S239" s="2">
        <v>0.36</v>
      </c>
      <c r="T239" s="7">
        <f>Table1[[#This Row],[Profit]]/Table1[[#This Row],[Sales]]</f>
        <v>0.69</v>
      </c>
      <c r="U239" s="2" t="s">
        <v>33</v>
      </c>
      <c r="V239" s="2" t="s">
        <v>34</v>
      </c>
      <c r="W239" s="2" t="s">
        <v>45</v>
      </c>
      <c r="X239" s="2" t="s">
        <v>551</v>
      </c>
      <c r="Y239" s="2">
        <v>94024</v>
      </c>
      <c r="Z239" s="10">
        <v>42009</v>
      </c>
      <c r="AA239" s="14" t="str">
        <f>TEXT(Table1[[#This Row],[Order Date]],"mmmm")</f>
        <v>January</v>
      </c>
      <c r="AB239" s="8" t="str">
        <f>TEXT(Table1[[#This Row],[Order Date]],"yyyy")</f>
        <v>2015</v>
      </c>
      <c r="AC239" s="10">
        <v>42018</v>
      </c>
      <c r="AD239" s="2">
        <v>16.049399999999999</v>
      </c>
      <c r="AE239" s="2">
        <v>8</v>
      </c>
      <c r="AF239" s="2">
        <v>23.26</v>
      </c>
      <c r="AG239" s="2">
        <v>86013</v>
      </c>
      <c r="AH239" s="7" t="str">
        <f>IF(COUNTIF(Returns!$A$2:$A$1635,Orders!AG239)&gt;0,"Returned","Not Returned")</f>
        <v>Not Returned</v>
      </c>
    </row>
    <row r="240" spans="5:34" ht="12.75" customHeight="1" thickTop="1" thickBot="1" x14ac:dyDescent="0.3">
      <c r="E240" s="11">
        <v>21118</v>
      </c>
      <c r="F240" s="12" t="s">
        <v>47</v>
      </c>
      <c r="G240" s="12">
        <v>0.01</v>
      </c>
      <c r="H240" s="12">
        <v>55.99</v>
      </c>
      <c r="I240" s="12">
        <v>5</v>
      </c>
      <c r="J240" s="12">
        <v>452</v>
      </c>
      <c r="K240" s="7" t="str">
        <f>IF(COUNTIF(Table1[Customer ID],Table1[[#This Row],[Customer ID]])&gt;1,"Repeat Customer","One-Time Customer")</f>
        <v>One-Time Customer</v>
      </c>
      <c r="L240" s="12" t="s">
        <v>553</v>
      </c>
      <c r="M240" s="12" t="s">
        <v>49</v>
      </c>
      <c r="N240" s="12" t="s">
        <v>40</v>
      </c>
      <c r="O240" s="12" t="s">
        <v>77</v>
      </c>
      <c r="P240" s="12" t="s">
        <v>78</v>
      </c>
      <c r="Q240" s="12" t="s">
        <v>51</v>
      </c>
      <c r="R240" s="12" t="s">
        <v>398</v>
      </c>
      <c r="S240" s="12">
        <v>0.83</v>
      </c>
      <c r="T240" s="7">
        <f>Table1[[#This Row],[Profit]]/Table1[[#This Row],[Sales]]</f>
        <v>-4.5513216284005402</v>
      </c>
      <c r="U240" s="12" t="s">
        <v>33</v>
      </c>
      <c r="V240" s="12" t="s">
        <v>34</v>
      </c>
      <c r="W240" s="12" t="s">
        <v>45</v>
      </c>
      <c r="X240" s="12" t="s">
        <v>554</v>
      </c>
      <c r="Y240" s="12">
        <v>93635</v>
      </c>
      <c r="Z240" s="13">
        <v>42151</v>
      </c>
      <c r="AA240" s="14" t="str">
        <f>TEXT(Table1[[#This Row],[Order Date]],"mmmm")</f>
        <v>May</v>
      </c>
      <c r="AB240" s="8" t="str">
        <f>TEXT(Table1[[#This Row],[Order Date]],"yyyy")</f>
        <v>2015</v>
      </c>
      <c r="AC240" s="13">
        <v>42152</v>
      </c>
      <c r="AD240" s="12">
        <v>-235.89500000000001</v>
      </c>
      <c r="AE240" s="12">
        <v>1</v>
      </c>
      <c r="AF240" s="12">
        <v>51.83</v>
      </c>
      <c r="AG240" s="12">
        <v>86012</v>
      </c>
      <c r="AH240" s="7" t="str">
        <f>IF(COUNTIF(Returns!$A$2:$A$1635,Orders!AG240)&gt;0,"Returned","Not Returned")</f>
        <v>Not Returned</v>
      </c>
    </row>
    <row r="241" spans="5:34" ht="12.75" customHeight="1" thickTop="1" thickBot="1" x14ac:dyDescent="0.3">
      <c r="E241" s="9">
        <v>22318</v>
      </c>
      <c r="F241" s="2" t="s">
        <v>37</v>
      </c>
      <c r="G241" s="2">
        <v>0.03</v>
      </c>
      <c r="H241" s="2">
        <v>29.34</v>
      </c>
      <c r="I241" s="2">
        <v>7.87</v>
      </c>
      <c r="J241" s="2">
        <v>453</v>
      </c>
      <c r="K241" s="7" t="str">
        <f>IF(COUNTIF(Table1[Customer ID],Table1[[#This Row],[Customer ID]])&gt;1,"Repeat Customer","One-Time Customer")</f>
        <v>One-Time Customer</v>
      </c>
      <c r="L241" s="2" t="s">
        <v>555</v>
      </c>
      <c r="M241" s="2" t="s">
        <v>49</v>
      </c>
      <c r="N241" s="2" t="s">
        <v>28</v>
      </c>
      <c r="O241" s="2" t="s">
        <v>41</v>
      </c>
      <c r="P241" s="2" t="s">
        <v>50</v>
      </c>
      <c r="Q241" s="2" t="s">
        <v>59</v>
      </c>
      <c r="R241" s="2" t="s">
        <v>556</v>
      </c>
      <c r="S241" s="2">
        <v>0.54</v>
      </c>
      <c r="T241" s="7">
        <f>Table1[[#This Row],[Profit]]/Table1[[#This Row],[Sales]]</f>
        <v>-1.2753086419753088</v>
      </c>
      <c r="U241" s="2" t="s">
        <v>33</v>
      </c>
      <c r="V241" s="2" t="s">
        <v>34</v>
      </c>
      <c r="W241" s="2" t="s">
        <v>45</v>
      </c>
      <c r="X241" s="2" t="s">
        <v>557</v>
      </c>
      <c r="Y241" s="2">
        <v>95032</v>
      </c>
      <c r="Z241" s="10">
        <v>42132</v>
      </c>
      <c r="AA241" s="14" t="str">
        <f>TEXT(Table1[[#This Row],[Order Date]],"mmmm")</f>
        <v>May</v>
      </c>
      <c r="AB241" s="8" t="str">
        <f>TEXT(Table1[[#This Row],[Order Date]],"yyyy")</f>
        <v>2015</v>
      </c>
      <c r="AC241" s="10">
        <v>42134</v>
      </c>
      <c r="AD241" s="2">
        <v>-41.32</v>
      </c>
      <c r="AE241" s="2">
        <v>1</v>
      </c>
      <c r="AF241" s="2">
        <v>32.4</v>
      </c>
      <c r="AG241" s="2">
        <v>86011</v>
      </c>
      <c r="AH241" s="7" t="str">
        <f>IF(COUNTIF(Returns!$A$2:$A$1635,Orders!AG241)&gt;0,"Returned","Not Returned")</f>
        <v>Not Returned</v>
      </c>
    </row>
    <row r="242" spans="5:34" ht="12.75" customHeight="1" thickTop="1" thickBot="1" x14ac:dyDescent="0.3">
      <c r="E242" s="11">
        <v>22874</v>
      </c>
      <c r="F242" s="12" t="s">
        <v>106</v>
      </c>
      <c r="G242" s="12">
        <v>7.0000000000000007E-2</v>
      </c>
      <c r="H242" s="12">
        <v>16.91</v>
      </c>
      <c r="I242" s="12">
        <v>6.25</v>
      </c>
      <c r="J242" s="12">
        <v>460</v>
      </c>
      <c r="K242" s="7" t="str">
        <f>IF(COUNTIF(Table1[Customer ID],Table1[[#This Row],[Customer ID]])&gt;1,"Repeat Customer","One-Time Customer")</f>
        <v>One-Time Customer</v>
      </c>
      <c r="L242" s="12" t="s">
        <v>558</v>
      </c>
      <c r="M242" s="12" t="s">
        <v>49</v>
      </c>
      <c r="N242" s="12" t="s">
        <v>40</v>
      </c>
      <c r="O242" s="12" t="s">
        <v>29</v>
      </c>
      <c r="P242" s="12" t="s">
        <v>141</v>
      </c>
      <c r="Q242" s="12" t="s">
        <v>59</v>
      </c>
      <c r="R242" s="12" t="s">
        <v>559</v>
      </c>
      <c r="S242" s="12">
        <v>0.57999999999999996</v>
      </c>
      <c r="T242" s="7">
        <f>Table1[[#This Row],[Profit]]/Table1[[#This Row],[Sales]]</f>
        <v>1.6027591803611293E-2</v>
      </c>
      <c r="U242" s="12" t="s">
        <v>33</v>
      </c>
      <c r="V242" s="12" t="s">
        <v>53</v>
      </c>
      <c r="W242" s="12" t="s">
        <v>54</v>
      </c>
      <c r="X242" s="12" t="s">
        <v>560</v>
      </c>
      <c r="Y242" s="12">
        <v>8332</v>
      </c>
      <c r="Z242" s="13">
        <v>42147</v>
      </c>
      <c r="AA242" s="14" t="str">
        <f>TEXT(Table1[[#This Row],[Order Date]],"mmmm")</f>
        <v>May</v>
      </c>
      <c r="AB242" s="8" t="str">
        <f>TEXT(Table1[[#This Row],[Order Date]],"yyyy")</f>
        <v>2015</v>
      </c>
      <c r="AC242" s="13">
        <v>42154</v>
      </c>
      <c r="AD242" s="12">
        <v>7.9000000000000057</v>
      </c>
      <c r="AE242" s="12">
        <v>31</v>
      </c>
      <c r="AF242" s="12">
        <v>492.9</v>
      </c>
      <c r="AG242" s="12">
        <v>86014</v>
      </c>
      <c r="AH242" s="7" t="str">
        <f>IF(COUNTIF(Returns!$A$2:$A$1635,Orders!AG242)&gt;0,"Returned","Not Returned")</f>
        <v>Not Returned</v>
      </c>
    </row>
    <row r="243" spans="5:34" ht="12.75" customHeight="1" thickTop="1" thickBot="1" x14ac:dyDescent="0.3">
      <c r="E243" s="9">
        <v>18467</v>
      </c>
      <c r="F243" s="2" t="s">
        <v>106</v>
      </c>
      <c r="G243" s="2">
        <v>7.0000000000000007E-2</v>
      </c>
      <c r="H243" s="2">
        <v>165.2</v>
      </c>
      <c r="I243" s="2">
        <v>19.989999999999998</v>
      </c>
      <c r="J243" s="2">
        <v>463</v>
      </c>
      <c r="K243" s="7" t="str">
        <f>IF(COUNTIF(Table1[Customer ID],Table1[[#This Row],[Customer ID]])&gt;1,"Repeat Customer","One-Time Customer")</f>
        <v>One-Time Customer</v>
      </c>
      <c r="L243" s="2" t="s">
        <v>561</v>
      </c>
      <c r="M243" s="2" t="s">
        <v>49</v>
      </c>
      <c r="N243" s="2" t="s">
        <v>58</v>
      </c>
      <c r="O243" s="2" t="s">
        <v>29</v>
      </c>
      <c r="P243" s="2" t="s">
        <v>141</v>
      </c>
      <c r="Q243" s="2" t="s">
        <v>59</v>
      </c>
      <c r="R243" s="2" t="s">
        <v>562</v>
      </c>
      <c r="S243" s="2">
        <v>0.59</v>
      </c>
      <c r="T243" s="7">
        <f>Table1[[#This Row],[Profit]]/Table1[[#This Row],[Sales]]</f>
        <v>0.48235848882149535</v>
      </c>
      <c r="U243" s="2" t="s">
        <v>33</v>
      </c>
      <c r="V243" s="2" t="s">
        <v>34</v>
      </c>
      <c r="W243" s="2" t="s">
        <v>45</v>
      </c>
      <c r="X243" s="2" t="s">
        <v>563</v>
      </c>
      <c r="Y243" s="2">
        <v>90069</v>
      </c>
      <c r="Z243" s="10">
        <v>42018</v>
      </c>
      <c r="AA243" s="14" t="str">
        <f>TEXT(Table1[[#This Row],[Order Date]],"mmmm")</f>
        <v>January</v>
      </c>
      <c r="AB243" s="8" t="str">
        <f>TEXT(Table1[[#This Row],[Order Date]],"yyyy")</f>
        <v>2015</v>
      </c>
      <c r="AC243" s="10">
        <v>42020</v>
      </c>
      <c r="AD243" s="2">
        <v>521.69000000000005</v>
      </c>
      <c r="AE243" s="2">
        <v>7</v>
      </c>
      <c r="AF243" s="2">
        <v>1081.54</v>
      </c>
      <c r="AG243" s="2">
        <v>88061</v>
      </c>
      <c r="AH243" s="7" t="str">
        <f>IF(COUNTIF(Returns!$A$2:$A$1635,Orders!AG243)&gt;0,"Returned","Not Returned")</f>
        <v>Not Returned</v>
      </c>
    </row>
    <row r="244" spans="5:34" ht="12.75" customHeight="1" thickTop="1" thickBot="1" x14ac:dyDescent="0.3">
      <c r="E244" s="11">
        <v>22754</v>
      </c>
      <c r="F244" s="12" t="s">
        <v>37</v>
      </c>
      <c r="G244" s="12">
        <v>0.08</v>
      </c>
      <c r="H244" s="12">
        <v>297.64</v>
      </c>
      <c r="I244" s="12">
        <v>14.7</v>
      </c>
      <c r="J244" s="12">
        <v>466</v>
      </c>
      <c r="K244" s="7" t="str">
        <f>IF(COUNTIF(Table1[Customer ID],Table1[[#This Row],[Customer ID]])&gt;1,"Repeat Customer","One-Time Customer")</f>
        <v>One-Time Customer</v>
      </c>
      <c r="L244" s="12" t="s">
        <v>564</v>
      </c>
      <c r="M244" s="12" t="s">
        <v>39</v>
      </c>
      <c r="N244" s="12" t="s">
        <v>58</v>
      </c>
      <c r="O244" s="12" t="s">
        <v>77</v>
      </c>
      <c r="P244" s="12" t="s">
        <v>85</v>
      </c>
      <c r="Q244" s="12" t="s">
        <v>43</v>
      </c>
      <c r="R244" s="12" t="s">
        <v>565</v>
      </c>
      <c r="S244" s="12">
        <v>0.56999999999999995</v>
      </c>
      <c r="T244" s="7">
        <f>Table1[[#This Row],[Profit]]/Table1[[#This Row],[Sales]]</f>
        <v>0.43854101196991629</v>
      </c>
      <c r="U244" s="12" t="s">
        <v>33</v>
      </c>
      <c r="V244" s="12" t="s">
        <v>53</v>
      </c>
      <c r="W244" s="12" t="s">
        <v>193</v>
      </c>
      <c r="X244" s="12" t="s">
        <v>566</v>
      </c>
      <c r="Y244" s="12">
        <v>2019</v>
      </c>
      <c r="Z244" s="13">
        <v>42015</v>
      </c>
      <c r="AA244" s="14" t="str">
        <f>TEXT(Table1[[#This Row],[Order Date]],"mmmm")</f>
        <v>January</v>
      </c>
      <c r="AB244" s="8" t="str">
        <f>TEXT(Table1[[#This Row],[Order Date]],"yyyy")</f>
        <v>2015</v>
      </c>
      <c r="AC244" s="13">
        <v>42015</v>
      </c>
      <c r="AD244" s="12">
        <v>496.79679999999996</v>
      </c>
      <c r="AE244" s="12">
        <v>5</v>
      </c>
      <c r="AF244" s="12">
        <v>1132.8399999999999</v>
      </c>
      <c r="AG244" s="12">
        <v>88060</v>
      </c>
      <c r="AH244" s="7" t="str">
        <f>IF(COUNTIF(Returns!$A$2:$A$1635,Orders!AG244)&gt;0,"Returned","Not Returned")</f>
        <v>Not Returned</v>
      </c>
    </row>
    <row r="245" spans="5:34" ht="12.75" customHeight="1" thickTop="1" thickBot="1" x14ac:dyDescent="0.3">
      <c r="E245" s="9">
        <v>22755</v>
      </c>
      <c r="F245" s="2" t="s">
        <v>37</v>
      </c>
      <c r="G245" s="2">
        <v>0.02</v>
      </c>
      <c r="H245" s="2">
        <v>12.99</v>
      </c>
      <c r="I245" s="2">
        <v>14.37</v>
      </c>
      <c r="J245" s="2">
        <v>467</v>
      </c>
      <c r="K245" s="7" t="str">
        <f>IF(COUNTIF(Table1[Customer ID],Table1[[#This Row],[Customer ID]])&gt;1,"Repeat Customer","One-Time Customer")</f>
        <v>One-Time Customer</v>
      </c>
      <c r="L245" s="2" t="s">
        <v>567</v>
      </c>
      <c r="M245" s="2" t="s">
        <v>49</v>
      </c>
      <c r="N245" s="2" t="s">
        <v>58</v>
      </c>
      <c r="O245" s="2" t="s">
        <v>41</v>
      </c>
      <c r="P245" s="2" t="s">
        <v>50</v>
      </c>
      <c r="Q245" s="2" t="s">
        <v>236</v>
      </c>
      <c r="R245" s="2" t="s">
        <v>568</v>
      </c>
      <c r="S245" s="2">
        <v>0.73</v>
      </c>
      <c r="T245" s="7">
        <f>Table1[[#This Row],[Profit]]/Table1[[#This Row],[Sales]]</f>
        <v>-3.876694283923972</v>
      </c>
      <c r="U245" s="2" t="s">
        <v>33</v>
      </c>
      <c r="V245" s="2" t="s">
        <v>53</v>
      </c>
      <c r="W245" s="2" t="s">
        <v>193</v>
      </c>
      <c r="X245" s="2" t="s">
        <v>569</v>
      </c>
      <c r="Y245" s="2">
        <v>1915</v>
      </c>
      <c r="Z245" s="10">
        <v>42015</v>
      </c>
      <c r="AA245" s="14" t="str">
        <f>TEXT(Table1[[#This Row],[Order Date]],"mmmm")</f>
        <v>January</v>
      </c>
      <c r="AB245" s="8" t="str">
        <f>TEXT(Table1[[#This Row],[Order Date]],"yyyy")</f>
        <v>2015</v>
      </c>
      <c r="AC245" s="10">
        <v>42016</v>
      </c>
      <c r="AD245" s="2">
        <v>-556.80960000000005</v>
      </c>
      <c r="AE245" s="2">
        <v>11</v>
      </c>
      <c r="AF245" s="2">
        <v>143.63</v>
      </c>
      <c r="AG245" s="2">
        <v>88060</v>
      </c>
      <c r="AH245" s="7" t="str">
        <f>IF(COUNTIF(Returns!$A$2:$A$1635,Orders!AG245)&gt;0,"Returned","Not Returned")</f>
        <v>Not Returned</v>
      </c>
    </row>
    <row r="246" spans="5:34" ht="12.75" customHeight="1" thickTop="1" thickBot="1" x14ac:dyDescent="0.3">
      <c r="E246" s="11">
        <v>22756</v>
      </c>
      <c r="F246" s="12" t="s">
        <v>37</v>
      </c>
      <c r="G246" s="12">
        <v>0.06</v>
      </c>
      <c r="H246" s="12">
        <v>14.42</v>
      </c>
      <c r="I246" s="12">
        <v>6.75</v>
      </c>
      <c r="J246" s="12">
        <v>468</v>
      </c>
      <c r="K246" s="7" t="str">
        <f>IF(COUNTIF(Table1[Customer ID],Table1[[#This Row],[Customer ID]])&gt;1,"Repeat Customer","One-Time Customer")</f>
        <v>One-Time Customer</v>
      </c>
      <c r="L246" s="12" t="s">
        <v>570</v>
      </c>
      <c r="M246" s="12" t="s">
        <v>49</v>
      </c>
      <c r="N246" s="12" t="s">
        <v>58</v>
      </c>
      <c r="O246" s="12" t="s">
        <v>29</v>
      </c>
      <c r="P246" s="12" t="s">
        <v>257</v>
      </c>
      <c r="Q246" s="12" t="s">
        <v>86</v>
      </c>
      <c r="R246" s="12" t="s">
        <v>571</v>
      </c>
      <c r="S246" s="12">
        <v>0.52</v>
      </c>
      <c r="T246" s="7">
        <f>Table1[[#This Row],[Profit]]/Table1[[#This Row],[Sales]]</f>
        <v>-0.37977546549835706</v>
      </c>
      <c r="U246" s="12" t="s">
        <v>33</v>
      </c>
      <c r="V246" s="12" t="s">
        <v>53</v>
      </c>
      <c r="W246" s="12" t="s">
        <v>193</v>
      </c>
      <c r="X246" s="12" t="s">
        <v>572</v>
      </c>
      <c r="Y246" s="12">
        <v>2341</v>
      </c>
      <c r="Z246" s="13">
        <v>42015</v>
      </c>
      <c r="AA246" s="14" t="str">
        <f>TEXT(Table1[[#This Row],[Order Date]],"mmmm")</f>
        <v>January</v>
      </c>
      <c r="AB246" s="8" t="str">
        <f>TEXT(Table1[[#This Row],[Order Date]],"yyyy")</f>
        <v>2015</v>
      </c>
      <c r="AC246" s="13">
        <v>42016</v>
      </c>
      <c r="AD246" s="12">
        <v>-27.738800000000001</v>
      </c>
      <c r="AE246" s="12">
        <v>5</v>
      </c>
      <c r="AF246" s="12">
        <v>73.040000000000006</v>
      </c>
      <c r="AG246" s="12">
        <v>88060</v>
      </c>
      <c r="AH246" s="7" t="str">
        <f>IF(COUNTIF(Returns!$A$2:$A$1635,Orders!AG246)&gt;0,"Returned","Not Returned")</f>
        <v>Not Returned</v>
      </c>
    </row>
    <row r="247" spans="5:34" ht="12.75" customHeight="1" thickTop="1" thickBot="1" x14ac:dyDescent="0.3">
      <c r="E247" s="9">
        <v>22757</v>
      </c>
      <c r="F247" s="2" t="s">
        <v>37</v>
      </c>
      <c r="G247" s="2">
        <v>0.05</v>
      </c>
      <c r="H247" s="2">
        <v>4.1399999999999997</v>
      </c>
      <c r="I247" s="2">
        <v>6.6</v>
      </c>
      <c r="J247" s="2">
        <v>469</v>
      </c>
      <c r="K247" s="7" t="str">
        <f>IF(COUNTIF(Table1[Customer ID],Table1[[#This Row],[Customer ID]])&gt;1,"Repeat Customer","One-Time Customer")</f>
        <v>One-Time Customer</v>
      </c>
      <c r="L247" s="2" t="s">
        <v>573</v>
      </c>
      <c r="M247" s="2" t="s">
        <v>27</v>
      </c>
      <c r="N247" s="2" t="s">
        <v>58</v>
      </c>
      <c r="O247" s="2" t="s">
        <v>41</v>
      </c>
      <c r="P247" s="2" t="s">
        <v>50</v>
      </c>
      <c r="Q247" s="2" t="s">
        <v>59</v>
      </c>
      <c r="R247" s="2" t="s">
        <v>98</v>
      </c>
      <c r="S247" s="2">
        <v>0.49</v>
      </c>
      <c r="T247" s="7">
        <f>Table1[[#This Row],[Profit]]/Table1[[#This Row],[Sales]]</f>
        <v>-3.8586866566716638</v>
      </c>
      <c r="U247" s="2" t="s">
        <v>33</v>
      </c>
      <c r="V247" s="2" t="s">
        <v>53</v>
      </c>
      <c r="W247" s="2" t="s">
        <v>54</v>
      </c>
      <c r="X247" s="2" t="s">
        <v>574</v>
      </c>
      <c r="Y247" s="2">
        <v>7506</v>
      </c>
      <c r="Z247" s="10">
        <v>42015</v>
      </c>
      <c r="AA247" s="14" t="str">
        <f>TEXT(Table1[[#This Row],[Order Date]],"mmmm")</f>
        <v>January</v>
      </c>
      <c r="AB247" s="8" t="str">
        <f>TEXT(Table1[[#This Row],[Order Date]],"yyyy")</f>
        <v>2015</v>
      </c>
      <c r="AC247" s="10">
        <v>42017</v>
      </c>
      <c r="AD247" s="2">
        <v>-128.68719999999999</v>
      </c>
      <c r="AE247" s="2">
        <v>7</v>
      </c>
      <c r="AF247" s="2">
        <v>33.35</v>
      </c>
      <c r="AG247" s="2">
        <v>88060</v>
      </c>
      <c r="AH247" s="7" t="str">
        <f>IF(COUNTIF(Returns!$A$2:$A$1635,Orders!AG247)&gt;0,"Returned","Not Returned")</f>
        <v>Not Returned</v>
      </c>
    </row>
    <row r="248" spans="5:34" ht="12.75" customHeight="1" thickTop="1" thickBot="1" x14ac:dyDescent="0.3">
      <c r="E248" s="11">
        <v>22758</v>
      </c>
      <c r="F248" s="12" t="s">
        <v>37</v>
      </c>
      <c r="G248" s="12">
        <v>0.03</v>
      </c>
      <c r="H248" s="12">
        <v>11.34</v>
      </c>
      <c r="I248" s="12">
        <v>5.01</v>
      </c>
      <c r="J248" s="12">
        <v>470</v>
      </c>
      <c r="K248" s="7" t="str">
        <f>IF(COUNTIF(Table1[Customer ID],Table1[[#This Row],[Customer ID]])&gt;1,"Repeat Customer","One-Time Customer")</f>
        <v>One-Time Customer</v>
      </c>
      <c r="L248" s="12" t="s">
        <v>575</v>
      </c>
      <c r="M248" s="12" t="s">
        <v>49</v>
      </c>
      <c r="N248" s="12" t="s">
        <v>58</v>
      </c>
      <c r="O248" s="12" t="s">
        <v>29</v>
      </c>
      <c r="P248" s="12" t="s">
        <v>93</v>
      </c>
      <c r="Q248" s="12" t="s">
        <v>59</v>
      </c>
      <c r="R248" s="12" t="s">
        <v>576</v>
      </c>
      <c r="S248" s="12">
        <v>0.36</v>
      </c>
      <c r="T248" s="7">
        <f>Table1[[#This Row],[Profit]]/Table1[[#This Row],[Sales]]</f>
        <v>0.38517264276228419</v>
      </c>
      <c r="U248" s="12" t="s">
        <v>33</v>
      </c>
      <c r="V248" s="12" t="s">
        <v>53</v>
      </c>
      <c r="W248" s="12" t="s">
        <v>54</v>
      </c>
      <c r="X248" s="12" t="s">
        <v>577</v>
      </c>
      <c r="Y248" s="12">
        <v>8601</v>
      </c>
      <c r="Z248" s="13">
        <v>42015</v>
      </c>
      <c r="AA248" s="14" t="str">
        <f>TEXT(Table1[[#This Row],[Order Date]],"mmmm")</f>
        <v>January</v>
      </c>
      <c r="AB248" s="8" t="str">
        <f>TEXT(Table1[[#This Row],[Order Date]],"yyyy")</f>
        <v>2015</v>
      </c>
      <c r="AC248" s="13">
        <v>42015</v>
      </c>
      <c r="AD248" s="12">
        <v>23.2028</v>
      </c>
      <c r="AE248" s="12">
        <v>5</v>
      </c>
      <c r="AF248" s="12">
        <v>60.24</v>
      </c>
      <c r="AG248" s="12">
        <v>88060</v>
      </c>
      <c r="AH248" s="7" t="str">
        <f>IF(COUNTIF(Returns!$A$2:$A$1635,Orders!AG248)&gt;0,"Returned","Not Returned")</f>
        <v>Not Returned</v>
      </c>
    </row>
    <row r="249" spans="5:34" ht="12.75" customHeight="1" thickTop="1" thickBot="1" x14ac:dyDescent="0.3">
      <c r="E249" s="9">
        <v>462</v>
      </c>
      <c r="F249" s="2" t="s">
        <v>37</v>
      </c>
      <c r="G249" s="2">
        <v>7.0000000000000007E-2</v>
      </c>
      <c r="H249" s="2">
        <v>179.99</v>
      </c>
      <c r="I249" s="2">
        <v>19.989999999999998</v>
      </c>
      <c r="J249" s="2">
        <v>471</v>
      </c>
      <c r="K249" s="7" t="str">
        <f>IF(COUNTIF(Table1[Customer ID],Table1[[#This Row],[Customer ID]])&gt;1,"Repeat Customer","One-Time Customer")</f>
        <v>One-Time Customer</v>
      </c>
      <c r="L249" s="2" t="s">
        <v>578</v>
      </c>
      <c r="M249" s="2" t="s">
        <v>27</v>
      </c>
      <c r="N249" s="2" t="s">
        <v>114</v>
      </c>
      <c r="O249" s="2" t="s">
        <v>77</v>
      </c>
      <c r="P249" s="2" t="s">
        <v>180</v>
      </c>
      <c r="Q249" s="2" t="s">
        <v>59</v>
      </c>
      <c r="R249" s="2" t="s">
        <v>579</v>
      </c>
      <c r="S249" s="2">
        <v>0.48</v>
      </c>
      <c r="T249" s="7">
        <f>Table1[[#This Row],[Profit]]/Table1[[#This Row],[Sales]]</f>
        <v>-0.79179853209475937</v>
      </c>
      <c r="U249" s="2" t="s">
        <v>33</v>
      </c>
      <c r="V249" s="2" t="s">
        <v>136</v>
      </c>
      <c r="W249" s="2" t="s">
        <v>387</v>
      </c>
      <c r="X249" s="2" t="s">
        <v>580</v>
      </c>
      <c r="Y249" s="2">
        <v>30318</v>
      </c>
      <c r="Z249" s="10">
        <v>42043</v>
      </c>
      <c r="AA249" s="14" t="str">
        <f>TEXT(Table1[[#This Row],[Order Date]],"mmmm")</f>
        <v>February</v>
      </c>
      <c r="AB249" s="8" t="str">
        <f>TEXT(Table1[[#This Row],[Order Date]],"yyyy")</f>
        <v>2015</v>
      </c>
      <c r="AC249" s="10">
        <v>42043</v>
      </c>
      <c r="AD249" s="2">
        <v>-568.53510000000006</v>
      </c>
      <c r="AE249" s="2">
        <v>4</v>
      </c>
      <c r="AF249" s="2">
        <v>718.03</v>
      </c>
      <c r="AG249" s="2">
        <v>3138</v>
      </c>
      <c r="AH249" s="7" t="str">
        <f>IF(COUNTIF(Returns!$A$2:$A$1635,Orders!AG249)&gt;0,"Returned","Not Returned")</f>
        <v>Not Returned</v>
      </c>
    </row>
    <row r="250" spans="5:34" ht="12.75" customHeight="1" thickTop="1" thickBot="1" x14ac:dyDescent="0.3">
      <c r="E250" s="11">
        <v>18462</v>
      </c>
      <c r="F250" s="12" t="s">
        <v>37</v>
      </c>
      <c r="G250" s="12">
        <v>7.0000000000000007E-2</v>
      </c>
      <c r="H250" s="12">
        <v>179.99</v>
      </c>
      <c r="I250" s="12">
        <v>19.989999999999998</v>
      </c>
      <c r="J250" s="12">
        <v>472</v>
      </c>
      <c r="K250" s="7" t="str">
        <f>IF(COUNTIF(Table1[Customer ID],Table1[[#This Row],[Customer ID]])&gt;1,"Repeat Customer","One-Time Customer")</f>
        <v>One-Time Customer</v>
      </c>
      <c r="L250" s="12" t="s">
        <v>581</v>
      </c>
      <c r="M250" s="12" t="s">
        <v>27</v>
      </c>
      <c r="N250" s="12" t="s">
        <v>114</v>
      </c>
      <c r="O250" s="12" t="s">
        <v>77</v>
      </c>
      <c r="P250" s="12" t="s">
        <v>180</v>
      </c>
      <c r="Q250" s="12" t="s">
        <v>59</v>
      </c>
      <c r="R250" s="12" t="s">
        <v>579</v>
      </c>
      <c r="S250" s="12">
        <v>0.48</v>
      </c>
      <c r="T250" s="7">
        <f>Table1[[#This Row],[Profit]]/Table1[[#This Row],[Sales]]</f>
        <v>-2.3813158041334748</v>
      </c>
      <c r="U250" s="12" t="s">
        <v>33</v>
      </c>
      <c r="V250" s="12" t="s">
        <v>53</v>
      </c>
      <c r="W250" s="12" t="s">
        <v>415</v>
      </c>
      <c r="X250" s="12" t="s">
        <v>582</v>
      </c>
      <c r="Y250" s="12">
        <v>21133</v>
      </c>
      <c r="Z250" s="13">
        <v>42043</v>
      </c>
      <c r="AA250" s="14" t="str">
        <f>TEXT(Table1[[#This Row],[Order Date]],"mmmm")</f>
        <v>February</v>
      </c>
      <c r="AB250" s="8" t="str">
        <f>TEXT(Table1[[#This Row],[Order Date]],"yyyy")</f>
        <v>2015</v>
      </c>
      <c r="AC250" s="13">
        <v>42043</v>
      </c>
      <c r="AD250" s="12">
        <v>-427.47</v>
      </c>
      <c r="AE250" s="12">
        <v>1</v>
      </c>
      <c r="AF250" s="12">
        <v>179.51</v>
      </c>
      <c r="AG250" s="12">
        <v>88023</v>
      </c>
      <c r="AH250" s="7" t="str">
        <f>IF(COUNTIF(Returns!$A$2:$A$1635,Orders!AG250)&gt;0,"Returned","Not Returned")</f>
        <v>Not Returned</v>
      </c>
    </row>
    <row r="251" spans="5:34" ht="12.75" customHeight="1" thickTop="1" thickBot="1" x14ac:dyDescent="0.3">
      <c r="E251" s="9">
        <v>20637</v>
      </c>
      <c r="F251" s="2" t="s">
        <v>47</v>
      </c>
      <c r="G251" s="2">
        <v>0.03</v>
      </c>
      <c r="H251" s="2">
        <v>11.97</v>
      </c>
      <c r="I251" s="2">
        <v>4.9800000000000004</v>
      </c>
      <c r="J251" s="2">
        <v>483</v>
      </c>
      <c r="K251" s="7" t="str">
        <f>IF(COUNTIF(Table1[Customer ID],Table1[[#This Row],[Customer ID]])&gt;1,"Repeat Customer","One-Time Customer")</f>
        <v>Repeat Customer</v>
      </c>
      <c r="L251" s="2" t="s">
        <v>583</v>
      </c>
      <c r="M251" s="2" t="s">
        <v>49</v>
      </c>
      <c r="N251" s="2" t="s">
        <v>28</v>
      </c>
      <c r="O251" s="2" t="s">
        <v>29</v>
      </c>
      <c r="P251" s="2" t="s">
        <v>257</v>
      </c>
      <c r="Q251" s="2" t="s">
        <v>59</v>
      </c>
      <c r="R251" s="2" t="s">
        <v>584</v>
      </c>
      <c r="S251" s="2">
        <v>0.57999999999999996</v>
      </c>
      <c r="T251" s="7">
        <f>Table1[[#This Row],[Profit]]/Table1[[#This Row],[Sales]]</f>
        <v>-0.24856518174364581</v>
      </c>
      <c r="U251" s="2" t="s">
        <v>33</v>
      </c>
      <c r="V251" s="2" t="s">
        <v>61</v>
      </c>
      <c r="W251" s="2" t="s">
        <v>178</v>
      </c>
      <c r="X251" s="2" t="s">
        <v>585</v>
      </c>
      <c r="Y251" s="2">
        <v>60543</v>
      </c>
      <c r="Z251" s="10">
        <v>42031</v>
      </c>
      <c r="AA251" s="14" t="str">
        <f>TEXT(Table1[[#This Row],[Order Date]],"mmmm")</f>
        <v>January</v>
      </c>
      <c r="AB251" s="8" t="str">
        <f>TEXT(Table1[[#This Row],[Order Date]],"yyyy")</f>
        <v>2015</v>
      </c>
      <c r="AC251" s="10">
        <v>42032</v>
      </c>
      <c r="AD251" s="2">
        <v>-18.190000000000001</v>
      </c>
      <c r="AE251" s="2">
        <v>6</v>
      </c>
      <c r="AF251" s="2">
        <v>73.180000000000007</v>
      </c>
      <c r="AG251" s="2">
        <v>90353</v>
      </c>
      <c r="AH251" s="7" t="str">
        <f>IF(COUNTIF(Returns!$A$2:$A$1635,Orders!AG251)&gt;0,"Returned","Not Returned")</f>
        <v>Not Returned</v>
      </c>
    </row>
    <row r="252" spans="5:34" ht="12.75" customHeight="1" thickTop="1" thickBot="1" x14ac:dyDescent="0.3">
      <c r="E252" s="11">
        <v>22864</v>
      </c>
      <c r="F252" s="12" t="s">
        <v>37</v>
      </c>
      <c r="G252" s="12">
        <v>0.06</v>
      </c>
      <c r="H252" s="12">
        <v>3.36</v>
      </c>
      <c r="I252" s="12">
        <v>6.27</v>
      </c>
      <c r="J252" s="12">
        <v>483</v>
      </c>
      <c r="K252" s="7" t="str">
        <f>IF(COUNTIF(Table1[Customer ID],Table1[[#This Row],[Customer ID]])&gt;1,"Repeat Customer","One-Time Customer")</f>
        <v>Repeat Customer</v>
      </c>
      <c r="L252" s="12" t="s">
        <v>583</v>
      </c>
      <c r="M252" s="12" t="s">
        <v>49</v>
      </c>
      <c r="N252" s="12" t="s">
        <v>28</v>
      </c>
      <c r="O252" s="12" t="s">
        <v>29</v>
      </c>
      <c r="P252" s="12" t="s">
        <v>109</v>
      </c>
      <c r="Q252" s="12" t="s">
        <v>59</v>
      </c>
      <c r="R252" s="12" t="s">
        <v>586</v>
      </c>
      <c r="S252" s="12">
        <v>0.4</v>
      </c>
      <c r="T252" s="7">
        <f>Table1[[#This Row],[Profit]]/Table1[[#This Row],[Sales]]</f>
        <v>-2.7276122448979594</v>
      </c>
      <c r="U252" s="12" t="s">
        <v>33</v>
      </c>
      <c r="V252" s="12" t="s">
        <v>61</v>
      </c>
      <c r="W252" s="12" t="s">
        <v>178</v>
      </c>
      <c r="X252" s="12" t="s">
        <v>585</v>
      </c>
      <c r="Y252" s="12">
        <v>60543</v>
      </c>
      <c r="Z252" s="13">
        <v>42117</v>
      </c>
      <c r="AA252" s="14" t="str">
        <f>TEXT(Table1[[#This Row],[Order Date]],"mmmm")</f>
        <v>April</v>
      </c>
      <c r="AB252" s="8" t="str">
        <f>TEXT(Table1[[#This Row],[Order Date]],"yyyy")</f>
        <v>2015</v>
      </c>
      <c r="AC252" s="13">
        <v>42118</v>
      </c>
      <c r="AD252" s="12">
        <v>-24.057540000000003</v>
      </c>
      <c r="AE252" s="12">
        <v>2</v>
      </c>
      <c r="AF252" s="12">
        <v>8.82</v>
      </c>
      <c r="AG252" s="12">
        <v>90354</v>
      </c>
      <c r="AH252" s="7" t="str">
        <f>IF(COUNTIF(Returns!$A$2:$A$1635,Orders!AG252)&gt;0,"Returned","Not Returned")</f>
        <v>Not Returned</v>
      </c>
    </row>
    <row r="253" spans="5:34" ht="12.75" customHeight="1" thickTop="1" thickBot="1" x14ac:dyDescent="0.3">
      <c r="E253" s="9">
        <v>22865</v>
      </c>
      <c r="F253" s="2" t="s">
        <v>37</v>
      </c>
      <c r="G253" s="2">
        <v>7.0000000000000007E-2</v>
      </c>
      <c r="H253" s="2">
        <v>699.99</v>
      </c>
      <c r="I253" s="2">
        <v>24.49</v>
      </c>
      <c r="J253" s="2">
        <v>483</v>
      </c>
      <c r="K253" s="7" t="str">
        <f>IF(COUNTIF(Table1[Customer ID],Table1[[#This Row],[Customer ID]])&gt;1,"Repeat Customer","One-Time Customer")</f>
        <v>Repeat Customer</v>
      </c>
      <c r="L253" s="2" t="s">
        <v>583</v>
      </c>
      <c r="M253" s="2" t="s">
        <v>49</v>
      </c>
      <c r="N253" s="2" t="s">
        <v>28</v>
      </c>
      <c r="O253" s="2" t="s">
        <v>77</v>
      </c>
      <c r="P253" s="2" t="s">
        <v>587</v>
      </c>
      <c r="Q253" s="2" t="s">
        <v>236</v>
      </c>
      <c r="R253" s="2" t="s">
        <v>588</v>
      </c>
      <c r="S253" s="2">
        <v>0.41</v>
      </c>
      <c r="T253" s="7">
        <f>Table1[[#This Row],[Profit]]/Table1[[#This Row],[Sales]]</f>
        <v>0.432316360697379</v>
      </c>
      <c r="U253" s="2" t="s">
        <v>33</v>
      </c>
      <c r="V253" s="2" t="s">
        <v>61</v>
      </c>
      <c r="W253" s="2" t="s">
        <v>178</v>
      </c>
      <c r="X253" s="2" t="s">
        <v>585</v>
      </c>
      <c r="Y253" s="2">
        <v>60543</v>
      </c>
      <c r="Z253" s="10">
        <v>42117</v>
      </c>
      <c r="AA253" s="14" t="str">
        <f>TEXT(Table1[[#This Row],[Order Date]],"mmmm")</f>
        <v>April</v>
      </c>
      <c r="AB253" s="8" t="str">
        <f>TEXT(Table1[[#This Row],[Order Date]],"yyyy")</f>
        <v>2015</v>
      </c>
      <c r="AC253" s="10">
        <v>42119</v>
      </c>
      <c r="AD253" s="2">
        <v>2583.5614799999998</v>
      </c>
      <c r="AE253" s="2">
        <v>9</v>
      </c>
      <c r="AF253" s="2">
        <v>5976.09</v>
      </c>
      <c r="AG253" s="2">
        <v>90354</v>
      </c>
      <c r="AH253" s="7" t="str">
        <f>IF(COUNTIF(Returns!$A$2:$A$1635,Orders!AG253)&gt;0,"Returned","Not Returned")</f>
        <v>Not Returned</v>
      </c>
    </row>
    <row r="254" spans="5:34" ht="12.75" customHeight="1" thickTop="1" thickBot="1" x14ac:dyDescent="0.3">
      <c r="E254" s="11">
        <v>20668</v>
      </c>
      <c r="F254" s="12" t="s">
        <v>37</v>
      </c>
      <c r="G254" s="12">
        <v>0.05</v>
      </c>
      <c r="H254" s="12">
        <v>2.88</v>
      </c>
      <c r="I254" s="12">
        <v>0.5</v>
      </c>
      <c r="J254" s="12">
        <v>485</v>
      </c>
      <c r="K254" s="7" t="str">
        <f>IF(COUNTIF(Table1[Customer ID],Table1[[#This Row],[Customer ID]])&gt;1,"Repeat Customer","One-Time Customer")</f>
        <v>One-Time Customer</v>
      </c>
      <c r="L254" s="12" t="s">
        <v>589</v>
      </c>
      <c r="M254" s="12" t="s">
        <v>49</v>
      </c>
      <c r="N254" s="12" t="s">
        <v>28</v>
      </c>
      <c r="O254" s="12" t="s">
        <v>29</v>
      </c>
      <c r="P254" s="12" t="s">
        <v>134</v>
      </c>
      <c r="Q254" s="12" t="s">
        <v>59</v>
      </c>
      <c r="R254" s="12" t="s">
        <v>590</v>
      </c>
      <c r="S254" s="12">
        <v>0.36</v>
      </c>
      <c r="T254" s="7">
        <f>Table1[[#This Row],[Profit]]/Table1[[#This Row],[Sales]]</f>
        <v>0.69</v>
      </c>
      <c r="U254" s="12" t="s">
        <v>33</v>
      </c>
      <c r="V254" s="12" t="s">
        <v>34</v>
      </c>
      <c r="W254" s="12" t="s">
        <v>45</v>
      </c>
      <c r="X254" s="12" t="s">
        <v>591</v>
      </c>
      <c r="Y254" s="12">
        <v>93727</v>
      </c>
      <c r="Z254" s="13">
        <v>42081</v>
      </c>
      <c r="AA254" s="14" t="str">
        <f>TEXT(Table1[[#This Row],[Order Date]],"mmmm")</f>
        <v>March</v>
      </c>
      <c r="AB254" s="8" t="str">
        <f>TEXT(Table1[[#This Row],[Order Date]],"yyyy")</f>
        <v>2015</v>
      </c>
      <c r="AC254" s="13">
        <v>42083</v>
      </c>
      <c r="AD254" s="12">
        <v>6.0512999999999995</v>
      </c>
      <c r="AE254" s="12">
        <v>3</v>
      </c>
      <c r="AF254" s="12">
        <v>8.77</v>
      </c>
      <c r="AG254" s="12">
        <v>91062</v>
      </c>
      <c r="AH254" s="7" t="str">
        <f>IF(COUNTIF(Returns!$A$2:$A$1635,Orders!AG254)&gt;0,"Returned","Not Returned")</f>
        <v>Not Returned</v>
      </c>
    </row>
    <row r="255" spans="5:34" ht="12.75" customHeight="1" thickTop="1" thickBot="1" x14ac:dyDescent="0.3">
      <c r="E255" s="9">
        <v>23394</v>
      </c>
      <c r="F255" s="2" t="s">
        <v>56</v>
      </c>
      <c r="G255" s="2">
        <v>0.1</v>
      </c>
      <c r="H255" s="2">
        <v>3.36</v>
      </c>
      <c r="I255" s="2">
        <v>6.27</v>
      </c>
      <c r="J255" s="2">
        <v>487</v>
      </c>
      <c r="K255" s="7" t="str">
        <f>IF(COUNTIF(Table1[Customer ID],Table1[[#This Row],[Customer ID]])&gt;1,"Repeat Customer","One-Time Customer")</f>
        <v>One-Time Customer</v>
      </c>
      <c r="L255" s="2" t="s">
        <v>592</v>
      </c>
      <c r="M255" s="2" t="s">
        <v>27</v>
      </c>
      <c r="N255" s="2" t="s">
        <v>28</v>
      </c>
      <c r="O255" s="2" t="s">
        <v>29</v>
      </c>
      <c r="P255" s="2" t="s">
        <v>109</v>
      </c>
      <c r="Q255" s="2" t="s">
        <v>59</v>
      </c>
      <c r="R255" s="2" t="s">
        <v>586</v>
      </c>
      <c r="S255" s="2">
        <v>0.4</v>
      </c>
      <c r="T255" s="7">
        <f>Table1[[#This Row],[Profit]]/Table1[[#This Row],[Sales]]</f>
        <v>-3.213057019645424</v>
      </c>
      <c r="U255" s="2" t="s">
        <v>33</v>
      </c>
      <c r="V255" s="2" t="s">
        <v>53</v>
      </c>
      <c r="W255" s="2" t="s">
        <v>188</v>
      </c>
      <c r="X255" s="2" t="s">
        <v>433</v>
      </c>
      <c r="Y255" s="2">
        <v>4073</v>
      </c>
      <c r="Z255" s="10">
        <v>42142</v>
      </c>
      <c r="AA255" s="14" t="str">
        <f>TEXT(Table1[[#This Row],[Order Date]],"mmmm")</f>
        <v>May</v>
      </c>
      <c r="AB255" s="8" t="str">
        <f>TEXT(Table1[[#This Row],[Order Date]],"yyyy")</f>
        <v>2015</v>
      </c>
      <c r="AC255" s="10">
        <v>42143</v>
      </c>
      <c r="AD255" s="2">
        <v>-67.0565</v>
      </c>
      <c r="AE255" s="2">
        <v>5</v>
      </c>
      <c r="AF255" s="2">
        <v>20.87</v>
      </c>
      <c r="AG255" s="2">
        <v>91063</v>
      </c>
      <c r="AH255" s="7" t="str">
        <f>IF(COUNTIF(Returns!$A$2:$A$1635,Orders!AG255)&gt;0,"Returned","Not Returned")</f>
        <v>Not Returned</v>
      </c>
    </row>
    <row r="256" spans="5:34" ht="12.75" customHeight="1" thickTop="1" thickBot="1" x14ac:dyDescent="0.3">
      <c r="E256" s="11">
        <v>23395</v>
      </c>
      <c r="F256" s="12" t="s">
        <v>56</v>
      </c>
      <c r="G256" s="12">
        <v>7.0000000000000007E-2</v>
      </c>
      <c r="H256" s="12">
        <v>12.28</v>
      </c>
      <c r="I256" s="12">
        <v>4.8600000000000003</v>
      </c>
      <c r="J256" s="12">
        <v>488</v>
      </c>
      <c r="K256" s="7" t="str">
        <f>IF(COUNTIF(Table1[Customer ID],Table1[[#This Row],[Customer ID]])&gt;1,"Repeat Customer","One-Time Customer")</f>
        <v>One-Time Customer</v>
      </c>
      <c r="L256" s="12" t="s">
        <v>593</v>
      </c>
      <c r="M256" s="12" t="s">
        <v>49</v>
      </c>
      <c r="N256" s="12" t="s">
        <v>28</v>
      </c>
      <c r="O256" s="12" t="s">
        <v>29</v>
      </c>
      <c r="P256" s="12" t="s">
        <v>93</v>
      </c>
      <c r="Q256" s="12" t="s">
        <v>59</v>
      </c>
      <c r="R256" s="12" t="s">
        <v>303</v>
      </c>
      <c r="S256" s="12">
        <v>0.38</v>
      </c>
      <c r="T256" s="7">
        <f>Table1[[#This Row],[Profit]]/Table1[[#This Row],[Sales]]</f>
        <v>-0.30894941634241246</v>
      </c>
      <c r="U256" s="12" t="s">
        <v>33</v>
      </c>
      <c r="V256" s="12" t="s">
        <v>53</v>
      </c>
      <c r="W256" s="12" t="s">
        <v>188</v>
      </c>
      <c r="X256" s="12" t="s">
        <v>594</v>
      </c>
      <c r="Y256" s="12">
        <v>4106</v>
      </c>
      <c r="Z256" s="13">
        <v>42142</v>
      </c>
      <c r="AA256" s="14" t="str">
        <f>TEXT(Table1[[#This Row],[Order Date]],"mmmm")</f>
        <v>May</v>
      </c>
      <c r="AB256" s="8" t="str">
        <f>TEXT(Table1[[#This Row],[Order Date]],"yyyy")</f>
        <v>2015</v>
      </c>
      <c r="AC256" s="13">
        <v>42144</v>
      </c>
      <c r="AD256" s="12">
        <v>-7.94</v>
      </c>
      <c r="AE256" s="12">
        <v>2</v>
      </c>
      <c r="AF256" s="12">
        <v>25.7</v>
      </c>
      <c r="AG256" s="12">
        <v>91063</v>
      </c>
      <c r="AH256" s="7" t="str">
        <f>IF(COUNTIF(Returns!$A$2:$A$1635,Orders!AG256)&gt;0,"Returned","Not Returned")</f>
        <v>Not Returned</v>
      </c>
    </row>
    <row r="257" spans="5:34" ht="12.75" customHeight="1" thickTop="1" thickBot="1" x14ac:dyDescent="0.3">
      <c r="E257" s="9">
        <v>23393</v>
      </c>
      <c r="F257" s="2" t="s">
        <v>56</v>
      </c>
      <c r="G257" s="2">
        <v>0.09</v>
      </c>
      <c r="H257" s="2">
        <v>20.99</v>
      </c>
      <c r="I257" s="2">
        <v>0.99</v>
      </c>
      <c r="J257" s="2">
        <v>489</v>
      </c>
      <c r="K257" s="7" t="str">
        <f>IF(COUNTIF(Table1[Customer ID],Table1[[#This Row],[Customer ID]])&gt;1,"Repeat Customer","One-Time Customer")</f>
        <v>One-Time Customer</v>
      </c>
      <c r="L257" s="2" t="s">
        <v>595</v>
      </c>
      <c r="M257" s="2" t="s">
        <v>49</v>
      </c>
      <c r="N257" s="2" t="s">
        <v>28</v>
      </c>
      <c r="O257" s="2" t="s">
        <v>77</v>
      </c>
      <c r="P257" s="2" t="s">
        <v>78</v>
      </c>
      <c r="Q257" s="2" t="s">
        <v>31</v>
      </c>
      <c r="R257" s="2" t="s">
        <v>596</v>
      </c>
      <c r="S257" s="2">
        <v>0.56999999999999995</v>
      </c>
      <c r="T257" s="7">
        <f>Table1[[#This Row],[Profit]]/Table1[[#This Row],[Sales]]</f>
        <v>0.53270026571416129</v>
      </c>
      <c r="U257" s="2" t="s">
        <v>33</v>
      </c>
      <c r="V257" s="2" t="s">
        <v>53</v>
      </c>
      <c r="W257" s="2" t="s">
        <v>193</v>
      </c>
      <c r="X257" s="2" t="s">
        <v>597</v>
      </c>
      <c r="Y257" s="2">
        <v>2062</v>
      </c>
      <c r="Z257" s="10">
        <v>42142</v>
      </c>
      <c r="AA257" s="14" t="str">
        <f>TEXT(Table1[[#This Row],[Order Date]],"mmmm")</f>
        <v>May</v>
      </c>
      <c r="AB257" s="8" t="str">
        <f>TEXT(Table1[[#This Row],[Order Date]],"yyyy")</f>
        <v>2015</v>
      </c>
      <c r="AC257" s="10">
        <v>42142</v>
      </c>
      <c r="AD257" s="2">
        <v>122.292</v>
      </c>
      <c r="AE257" s="2">
        <v>14</v>
      </c>
      <c r="AF257" s="2">
        <v>229.57</v>
      </c>
      <c r="AG257" s="2">
        <v>91063</v>
      </c>
      <c r="AH257" s="7" t="str">
        <f>IF(COUNTIF(Returns!$A$2:$A$1635,Orders!AG257)&gt;0,"Returned","Not Returned")</f>
        <v>Not Returned</v>
      </c>
    </row>
    <row r="258" spans="5:34" ht="12.75" customHeight="1" thickTop="1" thickBot="1" x14ac:dyDescent="0.3">
      <c r="E258" s="11">
        <v>1147</v>
      </c>
      <c r="F258" s="12" t="s">
        <v>56</v>
      </c>
      <c r="G258" s="12">
        <v>0.08</v>
      </c>
      <c r="H258" s="12">
        <v>2.94</v>
      </c>
      <c r="I258" s="12">
        <v>0.96</v>
      </c>
      <c r="J258" s="12">
        <v>491</v>
      </c>
      <c r="K258" s="7" t="str">
        <f>IF(COUNTIF(Table1[Customer ID],Table1[[#This Row],[Customer ID]])&gt;1,"Repeat Customer","One-Time Customer")</f>
        <v>Repeat Customer</v>
      </c>
      <c r="L258" s="12" t="s">
        <v>598</v>
      </c>
      <c r="M258" s="12" t="s">
        <v>49</v>
      </c>
      <c r="N258" s="12" t="s">
        <v>114</v>
      </c>
      <c r="O258" s="12" t="s">
        <v>29</v>
      </c>
      <c r="P258" s="12" t="s">
        <v>30</v>
      </c>
      <c r="Q258" s="12" t="s">
        <v>31</v>
      </c>
      <c r="R258" s="12" t="s">
        <v>599</v>
      </c>
      <c r="S258" s="12">
        <v>0.57999999999999996</v>
      </c>
      <c r="T258" s="7">
        <f>Table1[[#This Row],[Profit]]/Table1[[#This Row],[Sales]]</f>
        <v>-3.1784107946026985E-2</v>
      </c>
      <c r="U258" s="12" t="s">
        <v>33</v>
      </c>
      <c r="V258" s="12" t="s">
        <v>53</v>
      </c>
      <c r="W258" s="12" t="s">
        <v>71</v>
      </c>
      <c r="X258" s="12" t="s">
        <v>90</v>
      </c>
      <c r="Y258" s="12">
        <v>10154</v>
      </c>
      <c r="Z258" s="13">
        <v>42139</v>
      </c>
      <c r="AA258" s="14" t="str">
        <f>TEXT(Table1[[#This Row],[Order Date]],"mmmm")</f>
        <v>May</v>
      </c>
      <c r="AB258" s="8" t="str">
        <f>TEXT(Table1[[#This Row],[Order Date]],"yyyy")</f>
        <v>2015</v>
      </c>
      <c r="AC258" s="13">
        <v>42141</v>
      </c>
      <c r="AD258" s="12">
        <v>-2.12</v>
      </c>
      <c r="AE258" s="12">
        <v>23</v>
      </c>
      <c r="AF258" s="12">
        <v>66.7</v>
      </c>
      <c r="AG258" s="12">
        <v>8353</v>
      </c>
      <c r="AH258" s="7" t="str">
        <f>IF(COUNTIF(Returns!$A$2:$A$1635,Orders!AG258)&gt;0,"Returned","Not Returned")</f>
        <v>Returned</v>
      </c>
    </row>
    <row r="259" spans="5:34" ht="12.75" customHeight="1" thickTop="1" thickBot="1" x14ac:dyDescent="0.3">
      <c r="E259" s="9">
        <v>1450</v>
      </c>
      <c r="F259" s="2" t="s">
        <v>47</v>
      </c>
      <c r="G259" s="2">
        <v>0.01</v>
      </c>
      <c r="H259" s="2">
        <v>4.9800000000000004</v>
      </c>
      <c r="I259" s="2">
        <v>6.07</v>
      </c>
      <c r="J259" s="2">
        <v>491</v>
      </c>
      <c r="K259" s="7" t="str">
        <f>IF(COUNTIF(Table1[Customer ID],Table1[[#This Row],[Customer ID]])&gt;1,"Repeat Customer","One-Time Customer")</f>
        <v>Repeat Customer</v>
      </c>
      <c r="L259" s="2" t="s">
        <v>598</v>
      </c>
      <c r="M259" s="2" t="s">
        <v>49</v>
      </c>
      <c r="N259" s="2" t="s">
        <v>114</v>
      </c>
      <c r="O259" s="2" t="s">
        <v>29</v>
      </c>
      <c r="P259" s="2" t="s">
        <v>93</v>
      </c>
      <c r="Q259" s="2" t="s">
        <v>59</v>
      </c>
      <c r="R259" s="2" t="s">
        <v>173</v>
      </c>
      <c r="S259" s="2">
        <v>0.36</v>
      </c>
      <c r="T259" s="7">
        <f>Table1[[#This Row],[Profit]]/Table1[[#This Row],[Sales]]</f>
        <v>-0.31829493087557603</v>
      </c>
      <c r="U259" s="2" t="s">
        <v>33</v>
      </c>
      <c r="V259" s="2" t="s">
        <v>53</v>
      </c>
      <c r="W259" s="2" t="s">
        <v>71</v>
      </c>
      <c r="X259" s="2" t="s">
        <v>90</v>
      </c>
      <c r="Y259" s="2">
        <v>10154</v>
      </c>
      <c r="Z259" s="10">
        <v>42045</v>
      </c>
      <c r="AA259" s="14" t="str">
        <f>TEXT(Table1[[#This Row],[Order Date]],"mmmm")</f>
        <v>February</v>
      </c>
      <c r="AB259" s="8" t="str">
        <f>TEXT(Table1[[#This Row],[Order Date]],"yyyy")</f>
        <v>2015</v>
      </c>
      <c r="AC259" s="10">
        <v>42046</v>
      </c>
      <c r="AD259" s="2">
        <v>-69.069999999999993</v>
      </c>
      <c r="AE259" s="2">
        <v>41</v>
      </c>
      <c r="AF259" s="2">
        <v>217</v>
      </c>
      <c r="AG259" s="2">
        <v>10464</v>
      </c>
      <c r="AH259" s="7" t="str">
        <f>IF(COUNTIF(Returns!$A$2:$A$1635,Orders!AG259)&gt;0,"Returned","Not Returned")</f>
        <v>Not Returned</v>
      </c>
    </row>
    <row r="260" spans="5:34" ht="12.75" customHeight="1" thickTop="1" thickBot="1" x14ac:dyDescent="0.3">
      <c r="E260" s="11">
        <v>914</v>
      </c>
      <c r="F260" s="12" t="s">
        <v>47</v>
      </c>
      <c r="G260" s="12">
        <v>0.02</v>
      </c>
      <c r="H260" s="12">
        <v>1360.14</v>
      </c>
      <c r="I260" s="12">
        <v>14.7</v>
      </c>
      <c r="J260" s="12">
        <v>491</v>
      </c>
      <c r="K260" s="7" t="str">
        <f>IF(COUNTIF(Table1[Customer ID],Table1[[#This Row],[Customer ID]])&gt;1,"Repeat Customer","One-Time Customer")</f>
        <v>Repeat Customer</v>
      </c>
      <c r="L260" s="12" t="s">
        <v>598</v>
      </c>
      <c r="M260" s="12" t="s">
        <v>39</v>
      </c>
      <c r="N260" s="12" t="s">
        <v>114</v>
      </c>
      <c r="O260" s="12" t="s">
        <v>77</v>
      </c>
      <c r="P260" s="12" t="s">
        <v>85</v>
      </c>
      <c r="Q260" s="12" t="s">
        <v>43</v>
      </c>
      <c r="R260" s="12" t="s">
        <v>600</v>
      </c>
      <c r="S260" s="12">
        <v>0.59</v>
      </c>
      <c r="T260" s="7">
        <f>Table1[[#This Row],[Profit]]/Table1[[#This Row],[Sales]]</f>
        <v>6.4037940550542141E-2</v>
      </c>
      <c r="U260" s="12" t="s">
        <v>33</v>
      </c>
      <c r="V260" s="12" t="s">
        <v>53</v>
      </c>
      <c r="W260" s="12" t="s">
        <v>71</v>
      </c>
      <c r="X260" s="12" t="s">
        <v>90</v>
      </c>
      <c r="Y260" s="12">
        <v>10154</v>
      </c>
      <c r="Z260" s="13">
        <v>42175</v>
      </c>
      <c r="AA260" s="14" t="str">
        <f>TEXT(Table1[[#This Row],[Order Date]],"mmmm")</f>
        <v>June</v>
      </c>
      <c r="AB260" s="8" t="str">
        <f>TEXT(Table1[[#This Row],[Order Date]],"yyyy")</f>
        <v>2015</v>
      </c>
      <c r="AC260" s="13">
        <v>42177</v>
      </c>
      <c r="AD260" s="12">
        <v>2028.12</v>
      </c>
      <c r="AE260" s="12">
        <v>22</v>
      </c>
      <c r="AF260" s="12">
        <v>31670.6</v>
      </c>
      <c r="AG260" s="12">
        <v>6562</v>
      </c>
      <c r="AH260" s="7" t="str">
        <f>IF(COUNTIF(Returns!$A$2:$A$1635,Orders!AG260)&gt;0,"Returned","Not Returned")</f>
        <v>Not Returned</v>
      </c>
    </row>
    <row r="261" spans="5:34" ht="12.75" customHeight="1" thickTop="1" thickBot="1" x14ac:dyDescent="0.3">
      <c r="E261" s="9">
        <v>6046</v>
      </c>
      <c r="F261" s="2" t="s">
        <v>37</v>
      </c>
      <c r="G261" s="2">
        <v>0.02</v>
      </c>
      <c r="H261" s="2">
        <v>9.06</v>
      </c>
      <c r="I261" s="2">
        <v>9.86</v>
      </c>
      <c r="J261" s="2">
        <v>491</v>
      </c>
      <c r="K261" s="7" t="str">
        <f>IF(COUNTIF(Table1[Customer ID],Table1[[#This Row],[Customer ID]])&gt;1,"Repeat Customer","One-Time Customer")</f>
        <v>Repeat Customer</v>
      </c>
      <c r="L261" s="2" t="s">
        <v>598</v>
      </c>
      <c r="M261" s="2" t="s">
        <v>49</v>
      </c>
      <c r="N261" s="2" t="s">
        <v>114</v>
      </c>
      <c r="O261" s="2" t="s">
        <v>29</v>
      </c>
      <c r="P261" s="2" t="s">
        <v>93</v>
      </c>
      <c r="Q261" s="2" t="s">
        <v>59</v>
      </c>
      <c r="R261" s="2" t="s">
        <v>601</v>
      </c>
      <c r="S261" s="2">
        <v>0.4</v>
      </c>
      <c r="T261" s="7">
        <f>Table1[[#This Row],[Profit]]/Table1[[#This Row],[Sales]]</f>
        <v>-0.26482361771328494</v>
      </c>
      <c r="U261" s="2" t="s">
        <v>33</v>
      </c>
      <c r="V261" s="2" t="s">
        <v>53</v>
      </c>
      <c r="W261" s="2" t="s">
        <v>71</v>
      </c>
      <c r="X261" s="2" t="s">
        <v>90</v>
      </c>
      <c r="Y261" s="2">
        <v>10154</v>
      </c>
      <c r="Z261" s="10">
        <v>42175</v>
      </c>
      <c r="AA261" s="14" t="str">
        <f>TEXT(Table1[[#This Row],[Order Date]],"mmmm")</f>
        <v>June</v>
      </c>
      <c r="AB261" s="8" t="str">
        <f>TEXT(Table1[[#This Row],[Order Date]],"yyyy")</f>
        <v>2015</v>
      </c>
      <c r="AC261" s="10">
        <v>42177</v>
      </c>
      <c r="AD261" s="2">
        <v>-63.51</v>
      </c>
      <c r="AE261" s="2">
        <v>24</v>
      </c>
      <c r="AF261" s="2">
        <v>239.82</v>
      </c>
      <c r="AG261" s="2">
        <v>42852</v>
      </c>
      <c r="AH261" s="7" t="str">
        <f>IF(COUNTIF(Returns!$A$2:$A$1635,Orders!AG261)&gt;0,"Returned","Not Returned")</f>
        <v>Not Returned</v>
      </c>
    </row>
    <row r="262" spans="5:34" ht="12.75" customHeight="1" thickTop="1" thickBot="1" x14ac:dyDescent="0.3">
      <c r="E262" s="11">
        <v>18757</v>
      </c>
      <c r="F262" s="12" t="s">
        <v>37</v>
      </c>
      <c r="G262" s="12">
        <v>0.02</v>
      </c>
      <c r="H262" s="12">
        <v>6.48</v>
      </c>
      <c r="I262" s="12">
        <v>6.6</v>
      </c>
      <c r="J262" s="12">
        <v>493</v>
      </c>
      <c r="K262" s="7" t="str">
        <f>IF(COUNTIF(Table1[Customer ID],Table1[[#This Row],[Customer ID]])&gt;1,"Repeat Customer","One-Time Customer")</f>
        <v>Repeat Customer</v>
      </c>
      <c r="L262" s="12" t="s">
        <v>602</v>
      </c>
      <c r="M262" s="12" t="s">
        <v>49</v>
      </c>
      <c r="N262" s="12" t="s">
        <v>114</v>
      </c>
      <c r="O262" s="12" t="s">
        <v>29</v>
      </c>
      <c r="P262" s="12" t="s">
        <v>93</v>
      </c>
      <c r="Q262" s="12" t="s">
        <v>59</v>
      </c>
      <c r="R262" s="12" t="s">
        <v>603</v>
      </c>
      <c r="S262" s="12">
        <v>0.37</v>
      </c>
      <c r="T262" s="7">
        <f>Table1[[#This Row],[Profit]]/Table1[[#This Row],[Sales]]</f>
        <v>-1.3798530954879329</v>
      </c>
      <c r="U262" s="12" t="s">
        <v>33</v>
      </c>
      <c r="V262" s="12" t="s">
        <v>34</v>
      </c>
      <c r="W262" s="12" t="s">
        <v>35</v>
      </c>
      <c r="X262" s="12" t="s">
        <v>604</v>
      </c>
      <c r="Y262" s="12">
        <v>98158</v>
      </c>
      <c r="Z262" s="13">
        <v>42024</v>
      </c>
      <c r="AA262" s="14" t="str">
        <f>TEXT(Table1[[#This Row],[Order Date]],"mmmm")</f>
        <v>January</v>
      </c>
      <c r="AB262" s="8" t="str">
        <f>TEXT(Table1[[#This Row],[Order Date]],"yyyy")</f>
        <v>2015</v>
      </c>
      <c r="AC262" s="13">
        <v>42026</v>
      </c>
      <c r="AD262" s="12">
        <v>-92.05</v>
      </c>
      <c r="AE262" s="12">
        <v>10</v>
      </c>
      <c r="AF262" s="12">
        <v>66.709999999999994</v>
      </c>
      <c r="AG262" s="12">
        <v>88906</v>
      </c>
      <c r="AH262" s="7" t="str">
        <f>IF(COUNTIF(Returns!$A$2:$A$1635,Orders!AG262)&gt;0,"Returned","Not Returned")</f>
        <v>Not Returned</v>
      </c>
    </row>
    <row r="263" spans="5:34" ht="12.75" customHeight="1" thickTop="1" thickBot="1" x14ac:dyDescent="0.3">
      <c r="E263" s="9">
        <v>18758</v>
      </c>
      <c r="F263" s="2" t="s">
        <v>37</v>
      </c>
      <c r="G263" s="2">
        <v>0.04</v>
      </c>
      <c r="H263" s="2">
        <v>17.149999999999999</v>
      </c>
      <c r="I263" s="2">
        <v>4.96</v>
      </c>
      <c r="J263" s="2">
        <v>493</v>
      </c>
      <c r="K263" s="7" t="str">
        <f>IF(COUNTIF(Table1[Customer ID],Table1[[#This Row],[Customer ID]])&gt;1,"Repeat Customer","One-Time Customer")</f>
        <v>Repeat Customer</v>
      </c>
      <c r="L263" s="2" t="s">
        <v>602</v>
      </c>
      <c r="M263" s="2" t="s">
        <v>49</v>
      </c>
      <c r="N263" s="2" t="s">
        <v>114</v>
      </c>
      <c r="O263" s="2" t="s">
        <v>29</v>
      </c>
      <c r="P263" s="2" t="s">
        <v>141</v>
      </c>
      <c r="Q263" s="2" t="s">
        <v>59</v>
      </c>
      <c r="R263" s="2" t="s">
        <v>605</v>
      </c>
      <c r="S263" s="2">
        <v>0.57999999999999996</v>
      </c>
      <c r="T263" s="7">
        <f>Table1[[#This Row],[Profit]]/Table1[[#This Row],[Sales]]</f>
        <v>7.0100963744837083E-2</v>
      </c>
      <c r="U263" s="2" t="s">
        <v>33</v>
      </c>
      <c r="V263" s="2" t="s">
        <v>34</v>
      </c>
      <c r="W263" s="2" t="s">
        <v>35</v>
      </c>
      <c r="X263" s="2" t="s">
        <v>604</v>
      </c>
      <c r="Y263" s="2">
        <v>98158</v>
      </c>
      <c r="Z263" s="10">
        <v>42024</v>
      </c>
      <c r="AA263" s="14" t="str">
        <f>TEXT(Table1[[#This Row],[Order Date]],"mmmm")</f>
        <v>January</v>
      </c>
      <c r="AB263" s="8" t="str">
        <f>TEXT(Table1[[#This Row],[Order Date]],"yyyy")</f>
        <v>2015</v>
      </c>
      <c r="AC263" s="10">
        <v>42025</v>
      </c>
      <c r="AD263" s="2">
        <v>6.11</v>
      </c>
      <c r="AE263" s="2">
        <v>5</v>
      </c>
      <c r="AF263" s="2">
        <v>87.16</v>
      </c>
      <c r="AG263" s="2">
        <v>88906</v>
      </c>
      <c r="AH263" s="7" t="str">
        <f>IF(COUNTIF(Returns!$A$2:$A$1635,Orders!AG263)&gt;0,"Returned","Not Returned")</f>
        <v>Not Returned</v>
      </c>
    </row>
    <row r="264" spans="5:34" ht="12.75" customHeight="1" thickTop="1" thickBot="1" x14ac:dyDescent="0.3">
      <c r="E264" s="11">
        <v>19146</v>
      </c>
      <c r="F264" s="12" t="s">
        <v>56</v>
      </c>
      <c r="G264" s="12">
        <v>0.06</v>
      </c>
      <c r="H264" s="12">
        <v>8.32</v>
      </c>
      <c r="I264" s="12">
        <v>2.38</v>
      </c>
      <c r="J264" s="12">
        <v>494</v>
      </c>
      <c r="K264" s="7" t="str">
        <f>IF(COUNTIF(Table1[Customer ID],Table1[[#This Row],[Customer ID]])&gt;1,"Repeat Customer","One-Time Customer")</f>
        <v>Repeat Customer</v>
      </c>
      <c r="L264" s="12" t="s">
        <v>606</v>
      </c>
      <c r="M264" s="12" t="s">
        <v>49</v>
      </c>
      <c r="N264" s="12" t="s">
        <v>114</v>
      </c>
      <c r="O264" s="12" t="s">
        <v>77</v>
      </c>
      <c r="P264" s="12" t="s">
        <v>180</v>
      </c>
      <c r="Q264" s="12" t="s">
        <v>51</v>
      </c>
      <c r="R264" s="12" t="s">
        <v>607</v>
      </c>
      <c r="S264" s="12">
        <v>0.74</v>
      </c>
      <c r="T264" s="7">
        <f>Table1[[#This Row],[Profit]]/Table1[[#This Row],[Sales]]</f>
        <v>-0.36174205016788469</v>
      </c>
      <c r="U264" s="12" t="s">
        <v>33</v>
      </c>
      <c r="V264" s="12" t="s">
        <v>34</v>
      </c>
      <c r="W264" s="12" t="s">
        <v>35</v>
      </c>
      <c r="X264" s="12" t="s">
        <v>209</v>
      </c>
      <c r="Y264" s="12">
        <v>98115</v>
      </c>
      <c r="Z264" s="13">
        <v>42139</v>
      </c>
      <c r="AA264" s="14" t="str">
        <f>TEXT(Table1[[#This Row],[Order Date]],"mmmm")</f>
        <v>May</v>
      </c>
      <c r="AB264" s="8" t="str">
        <f>TEXT(Table1[[#This Row],[Order Date]],"yyyy")</f>
        <v>2015</v>
      </c>
      <c r="AC264" s="13">
        <v>42141</v>
      </c>
      <c r="AD264" s="12">
        <v>-36.630000000000003</v>
      </c>
      <c r="AE264" s="12">
        <v>12</v>
      </c>
      <c r="AF264" s="12">
        <v>101.26</v>
      </c>
      <c r="AG264" s="12">
        <v>88905</v>
      </c>
      <c r="AH264" s="7" t="str">
        <f>IF(COUNTIF(Returns!$A$2:$A$1635,Orders!AG264)&gt;0,"Returned","Not Returned")</f>
        <v>Not Returned</v>
      </c>
    </row>
    <row r="265" spans="5:34" ht="12.75" customHeight="1" thickTop="1" thickBot="1" x14ac:dyDescent="0.3">
      <c r="E265" s="9">
        <v>19147</v>
      </c>
      <c r="F265" s="2" t="s">
        <v>56</v>
      </c>
      <c r="G265" s="2">
        <v>0.08</v>
      </c>
      <c r="H265" s="2">
        <v>2.94</v>
      </c>
      <c r="I265" s="2">
        <v>0.96</v>
      </c>
      <c r="J265" s="2">
        <v>494</v>
      </c>
      <c r="K265" s="7" t="str">
        <f>IF(COUNTIF(Table1[Customer ID],Table1[[#This Row],[Customer ID]])&gt;1,"Repeat Customer","One-Time Customer")</f>
        <v>Repeat Customer</v>
      </c>
      <c r="L265" s="2" t="s">
        <v>606</v>
      </c>
      <c r="M265" s="2" t="s">
        <v>49</v>
      </c>
      <c r="N265" s="2" t="s">
        <v>114</v>
      </c>
      <c r="O265" s="2" t="s">
        <v>29</v>
      </c>
      <c r="P265" s="2" t="s">
        <v>30</v>
      </c>
      <c r="Q265" s="2" t="s">
        <v>31</v>
      </c>
      <c r="R265" s="2" t="s">
        <v>599</v>
      </c>
      <c r="S265" s="2">
        <v>0.57999999999999996</v>
      </c>
      <c r="T265" s="7">
        <f>Table1[[#This Row],[Profit]]/Table1[[#This Row],[Sales]]</f>
        <v>-0.12183908045977013</v>
      </c>
      <c r="U265" s="2" t="s">
        <v>33</v>
      </c>
      <c r="V265" s="2" t="s">
        <v>34</v>
      </c>
      <c r="W265" s="2" t="s">
        <v>35</v>
      </c>
      <c r="X265" s="2" t="s">
        <v>209</v>
      </c>
      <c r="Y265" s="2">
        <v>98115</v>
      </c>
      <c r="Z265" s="10">
        <v>42139</v>
      </c>
      <c r="AA265" s="14" t="str">
        <f>TEXT(Table1[[#This Row],[Order Date]],"mmmm")</f>
        <v>May</v>
      </c>
      <c r="AB265" s="8" t="str">
        <f>TEXT(Table1[[#This Row],[Order Date]],"yyyy")</f>
        <v>2015</v>
      </c>
      <c r="AC265" s="10">
        <v>42141</v>
      </c>
      <c r="AD265" s="2">
        <v>-2.12</v>
      </c>
      <c r="AE265" s="2">
        <v>6</v>
      </c>
      <c r="AF265" s="2">
        <v>17.399999999999999</v>
      </c>
      <c r="AG265" s="2">
        <v>88905</v>
      </c>
      <c r="AH265" s="7" t="str">
        <f>IF(COUNTIF(Returns!$A$2:$A$1635,Orders!AG265)&gt;0,"Returned","Not Returned")</f>
        <v>Not Returned</v>
      </c>
    </row>
    <row r="266" spans="5:34" ht="12.75" customHeight="1" thickTop="1" thickBot="1" x14ac:dyDescent="0.3">
      <c r="E266" s="11">
        <v>19450</v>
      </c>
      <c r="F266" s="12" t="s">
        <v>47</v>
      </c>
      <c r="G266" s="12">
        <v>0.01</v>
      </c>
      <c r="H266" s="12">
        <v>4.9800000000000004</v>
      </c>
      <c r="I266" s="12">
        <v>6.07</v>
      </c>
      <c r="J266" s="12">
        <v>494</v>
      </c>
      <c r="K266" s="7" t="str">
        <f>IF(COUNTIF(Table1[Customer ID],Table1[[#This Row],[Customer ID]])&gt;1,"Repeat Customer","One-Time Customer")</f>
        <v>Repeat Customer</v>
      </c>
      <c r="L266" s="12" t="s">
        <v>606</v>
      </c>
      <c r="M266" s="12" t="s">
        <v>49</v>
      </c>
      <c r="N266" s="12" t="s">
        <v>114</v>
      </c>
      <c r="O266" s="12" t="s">
        <v>29</v>
      </c>
      <c r="P266" s="12" t="s">
        <v>93</v>
      </c>
      <c r="Q266" s="12" t="s">
        <v>59</v>
      </c>
      <c r="R266" s="12" t="s">
        <v>173</v>
      </c>
      <c r="S266" s="12">
        <v>0.36</v>
      </c>
      <c r="T266" s="7">
        <f>Table1[[#This Row],[Profit]]/Table1[[#This Row],[Sales]]</f>
        <v>-0.67856414131872278</v>
      </c>
      <c r="U266" s="12" t="s">
        <v>33</v>
      </c>
      <c r="V266" s="12" t="s">
        <v>34</v>
      </c>
      <c r="W266" s="12" t="s">
        <v>35</v>
      </c>
      <c r="X266" s="12" t="s">
        <v>209</v>
      </c>
      <c r="Y266" s="12">
        <v>98115</v>
      </c>
      <c r="Z266" s="13">
        <v>42045</v>
      </c>
      <c r="AA266" s="14" t="str">
        <f>TEXT(Table1[[#This Row],[Order Date]],"mmmm")</f>
        <v>February</v>
      </c>
      <c r="AB266" s="8" t="str">
        <f>TEXT(Table1[[#This Row],[Order Date]],"yyyy")</f>
        <v>2015</v>
      </c>
      <c r="AC266" s="13">
        <v>42046</v>
      </c>
      <c r="AD266" s="12">
        <v>-35.916399999999996</v>
      </c>
      <c r="AE266" s="12">
        <v>10</v>
      </c>
      <c r="AF266" s="12">
        <v>52.93</v>
      </c>
      <c r="AG266" s="12">
        <v>88907</v>
      </c>
      <c r="AH266" s="7" t="str">
        <f>IF(COUNTIF(Returns!$A$2:$A$1635,Orders!AG266)&gt;0,"Returned","Not Returned")</f>
        <v>Not Returned</v>
      </c>
    </row>
    <row r="267" spans="5:34" ht="12.75" customHeight="1" thickTop="1" thickBot="1" x14ac:dyDescent="0.3">
      <c r="E267" s="9">
        <v>18914</v>
      </c>
      <c r="F267" s="2" t="s">
        <v>47</v>
      </c>
      <c r="G267" s="2">
        <v>0.02</v>
      </c>
      <c r="H267" s="2">
        <v>1360.14</v>
      </c>
      <c r="I267" s="2">
        <v>14.7</v>
      </c>
      <c r="J267" s="2">
        <v>494</v>
      </c>
      <c r="K267" s="7" t="str">
        <f>IF(COUNTIF(Table1[Customer ID],Table1[[#This Row],[Customer ID]])&gt;1,"Repeat Customer","One-Time Customer")</f>
        <v>Repeat Customer</v>
      </c>
      <c r="L267" s="2" t="s">
        <v>606</v>
      </c>
      <c r="M267" s="2" t="s">
        <v>39</v>
      </c>
      <c r="N267" s="2" t="s">
        <v>114</v>
      </c>
      <c r="O267" s="2" t="s">
        <v>77</v>
      </c>
      <c r="P267" s="2" t="s">
        <v>85</v>
      </c>
      <c r="Q267" s="2" t="s">
        <v>43</v>
      </c>
      <c r="R267" s="2" t="s">
        <v>600</v>
      </c>
      <c r="S267" s="2">
        <v>0.59</v>
      </c>
      <c r="T267" s="7">
        <f>Table1[[#This Row],[Profit]]/Table1[[#This Row],[Sales]]</f>
        <v>0.35220852474807346</v>
      </c>
      <c r="U267" s="2" t="s">
        <v>33</v>
      </c>
      <c r="V267" s="2" t="s">
        <v>34</v>
      </c>
      <c r="W267" s="2" t="s">
        <v>35</v>
      </c>
      <c r="X267" s="2" t="s">
        <v>209</v>
      </c>
      <c r="Y267" s="2">
        <v>98115</v>
      </c>
      <c r="Z267" s="10">
        <v>42175</v>
      </c>
      <c r="AA267" s="14" t="str">
        <f>TEXT(Table1[[#This Row],[Order Date]],"mmmm")</f>
        <v>June</v>
      </c>
      <c r="AB267" s="8" t="str">
        <f>TEXT(Table1[[#This Row],[Order Date]],"yyyy")</f>
        <v>2015</v>
      </c>
      <c r="AC267" s="10">
        <v>42177</v>
      </c>
      <c r="AD267" s="2">
        <v>3042.18</v>
      </c>
      <c r="AE267" s="2">
        <v>6</v>
      </c>
      <c r="AF267" s="2">
        <v>8637.44</v>
      </c>
      <c r="AG267" s="2">
        <v>88908</v>
      </c>
      <c r="AH267" s="7" t="str">
        <f>IF(COUNTIF(Returns!$A$2:$A$1635,Orders!AG267)&gt;0,"Returned","Not Returned")</f>
        <v>Not Returned</v>
      </c>
    </row>
    <row r="268" spans="5:34" ht="12.75" customHeight="1" thickTop="1" thickBot="1" x14ac:dyDescent="0.3">
      <c r="E268" s="11">
        <v>24046</v>
      </c>
      <c r="F268" s="12" t="s">
        <v>37</v>
      </c>
      <c r="G268" s="12">
        <v>0.02</v>
      </c>
      <c r="H268" s="12">
        <v>9.06</v>
      </c>
      <c r="I268" s="12">
        <v>9.86</v>
      </c>
      <c r="J268" s="12">
        <v>494</v>
      </c>
      <c r="K268" s="7" t="str">
        <f>IF(COUNTIF(Table1[Customer ID],Table1[[#This Row],[Customer ID]])&gt;1,"Repeat Customer","One-Time Customer")</f>
        <v>Repeat Customer</v>
      </c>
      <c r="L268" s="12" t="s">
        <v>606</v>
      </c>
      <c r="M268" s="12" t="s">
        <v>49</v>
      </c>
      <c r="N268" s="12" t="s">
        <v>114</v>
      </c>
      <c r="O268" s="12" t="s">
        <v>29</v>
      </c>
      <c r="P268" s="12" t="s">
        <v>93</v>
      </c>
      <c r="Q268" s="12" t="s">
        <v>59</v>
      </c>
      <c r="R268" s="12" t="s">
        <v>601</v>
      </c>
      <c r="S268" s="12">
        <v>0.4</v>
      </c>
      <c r="T268" s="7">
        <f>Table1[[#This Row],[Profit]]/Table1[[#This Row],[Sales]]</f>
        <v>-0.52969140950792326</v>
      </c>
      <c r="U268" s="12" t="s">
        <v>33</v>
      </c>
      <c r="V268" s="12" t="s">
        <v>34</v>
      </c>
      <c r="W268" s="12" t="s">
        <v>35</v>
      </c>
      <c r="X268" s="12" t="s">
        <v>209</v>
      </c>
      <c r="Y268" s="12">
        <v>98115</v>
      </c>
      <c r="Z268" s="13">
        <v>42175</v>
      </c>
      <c r="AA268" s="14" t="str">
        <f>TEXT(Table1[[#This Row],[Order Date]],"mmmm")</f>
        <v>June</v>
      </c>
      <c r="AB268" s="8" t="str">
        <f>TEXT(Table1[[#This Row],[Order Date]],"yyyy")</f>
        <v>2015</v>
      </c>
      <c r="AC268" s="13">
        <v>42177</v>
      </c>
      <c r="AD268" s="12">
        <v>-31.754999999999999</v>
      </c>
      <c r="AE268" s="12">
        <v>6</v>
      </c>
      <c r="AF268" s="12">
        <v>59.95</v>
      </c>
      <c r="AG268" s="12">
        <v>88908</v>
      </c>
      <c r="AH268" s="7" t="str">
        <f>IF(COUNTIF(Returns!$A$2:$A$1635,Orders!AG268)&gt;0,"Returned","Not Returned")</f>
        <v>Not Returned</v>
      </c>
    </row>
    <row r="269" spans="5:34" ht="12.75" customHeight="1" thickTop="1" thickBot="1" x14ac:dyDescent="0.3">
      <c r="E269" s="9">
        <v>26315</v>
      </c>
      <c r="F269" s="2" t="s">
        <v>47</v>
      </c>
      <c r="G269" s="2">
        <v>7.0000000000000007E-2</v>
      </c>
      <c r="H269" s="2">
        <v>152.47999999999999</v>
      </c>
      <c r="I269" s="2">
        <v>6.5</v>
      </c>
      <c r="J269" s="2">
        <v>497</v>
      </c>
      <c r="K269" s="7" t="str">
        <f>IF(COUNTIF(Table1[Customer ID],Table1[[#This Row],[Customer ID]])&gt;1,"Repeat Customer","One-Time Customer")</f>
        <v>One-Time Customer</v>
      </c>
      <c r="L269" s="2" t="s">
        <v>608</v>
      </c>
      <c r="M269" s="2" t="s">
        <v>49</v>
      </c>
      <c r="N269" s="2" t="s">
        <v>58</v>
      </c>
      <c r="O269" s="2" t="s">
        <v>77</v>
      </c>
      <c r="P269" s="2" t="s">
        <v>180</v>
      </c>
      <c r="Q269" s="2" t="s">
        <v>59</v>
      </c>
      <c r="R269" s="2" t="s">
        <v>609</v>
      </c>
      <c r="S269" s="2">
        <v>0.74</v>
      </c>
      <c r="T269" s="7">
        <f>Table1[[#This Row],[Profit]]/Table1[[#This Row],[Sales]]</f>
        <v>3.3943533715622157E-2</v>
      </c>
      <c r="U269" s="2" t="s">
        <v>33</v>
      </c>
      <c r="V269" s="2" t="s">
        <v>136</v>
      </c>
      <c r="W269" s="2" t="s">
        <v>244</v>
      </c>
      <c r="X269" s="2" t="s">
        <v>610</v>
      </c>
      <c r="Y269" s="2">
        <v>37130</v>
      </c>
      <c r="Z269" s="10">
        <v>42138</v>
      </c>
      <c r="AA269" s="14" t="str">
        <f>TEXT(Table1[[#This Row],[Order Date]],"mmmm")</f>
        <v>May</v>
      </c>
      <c r="AB269" s="8" t="str">
        <f>TEXT(Table1[[#This Row],[Order Date]],"yyyy")</f>
        <v>2015</v>
      </c>
      <c r="AC269" s="10">
        <v>42140</v>
      </c>
      <c r="AD269" s="2">
        <v>171.83879999999999</v>
      </c>
      <c r="AE269" s="2">
        <v>35</v>
      </c>
      <c r="AF269" s="2">
        <v>5062.49</v>
      </c>
      <c r="AG269" s="2">
        <v>90706</v>
      </c>
      <c r="AH269" s="7" t="str">
        <f>IF(COUNTIF(Returns!$A$2:$A$1635,Orders!AG269)&gt;0,"Returned","Not Returned")</f>
        <v>Not Returned</v>
      </c>
    </row>
    <row r="270" spans="5:34" ht="12.75" customHeight="1" thickTop="1" thickBot="1" x14ac:dyDescent="0.3">
      <c r="E270" s="11">
        <v>18303</v>
      </c>
      <c r="F270" s="12" t="s">
        <v>47</v>
      </c>
      <c r="G270" s="12">
        <v>0.01</v>
      </c>
      <c r="H270" s="12">
        <v>55.98</v>
      </c>
      <c r="I270" s="12">
        <v>4.8600000000000003</v>
      </c>
      <c r="J270" s="12">
        <v>507</v>
      </c>
      <c r="K270" s="7" t="str">
        <f>IF(COUNTIF(Table1[Customer ID],Table1[[#This Row],[Customer ID]])&gt;1,"Repeat Customer","One-Time Customer")</f>
        <v>Repeat Customer</v>
      </c>
      <c r="L270" s="12" t="s">
        <v>611</v>
      </c>
      <c r="M270" s="12" t="s">
        <v>27</v>
      </c>
      <c r="N270" s="12" t="s">
        <v>28</v>
      </c>
      <c r="O270" s="12" t="s">
        <v>29</v>
      </c>
      <c r="P270" s="12" t="s">
        <v>93</v>
      </c>
      <c r="Q270" s="12" t="s">
        <v>59</v>
      </c>
      <c r="R270" s="12" t="s">
        <v>612</v>
      </c>
      <c r="S270" s="12">
        <v>0.36</v>
      </c>
      <c r="T270" s="7">
        <f>Table1[[#This Row],[Profit]]/Table1[[#This Row],[Sales]]</f>
        <v>5.0915652966907275E-2</v>
      </c>
      <c r="U270" s="12" t="s">
        <v>33</v>
      </c>
      <c r="V270" s="12" t="s">
        <v>136</v>
      </c>
      <c r="W270" s="12" t="s">
        <v>613</v>
      </c>
      <c r="X270" s="12" t="s">
        <v>614</v>
      </c>
      <c r="Y270" s="12">
        <v>42104</v>
      </c>
      <c r="Z270" s="13">
        <v>42112</v>
      </c>
      <c r="AA270" s="14" t="str">
        <f>TEXT(Table1[[#This Row],[Order Date]],"mmmm")</f>
        <v>April</v>
      </c>
      <c r="AB270" s="8" t="str">
        <f>TEXT(Table1[[#This Row],[Order Date]],"yyyy")</f>
        <v>2015</v>
      </c>
      <c r="AC270" s="13">
        <v>42114</v>
      </c>
      <c r="AD270" s="12">
        <v>32.940899999999999</v>
      </c>
      <c r="AE270" s="12">
        <v>11</v>
      </c>
      <c r="AF270" s="12">
        <v>646.97</v>
      </c>
      <c r="AG270" s="12">
        <v>87357</v>
      </c>
      <c r="AH270" s="7" t="str">
        <f>IF(COUNTIF(Returns!$A$2:$A$1635,Orders!AG270)&gt;0,"Returned","Not Returned")</f>
        <v>Not Returned</v>
      </c>
    </row>
    <row r="271" spans="5:34" ht="12.75" customHeight="1" thickTop="1" thickBot="1" x14ac:dyDescent="0.3">
      <c r="E271" s="9">
        <v>18304</v>
      </c>
      <c r="F271" s="2" t="s">
        <v>47</v>
      </c>
      <c r="G271" s="2">
        <v>0.04</v>
      </c>
      <c r="H271" s="2">
        <v>65.989999999999995</v>
      </c>
      <c r="I271" s="2">
        <v>8.99</v>
      </c>
      <c r="J271" s="2">
        <v>507</v>
      </c>
      <c r="K271" s="7" t="str">
        <f>IF(COUNTIF(Table1[Customer ID],Table1[[#This Row],[Customer ID]])&gt;1,"Repeat Customer","One-Time Customer")</f>
        <v>Repeat Customer</v>
      </c>
      <c r="L271" s="2" t="s">
        <v>611</v>
      </c>
      <c r="M271" s="2" t="s">
        <v>49</v>
      </c>
      <c r="N271" s="2" t="s">
        <v>28</v>
      </c>
      <c r="O271" s="2" t="s">
        <v>77</v>
      </c>
      <c r="P271" s="2" t="s">
        <v>78</v>
      </c>
      <c r="Q271" s="2" t="s">
        <v>59</v>
      </c>
      <c r="R271" s="2" t="s">
        <v>615</v>
      </c>
      <c r="S271" s="2">
        <v>0.56000000000000005</v>
      </c>
      <c r="T271" s="7">
        <f>Table1[[#This Row],[Profit]]/Table1[[#This Row],[Sales]]</f>
        <v>0.13878832070506927</v>
      </c>
      <c r="U271" s="2" t="s">
        <v>33</v>
      </c>
      <c r="V271" s="2" t="s">
        <v>136</v>
      </c>
      <c r="W271" s="2" t="s">
        <v>613</v>
      </c>
      <c r="X271" s="2" t="s">
        <v>614</v>
      </c>
      <c r="Y271" s="2">
        <v>42104</v>
      </c>
      <c r="Z271" s="10">
        <v>42112</v>
      </c>
      <c r="AA271" s="14" t="str">
        <f>TEXT(Table1[[#This Row],[Order Date]],"mmmm")</f>
        <v>April</v>
      </c>
      <c r="AB271" s="8" t="str">
        <f>TEXT(Table1[[#This Row],[Order Date]],"yyyy")</f>
        <v>2015</v>
      </c>
      <c r="AC271" s="10">
        <v>42113</v>
      </c>
      <c r="AD271" s="2">
        <v>131.334</v>
      </c>
      <c r="AE271" s="2">
        <v>17</v>
      </c>
      <c r="AF271" s="2">
        <v>946.29</v>
      </c>
      <c r="AG271" s="2">
        <v>87357</v>
      </c>
      <c r="AH271" s="7" t="str">
        <f>IF(COUNTIF(Returns!$A$2:$A$1635,Orders!AG271)&gt;0,"Returned","Not Returned")</f>
        <v>Not Returned</v>
      </c>
    </row>
    <row r="272" spans="5:34" ht="12.75" customHeight="1" thickTop="1" thickBot="1" x14ac:dyDescent="0.3">
      <c r="E272" s="11">
        <v>21958</v>
      </c>
      <c r="F272" s="12" t="s">
        <v>25</v>
      </c>
      <c r="G272" s="12">
        <v>0.01</v>
      </c>
      <c r="H272" s="12">
        <v>20.98</v>
      </c>
      <c r="I272" s="12">
        <v>53.03</v>
      </c>
      <c r="J272" s="12">
        <v>508</v>
      </c>
      <c r="K272" s="7" t="str">
        <f>IF(COUNTIF(Table1[Customer ID],Table1[[#This Row],[Customer ID]])&gt;1,"Repeat Customer","One-Time Customer")</f>
        <v>Repeat Customer</v>
      </c>
      <c r="L272" s="12" t="s">
        <v>616</v>
      </c>
      <c r="M272" s="12" t="s">
        <v>39</v>
      </c>
      <c r="N272" s="12" t="s">
        <v>28</v>
      </c>
      <c r="O272" s="12" t="s">
        <v>29</v>
      </c>
      <c r="P272" s="12" t="s">
        <v>141</v>
      </c>
      <c r="Q272" s="12" t="s">
        <v>43</v>
      </c>
      <c r="R272" s="12" t="s">
        <v>617</v>
      </c>
      <c r="S272" s="12">
        <v>0.78</v>
      </c>
      <c r="T272" s="7">
        <f>Table1[[#This Row],[Profit]]/Table1[[#This Row],[Sales]]</f>
        <v>-2.2933479674796748</v>
      </c>
      <c r="U272" s="12" t="s">
        <v>33</v>
      </c>
      <c r="V272" s="12" t="s">
        <v>136</v>
      </c>
      <c r="W272" s="12" t="s">
        <v>613</v>
      </c>
      <c r="X272" s="12" t="s">
        <v>618</v>
      </c>
      <c r="Y272" s="12">
        <v>41011</v>
      </c>
      <c r="Z272" s="13">
        <v>42058</v>
      </c>
      <c r="AA272" s="14" t="str">
        <f>TEXT(Table1[[#This Row],[Order Date]],"mmmm")</f>
        <v>February</v>
      </c>
      <c r="AB272" s="8" t="str">
        <f>TEXT(Table1[[#This Row],[Order Date]],"yyyy")</f>
        <v>2015</v>
      </c>
      <c r="AC272" s="13">
        <v>42058</v>
      </c>
      <c r="AD272" s="12">
        <v>-282.08179999999999</v>
      </c>
      <c r="AE272" s="12">
        <v>5</v>
      </c>
      <c r="AF272" s="12">
        <v>123</v>
      </c>
      <c r="AG272" s="12">
        <v>87356</v>
      </c>
      <c r="AH272" s="7" t="str">
        <f>IF(COUNTIF(Returns!$A$2:$A$1635,Orders!AG272)&gt;0,"Returned","Not Returned")</f>
        <v>Not Returned</v>
      </c>
    </row>
    <row r="273" spans="5:34" ht="12.75" customHeight="1" thickTop="1" thickBot="1" x14ac:dyDescent="0.3">
      <c r="E273" s="9">
        <v>18305</v>
      </c>
      <c r="F273" s="2" t="s">
        <v>47</v>
      </c>
      <c r="G273" s="2">
        <v>0.01</v>
      </c>
      <c r="H273" s="2">
        <v>128.24</v>
      </c>
      <c r="I273" s="2">
        <v>12.65</v>
      </c>
      <c r="J273" s="2">
        <v>508</v>
      </c>
      <c r="K273" s="7" t="str">
        <f>IF(COUNTIF(Table1[Customer ID],Table1[[#This Row],[Customer ID]])&gt;1,"Repeat Customer","One-Time Customer")</f>
        <v>Repeat Customer</v>
      </c>
      <c r="L273" s="2" t="s">
        <v>616</v>
      </c>
      <c r="M273" s="2" t="s">
        <v>49</v>
      </c>
      <c r="N273" s="2" t="s">
        <v>28</v>
      </c>
      <c r="O273" s="2" t="s">
        <v>41</v>
      </c>
      <c r="P273" s="2" t="s">
        <v>42</v>
      </c>
      <c r="Q273" s="2" t="s">
        <v>86</v>
      </c>
      <c r="R273" s="2" t="s">
        <v>619</v>
      </c>
      <c r="S273" s="2"/>
      <c r="T273" s="7">
        <f>Table1[[#This Row],[Profit]]/Table1[[#This Row],[Sales]]</f>
        <v>0.25291546347097893</v>
      </c>
      <c r="U273" s="2" t="s">
        <v>33</v>
      </c>
      <c r="V273" s="2" t="s">
        <v>136</v>
      </c>
      <c r="W273" s="2" t="s">
        <v>613</v>
      </c>
      <c r="X273" s="2" t="s">
        <v>618</v>
      </c>
      <c r="Y273" s="2">
        <v>41011</v>
      </c>
      <c r="Z273" s="10">
        <v>42112</v>
      </c>
      <c r="AA273" s="14" t="str">
        <f>TEXT(Table1[[#This Row],[Order Date]],"mmmm")</f>
        <v>April</v>
      </c>
      <c r="AB273" s="8" t="str">
        <f>TEXT(Table1[[#This Row],[Order Date]],"yyyy")</f>
        <v>2015</v>
      </c>
      <c r="AC273" s="10">
        <v>42115</v>
      </c>
      <c r="AD273" s="2">
        <v>140.1354</v>
      </c>
      <c r="AE273" s="2">
        <v>4</v>
      </c>
      <c r="AF273" s="2">
        <v>554.08000000000004</v>
      </c>
      <c r="AG273" s="2">
        <v>87357</v>
      </c>
      <c r="AH273" s="7" t="str">
        <f>IF(COUNTIF(Returns!$A$2:$A$1635,Orders!AG273)&gt;0,"Returned","Not Returned")</f>
        <v>Not Returned</v>
      </c>
    </row>
    <row r="274" spans="5:34" ht="12.75" customHeight="1" thickTop="1" thickBot="1" x14ac:dyDescent="0.3">
      <c r="E274" s="11">
        <v>19895</v>
      </c>
      <c r="F274" s="12" t="s">
        <v>106</v>
      </c>
      <c r="G274" s="12">
        <v>0.02</v>
      </c>
      <c r="H274" s="12">
        <v>48.04</v>
      </c>
      <c r="I274" s="12">
        <v>5.09</v>
      </c>
      <c r="J274" s="12">
        <v>510</v>
      </c>
      <c r="K274" s="7" t="str">
        <f>IF(COUNTIF(Table1[Customer ID],Table1[[#This Row],[Customer ID]])&gt;1,"Repeat Customer","One-Time Customer")</f>
        <v>Repeat Customer</v>
      </c>
      <c r="L274" s="12" t="s">
        <v>620</v>
      </c>
      <c r="M274" s="12" t="s">
        <v>49</v>
      </c>
      <c r="N274" s="12" t="s">
        <v>28</v>
      </c>
      <c r="O274" s="12" t="s">
        <v>29</v>
      </c>
      <c r="P274" s="12" t="s">
        <v>93</v>
      </c>
      <c r="Q274" s="12" t="s">
        <v>59</v>
      </c>
      <c r="R274" s="12" t="s">
        <v>621</v>
      </c>
      <c r="S274" s="12">
        <v>0.37</v>
      </c>
      <c r="T274" s="7">
        <f>Table1[[#This Row],[Profit]]/Table1[[#This Row],[Sales]]</f>
        <v>0.69</v>
      </c>
      <c r="U274" s="12" t="s">
        <v>33</v>
      </c>
      <c r="V274" s="12" t="s">
        <v>34</v>
      </c>
      <c r="W274" s="12" t="s">
        <v>45</v>
      </c>
      <c r="X274" s="12" t="s">
        <v>622</v>
      </c>
      <c r="Y274" s="12">
        <v>95336</v>
      </c>
      <c r="Z274" s="13">
        <v>42017</v>
      </c>
      <c r="AA274" s="14" t="str">
        <f>TEXT(Table1[[#This Row],[Order Date]],"mmmm")</f>
        <v>January</v>
      </c>
      <c r="AB274" s="8" t="str">
        <f>TEXT(Table1[[#This Row],[Order Date]],"yyyy")</f>
        <v>2015</v>
      </c>
      <c r="AC274" s="13">
        <v>42017</v>
      </c>
      <c r="AD274" s="12">
        <v>105.25259999999999</v>
      </c>
      <c r="AE274" s="12">
        <v>3</v>
      </c>
      <c r="AF274" s="12">
        <v>152.54</v>
      </c>
      <c r="AG274" s="12">
        <v>90058</v>
      </c>
      <c r="AH274" s="7" t="str">
        <f>IF(COUNTIF(Returns!$A$2:$A$1635,Orders!AG274)&gt;0,"Returned","Not Returned")</f>
        <v>Not Returned</v>
      </c>
    </row>
    <row r="275" spans="5:34" ht="12.75" customHeight="1" thickTop="1" thickBot="1" x14ac:dyDescent="0.3">
      <c r="E275" s="9">
        <v>20007</v>
      </c>
      <c r="F275" s="2" t="s">
        <v>47</v>
      </c>
      <c r="G275" s="2">
        <v>0.03</v>
      </c>
      <c r="H275" s="2">
        <v>6.37</v>
      </c>
      <c r="I275" s="2">
        <v>5.19</v>
      </c>
      <c r="J275" s="2">
        <v>510</v>
      </c>
      <c r="K275" s="7" t="str">
        <f>IF(COUNTIF(Table1[Customer ID],Table1[[#This Row],[Customer ID]])&gt;1,"Repeat Customer","One-Time Customer")</f>
        <v>Repeat Customer</v>
      </c>
      <c r="L275" s="2" t="s">
        <v>620</v>
      </c>
      <c r="M275" s="2" t="s">
        <v>49</v>
      </c>
      <c r="N275" s="2" t="s">
        <v>28</v>
      </c>
      <c r="O275" s="2" t="s">
        <v>29</v>
      </c>
      <c r="P275" s="2" t="s">
        <v>109</v>
      </c>
      <c r="Q275" s="2" t="s">
        <v>59</v>
      </c>
      <c r="R275" s="2" t="s">
        <v>623</v>
      </c>
      <c r="S275" s="2">
        <v>0.38</v>
      </c>
      <c r="T275" s="7">
        <f>Table1[[#This Row],[Profit]]/Table1[[#This Row],[Sales]]</f>
        <v>-0.32400824145227752</v>
      </c>
      <c r="U275" s="2" t="s">
        <v>33</v>
      </c>
      <c r="V275" s="2" t="s">
        <v>34</v>
      </c>
      <c r="W275" s="2" t="s">
        <v>45</v>
      </c>
      <c r="X275" s="2" t="s">
        <v>622</v>
      </c>
      <c r="Y275" s="2">
        <v>95336</v>
      </c>
      <c r="Z275" s="10">
        <v>42036</v>
      </c>
      <c r="AA275" s="14" t="str">
        <f>TEXT(Table1[[#This Row],[Order Date]],"mmmm")</f>
        <v>February</v>
      </c>
      <c r="AB275" s="8" t="str">
        <f>TEXT(Table1[[#This Row],[Order Date]],"yyyy")</f>
        <v>2015</v>
      </c>
      <c r="AC275" s="10">
        <v>42037</v>
      </c>
      <c r="AD275" s="2">
        <v>-29.092700000000001</v>
      </c>
      <c r="AE275" s="2">
        <v>14</v>
      </c>
      <c r="AF275" s="2">
        <v>89.79</v>
      </c>
      <c r="AG275" s="2">
        <v>90059</v>
      </c>
      <c r="AH275" s="7" t="str">
        <f>IF(COUNTIF(Returns!$A$2:$A$1635,Orders!AG275)&gt;0,"Returned","Not Returned")</f>
        <v>Not Returned</v>
      </c>
    </row>
    <row r="276" spans="5:34" ht="12.75" customHeight="1" thickTop="1" thickBot="1" x14ac:dyDescent="0.3">
      <c r="E276" s="11">
        <v>20216</v>
      </c>
      <c r="F276" s="12" t="s">
        <v>106</v>
      </c>
      <c r="G276" s="12">
        <v>7.0000000000000007E-2</v>
      </c>
      <c r="H276" s="12">
        <v>12.64</v>
      </c>
      <c r="I276" s="12">
        <v>4.9800000000000004</v>
      </c>
      <c r="J276" s="12">
        <v>518</v>
      </c>
      <c r="K276" s="7" t="str">
        <f>IF(COUNTIF(Table1[Customer ID],Table1[[#This Row],[Customer ID]])&gt;1,"Repeat Customer","One-Time Customer")</f>
        <v>One-Time Customer</v>
      </c>
      <c r="L276" s="12" t="s">
        <v>624</v>
      </c>
      <c r="M276" s="12" t="s">
        <v>49</v>
      </c>
      <c r="N276" s="12" t="s">
        <v>40</v>
      </c>
      <c r="O276" s="12" t="s">
        <v>41</v>
      </c>
      <c r="P276" s="12" t="s">
        <v>50</v>
      </c>
      <c r="Q276" s="12" t="s">
        <v>51</v>
      </c>
      <c r="R276" s="12" t="s">
        <v>625</v>
      </c>
      <c r="S276" s="12">
        <v>0.48</v>
      </c>
      <c r="T276" s="7">
        <f>Table1[[#This Row],[Profit]]/Table1[[#This Row],[Sales]]</f>
        <v>0.56775630756908291</v>
      </c>
      <c r="U276" s="12" t="s">
        <v>33</v>
      </c>
      <c r="V276" s="12" t="s">
        <v>61</v>
      </c>
      <c r="W276" s="12" t="s">
        <v>506</v>
      </c>
      <c r="X276" s="12" t="s">
        <v>507</v>
      </c>
      <c r="Y276" s="12">
        <v>63105</v>
      </c>
      <c r="Z276" s="13">
        <v>42160</v>
      </c>
      <c r="AA276" s="14" t="str">
        <f>TEXT(Table1[[#This Row],[Order Date]],"mmmm")</f>
        <v>June</v>
      </c>
      <c r="AB276" s="8" t="str">
        <f>TEXT(Table1[[#This Row],[Order Date]],"yyyy")</f>
        <v>2015</v>
      </c>
      <c r="AC276" s="13">
        <v>42167</v>
      </c>
      <c r="AD276" s="12">
        <v>113.41499999999999</v>
      </c>
      <c r="AE276" s="12">
        <v>16</v>
      </c>
      <c r="AF276" s="12">
        <v>199.76</v>
      </c>
      <c r="AG276" s="12">
        <v>90867</v>
      </c>
      <c r="AH276" s="7" t="str">
        <f>IF(COUNTIF(Returns!$A$2:$A$1635,Orders!AG276)&gt;0,"Returned","Not Returned")</f>
        <v>Not Returned</v>
      </c>
    </row>
    <row r="277" spans="5:34" ht="12.75" customHeight="1" thickTop="1" thickBot="1" x14ac:dyDescent="0.3">
      <c r="E277" s="9">
        <v>23200</v>
      </c>
      <c r="F277" s="2" t="s">
        <v>56</v>
      </c>
      <c r="G277" s="2">
        <v>0.02</v>
      </c>
      <c r="H277" s="2">
        <v>150.97999999999999</v>
      </c>
      <c r="I277" s="2">
        <v>13.99</v>
      </c>
      <c r="J277" s="2">
        <v>522</v>
      </c>
      <c r="K277" s="7" t="str">
        <f>IF(COUNTIF(Table1[Customer ID],Table1[[#This Row],[Customer ID]])&gt;1,"Repeat Customer","One-Time Customer")</f>
        <v>Repeat Customer</v>
      </c>
      <c r="L277" s="2" t="s">
        <v>626</v>
      </c>
      <c r="M277" s="2" t="s">
        <v>27</v>
      </c>
      <c r="N277" s="2" t="s">
        <v>58</v>
      </c>
      <c r="O277" s="2" t="s">
        <v>77</v>
      </c>
      <c r="P277" s="2" t="s">
        <v>85</v>
      </c>
      <c r="Q277" s="2" t="s">
        <v>86</v>
      </c>
      <c r="R277" s="2" t="s">
        <v>627</v>
      </c>
      <c r="S277" s="2">
        <v>0.38</v>
      </c>
      <c r="T277" s="7">
        <f>Table1[[#This Row],[Profit]]/Table1[[#This Row],[Sales]]</f>
        <v>5.4333118221371018E-2</v>
      </c>
      <c r="U277" s="2" t="s">
        <v>33</v>
      </c>
      <c r="V277" s="2" t="s">
        <v>34</v>
      </c>
      <c r="W277" s="2" t="s">
        <v>102</v>
      </c>
      <c r="X277" s="2" t="s">
        <v>116</v>
      </c>
      <c r="Y277" s="2">
        <v>97756</v>
      </c>
      <c r="Z277" s="10">
        <v>42177</v>
      </c>
      <c r="AA277" s="14" t="str">
        <f>TEXT(Table1[[#This Row],[Order Date]],"mmmm")</f>
        <v>June</v>
      </c>
      <c r="AB277" s="8" t="str">
        <f>TEXT(Table1[[#This Row],[Order Date]],"yyyy")</f>
        <v>2015</v>
      </c>
      <c r="AC277" s="10">
        <v>42179</v>
      </c>
      <c r="AD277" s="2">
        <v>26.099999999999998</v>
      </c>
      <c r="AE277" s="2">
        <v>3</v>
      </c>
      <c r="AF277" s="2">
        <v>480.37</v>
      </c>
      <c r="AG277" s="2">
        <v>89327</v>
      </c>
      <c r="AH277" s="7" t="str">
        <f>IF(COUNTIF(Returns!$A$2:$A$1635,Orders!AG277)&gt;0,"Returned","Not Returned")</f>
        <v>Not Returned</v>
      </c>
    </row>
    <row r="278" spans="5:34" ht="12.75" customHeight="1" thickTop="1" thickBot="1" x14ac:dyDescent="0.3">
      <c r="E278" s="11">
        <v>23201</v>
      </c>
      <c r="F278" s="12" t="s">
        <v>56</v>
      </c>
      <c r="G278" s="12">
        <v>0.1</v>
      </c>
      <c r="H278" s="12">
        <v>5.43</v>
      </c>
      <c r="I278" s="12">
        <v>0.95</v>
      </c>
      <c r="J278" s="12">
        <v>522</v>
      </c>
      <c r="K278" s="7" t="str">
        <f>IF(COUNTIF(Table1[Customer ID],Table1[[#This Row],[Customer ID]])&gt;1,"Repeat Customer","One-Time Customer")</f>
        <v>Repeat Customer</v>
      </c>
      <c r="L278" s="12" t="s">
        <v>626</v>
      </c>
      <c r="M278" s="12" t="s">
        <v>49</v>
      </c>
      <c r="N278" s="12" t="s">
        <v>58</v>
      </c>
      <c r="O278" s="12" t="s">
        <v>29</v>
      </c>
      <c r="P278" s="12" t="s">
        <v>93</v>
      </c>
      <c r="Q278" s="12" t="s">
        <v>31</v>
      </c>
      <c r="R278" s="12" t="s">
        <v>628</v>
      </c>
      <c r="S278" s="12">
        <v>0.36</v>
      </c>
      <c r="T278" s="7">
        <f>Table1[[#This Row],[Profit]]/Table1[[#This Row],[Sales]]</f>
        <v>-0.44791666666666669</v>
      </c>
      <c r="U278" s="12" t="s">
        <v>33</v>
      </c>
      <c r="V278" s="12" t="s">
        <v>34</v>
      </c>
      <c r="W278" s="12" t="s">
        <v>102</v>
      </c>
      <c r="X278" s="12" t="s">
        <v>116</v>
      </c>
      <c r="Y278" s="12">
        <v>97756</v>
      </c>
      <c r="Z278" s="13">
        <v>42177</v>
      </c>
      <c r="AA278" s="14" t="str">
        <f>TEXT(Table1[[#This Row],[Order Date]],"mmmm")</f>
        <v>June</v>
      </c>
      <c r="AB278" s="8" t="str">
        <f>TEXT(Table1[[#This Row],[Order Date]],"yyyy")</f>
        <v>2015</v>
      </c>
      <c r="AC278" s="13">
        <v>42179</v>
      </c>
      <c r="AD278" s="12">
        <v>-2.58</v>
      </c>
      <c r="AE278" s="12">
        <v>1</v>
      </c>
      <c r="AF278" s="12">
        <v>5.76</v>
      </c>
      <c r="AG278" s="12">
        <v>89327</v>
      </c>
      <c r="AH278" s="7" t="str">
        <f>IF(COUNTIF(Returns!$A$2:$A$1635,Orders!AG278)&gt;0,"Returned","Not Returned")</f>
        <v>Not Returned</v>
      </c>
    </row>
    <row r="279" spans="5:34" ht="12.75" customHeight="1" thickTop="1" thickBot="1" x14ac:dyDescent="0.3">
      <c r="E279" s="9">
        <v>23202</v>
      </c>
      <c r="F279" s="2" t="s">
        <v>56</v>
      </c>
      <c r="G279" s="2">
        <v>0.01</v>
      </c>
      <c r="H279" s="2">
        <v>179.29</v>
      </c>
      <c r="I279" s="2">
        <v>29.21</v>
      </c>
      <c r="J279" s="2">
        <v>522</v>
      </c>
      <c r="K279" s="7" t="str">
        <f>IF(COUNTIF(Table1[Customer ID],Table1[[#This Row],[Customer ID]])&gt;1,"Repeat Customer","One-Time Customer")</f>
        <v>Repeat Customer</v>
      </c>
      <c r="L279" s="2" t="s">
        <v>626</v>
      </c>
      <c r="M279" s="2" t="s">
        <v>39</v>
      </c>
      <c r="N279" s="2" t="s">
        <v>58</v>
      </c>
      <c r="O279" s="2" t="s">
        <v>41</v>
      </c>
      <c r="P279" s="2" t="s">
        <v>152</v>
      </c>
      <c r="Q279" s="2" t="s">
        <v>121</v>
      </c>
      <c r="R279" s="2" t="s">
        <v>629</v>
      </c>
      <c r="S279" s="2">
        <v>0.74</v>
      </c>
      <c r="T279" s="7">
        <f>Table1[[#This Row],[Profit]]/Table1[[#This Row],[Sales]]</f>
        <v>0.8997439052995857</v>
      </c>
      <c r="U279" s="2" t="s">
        <v>33</v>
      </c>
      <c r="V279" s="2" t="s">
        <v>34</v>
      </c>
      <c r="W279" s="2" t="s">
        <v>102</v>
      </c>
      <c r="X279" s="2" t="s">
        <v>116</v>
      </c>
      <c r="Y279" s="2">
        <v>97756</v>
      </c>
      <c r="Z279" s="10">
        <v>42177</v>
      </c>
      <c r="AA279" s="14" t="str">
        <f>TEXT(Table1[[#This Row],[Order Date]],"mmmm")</f>
        <v>June</v>
      </c>
      <c r="AB279" s="8" t="str">
        <f>TEXT(Table1[[#This Row],[Order Date]],"yyyy")</f>
        <v>2015</v>
      </c>
      <c r="AC279" s="10">
        <v>42178</v>
      </c>
      <c r="AD279" s="2">
        <v>2800.12</v>
      </c>
      <c r="AE279" s="2">
        <v>21</v>
      </c>
      <c r="AF279" s="2">
        <v>3112.13</v>
      </c>
      <c r="AG279" s="2">
        <v>89327</v>
      </c>
      <c r="AH279" s="7" t="str">
        <f>IF(COUNTIF(Returns!$A$2:$A$1635,Orders!AG279)&gt;0,"Returned","Not Returned")</f>
        <v>Not Returned</v>
      </c>
    </row>
    <row r="280" spans="5:34" ht="12.75" customHeight="1" thickTop="1" thickBot="1" x14ac:dyDescent="0.3">
      <c r="E280" s="11">
        <v>21517</v>
      </c>
      <c r="F280" s="12" t="s">
        <v>37</v>
      </c>
      <c r="G280" s="12">
        <v>0.03</v>
      </c>
      <c r="H280" s="12">
        <v>1270.99</v>
      </c>
      <c r="I280" s="12">
        <v>19.989999999999998</v>
      </c>
      <c r="J280" s="12">
        <v>524</v>
      </c>
      <c r="K280" s="7" t="str">
        <f>IF(COUNTIF(Table1[Customer ID],Table1[[#This Row],[Customer ID]])&gt;1,"Repeat Customer","One-Time Customer")</f>
        <v>Repeat Customer</v>
      </c>
      <c r="L280" s="12" t="s">
        <v>630</v>
      </c>
      <c r="M280" s="12" t="s">
        <v>49</v>
      </c>
      <c r="N280" s="12" t="s">
        <v>114</v>
      </c>
      <c r="O280" s="12" t="s">
        <v>29</v>
      </c>
      <c r="P280" s="12" t="s">
        <v>109</v>
      </c>
      <c r="Q280" s="12" t="s">
        <v>59</v>
      </c>
      <c r="R280" s="12" t="s">
        <v>631</v>
      </c>
      <c r="S280" s="12">
        <v>0.35</v>
      </c>
      <c r="T280" s="7">
        <f>Table1[[#This Row],[Profit]]/Table1[[#This Row],[Sales]]</f>
        <v>0.14042124209639975</v>
      </c>
      <c r="U280" s="12" t="s">
        <v>33</v>
      </c>
      <c r="V280" s="12" t="s">
        <v>136</v>
      </c>
      <c r="W280" s="12" t="s">
        <v>244</v>
      </c>
      <c r="X280" s="12" t="s">
        <v>632</v>
      </c>
      <c r="Y280" s="12">
        <v>37922</v>
      </c>
      <c r="Z280" s="13">
        <v>42024</v>
      </c>
      <c r="AA280" s="14" t="str">
        <f>TEXT(Table1[[#This Row],[Order Date]],"mmmm")</f>
        <v>January</v>
      </c>
      <c r="AB280" s="8" t="str">
        <f>TEXT(Table1[[#This Row],[Order Date]],"yyyy")</f>
        <v>2015</v>
      </c>
      <c r="AC280" s="13">
        <v>42026</v>
      </c>
      <c r="AD280" s="12">
        <v>363.55199999999996</v>
      </c>
      <c r="AE280" s="12">
        <v>2</v>
      </c>
      <c r="AF280" s="12">
        <v>2589.0100000000002</v>
      </c>
      <c r="AG280" s="12">
        <v>91127</v>
      </c>
      <c r="AH280" s="7" t="str">
        <f>IF(COUNTIF(Returns!$A$2:$A$1635,Orders!AG280)&gt;0,"Returned","Not Returned")</f>
        <v>Not Returned</v>
      </c>
    </row>
    <row r="281" spans="5:34" ht="12.75" customHeight="1" thickTop="1" thickBot="1" x14ac:dyDescent="0.3">
      <c r="E281" s="9">
        <v>21518</v>
      </c>
      <c r="F281" s="2" t="s">
        <v>37</v>
      </c>
      <c r="G281" s="2">
        <v>7.0000000000000007E-2</v>
      </c>
      <c r="H281" s="2">
        <v>2036.48</v>
      </c>
      <c r="I281" s="2">
        <v>14.7</v>
      </c>
      <c r="J281" s="2">
        <v>524</v>
      </c>
      <c r="K281" s="7" t="str">
        <f>IF(COUNTIF(Table1[Customer ID],Table1[[#This Row],[Customer ID]])&gt;1,"Repeat Customer","One-Time Customer")</f>
        <v>Repeat Customer</v>
      </c>
      <c r="L281" s="2" t="s">
        <v>630</v>
      </c>
      <c r="M281" s="2" t="s">
        <v>39</v>
      </c>
      <c r="N281" s="2" t="s">
        <v>114</v>
      </c>
      <c r="O281" s="2" t="s">
        <v>77</v>
      </c>
      <c r="P281" s="2" t="s">
        <v>85</v>
      </c>
      <c r="Q281" s="2" t="s">
        <v>43</v>
      </c>
      <c r="R281" s="2" t="s">
        <v>633</v>
      </c>
      <c r="S281" s="2">
        <v>0.55000000000000004</v>
      </c>
      <c r="T281" s="7">
        <f>Table1[[#This Row],[Profit]]/Table1[[#This Row],[Sales]]</f>
        <v>-6.0910382115495296E-3</v>
      </c>
      <c r="U281" s="2" t="s">
        <v>33</v>
      </c>
      <c r="V281" s="2" t="s">
        <v>136</v>
      </c>
      <c r="W281" s="2" t="s">
        <v>244</v>
      </c>
      <c r="X281" s="2" t="s">
        <v>632</v>
      </c>
      <c r="Y281" s="2">
        <v>37922</v>
      </c>
      <c r="Z281" s="10">
        <v>42024</v>
      </c>
      <c r="AA281" s="14" t="str">
        <f>TEXT(Table1[[#This Row],[Order Date]],"mmmm")</f>
        <v>January</v>
      </c>
      <c r="AB281" s="8" t="str">
        <f>TEXT(Table1[[#This Row],[Order Date]],"yyyy")</f>
        <v>2015</v>
      </c>
      <c r="AC281" s="10">
        <v>42026</v>
      </c>
      <c r="AD281" s="2">
        <v>-11.536000000000001</v>
      </c>
      <c r="AE281" s="2">
        <v>1</v>
      </c>
      <c r="AF281" s="2">
        <v>1893.93</v>
      </c>
      <c r="AG281" s="2">
        <v>91127</v>
      </c>
      <c r="AH281" s="7" t="str">
        <f>IF(COUNTIF(Returns!$A$2:$A$1635,Orders!AG281)&gt;0,"Returned","Not Returned")</f>
        <v>Not Returned</v>
      </c>
    </row>
    <row r="282" spans="5:34" ht="13.8" thickTop="1" thickBot="1" x14ac:dyDescent="0.3">
      <c r="E282" s="11">
        <v>22176</v>
      </c>
      <c r="F282" s="12" t="s">
        <v>25</v>
      </c>
      <c r="G282" s="12">
        <v>0.09</v>
      </c>
      <c r="H282" s="12">
        <v>17.98</v>
      </c>
      <c r="I282" s="12">
        <v>8.51</v>
      </c>
      <c r="J282" s="12">
        <v>526</v>
      </c>
      <c r="K282" s="7" t="str">
        <f>IF(COUNTIF(Table1[Customer ID],Table1[[#This Row],[Customer ID]])&gt;1,"Repeat Customer","One-Time Customer")</f>
        <v>Repeat Customer</v>
      </c>
      <c r="L282" s="12" t="s">
        <v>634</v>
      </c>
      <c r="M282" s="12" t="s">
        <v>49</v>
      </c>
      <c r="N282" s="12" t="s">
        <v>40</v>
      </c>
      <c r="O282" s="12" t="s">
        <v>77</v>
      </c>
      <c r="P282" s="12" t="s">
        <v>85</v>
      </c>
      <c r="Q282" s="12" t="s">
        <v>86</v>
      </c>
      <c r="R282" s="12" t="s">
        <v>104</v>
      </c>
      <c r="S282" s="12">
        <v>0.4</v>
      </c>
      <c r="T282" s="7">
        <f>Table1[[#This Row],[Profit]]/Table1[[#This Row],[Sales]]</f>
        <v>-3.1317197934921666E-2</v>
      </c>
      <c r="U282" s="12" t="s">
        <v>33</v>
      </c>
      <c r="V282" s="12" t="s">
        <v>34</v>
      </c>
      <c r="W282" s="12" t="s">
        <v>378</v>
      </c>
      <c r="X282" s="12" t="s">
        <v>635</v>
      </c>
      <c r="Y282" s="12">
        <v>85204</v>
      </c>
      <c r="Z282" s="13">
        <v>42149</v>
      </c>
      <c r="AA282" s="14" t="str">
        <f>TEXT(Table1[[#This Row],[Order Date]],"mmmm")</f>
        <v>May</v>
      </c>
      <c r="AB282" s="8" t="str">
        <f>TEXT(Table1[[#This Row],[Order Date]],"yyyy")</f>
        <v>2015</v>
      </c>
      <c r="AC282" s="13">
        <v>42151</v>
      </c>
      <c r="AD282" s="12">
        <v>-6.6120000000000108</v>
      </c>
      <c r="AE282" s="12">
        <v>12</v>
      </c>
      <c r="AF282" s="12">
        <v>211.13</v>
      </c>
      <c r="AG282" s="12">
        <v>90026</v>
      </c>
      <c r="AH282" s="7" t="str">
        <f>IF(COUNTIF(Returns!$A$2:$A$1635,Orders!AG282)&gt;0,"Returned","Not Returned")</f>
        <v>Not Returned</v>
      </c>
    </row>
    <row r="283" spans="5:34" ht="13.8" thickTop="1" thickBot="1" x14ac:dyDescent="0.3">
      <c r="E283" s="9">
        <v>20494</v>
      </c>
      <c r="F283" s="2" t="s">
        <v>37</v>
      </c>
      <c r="G283" s="2">
        <v>0</v>
      </c>
      <c r="H283" s="2">
        <v>1.88</v>
      </c>
      <c r="I283" s="2">
        <v>1.49</v>
      </c>
      <c r="J283" s="2">
        <v>526</v>
      </c>
      <c r="K283" s="7" t="str">
        <f>IF(COUNTIF(Table1[Customer ID],Table1[[#This Row],[Customer ID]])&gt;1,"Repeat Customer","One-Time Customer")</f>
        <v>Repeat Customer</v>
      </c>
      <c r="L283" s="2" t="s">
        <v>634</v>
      </c>
      <c r="M283" s="2" t="s">
        <v>49</v>
      </c>
      <c r="N283" s="2" t="s">
        <v>40</v>
      </c>
      <c r="O283" s="2" t="s">
        <v>29</v>
      </c>
      <c r="P283" s="2" t="s">
        <v>109</v>
      </c>
      <c r="Q283" s="2" t="s">
        <v>59</v>
      </c>
      <c r="R283" s="2" t="s">
        <v>272</v>
      </c>
      <c r="S283" s="2">
        <v>0.37</v>
      </c>
      <c r="T283" s="7">
        <f>Table1[[#This Row],[Profit]]/Table1[[#This Row],[Sales]]</f>
        <v>-0.61282000787711699</v>
      </c>
      <c r="U283" s="2" t="s">
        <v>33</v>
      </c>
      <c r="V283" s="2" t="s">
        <v>34</v>
      </c>
      <c r="W283" s="2" t="s">
        <v>378</v>
      </c>
      <c r="X283" s="2" t="s">
        <v>635</v>
      </c>
      <c r="Y283" s="2">
        <v>85204</v>
      </c>
      <c r="Z283" s="10">
        <v>42021</v>
      </c>
      <c r="AA283" s="14" t="str">
        <f>TEXT(Table1[[#This Row],[Order Date]],"mmmm")</f>
        <v>January</v>
      </c>
      <c r="AB283" s="8" t="str">
        <f>TEXT(Table1[[#This Row],[Order Date]],"yyyy")</f>
        <v>2015</v>
      </c>
      <c r="AC283" s="10">
        <v>42022</v>
      </c>
      <c r="AD283" s="2">
        <v>-15.5595</v>
      </c>
      <c r="AE283" s="2">
        <v>13</v>
      </c>
      <c r="AF283" s="2">
        <v>25.39</v>
      </c>
      <c r="AG283" s="2">
        <v>90027</v>
      </c>
      <c r="AH283" s="7" t="str">
        <f>IF(COUNTIF(Returns!$A$2:$A$1635,Orders!AG283)&gt;0,"Returned","Not Returned")</f>
        <v>Not Returned</v>
      </c>
    </row>
    <row r="284" spans="5:34" ht="13.8" thickTop="1" thickBot="1" x14ac:dyDescent="0.3">
      <c r="E284" s="11">
        <v>20495</v>
      </c>
      <c r="F284" s="12" t="s">
        <v>37</v>
      </c>
      <c r="G284" s="12">
        <v>0.06</v>
      </c>
      <c r="H284" s="12">
        <v>5.78</v>
      </c>
      <c r="I284" s="12">
        <v>5.67</v>
      </c>
      <c r="J284" s="12">
        <v>526</v>
      </c>
      <c r="K284" s="7" t="str">
        <f>IF(COUNTIF(Table1[Customer ID],Table1[[#This Row],[Customer ID]])&gt;1,"Repeat Customer","One-Time Customer")</f>
        <v>Repeat Customer</v>
      </c>
      <c r="L284" s="12" t="s">
        <v>634</v>
      </c>
      <c r="M284" s="12" t="s">
        <v>49</v>
      </c>
      <c r="N284" s="12" t="s">
        <v>40</v>
      </c>
      <c r="O284" s="12" t="s">
        <v>29</v>
      </c>
      <c r="P284" s="12" t="s">
        <v>93</v>
      </c>
      <c r="Q284" s="12" t="s">
        <v>59</v>
      </c>
      <c r="R284" s="12" t="s">
        <v>636</v>
      </c>
      <c r="S284" s="12">
        <v>0.36</v>
      </c>
      <c r="T284" s="7">
        <f>Table1[[#This Row],[Profit]]/Table1[[#This Row],[Sales]]</f>
        <v>-1.2397158244528474</v>
      </c>
      <c r="U284" s="12" t="s">
        <v>33</v>
      </c>
      <c r="V284" s="12" t="s">
        <v>34</v>
      </c>
      <c r="W284" s="12" t="s">
        <v>378</v>
      </c>
      <c r="X284" s="12" t="s">
        <v>635</v>
      </c>
      <c r="Y284" s="12">
        <v>85204</v>
      </c>
      <c r="Z284" s="13">
        <v>42021</v>
      </c>
      <c r="AA284" s="14" t="str">
        <f>TEXT(Table1[[#This Row],[Order Date]],"mmmm")</f>
        <v>January</v>
      </c>
      <c r="AB284" s="8" t="str">
        <f>TEXT(Table1[[#This Row],[Order Date]],"yyyy")</f>
        <v>2015</v>
      </c>
      <c r="AC284" s="13">
        <v>42022</v>
      </c>
      <c r="AD284" s="12">
        <v>-108.19</v>
      </c>
      <c r="AE284" s="12">
        <v>15</v>
      </c>
      <c r="AF284" s="12">
        <v>87.27</v>
      </c>
      <c r="AG284" s="12">
        <v>90027</v>
      </c>
      <c r="AH284" s="7" t="str">
        <f>IF(COUNTIF(Returns!$A$2:$A$1635,Orders!AG284)&gt;0,"Returned","Not Returned")</f>
        <v>Not Returned</v>
      </c>
    </row>
    <row r="285" spans="5:34" ht="12.75" customHeight="1" thickTop="1" thickBot="1" x14ac:dyDescent="0.3">
      <c r="E285" s="9">
        <v>26210</v>
      </c>
      <c r="F285" s="2" t="s">
        <v>106</v>
      </c>
      <c r="G285" s="2">
        <v>0</v>
      </c>
      <c r="H285" s="2">
        <v>15.99</v>
      </c>
      <c r="I285" s="2">
        <v>13.18</v>
      </c>
      <c r="J285" s="2">
        <v>535</v>
      </c>
      <c r="K285" s="7" t="str">
        <f>IF(COUNTIF(Table1[Customer ID],Table1[[#This Row],[Customer ID]])&gt;1,"Repeat Customer","One-Time Customer")</f>
        <v>One-Time Customer</v>
      </c>
      <c r="L285" s="2" t="s">
        <v>637</v>
      </c>
      <c r="M285" s="2" t="s">
        <v>49</v>
      </c>
      <c r="N285" s="2" t="s">
        <v>28</v>
      </c>
      <c r="O285" s="2" t="s">
        <v>29</v>
      </c>
      <c r="P285" s="2" t="s">
        <v>109</v>
      </c>
      <c r="Q285" s="2" t="s">
        <v>59</v>
      </c>
      <c r="R285" s="2" t="s">
        <v>638</v>
      </c>
      <c r="S285" s="2">
        <v>0.37</v>
      </c>
      <c r="T285" s="7">
        <f>Table1[[#This Row],[Profit]]/Table1[[#This Row],[Sales]]</f>
        <v>0.11528332300061996</v>
      </c>
      <c r="U285" s="2" t="s">
        <v>33</v>
      </c>
      <c r="V285" s="2" t="s">
        <v>136</v>
      </c>
      <c r="W285" s="2" t="s">
        <v>137</v>
      </c>
      <c r="X285" s="2" t="s">
        <v>639</v>
      </c>
      <c r="Y285" s="2">
        <v>22025</v>
      </c>
      <c r="Z285" s="10">
        <v>42115</v>
      </c>
      <c r="AA285" s="14" t="str">
        <f>TEXT(Table1[[#This Row],[Order Date]],"mmmm")</f>
        <v>April</v>
      </c>
      <c r="AB285" s="8" t="str">
        <f>TEXT(Table1[[#This Row],[Order Date]],"yyyy")</f>
        <v>2015</v>
      </c>
      <c r="AC285" s="10">
        <v>42119</v>
      </c>
      <c r="AD285" s="2">
        <v>46.488</v>
      </c>
      <c r="AE285" s="2">
        <v>23</v>
      </c>
      <c r="AF285" s="2">
        <v>403.25</v>
      </c>
      <c r="AG285" s="2">
        <v>88511</v>
      </c>
      <c r="AH285" s="7" t="str">
        <f>IF(COUNTIF(Returns!$A$2:$A$1635,Orders!AG285)&gt;0,"Returned","Not Returned")</f>
        <v>Not Returned</v>
      </c>
    </row>
    <row r="286" spans="5:34" ht="12.75" customHeight="1" thickTop="1" thickBot="1" x14ac:dyDescent="0.3">
      <c r="E286" s="11">
        <v>20811</v>
      </c>
      <c r="F286" s="12" t="s">
        <v>56</v>
      </c>
      <c r="G286" s="12">
        <v>0.05</v>
      </c>
      <c r="H286" s="12">
        <v>59.78</v>
      </c>
      <c r="I286" s="12">
        <v>10.29</v>
      </c>
      <c r="J286" s="12">
        <v>539</v>
      </c>
      <c r="K286" s="7" t="str">
        <f>IF(COUNTIF(Table1[Customer ID],Table1[[#This Row],[Customer ID]])&gt;1,"Repeat Customer","One-Time Customer")</f>
        <v>One-Time Customer</v>
      </c>
      <c r="L286" s="12" t="s">
        <v>640</v>
      </c>
      <c r="M286" s="12" t="s">
        <v>49</v>
      </c>
      <c r="N286" s="12" t="s">
        <v>58</v>
      </c>
      <c r="O286" s="12" t="s">
        <v>29</v>
      </c>
      <c r="P286" s="12" t="s">
        <v>109</v>
      </c>
      <c r="Q286" s="12" t="s">
        <v>59</v>
      </c>
      <c r="R286" s="12" t="s">
        <v>641</v>
      </c>
      <c r="S286" s="12">
        <v>0.39</v>
      </c>
      <c r="T286" s="7">
        <f>Table1[[#This Row],[Profit]]/Table1[[#This Row],[Sales]]</f>
        <v>0.38488190306159387</v>
      </c>
      <c r="U286" s="12" t="s">
        <v>33</v>
      </c>
      <c r="V286" s="12" t="s">
        <v>61</v>
      </c>
      <c r="W286" s="12" t="s">
        <v>178</v>
      </c>
      <c r="X286" s="12" t="s">
        <v>540</v>
      </c>
      <c r="Y286" s="12">
        <v>61801</v>
      </c>
      <c r="Z286" s="13">
        <v>42138</v>
      </c>
      <c r="AA286" s="14" t="str">
        <f>TEXT(Table1[[#This Row],[Order Date]],"mmmm")</f>
        <v>May</v>
      </c>
      <c r="AB286" s="8" t="str">
        <f>TEXT(Table1[[#This Row],[Order Date]],"yyyy")</f>
        <v>2015</v>
      </c>
      <c r="AC286" s="13">
        <v>42139</v>
      </c>
      <c r="AD286" s="12">
        <v>159.52970000000005</v>
      </c>
      <c r="AE286" s="12">
        <v>7</v>
      </c>
      <c r="AF286" s="12">
        <v>414.49</v>
      </c>
      <c r="AG286" s="12">
        <v>91174</v>
      </c>
      <c r="AH286" s="7" t="str">
        <f>IF(COUNTIF(Returns!$A$2:$A$1635,Orders!AG286)&gt;0,"Returned","Not Returned")</f>
        <v>Not Returned</v>
      </c>
    </row>
    <row r="287" spans="5:34" ht="12.75" customHeight="1" thickTop="1" thickBot="1" x14ac:dyDescent="0.3">
      <c r="E287" s="9">
        <v>20812</v>
      </c>
      <c r="F287" s="2" t="s">
        <v>56</v>
      </c>
      <c r="G287" s="2">
        <v>0.08</v>
      </c>
      <c r="H287" s="2">
        <v>20.99</v>
      </c>
      <c r="I287" s="2">
        <v>1.25</v>
      </c>
      <c r="J287" s="2">
        <v>540</v>
      </c>
      <c r="K287" s="7" t="str">
        <f>IF(COUNTIF(Table1[Customer ID],Table1[[#This Row],[Customer ID]])&gt;1,"Repeat Customer","One-Time Customer")</f>
        <v>Repeat Customer</v>
      </c>
      <c r="L287" s="2" t="s">
        <v>642</v>
      </c>
      <c r="M287" s="2" t="s">
        <v>49</v>
      </c>
      <c r="N287" s="2" t="s">
        <v>58</v>
      </c>
      <c r="O287" s="2" t="s">
        <v>77</v>
      </c>
      <c r="P287" s="2" t="s">
        <v>78</v>
      </c>
      <c r="Q287" s="2" t="s">
        <v>51</v>
      </c>
      <c r="R287" s="2" t="s">
        <v>643</v>
      </c>
      <c r="S287" s="2">
        <v>0.83</v>
      </c>
      <c r="T287" s="7">
        <f>Table1[[#This Row],[Profit]]/Table1[[#This Row],[Sales]]</f>
        <v>3.2726692073495302E-2</v>
      </c>
      <c r="U287" s="2" t="s">
        <v>33</v>
      </c>
      <c r="V287" s="2" t="s">
        <v>61</v>
      </c>
      <c r="W287" s="2" t="s">
        <v>178</v>
      </c>
      <c r="X287" s="2" t="s">
        <v>644</v>
      </c>
      <c r="Y287" s="2">
        <v>60061</v>
      </c>
      <c r="Z287" s="10">
        <v>42138</v>
      </c>
      <c r="AA287" s="14" t="str">
        <f>TEXT(Table1[[#This Row],[Order Date]],"mmmm")</f>
        <v>May</v>
      </c>
      <c r="AB287" s="8" t="str">
        <f>TEXT(Table1[[#This Row],[Order Date]],"yyyy")</f>
        <v>2015</v>
      </c>
      <c r="AC287" s="10">
        <v>42140</v>
      </c>
      <c r="AD287" s="2">
        <v>15.371400000000008</v>
      </c>
      <c r="AE287" s="2">
        <v>28</v>
      </c>
      <c r="AF287" s="2">
        <v>469.69</v>
      </c>
      <c r="AG287" s="2">
        <v>91174</v>
      </c>
      <c r="AH287" s="7" t="str">
        <f>IF(COUNTIF(Returns!$A$2:$A$1635,Orders!AG287)&gt;0,"Returned","Not Returned")</f>
        <v>Not Returned</v>
      </c>
    </row>
    <row r="288" spans="5:34" ht="12.75" customHeight="1" thickTop="1" thickBot="1" x14ac:dyDescent="0.3">
      <c r="E288" s="11">
        <v>24783</v>
      </c>
      <c r="F288" s="12" t="s">
        <v>56</v>
      </c>
      <c r="G288" s="12">
        <v>0.05</v>
      </c>
      <c r="H288" s="12">
        <v>204.1</v>
      </c>
      <c r="I288" s="12">
        <v>13.99</v>
      </c>
      <c r="J288" s="12">
        <v>540</v>
      </c>
      <c r="K288" s="7" t="str">
        <f>IF(COUNTIF(Table1[Customer ID],Table1[[#This Row],[Customer ID]])&gt;1,"Repeat Customer","One-Time Customer")</f>
        <v>Repeat Customer</v>
      </c>
      <c r="L288" s="12" t="s">
        <v>642</v>
      </c>
      <c r="M288" s="12" t="s">
        <v>49</v>
      </c>
      <c r="N288" s="12" t="s">
        <v>58</v>
      </c>
      <c r="O288" s="12" t="s">
        <v>77</v>
      </c>
      <c r="P288" s="12" t="s">
        <v>85</v>
      </c>
      <c r="Q288" s="12" t="s">
        <v>86</v>
      </c>
      <c r="R288" s="12" t="s">
        <v>645</v>
      </c>
      <c r="S288" s="12">
        <v>0.37</v>
      </c>
      <c r="T288" s="7">
        <f>Table1[[#This Row],[Profit]]/Table1[[#This Row],[Sales]]</f>
        <v>0.69</v>
      </c>
      <c r="U288" s="12" t="s">
        <v>33</v>
      </c>
      <c r="V288" s="12" t="s">
        <v>61</v>
      </c>
      <c r="W288" s="12" t="s">
        <v>178</v>
      </c>
      <c r="X288" s="12" t="s">
        <v>644</v>
      </c>
      <c r="Y288" s="12">
        <v>60061</v>
      </c>
      <c r="Z288" s="13">
        <v>42147</v>
      </c>
      <c r="AA288" s="14" t="str">
        <f>TEXT(Table1[[#This Row],[Order Date]],"mmmm")</f>
        <v>May</v>
      </c>
      <c r="AB288" s="8" t="str">
        <f>TEXT(Table1[[#This Row],[Order Date]],"yyyy")</f>
        <v>2015</v>
      </c>
      <c r="AC288" s="13">
        <v>42149</v>
      </c>
      <c r="AD288" s="12">
        <v>5924.1122999999998</v>
      </c>
      <c r="AE288" s="12">
        <v>41</v>
      </c>
      <c r="AF288" s="12">
        <v>8585.67</v>
      </c>
      <c r="AG288" s="12">
        <v>91175</v>
      </c>
      <c r="AH288" s="7" t="str">
        <f>IF(COUNTIF(Returns!$A$2:$A$1635,Orders!AG288)&gt;0,"Returned","Not Returned")</f>
        <v>Not Returned</v>
      </c>
    </row>
    <row r="289" spans="5:34" ht="12.75" customHeight="1" thickTop="1" thickBot="1" x14ac:dyDescent="0.3">
      <c r="E289" s="9">
        <v>23401</v>
      </c>
      <c r="F289" s="2" t="s">
        <v>37</v>
      </c>
      <c r="G289" s="2">
        <v>0.03</v>
      </c>
      <c r="H289" s="2">
        <v>13.73</v>
      </c>
      <c r="I289" s="2">
        <v>6.85</v>
      </c>
      <c r="J289" s="2">
        <v>547</v>
      </c>
      <c r="K289" s="7" t="str">
        <f>IF(COUNTIF(Table1[Customer ID],Table1[[#This Row],[Customer ID]])&gt;1,"Repeat Customer","One-Time Customer")</f>
        <v>One-Time Customer</v>
      </c>
      <c r="L289" s="2" t="s">
        <v>646</v>
      </c>
      <c r="M289" s="2" t="s">
        <v>27</v>
      </c>
      <c r="N289" s="2" t="s">
        <v>28</v>
      </c>
      <c r="O289" s="2" t="s">
        <v>41</v>
      </c>
      <c r="P289" s="2" t="s">
        <v>50</v>
      </c>
      <c r="Q289" s="2" t="s">
        <v>31</v>
      </c>
      <c r="R289" s="2" t="s">
        <v>647</v>
      </c>
      <c r="S289" s="2">
        <v>0.54</v>
      </c>
      <c r="T289" s="7">
        <f>Table1[[#This Row],[Profit]]/Table1[[#This Row],[Sales]]</f>
        <v>0.69</v>
      </c>
      <c r="U289" s="2" t="s">
        <v>33</v>
      </c>
      <c r="V289" s="2" t="s">
        <v>53</v>
      </c>
      <c r="W289" s="2" t="s">
        <v>648</v>
      </c>
      <c r="X289" s="2" t="s">
        <v>649</v>
      </c>
      <c r="Y289" s="2">
        <v>26501</v>
      </c>
      <c r="Z289" s="10">
        <v>42169</v>
      </c>
      <c r="AA289" s="14" t="str">
        <f>TEXT(Table1[[#This Row],[Order Date]],"mmmm")</f>
        <v>June</v>
      </c>
      <c r="AB289" s="8" t="str">
        <f>TEXT(Table1[[#This Row],[Order Date]],"yyyy")</f>
        <v>2015</v>
      </c>
      <c r="AC289" s="10">
        <v>42170</v>
      </c>
      <c r="AD289" s="2">
        <v>39.585299999999997</v>
      </c>
      <c r="AE289" s="2">
        <v>4</v>
      </c>
      <c r="AF289" s="2">
        <v>57.37</v>
      </c>
      <c r="AG289" s="2">
        <v>86250</v>
      </c>
      <c r="AH289" s="7" t="str">
        <f>IF(COUNTIF(Returns!$A$2:$A$1635,Orders!AG289)&gt;0,"Returned","Not Returned")</f>
        <v>Not Returned</v>
      </c>
    </row>
    <row r="290" spans="5:34" ht="12.75" customHeight="1" thickTop="1" thickBot="1" x14ac:dyDescent="0.3">
      <c r="E290" s="11">
        <v>25806</v>
      </c>
      <c r="F290" s="12" t="s">
        <v>37</v>
      </c>
      <c r="G290" s="12">
        <v>0.02</v>
      </c>
      <c r="H290" s="12">
        <v>7.1</v>
      </c>
      <c r="I290" s="12">
        <v>6.05</v>
      </c>
      <c r="J290" s="12">
        <v>549</v>
      </c>
      <c r="K290" s="7" t="str">
        <f>IF(COUNTIF(Table1[Customer ID],Table1[[#This Row],[Customer ID]])&gt;1,"Repeat Customer","One-Time Customer")</f>
        <v>One-Time Customer</v>
      </c>
      <c r="L290" s="12" t="s">
        <v>650</v>
      </c>
      <c r="M290" s="12" t="s">
        <v>49</v>
      </c>
      <c r="N290" s="12" t="s">
        <v>28</v>
      </c>
      <c r="O290" s="12" t="s">
        <v>29</v>
      </c>
      <c r="P290" s="12" t="s">
        <v>109</v>
      </c>
      <c r="Q290" s="12" t="s">
        <v>59</v>
      </c>
      <c r="R290" s="12" t="s">
        <v>651</v>
      </c>
      <c r="S290" s="12">
        <v>0.39</v>
      </c>
      <c r="T290" s="7">
        <f>Table1[[#This Row],[Profit]]/Table1[[#This Row],[Sales]]</f>
        <v>-1.0008745476477685</v>
      </c>
      <c r="U290" s="12" t="s">
        <v>33</v>
      </c>
      <c r="V290" s="12" t="s">
        <v>34</v>
      </c>
      <c r="W290" s="12" t="s">
        <v>366</v>
      </c>
      <c r="X290" s="12" t="s">
        <v>652</v>
      </c>
      <c r="Y290" s="12">
        <v>88201</v>
      </c>
      <c r="Z290" s="13">
        <v>42024</v>
      </c>
      <c r="AA290" s="14" t="str">
        <f>TEXT(Table1[[#This Row],[Order Date]],"mmmm")</f>
        <v>January</v>
      </c>
      <c r="AB290" s="8" t="str">
        <f>TEXT(Table1[[#This Row],[Order Date]],"yyyy")</f>
        <v>2015</v>
      </c>
      <c r="AC290" s="13">
        <v>42024</v>
      </c>
      <c r="AD290" s="12">
        <v>-66.378</v>
      </c>
      <c r="AE290" s="12">
        <v>9</v>
      </c>
      <c r="AF290" s="12">
        <v>66.319999999999993</v>
      </c>
      <c r="AG290" s="12">
        <v>90908</v>
      </c>
      <c r="AH290" s="7" t="str">
        <f>IF(COUNTIF(Returns!$A$2:$A$1635,Orders!AG290)&gt;0,"Returned","Not Returned")</f>
        <v>Not Returned</v>
      </c>
    </row>
    <row r="291" spans="5:34" ht="12.75" customHeight="1" thickTop="1" thickBot="1" x14ac:dyDescent="0.3">
      <c r="E291" s="9">
        <v>24132</v>
      </c>
      <c r="F291" s="2" t="s">
        <v>25</v>
      </c>
      <c r="G291" s="2">
        <v>0.05</v>
      </c>
      <c r="H291" s="2">
        <v>1.68</v>
      </c>
      <c r="I291" s="2">
        <v>1.57</v>
      </c>
      <c r="J291" s="2">
        <v>550</v>
      </c>
      <c r="K291" s="7" t="str">
        <f>IF(COUNTIF(Table1[Customer ID],Table1[[#This Row],[Customer ID]])&gt;1,"Repeat Customer","One-Time Customer")</f>
        <v>Repeat Customer</v>
      </c>
      <c r="L291" s="2" t="s">
        <v>653</v>
      </c>
      <c r="M291" s="2" t="s">
        <v>49</v>
      </c>
      <c r="N291" s="2" t="s">
        <v>28</v>
      </c>
      <c r="O291" s="2" t="s">
        <v>29</v>
      </c>
      <c r="P291" s="2" t="s">
        <v>30</v>
      </c>
      <c r="Q291" s="2" t="s">
        <v>31</v>
      </c>
      <c r="R291" s="2" t="s">
        <v>96</v>
      </c>
      <c r="S291" s="2">
        <v>0.59</v>
      </c>
      <c r="T291" s="7">
        <f>Table1[[#This Row],[Profit]]/Table1[[#This Row],[Sales]]</f>
        <v>-1.7781333333333336</v>
      </c>
      <c r="U291" s="2" t="s">
        <v>33</v>
      </c>
      <c r="V291" s="2" t="s">
        <v>61</v>
      </c>
      <c r="W291" s="2" t="s">
        <v>130</v>
      </c>
      <c r="X291" s="2" t="s">
        <v>654</v>
      </c>
      <c r="Y291" s="2">
        <v>78155</v>
      </c>
      <c r="Z291" s="10">
        <v>42034</v>
      </c>
      <c r="AA291" s="14" t="str">
        <f>TEXT(Table1[[#This Row],[Order Date]],"mmmm")</f>
        <v>January</v>
      </c>
      <c r="AB291" s="8" t="str">
        <f>TEXT(Table1[[#This Row],[Order Date]],"yyyy")</f>
        <v>2015</v>
      </c>
      <c r="AC291" s="10">
        <v>42035</v>
      </c>
      <c r="AD291" s="2">
        <v>-33.340000000000003</v>
      </c>
      <c r="AE291" s="2">
        <v>11</v>
      </c>
      <c r="AF291" s="2">
        <v>18.75</v>
      </c>
      <c r="AG291" s="2">
        <v>90909</v>
      </c>
      <c r="AH291" s="7" t="str">
        <f>IF(COUNTIF(Returns!$A$2:$A$1635,Orders!AG291)&gt;0,"Returned","Not Returned")</f>
        <v>Not Returned</v>
      </c>
    </row>
    <row r="292" spans="5:34" ht="12.75" customHeight="1" thickTop="1" thickBot="1" x14ac:dyDescent="0.3">
      <c r="E292" s="11">
        <v>24133</v>
      </c>
      <c r="F292" s="12" t="s">
        <v>25</v>
      </c>
      <c r="G292" s="12">
        <v>0.1</v>
      </c>
      <c r="H292" s="12">
        <v>218.75</v>
      </c>
      <c r="I292" s="12">
        <v>69.64</v>
      </c>
      <c r="J292" s="12">
        <v>550</v>
      </c>
      <c r="K292" s="7" t="str">
        <f>IF(COUNTIF(Table1[Customer ID],Table1[[#This Row],[Customer ID]])&gt;1,"Repeat Customer","One-Time Customer")</f>
        <v>Repeat Customer</v>
      </c>
      <c r="L292" s="12" t="s">
        <v>653</v>
      </c>
      <c r="M292" s="12" t="s">
        <v>39</v>
      </c>
      <c r="N292" s="12" t="s">
        <v>28</v>
      </c>
      <c r="O292" s="12" t="s">
        <v>41</v>
      </c>
      <c r="P292" s="12" t="s">
        <v>152</v>
      </c>
      <c r="Q292" s="12" t="s">
        <v>121</v>
      </c>
      <c r="R292" s="12" t="s">
        <v>655</v>
      </c>
      <c r="S292" s="12">
        <v>0.77</v>
      </c>
      <c r="T292" s="7">
        <f>Table1[[#This Row],[Profit]]/Table1[[#This Row],[Sales]]</f>
        <v>-1.0677205453291603</v>
      </c>
      <c r="U292" s="12" t="s">
        <v>33</v>
      </c>
      <c r="V292" s="12" t="s">
        <v>61</v>
      </c>
      <c r="W292" s="12" t="s">
        <v>130</v>
      </c>
      <c r="X292" s="12" t="s">
        <v>654</v>
      </c>
      <c r="Y292" s="12">
        <v>78155</v>
      </c>
      <c r="Z292" s="13">
        <v>42034</v>
      </c>
      <c r="AA292" s="14" t="str">
        <f>TEXT(Table1[[#This Row],[Order Date]],"mmmm")</f>
        <v>January</v>
      </c>
      <c r="AB292" s="8" t="str">
        <f>TEXT(Table1[[#This Row],[Order Date]],"yyyy")</f>
        <v>2015</v>
      </c>
      <c r="AC292" s="13">
        <v>42036</v>
      </c>
      <c r="AD292" s="12">
        <v>-201.27599999999998</v>
      </c>
      <c r="AE292" s="12">
        <v>1</v>
      </c>
      <c r="AF292" s="12">
        <v>188.51</v>
      </c>
      <c r="AG292" s="12">
        <v>90909</v>
      </c>
      <c r="AH292" s="7" t="str">
        <f>IF(COUNTIF(Returns!$A$2:$A$1635,Orders!AG292)&gt;0,"Returned","Not Returned")</f>
        <v>Not Returned</v>
      </c>
    </row>
    <row r="293" spans="5:34" ht="12.75" customHeight="1" thickTop="1" thickBot="1" x14ac:dyDescent="0.3">
      <c r="E293" s="9">
        <v>23209</v>
      </c>
      <c r="F293" s="2" t="s">
        <v>56</v>
      </c>
      <c r="G293" s="2">
        <v>0.06</v>
      </c>
      <c r="H293" s="2">
        <v>549.99</v>
      </c>
      <c r="I293" s="2">
        <v>49</v>
      </c>
      <c r="J293" s="2">
        <v>550</v>
      </c>
      <c r="K293" s="7" t="str">
        <f>IF(COUNTIF(Table1[Customer ID],Table1[[#This Row],[Customer ID]])&gt;1,"Repeat Customer","One-Time Customer")</f>
        <v>Repeat Customer</v>
      </c>
      <c r="L293" s="2" t="s">
        <v>653</v>
      </c>
      <c r="M293" s="2" t="s">
        <v>39</v>
      </c>
      <c r="N293" s="2" t="s">
        <v>28</v>
      </c>
      <c r="O293" s="2" t="s">
        <v>77</v>
      </c>
      <c r="P293" s="2" t="s">
        <v>587</v>
      </c>
      <c r="Q293" s="2" t="s">
        <v>43</v>
      </c>
      <c r="R293" s="2" t="s">
        <v>656</v>
      </c>
      <c r="S293" s="2">
        <v>0.35</v>
      </c>
      <c r="T293" s="7">
        <f>Table1[[#This Row],[Profit]]/Table1[[#This Row],[Sales]]</f>
        <v>0.69</v>
      </c>
      <c r="U293" s="2" t="s">
        <v>33</v>
      </c>
      <c r="V293" s="2" t="s">
        <v>61</v>
      </c>
      <c r="W293" s="2" t="s">
        <v>130</v>
      </c>
      <c r="X293" s="2" t="s">
        <v>654</v>
      </c>
      <c r="Y293" s="2">
        <v>78155</v>
      </c>
      <c r="Z293" s="10">
        <v>42167</v>
      </c>
      <c r="AA293" s="14" t="str">
        <f>TEXT(Table1[[#This Row],[Order Date]],"mmmm")</f>
        <v>June</v>
      </c>
      <c r="AB293" s="8" t="str">
        <f>TEXT(Table1[[#This Row],[Order Date]],"yyyy")</f>
        <v>2015</v>
      </c>
      <c r="AC293" s="10">
        <v>42168</v>
      </c>
      <c r="AD293" s="2">
        <v>4637.4071999999996</v>
      </c>
      <c r="AE293" s="2">
        <v>13</v>
      </c>
      <c r="AF293" s="2">
        <v>6720.88</v>
      </c>
      <c r="AG293" s="2">
        <v>90910</v>
      </c>
      <c r="AH293" s="7" t="str">
        <f>IF(COUNTIF(Returns!$A$2:$A$1635,Orders!AG293)&gt;0,"Returned","Not Returned")</f>
        <v>Not Returned</v>
      </c>
    </row>
    <row r="294" spans="5:34" ht="12.75" customHeight="1" thickTop="1" thickBot="1" x14ac:dyDescent="0.3">
      <c r="E294" s="11">
        <v>23210</v>
      </c>
      <c r="F294" s="12" t="s">
        <v>56</v>
      </c>
      <c r="G294" s="12">
        <v>0.08</v>
      </c>
      <c r="H294" s="12">
        <v>115.99</v>
      </c>
      <c r="I294" s="12">
        <v>5.99</v>
      </c>
      <c r="J294" s="12">
        <v>550</v>
      </c>
      <c r="K294" s="7" t="str">
        <f>IF(COUNTIF(Table1[Customer ID],Table1[[#This Row],[Customer ID]])&gt;1,"Repeat Customer","One-Time Customer")</f>
        <v>Repeat Customer</v>
      </c>
      <c r="L294" s="12" t="s">
        <v>653</v>
      </c>
      <c r="M294" s="12" t="s">
        <v>27</v>
      </c>
      <c r="N294" s="12" t="s">
        <v>28</v>
      </c>
      <c r="O294" s="12" t="s">
        <v>77</v>
      </c>
      <c r="P294" s="12" t="s">
        <v>78</v>
      </c>
      <c r="Q294" s="12" t="s">
        <v>59</v>
      </c>
      <c r="R294" s="12" t="s">
        <v>657</v>
      </c>
      <c r="S294" s="12">
        <v>0.56999999999999995</v>
      </c>
      <c r="T294" s="7">
        <f>Table1[[#This Row],[Profit]]/Table1[[#This Row],[Sales]]</f>
        <v>-2.3436209764210938</v>
      </c>
      <c r="U294" s="12" t="s">
        <v>33</v>
      </c>
      <c r="V294" s="12" t="s">
        <v>61</v>
      </c>
      <c r="W294" s="12" t="s">
        <v>130</v>
      </c>
      <c r="X294" s="12" t="s">
        <v>654</v>
      </c>
      <c r="Y294" s="12">
        <v>78155</v>
      </c>
      <c r="Z294" s="13">
        <v>42167</v>
      </c>
      <c r="AA294" s="14" t="str">
        <f>TEXT(Table1[[#This Row],[Order Date]],"mmmm")</f>
        <v>June</v>
      </c>
      <c r="AB294" s="8" t="str">
        <f>TEXT(Table1[[#This Row],[Order Date]],"yyyy")</f>
        <v>2015</v>
      </c>
      <c r="AC294" s="13">
        <v>42168</v>
      </c>
      <c r="AD294" s="12">
        <v>-239.54149999999998</v>
      </c>
      <c r="AE294" s="12">
        <v>1</v>
      </c>
      <c r="AF294" s="12">
        <v>102.21</v>
      </c>
      <c r="AG294" s="12">
        <v>90910</v>
      </c>
      <c r="AH294" s="7" t="str">
        <f>IF(COUNTIF(Returns!$A$2:$A$1635,Orders!AG294)&gt;0,"Returned","Not Returned")</f>
        <v>Not Returned</v>
      </c>
    </row>
    <row r="295" spans="5:34" ht="12.75" customHeight="1" thickTop="1" thickBot="1" x14ac:dyDescent="0.3">
      <c r="E295" s="9">
        <v>24134</v>
      </c>
      <c r="F295" s="2" t="s">
        <v>25</v>
      </c>
      <c r="G295" s="2">
        <v>0</v>
      </c>
      <c r="H295" s="2">
        <v>15.04</v>
      </c>
      <c r="I295" s="2">
        <v>1.97</v>
      </c>
      <c r="J295" s="2">
        <v>551</v>
      </c>
      <c r="K295" s="7" t="str">
        <f>IF(COUNTIF(Table1[Customer ID],Table1[[#This Row],[Customer ID]])&gt;1,"Repeat Customer","One-Time Customer")</f>
        <v>One-Time Customer</v>
      </c>
      <c r="L295" s="2" t="s">
        <v>658</v>
      </c>
      <c r="M295" s="2" t="s">
        <v>49</v>
      </c>
      <c r="N295" s="2" t="s">
        <v>28</v>
      </c>
      <c r="O295" s="2" t="s">
        <v>29</v>
      </c>
      <c r="P295" s="2" t="s">
        <v>93</v>
      </c>
      <c r="Q295" s="2" t="s">
        <v>31</v>
      </c>
      <c r="R295" s="2" t="s">
        <v>659</v>
      </c>
      <c r="S295" s="2">
        <v>0.39</v>
      </c>
      <c r="T295" s="7">
        <f>Table1[[#This Row],[Profit]]/Table1[[#This Row],[Sales]]</f>
        <v>0.69</v>
      </c>
      <c r="U295" s="2" t="s">
        <v>33</v>
      </c>
      <c r="V295" s="2" t="s">
        <v>61</v>
      </c>
      <c r="W295" s="2" t="s">
        <v>130</v>
      </c>
      <c r="X295" s="2" t="s">
        <v>660</v>
      </c>
      <c r="Y295" s="2">
        <v>75090</v>
      </c>
      <c r="Z295" s="10">
        <v>42034</v>
      </c>
      <c r="AA295" s="14" t="str">
        <f>TEXT(Table1[[#This Row],[Order Date]],"mmmm")</f>
        <v>January</v>
      </c>
      <c r="AB295" s="8" t="str">
        <f>TEXT(Table1[[#This Row],[Order Date]],"yyyy")</f>
        <v>2015</v>
      </c>
      <c r="AC295" s="10">
        <v>42036</v>
      </c>
      <c r="AD295" s="2">
        <v>21.514199999999999</v>
      </c>
      <c r="AE295" s="2">
        <v>2</v>
      </c>
      <c r="AF295" s="2">
        <v>31.18</v>
      </c>
      <c r="AG295" s="2">
        <v>90909</v>
      </c>
      <c r="AH295" s="7" t="str">
        <f>IF(COUNTIF(Returns!$A$2:$A$1635,Orders!AG295)&gt;0,"Returned","Not Returned")</f>
        <v>Not Returned</v>
      </c>
    </row>
    <row r="296" spans="5:34" ht="12.75" customHeight="1" thickTop="1" thickBot="1" x14ac:dyDescent="0.3">
      <c r="E296" s="11">
        <v>2368</v>
      </c>
      <c r="F296" s="12" t="s">
        <v>56</v>
      </c>
      <c r="G296" s="12">
        <v>0</v>
      </c>
      <c r="H296" s="12">
        <v>6.88</v>
      </c>
      <c r="I296" s="12">
        <v>2</v>
      </c>
      <c r="J296" s="12">
        <v>553</v>
      </c>
      <c r="K296" s="7" t="str">
        <f>IF(COUNTIF(Table1[Customer ID],Table1[[#This Row],[Customer ID]])&gt;1,"Repeat Customer","One-Time Customer")</f>
        <v>Repeat Customer</v>
      </c>
      <c r="L296" s="12" t="s">
        <v>661</v>
      </c>
      <c r="M296" s="12" t="s">
        <v>27</v>
      </c>
      <c r="N296" s="12" t="s">
        <v>40</v>
      </c>
      <c r="O296" s="12" t="s">
        <v>29</v>
      </c>
      <c r="P296" s="12" t="s">
        <v>93</v>
      </c>
      <c r="Q296" s="12" t="s">
        <v>31</v>
      </c>
      <c r="R296" s="12" t="s">
        <v>662</v>
      </c>
      <c r="S296" s="12">
        <v>0.39</v>
      </c>
      <c r="T296" s="7">
        <f>Table1[[#This Row],[Profit]]/Table1[[#This Row],[Sales]]</f>
        <v>0.12734272791836432</v>
      </c>
      <c r="U296" s="12" t="s">
        <v>33</v>
      </c>
      <c r="V296" s="12" t="s">
        <v>34</v>
      </c>
      <c r="W296" s="12" t="s">
        <v>45</v>
      </c>
      <c r="X296" s="12" t="s">
        <v>663</v>
      </c>
      <c r="Y296" s="12">
        <v>90008</v>
      </c>
      <c r="Z296" s="13">
        <v>42032</v>
      </c>
      <c r="AA296" s="14" t="str">
        <f>TEXT(Table1[[#This Row],[Order Date]],"mmmm")</f>
        <v>January</v>
      </c>
      <c r="AB296" s="8" t="str">
        <f>TEXT(Table1[[#This Row],[Order Date]],"yyyy")</f>
        <v>2015</v>
      </c>
      <c r="AC296" s="13">
        <v>42033</v>
      </c>
      <c r="AD296" s="12">
        <v>34.068000000000005</v>
      </c>
      <c r="AE296" s="12">
        <v>36</v>
      </c>
      <c r="AF296" s="12">
        <v>267.52999999999997</v>
      </c>
      <c r="AG296" s="12">
        <v>17155</v>
      </c>
      <c r="AH296" s="7" t="str">
        <f>IF(COUNTIF(Returns!$A$2:$A$1635,Orders!AG296)&gt;0,"Returned","Not Returned")</f>
        <v>Returned</v>
      </c>
    </row>
    <row r="297" spans="5:34" ht="12.75" customHeight="1" thickTop="1" thickBot="1" x14ac:dyDescent="0.3">
      <c r="E297" s="9">
        <v>349</v>
      </c>
      <c r="F297" s="2" t="s">
        <v>37</v>
      </c>
      <c r="G297" s="2">
        <v>7.0000000000000007E-2</v>
      </c>
      <c r="H297" s="2">
        <v>2036.48</v>
      </c>
      <c r="I297" s="2">
        <v>14.7</v>
      </c>
      <c r="J297" s="2">
        <v>553</v>
      </c>
      <c r="K297" s="7" t="str">
        <f>IF(COUNTIF(Table1[Customer ID],Table1[[#This Row],[Customer ID]])&gt;1,"Repeat Customer","One-Time Customer")</f>
        <v>Repeat Customer</v>
      </c>
      <c r="L297" s="2" t="s">
        <v>661</v>
      </c>
      <c r="M297" s="2" t="s">
        <v>39</v>
      </c>
      <c r="N297" s="2" t="s">
        <v>28</v>
      </c>
      <c r="O297" s="2" t="s">
        <v>77</v>
      </c>
      <c r="P297" s="2" t="s">
        <v>85</v>
      </c>
      <c r="Q297" s="2" t="s">
        <v>43</v>
      </c>
      <c r="R297" s="2" t="s">
        <v>633</v>
      </c>
      <c r="S297" s="2">
        <v>0.55000000000000004</v>
      </c>
      <c r="T297" s="7">
        <f>Table1[[#This Row],[Profit]]/Table1[[#This Row],[Sales]]</f>
        <v>9.4625077242590519E-2</v>
      </c>
      <c r="U297" s="2" t="s">
        <v>33</v>
      </c>
      <c r="V297" s="2" t="s">
        <v>34</v>
      </c>
      <c r="W297" s="2" t="s">
        <v>45</v>
      </c>
      <c r="X297" s="2" t="s">
        <v>663</v>
      </c>
      <c r="Y297" s="2">
        <v>90008</v>
      </c>
      <c r="Z297" s="10">
        <v>42056</v>
      </c>
      <c r="AA297" s="14" t="str">
        <f>TEXT(Table1[[#This Row],[Order Date]],"mmmm")</f>
        <v>February</v>
      </c>
      <c r="AB297" s="8" t="str">
        <f>TEXT(Table1[[#This Row],[Order Date]],"yyyy")</f>
        <v>2015</v>
      </c>
      <c r="AC297" s="10">
        <v>42056</v>
      </c>
      <c r="AD297" s="2">
        <v>4073.25</v>
      </c>
      <c r="AE297" s="2">
        <v>25</v>
      </c>
      <c r="AF297" s="2">
        <v>43046.2</v>
      </c>
      <c r="AG297" s="2">
        <v>2433</v>
      </c>
      <c r="AH297" s="7" t="str">
        <f>IF(COUNTIF(Returns!$A$2:$A$1635,Orders!AG297)&gt;0,"Returned","Not Returned")</f>
        <v>Not Returned</v>
      </c>
    </row>
    <row r="298" spans="5:34" ht="12.75" customHeight="1" thickTop="1" thickBot="1" x14ac:dyDescent="0.3">
      <c r="E298" s="11">
        <v>1115</v>
      </c>
      <c r="F298" s="12" t="s">
        <v>106</v>
      </c>
      <c r="G298" s="12">
        <v>0.01</v>
      </c>
      <c r="H298" s="12">
        <v>4.9800000000000004</v>
      </c>
      <c r="I298" s="12">
        <v>7.44</v>
      </c>
      <c r="J298" s="12">
        <v>553</v>
      </c>
      <c r="K298" s="7" t="str">
        <f>IF(COUNTIF(Table1[Customer ID],Table1[[#This Row],[Customer ID]])&gt;1,"Repeat Customer","One-Time Customer")</f>
        <v>Repeat Customer</v>
      </c>
      <c r="L298" s="12" t="s">
        <v>661</v>
      </c>
      <c r="M298" s="12" t="s">
        <v>49</v>
      </c>
      <c r="N298" s="12" t="s">
        <v>28</v>
      </c>
      <c r="O298" s="12" t="s">
        <v>29</v>
      </c>
      <c r="P298" s="12" t="s">
        <v>93</v>
      </c>
      <c r="Q298" s="12" t="s">
        <v>59</v>
      </c>
      <c r="R298" s="12" t="s">
        <v>384</v>
      </c>
      <c r="S298" s="12">
        <v>0.36</v>
      </c>
      <c r="T298" s="7">
        <f>Table1[[#This Row],[Profit]]/Table1[[#This Row],[Sales]]</f>
        <v>-0.54387208140274368</v>
      </c>
      <c r="U298" s="12" t="s">
        <v>33</v>
      </c>
      <c r="V298" s="12" t="s">
        <v>34</v>
      </c>
      <c r="W298" s="12" t="s">
        <v>45</v>
      </c>
      <c r="X298" s="12" t="s">
        <v>663</v>
      </c>
      <c r="Y298" s="12">
        <v>90008</v>
      </c>
      <c r="Z298" s="13">
        <v>42109</v>
      </c>
      <c r="AA298" s="14" t="str">
        <f>TEXT(Table1[[#This Row],[Order Date]],"mmmm")</f>
        <v>April</v>
      </c>
      <c r="AB298" s="8" t="str">
        <f>TEXT(Table1[[#This Row],[Order Date]],"yyyy")</f>
        <v>2015</v>
      </c>
      <c r="AC298" s="13">
        <v>42118</v>
      </c>
      <c r="AD298" s="12">
        <v>-179.59199999999998</v>
      </c>
      <c r="AE298" s="12">
        <v>63</v>
      </c>
      <c r="AF298" s="12">
        <v>330.21</v>
      </c>
      <c r="AG298" s="12">
        <v>8165</v>
      </c>
      <c r="AH298" s="7" t="str">
        <f>IF(COUNTIF(Returns!$A$2:$A$1635,Orders!AG298)&gt;0,"Returned","Not Returned")</f>
        <v>Not Returned</v>
      </c>
    </row>
    <row r="299" spans="5:34" ht="12.75" customHeight="1" thickTop="1" thickBot="1" x14ac:dyDescent="0.3">
      <c r="E299" s="9">
        <v>64</v>
      </c>
      <c r="F299" s="2" t="s">
        <v>56</v>
      </c>
      <c r="G299" s="2">
        <v>0.08</v>
      </c>
      <c r="H299" s="2">
        <v>124.49</v>
      </c>
      <c r="I299" s="2">
        <v>51.94</v>
      </c>
      <c r="J299" s="2">
        <v>553</v>
      </c>
      <c r="K299" s="7" t="str">
        <f>IF(COUNTIF(Table1[Customer ID],Table1[[#This Row],[Customer ID]])&gt;1,"Repeat Customer","One-Time Customer")</f>
        <v>Repeat Customer</v>
      </c>
      <c r="L299" s="2" t="s">
        <v>661</v>
      </c>
      <c r="M299" s="2" t="s">
        <v>39</v>
      </c>
      <c r="N299" s="2" t="s">
        <v>28</v>
      </c>
      <c r="O299" s="2" t="s">
        <v>41</v>
      </c>
      <c r="P299" s="2" t="s">
        <v>152</v>
      </c>
      <c r="Q299" s="2" t="s">
        <v>121</v>
      </c>
      <c r="R299" s="2" t="s">
        <v>462</v>
      </c>
      <c r="S299" s="2">
        <v>0.63</v>
      </c>
      <c r="T299" s="7">
        <f>Table1[[#This Row],[Profit]]/Table1[[#This Row],[Sales]]</f>
        <v>-7.3247386688175292E-2</v>
      </c>
      <c r="U299" s="2" t="s">
        <v>33</v>
      </c>
      <c r="V299" s="2" t="s">
        <v>34</v>
      </c>
      <c r="W299" s="2" t="s">
        <v>45</v>
      </c>
      <c r="X299" s="2" t="s">
        <v>663</v>
      </c>
      <c r="Y299" s="2">
        <v>90008</v>
      </c>
      <c r="Z299" s="10">
        <v>42173</v>
      </c>
      <c r="AA299" s="14" t="str">
        <f>TEXT(Table1[[#This Row],[Order Date]],"mmmm")</f>
        <v>June</v>
      </c>
      <c r="AB299" s="8" t="str">
        <f>TEXT(Table1[[#This Row],[Order Date]],"yyyy")</f>
        <v>2015</v>
      </c>
      <c r="AC299" s="10">
        <v>42174</v>
      </c>
      <c r="AD299" s="2">
        <v>-500.38</v>
      </c>
      <c r="AE299" s="2">
        <v>56</v>
      </c>
      <c r="AF299" s="2">
        <v>6831.37</v>
      </c>
      <c r="AG299" s="2">
        <v>359</v>
      </c>
      <c r="AH299" s="7" t="str">
        <f>IF(COUNTIF(Returns!$A$2:$A$1635,Orders!AG299)&gt;0,"Returned","Not Returned")</f>
        <v>Not Returned</v>
      </c>
    </row>
    <row r="300" spans="5:34" ht="12.75" customHeight="1" thickTop="1" thickBot="1" x14ac:dyDescent="0.3">
      <c r="E300" s="11">
        <v>18349</v>
      </c>
      <c r="F300" s="12" t="s">
        <v>37</v>
      </c>
      <c r="G300" s="12">
        <v>7.0000000000000007E-2</v>
      </c>
      <c r="H300" s="12">
        <v>2036.48</v>
      </c>
      <c r="I300" s="12">
        <v>14.7</v>
      </c>
      <c r="J300" s="12">
        <v>555</v>
      </c>
      <c r="K300" s="7" t="str">
        <f>IF(COUNTIF(Table1[Customer ID],Table1[[#This Row],[Customer ID]])&gt;1,"Repeat Customer","One-Time Customer")</f>
        <v>Repeat Customer</v>
      </c>
      <c r="L300" s="12" t="s">
        <v>664</v>
      </c>
      <c r="M300" s="12" t="s">
        <v>39</v>
      </c>
      <c r="N300" s="12" t="s">
        <v>28</v>
      </c>
      <c r="O300" s="12" t="s">
        <v>77</v>
      </c>
      <c r="P300" s="12" t="s">
        <v>85</v>
      </c>
      <c r="Q300" s="12" t="s">
        <v>43</v>
      </c>
      <c r="R300" s="12" t="s">
        <v>633</v>
      </c>
      <c r="S300" s="12">
        <v>0.55000000000000004</v>
      </c>
      <c r="T300" s="7">
        <f>Table1[[#This Row],[Profit]]/Table1[[#This Row],[Sales]]</f>
        <v>0.58352119669850899</v>
      </c>
      <c r="U300" s="12" t="s">
        <v>33</v>
      </c>
      <c r="V300" s="12" t="s">
        <v>34</v>
      </c>
      <c r="W300" s="12" t="s">
        <v>212</v>
      </c>
      <c r="X300" s="12" t="s">
        <v>665</v>
      </c>
      <c r="Y300" s="12">
        <v>84062</v>
      </c>
      <c r="Z300" s="13">
        <v>42056</v>
      </c>
      <c r="AA300" s="14" t="str">
        <f>TEXT(Table1[[#This Row],[Order Date]],"mmmm")</f>
        <v>February</v>
      </c>
      <c r="AB300" s="8" t="str">
        <f>TEXT(Table1[[#This Row],[Order Date]],"yyyy")</f>
        <v>2015</v>
      </c>
      <c r="AC300" s="13">
        <v>42056</v>
      </c>
      <c r="AD300" s="12">
        <v>6028.41</v>
      </c>
      <c r="AE300" s="12">
        <v>6</v>
      </c>
      <c r="AF300" s="12">
        <v>10331.09</v>
      </c>
      <c r="AG300" s="12">
        <v>86190</v>
      </c>
      <c r="AH300" s="7" t="str">
        <f>IF(COUNTIF(Returns!$A$2:$A$1635,Orders!AG300)&gt;0,"Returned","Not Returned")</f>
        <v>Not Returned</v>
      </c>
    </row>
    <row r="301" spans="5:34" ht="12.75" customHeight="1" thickTop="1" thickBot="1" x14ac:dyDescent="0.3">
      <c r="E301" s="9">
        <v>19115</v>
      </c>
      <c r="F301" s="2" t="s">
        <v>106</v>
      </c>
      <c r="G301" s="2">
        <v>0.01</v>
      </c>
      <c r="H301" s="2">
        <v>4.9800000000000004</v>
      </c>
      <c r="I301" s="2">
        <v>7.44</v>
      </c>
      <c r="J301" s="2">
        <v>555</v>
      </c>
      <c r="K301" s="7" t="str">
        <f>IF(COUNTIF(Table1[Customer ID],Table1[[#This Row],[Customer ID]])&gt;1,"Repeat Customer","One-Time Customer")</f>
        <v>Repeat Customer</v>
      </c>
      <c r="L301" s="2" t="s">
        <v>664</v>
      </c>
      <c r="M301" s="2" t="s">
        <v>49</v>
      </c>
      <c r="N301" s="2" t="s">
        <v>28</v>
      </c>
      <c r="O301" s="2" t="s">
        <v>29</v>
      </c>
      <c r="P301" s="2" t="s">
        <v>93</v>
      </c>
      <c r="Q301" s="2" t="s">
        <v>59</v>
      </c>
      <c r="R301" s="2" t="s">
        <v>384</v>
      </c>
      <c r="S301" s="2">
        <v>0.36</v>
      </c>
      <c r="T301" s="7">
        <f>Table1[[#This Row],[Profit]]/Table1[[#This Row],[Sales]]</f>
        <v>-1.9274123539232053</v>
      </c>
      <c r="U301" s="2" t="s">
        <v>33</v>
      </c>
      <c r="V301" s="2" t="s">
        <v>34</v>
      </c>
      <c r="W301" s="2" t="s">
        <v>212</v>
      </c>
      <c r="X301" s="2" t="s">
        <v>665</v>
      </c>
      <c r="Y301" s="2">
        <v>84062</v>
      </c>
      <c r="Z301" s="10">
        <v>42109</v>
      </c>
      <c r="AA301" s="14" t="str">
        <f>TEXT(Table1[[#This Row],[Order Date]],"mmmm")</f>
        <v>April</v>
      </c>
      <c r="AB301" s="8" t="str">
        <f>TEXT(Table1[[#This Row],[Order Date]],"yyyy")</f>
        <v>2015</v>
      </c>
      <c r="AC301" s="10">
        <v>42118</v>
      </c>
      <c r="AD301" s="2">
        <v>-161.6328</v>
      </c>
      <c r="AE301" s="2">
        <v>16</v>
      </c>
      <c r="AF301" s="2">
        <v>83.86</v>
      </c>
      <c r="AG301" s="2">
        <v>86191</v>
      </c>
      <c r="AH301" s="7" t="str">
        <f>IF(COUNTIF(Returns!$A$2:$A$1635,Orders!AG301)&gt;0,"Returned","Not Returned")</f>
        <v>Not Returned</v>
      </c>
    </row>
    <row r="302" spans="5:34" ht="12.75" customHeight="1" thickTop="1" thickBot="1" x14ac:dyDescent="0.3">
      <c r="E302" s="11">
        <v>18064</v>
      </c>
      <c r="F302" s="12" t="s">
        <v>56</v>
      </c>
      <c r="G302" s="12">
        <v>0.08</v>
      </c>
      <c r="H302" s="12">
        <v>124.49</v>
      </c>
      <c r="I302" s="12">
        <v>51.94</v>
      </c>
      <c r="J302" s="12">
        <v>555</v>
      </c>
      <c r="K302" s="7" t="str">
        <f>IF(COUNTIF(Table1[Customer ID],Table1[[#This Row],[Customer ID]])&gt;1,"Repeat Customer","One-Time Customer")</f>
        <v>Repeat Customer</v>
      </c>
      <c r="L302" s="12" t="s">
        <v>664</v>
      </c>
      <c r="M302" s="12" t="s">
        <v>39</v>
      </c>
      <c r="N302" s="12" t="s">
        <v>28</v>
      </c>
      <c r="O302" s="12" t="s">
        <v>41</v>
      </c>
      <c r="P302" s="12" t="s">
        <v>152</v>
      </c>
      <c r="Q302" s="12" t="s">
        <v>121</v>
      </c>
      <c r="R302" s="12" t="s">
        <v>462</v>
      </c>
      <c r="S302" s="12">
        <v>0.63</v>
      </c>
      <c r="T302" s="7">
        <f>Table1[[#This Row],[Profit]]/Table1[[#This Row],[Sales]]</f>
        <v>-0.14649498782087317</v>
      </c>
      <c r="U302" s="12" t="s">
        <v>33</v>
      </c>
      <c r="V302" s="12" t="s">
        <v>34</v>
      </c>
      <c r="W302" s="12" t="s">
        <v>212</v>
      </c>
      <c r="X302" s="12" t="s">
        <v>665</v>
      </c>
      <c r="Y302" s="12">
        <v>84062</v>
      </c>
      <c r="Z302" s="13">
        <v>42173</v>
      </c>
      <c r="AA302" s="14" t="str">
        <f>TEXT(Table1[[#This Row],[Order Date]],"mmmm")</f>
        <v>June</v>
      </c>
      <c r="AB302" s="8" t="str">
        <f>TEXT(Table1[[#This Row],[Order Date]],"yyyy")</f>
        <v>2015</v>
      </c>
      <c r="AC302" s="13">
        <v>42174</v>
      </c>
      <c r="AD302" s="12">
        <v>-250.19</v>
      </c>
      <c r="AE302" s="12">
        <v>14</v>
      </c>
      <c r="AF302" s="12">
        <v>1707.84</v>
      </c>
      <c r="AG302" s="12">
        <v>86192</v>
      </c>
      <c r="AH302" s="7" t="str">
        <f>IF(COUNTIF(Returns!$A$2:$A$1635,Orders!AG302)&gt;0,"Returned","Not Returned")</f>
        <v>Not Returned</v>
      </c>
    </row>
    <row r="303" spans="5:34" ht="12.75" customHeight="1" thickTop="1" thickBot="1" x14ac:dyDescent="0.3">
      <c r="E303" s="9">
        <v>20368</v>
      </c>
      <c r="F303" s="2" t="s">
        <v>56</v>
      </c>
      <c r="G303" s="2">
        <v>0</v>
      </c>
      <c r="H303" s="2">
        <v>6.88</v>
      </c>
      <c r="I303" s="2">
        <v>2</v>
      </c>
      <c r="J303" s="2">
        <v>556</v>
      </c>
      <c r="K303" s="7" t="str">
        <f>IF(COUNTIF(Table1[Customer ID],Table1[[#This Row],[Customer ID]])&gt;1,"Repeat Customer","One-Time Customer")</f>
        <v>Repeat Customer</v>
      </c>
      <c r="L303" s="2" t="s">
        <v>666</v>
      </c>
      <c r="M303" s="2" t="s">
        <v>27</v>
      </c>
      <c r="N303" s="2" t="s">
        <v>40</v>
      </c>
      <c r="O303" s="2" t="s">
        <v>29</v>
      </c>
      <c r="P303" s="2" t="s">
        <v>93</v>
      </c>
      <c r="Q303" s="2" t="s">
        <v>31</v>
      </c>
      <c r="R303" s="2" t="s">
        <v>662</v>
      </c>
      <c r="S303" s="2">
        <v>0.39</v>
      </c>
      <c r="T303" s="7">
        <f>Table1[[#This Row],[Profit]]/Table1[[#This Row],[Sales]]</f>
        <v>0.69</v>
      </c>
      <c r="U303" s="2" t="s">
        <v>33</v>
      </c>
      <c r="V303" s="2" t="s">
        <v>34</v>
      </c>
      <c r="W303" s="2" t="s">
        <v>212</v>
      </c>
      <c r="X303" s="2" t="s">
        <v>667</v>
      </c>
      <c r="Y303" s="2">
        <v>84604</v>
      </c>
      <c r="Z303" s="10">
        <v>42032</v>
      </c>
      <c r="AA303" s="14" t="str">
        <f>TEXT(Table1[[#This Row],[Order Date]],"mmmm")</f>
        <v>January</v>
      </c>
      <c r="AB303" s="8" t="str">
        <f>TEXT(Table1[[#This Row],[Order Date]],"yyyy")</f>
        <v>2015</v>
      </c>
      <c r="AC303" s="10">
        <v>42033</v>
      </c>
      <c r="AD303" s="2">
        <v>46.147199999999991</v>
      </c>
      <c r="AE303" s="2">
        <v>9</v>
      </c>
      <c r="AF303" s="2">
        <v>66.88</v>
      </c>
      <c r="AG303" s="2">
        <v>86189</v>
      </c>
      <c r="AH303" s="7" t="str">
        <f>IF(COUNTIF(Returns!$A$2:$A$1635,Orders!AG303)&gt;0,"Returned","Not Returned")</f>
        <v>Not Returned</v>
      </c>
    </row>
    <row r="304" spans="5:34" ht="12.75" customHeight="1" thickTop="1" thickBot="1" x14ac:dyDescent="0.3">
      <c r="E304" s="11">
        <v>20369</v>
      </c>
      <c r="F304" s="12" t="s">
        <v>56</v>
      </c>
      <c r="G304" s="12">
        <v>0.03</v>
      </c>
      <c r="H304" s="12">
        <v>32.479999999999997</v>
      </c>
      <c r="I304" s="12">
        <v>35</v>
      </c>
      <c r="J304" s="12">
        <v>556</v>
      </c>
      <c r="K304" s="7" t="str">
        <f>IF(COUNTIF(Table1[Customer ID],Table1[[#This Row],[Customer ID]])&gt;1,"Repeat Customer","One-Time Customer")</f>
        <v>Repeat Customer</v>
      </c>
      <c r="L304" s="12" t="s">
        <v>666</v>
      </c>
      <c r="M304" s="12" t="s">
        <v>27</v>
      </c>
      <c r="N304" s="12" t="s">
        <v>40</v>
      </c>
      <c r="O304" s="12" t="s">
        <v>29</v>
      </c>
      <c r="P304" s="12" t="s">
        <v>141</v>
      </c>
      <c r="Q304" s="12" t="s">
        <v>236</v>
      </c>
      <c r="R304" s="12" t="s">
        <v>668</v>
      </c>
      <c r="S304" s="12">
        <v>0.81</v>
      </c>
      <c r="T304" s="7">
        <f>Table1[[#This Row],[Profit]]/Table1[[#This Row],[Sales]]</f>
        <v>-4.0607282383325449</v>
      </c>
      <c r="U304" s="12" t="s">
        <v>33</v>
      </c>
      <c r="V304" s="12" t="s">
        <v>34</v>
      </c>
      <c r="W304" s="12" t="s">
        <v>212</v>
      </c>
      <c r="X304" s="12" t="s">
        <v>667</v>
      </c>
      <c r="Y304" s="12">
        <v>84604</v>
      </c>
      <c r="Z304" s="13">
        <v>42032</v>
      </c>
      <c r="AA304" s="14" t="str">
        <f>TEXT(Table1[[#This Row],[Order Date]],"mmmm")</f>
        <v>January</v>
      </c>
      <c r="AB304" s="8" t="str">
        <f>TEXT(Table1[[#This Row],[Order Date]],"yyyy")</f>
        <v>2015</v>
      </c>
      <c r="AC304" s="13">
        <v>42032</v>
      </c>
      <c r="AD304" s="12">
        <v>-1116.3348000000001</v>
      </c>
      <c r="AE304" s="12">
        <v>8</v>
      </c>
      <c r="AF304" s="12">
        <v>274.91000000000003</v>
      </c>
      <c r="AG304" s="12">
        <v>86189</v>
      </c>
      <c r="AH304" s="7" t="str">
        <f>IF(COUNTIF(Returns!$A$2:$A$1635,Orders!AG304)&gt;0,"Returned","Not Returned")</f>
        <v>Not Returned</v>
      </c>
    </row>
    <row r="305" spans="5:34" ht="12.75" customHeight="1" thickTop="1" thickBot="1" x14ac:dyDescent="0.3">
      <c r="E305" s="9">
        <v>21966</v>
      </c>
      <c r="F305" s="2" t="s">
        <v>47</v>
      </c>
      <c r="G305" s="2">
        <v>0.02</v>
      </c>
      <c r="H305" s="2">
        <v>280.98</v>
      </c>
      <c r="I305" s="2">
        <v>57</v>
      </c>
      <c r="J305" s="2">
        <v>568</v>
      </c>
      <c r="K305" s="7" t="str">
        <f>IF(COUNTIF(Table1[Customer ID],Table1[[#This Row],[Customer ID]])&gt;1,"Repeat Customer","One-Time Customer")</f>
        <v>Repeat Customer</v>
      </c>
      <c r="L305" s="2" t="s">
        <v>669</v>
      </c>
      <c r="M305" s="2" t="s">
        <v>39</v>
      </c>
      <c r="N305" s="2" t="s">
        <v>114</v>
      </c>
      <c r="O305" s="2" t="s">
        <v>41</v>
      </c>
      <c r="P305" s="2" t="s">
        <v>42</v>
      </c>
      <c r="Q305" s="2" t="s">
        <v>43</v>
      </c>
      <c r="R305" s="2" t="s">
        <v>670</v>
      </c>
      <c r="S305" s="2">
        <v>0.78</v>
      </c>
      <c r="T305" s="7">
        <f>Table1[[#This Row],[Profit]]/Table1[[#This Row],[Sales]]</f>
        <v>1.0115651079965269</v>
      </c>
      <c r="U305" s="2" t="s">
        <v>33</v>
      </c>
      <c r="V305" s="2" t="s">
        <v>136</v>
      </c>
      <c r="W305" s="2" t="s">
        <v>671</v>
      </c>
      <c r="X305" s="2" t="s">
        <v>443</v>
      </c>
      <c r="Y305" s="2">
        <v>39701</v>
      </c>
      <c r="Z305" s="10">
        <v>42067</v>
      </c>
      <c r="AA305" s="14" t="str">
        <f>TEXT(Table1[[#This Row],[Order Date]],"mmmm")</f>
        <v>March</v>
      </c>
      <c r="AB305" s="8" t="str">
        <f>TEXT(Table1[[#This Row],[Order Date]],"yyyy")</f>
        <v>2015</v>
      </c>
      <c r="AC305" s="10">
        <v>42068</v>
      </c>
      <c r="AD305" s="2">
        <v>1141.7939999999999</v>
      </c>
      <c r="AE305" s="2">
        <v>4</v>
      </c>
      <c r="AF305" s="2">
        <v>1128.74</v>
      </c>
      <c r="AG305" s="2">
        <v>88879</v>
      </c>
      <c r="AH305" s="7" t="str">
        <f>IF(COUNTIF(Returns!$A$2:$A$1635,Orders!AG305)&gt;0,"Returned","Not Returned")</f>
        <v>Not Returned</v>
      </c>
    </row>
    <row r="306" spans="5:34" ht="12.75" customHeight="1" thickTop="1" thickBot="1" x14ac:dyDescent="0.3">
      <c r="E306" s="11">
        <v>22667</v>
      </c>
      <c r="F306" s="12" t="s">
        <v>37</v>
      </c>
      <c r="G306" s="12">
        <v>0.09</v>
      </c>
      <c r="H306" s="12">
        <v>70.97</v>
      </c>
      <c r="I306" s="12">
        <v>3.5</v>
      </c>
      <c r="J306" s="12">
        <v>568</v>
      </c>
      <c r="K306" s="7" t="str">
        <f>IF(COUNTIF(Table1[Customer ID],Table1[[#This Row],[Customer ID]])&gt;1,"Repeat Customer","One-Time Customer")</f>
        <v>Repeat Customer</v>
      </c>
      <c r="L306" s="12" t="s">
        <v>669</v>
      </c>
      <c r="M306" s="12" t="s">
        <v>49</v>
      </c>
      <c r="N306" s="12" t="s">
        <v>114</v>
      </c>
      <c r="O306" s="12" t="s">
        <v>29</v>
      </c>
      <c r="P306" s="12" t="s">
        <v>257</v>
      </c>
      <c r="Q306" s="12" t="s">
        <v>59</v>
      </c>
      <c r="R306" s="12" t="s">
        <v>672</v>
      </c>
      <c r="S306" s="12">
        <v>0.59</v>
      </c>
      <c r="T306" s="7">
        <f>Table1[[#This Row],[Profit]]/Table1[[#This Row],[Sales]]</f>
        <v>-0.12353503145200315</v>
      </c>
      <c r="U306" s="12" t="s">
        <v>33</v>
      </c>
      <c r="V306" s="12" t="s">
        <v>136</v>
      </c>
      <c r="W306" s="12" t="s">
        <v>671</v>
      </c>
      <c r="X306" s="12" t="s">
        <v>443</v>
      </c>
      <c r="Y306" s="12">
        <v>39701</v>
      </c>
      <c r="Z306" s="13">
        <v>42109</v>
      </c>
      <c r="AA306" s="14" t="str">
        <f>TEXT(Table1[[#This Row],[Order Date]],"mmmm")</f>
        <v>April</v>
      </c>
      <c r="AB306" s="8" t="str">
        <f>TEXT(Table1[[#This Row],[Order Date]],"yyyy")</f>
        <v>2015</v>
      </c>
      <c r="AC306" s="13">
        <v>42109</v>
      </c>
      <c r="AD306" s="12">
        <v>-99.568000000000012</v>
      </c>
      <c r="AE306" s="12">
        <v>12</v>
      </c>
      <c r="AF306" s="12">
        <v>805.99</v>
      </c>
      <c r="AG306" s="12">
        <v>88880</v>
      </c>
      <c r="AH306" s="7" t="str">
        <f>IF(COUNTIF(Returns!$A$2:$A$1635,Orders!AG306)&gt;0,"Returned","Not Returned")</f>
        <v>Not Returned</v>
      </c>
    </row>
    <row r="307" spans="5:34" ht="12.75" customHeight="1" thickTop="1" thickBot="1" x14ac:dyDescent="0.3">
      <c r="E307" s="9">
        <v>22736</v>
      </c>
      <c r="F307" s="2" t="s">
        <v>56</v>
      </c>
      <c r="G307" s="2">
        <v>0.08</v>
      </c>
      <c r="H307" s="2">
        <v>67.28</v>
      </c>
      <c r="I307" s="2">
        <v>19.989999999999998</v>
      </c>
      <c r="J307" s="2">
        <v>568</v>
      </c>
      <c r="K307" s="7" t="str">
        <f>IF(COUNTIF(Table1[Customer ID],Table1[[#This Row],[Customer ID]])&gt;1,"Repeat Customer","One-Time Customer")</f>
        <v>Repeat Customer</v>
      </c>
      <c r="L307" s="2" t="s">
        <v>669</v>
      </c>
      <c r="M307" s="2" t="s">
        <v>27</v>
      </c>
      <c r="N307" s="2" t="s">
        <v>114</v>
      </c>
      <c r="O307" s="2" t="s">
        <v>29</v>
      </c>
      <c r="P307" s="2" t="s">
        <v>109</v>
      </c>
      <c r="Q307" s="2" t="s">
        <v>59</v>
      </c>
      <c r="R307" s="2" t="s">
        <v>673</v>
      </c>
      <c r="S307" s="2">
        <v>0.4</v>
      </c>
      <c r="T307" s="7">
        <f>Table1[[#This Row],[Profit]]/Table1[[#This Row],[Sales]]</f>
        <v>0.21082247266862938</v>
      </c>
      <c r="U307" s="2" t="s">
        <v>33</v>
      </c>
      <c r="V307" s="2" t="s">
        <v>136</v>
      </c>
      <c r="W307" s="2" t="s">
        <v>671</v>
      </c>
      <c r="X307" s="2" t="s">
        <v>443</v>
      </c>
      <c r="Y307" s="2">
        <v>39701</v>
      </c>
      <c r="Z307" s="10">
        <v>42095</v>
      </c>
      <c r="AA307" s="14" t="str">
        <f>TEXT(Table1[[#This Row],[Order Date]],"mmmm")</f>
        <v>April</v>
      </c>
      <c r="AB307" s="8" t="str">
        <f>TEXT(Table1[[#This Row],[Order Date]],"yyyy")</f>
        <v>2015</v>
      </c>
      <c r="AC307" s="10">
        <v>42097</v>
      </c>
      <c r="AD307" s="2">
        <v>224.85059999999999</v>
      </c>
      <c r="AE307" s="2">
        <v>16</v>
      </c>
      <c r="AF307" s="2">
        <v>1066.54</v>
      </c>
      <c r="AG307" s="2">
        <v>88882</v>
      </c>
      <c r="AH307" s="7" t="str">
        <f>IF(COUNTIF(Returns!$A$2:$A$1635,Orders!AG307)&gt;0,"Returned","Not Returned")</f>
        <v>Not Returned</v>
      </c>
    </row>
    <row r="308" spans="5:34" ht="12.75" customHeight="1" thickTop="1" thickBot="1" x14ac:dyDescent="0.3">
      <c r="E308" s="11">
        <v>26038</v>
      </c>
      <c r="F308" s="12" t="s">
        <v>106</v>
      </c>
      <c r="G308" s="12">
        <v>0.06</v>
      </c>
      <c r="H308" s="12">
        <v>7.99</v>
      </c>
      <c r="I308" s="12">
        <v>5.03</v>
      </c>
      <c r="J308" s="12">
        <v>570</v>
      </c>
      <c r="K308" s="7" t="str">
        <f>IF(COUNTIF(Table1[Customer ID],Table1[[#This Row],[Customer ID]])&gt;1,"Repeat Customer","One-Time Customer")</f>
        <v>One-Time Customer</v>
      </c>
      <c r="L308" s="12" t="s">
        <v>674</v>
      </c>
      <c r="M308" s="12" t="s">
        <v>49</v>
      </c>
      <c r="N308" s="12" t="s">
        <v>114</v>
      </c>
      <c r="O308" s="12" t="s">
        <v>77</v>
      </c>
      <c r="P308" s="12" t="s">
        <v>78</v>
      </c>
      <c r="Q308" s="12" t="s">
        <v>86</v>
      </c>
      <c r="R308" s="12" t="s">
        <v>430</v>
      </c>
      <c r="S308" s="12">
        <v>0.6</v>
      </c>
      <c r="T308" s="7">
        <f>Table1[[#This Row],[Profit]]/Table1[[#This Row],[Sales]]</f>
        <v>-1.857818679647095</v>
      </c>
      <c r="U308" s="12" t="s">
        <v>33</v>
      </c>
      <c r="V308" s="12" t="s">
        <v>34</v>
      </c>
      <c r="W308" s="12" t="s">
        <v>533</v>
      </c>
      <c r="X308" s="12" t="s">
        <v>675</v>
      </c>
      <c r="Y308" s="12">
        <v>89015</v>
      </c>
      <c r="Z308" s="13">
        <v>42017</v>
      </c>
      <c r="AA308" s="14" t="str">
        <f>TEXT(Table1[[#This Row],[Order Date]],"mmmm")</f>
        <v>January</v>
      </c>
      <c r="AB308" s="8" t="str">
        <f>TEXT(Table1[[#This Row],[Order Date]],"yyyy")</f>
        <v>2015</v>
      </c>
      <c r="AC308" s="13">
        <v>42017</v>
      </c>
      <c r="AD308" s="12">
        <v>-122.13300000000001</v>
      </c>
      <c r="AE308" s="12">
        <v>10</v>
      </c>
      <c r="AF308" s="12">
        <v>65.739999999999995</v>
      </c>
      <c r="AG308" s="12">
        <v>88881</v>
      </c>
      <c r="AH308" s="7" t="str">
        <f>IF(COUNTIF(Returns!$A$2:$A$1635,Orders!AG308)&gt;0,"Returned","Not Returned")</f>
        <v>Not Returned</v>
      </c>
    </row>
    <row r="309" spans="5:34" ht="12.75" customHeight="1" thickTop="1" thickBot="1" x14ac:dyDescent="0.3">
      <c r="E309" s="9">
        <v>23719</v>
      </c>
      <c r="F309" s="2" t="s">
        <v>47</v>
      </c>
      <c r="G309" s="2">
        <v>0.05</v>
      </c>
      <c r="H309" s="2">
        <v>4.13</v>
      </c>
      <c r="I309" s="2">
        <v>5.04</v>
      </c>
      <c r="J309" s="2">
        <v>573</v>
      </c>
      <c r="K309" s="7" t="str">
        <f>IF(COUNTIF(Table1[Customer ID],Table1[[#This Row],[Customer ID]])&gt;1,"Repeat Customer","One-Time Customer")</f>
        <v>Repeat Customer</v>
      </c>
      <c r="L309" s="2" t="s">
        <v>676</v>
      </c>
      <c r="M309" s="2" t="s">
        <v>49</v>
      </c>
      <c r="N309" s="2" t="s">
        <v>40</v>
      </c>
      <c r="O309" s="2" t="s">
        <v>29</v>
      </c>
      <c r="P309" s="2" t="s">
        <v>109</v>
      </c>
      <c r="Q309" s="2" t="s">
        <v>59</v>
      </c>
      <c r="R309" s="2" t="s">
        <v>677</v>
      </c>
      <c r="S309" s="2">
        <v>0.38</v>
      </c>
      <c r="T309" s="7">
        <f>Table1[[#This Row],[Profit]]/Table1[[#This Row],[Sales]]</f>
        <v>-2.0814212328767123</v>
      </c>
      <c r="U309" s="2" t="s">
        <v>33</v>
      </c>
      <c r="V309" s="2" t="s">
        <v>61</v>
      </c>
      <c r="W309" s="2" t="s">
        <v>178</v>
      </c>
      <c r="X309" s="2" t="s">
        <v>678</v>
      </c>
      <c r="Y309" s="2">
        <v>61554</v>
      </c>
      <c r="Z309" s="10">
        <v>42076</v>
      </c>
      <c r="AA309" s="14" t="str">
        <f>TEXT(Table1[[#This Row],[Order Date]],"mmmm")</f>
        <v>March</v>
      </c>
      <c r="AB309" s="8" t="str">
        <f>TEXT(Table1[[#This Row],[Order Date]],"yyyy")</f>
        <v>2015</v>
      </c>
      <c r="AC309" s="10">
        <v>42077</v>
      </c>
      <c r="AD309" s="2">
        <v>-12.1555</v>
      </c>
      <c r="AE309" s="2">
        <v>1</v>
      </c>
      <c r="AF309" s="2">
        <v>5.84</v>
      </c>
      <c r="AG309" s="2">
        <v>86555</v>
      </c>
      <c r="AH309" s="7" t="str">
        <f>IF(COUNTIF(Returns!$A$2:$A$1635,Orders!AG309)&gt;0,"Returned","Not Returned")</f>
        <v>Not Returned</v>
      </c>
    </row>
    <row r="310" spans="5:34" ht="12.75" customHeight="1" thickTop="1" thickBot="1" x14ac:dyDescent="0.3">
      <c r="E310" s="11">
        <v>21992</v>
      </c>
      <c r="F310" s="12" t="s">
        <v>25</v>
      </c>
      <c r="G310" s="12">
        <v>0.08</v>
      </c>
      <c r="H310" s="12">
        <v>415.88</v>
      </c>
      <c r="I310" s="12">
        <v>11.37</v>
      </c>
      <c r="J310" s="12">
        <v>573</v>
      </c>
      <c r="K310" s="7" t="str">
        <f>IF(COUNTIF(Table1[Customer ID],Table1[[#This Row],[Customer ID]])&gt;1,"Repeat Customer","One-Time Customer")</f>
        <v>Repeat Customer</v>
      </c>
      <c r="L310" s="12" t="s">
        <v>676</v>
      </c>
      <c r="M310" s="12" t="s">
        <v>49</v>
      </c>
      <c r="N310" s="12" t="s">
        <v>28</v>
      </c>
      <c r="O310" s="12" t="s">
        <v>29</v>
      </c>
      <c r="P310" s="12" t="s">
        <v>141</v>
      </c>
      <c r="Q310" s="12" t="s">
        <v>59</v>
      </c>
      <c r="R310" s="12" t="s">
        <v>488</v>
      </c>
      <c r="S310" s="12">
        <v>0.56999999999999995</v>
      </c>
      <c r="T310" s="7">
        <f>Table1[[#This Row],[Profit]]/Table1[[#This Row],[Sales]]</f>
        <v>-0.66347215030697537</v>
      </c>
      <c r="U310" s="12" t="s">
        <v>33</v>
      </c>
      <c r="V310" s="12" t="s">
        <v>61</v>
      </c>
      <c r="W310" s="12" t="s">
        <v>178</v>
      </c>
      <c r="X310" s="12" t="s">
        <v>678</v>
      </c>
      <c r="Y310" s="12">
        <v>61554</v>
      </c>
      <c r="Z310" s="13">
        <v>42061</v>
      </c>
      <c r="AA310" s="14" t="str">
        <f>TEXT(Table1[[#This Row],[Order Date]],"mmmm")</f>
        <v>February</v>
      </c>
      <c r="AB310" s="8" t="str">
        <f>TEXT(Table1[[#This Row],[Order Date]],"yyyy")</f>
        <v>2015</v>
      </c>
      <c r="AC310" s="13">
        <v>42062</v>
      </c>
      <c r="AD310" s="12">
        <v>-269.08440000000002</v>
      </c>
      <c r="AE310" s="12">
        <v>1</v>
      </c>
      <c r="AF310" s="12">
        <v>405.57</v>
      </c>
      <c r="AG310" s="12">
        <v>86556</v>
      </c>
      <c r="AH310" s="7" t="str">
        <f>IF(COUNTIF(Returns!$A$2:$A$1635,Orders!AG310)&gt;0,"Returned","Not Returned")</f>
        <v>Not Returned</v>
      </c>
    </row>
    <row r="311" spans="5:34" ht="12.75" customHeight="1" thickTop="1" thickBot="1" x14ac:dyDescent="0.3">
      <c r="E311" s="9">
        <v>21325</v>
      </c>
      <c r="F311" s="2" t="s">
        <v>106</v>
      </c>
      <c r="G311" s="2">
        <v>0.06</v>
      </c>
      <c r="H311" s="2">
        <v>4.4800000000000004</v>
      </c>
      <c r="I311" s="2">
        <v>49</v>
      </c>
      <c r="J311" s="2">
        <v>576</v>
      </c>
      <c r="K311" s="7" t="str">
        <f>IF(COUNTIF(Table1[Customer ID],Table1[[#This Row],[Customer ID]])&gt;1,"Repeat Customer","One-Time Customer")</f>
        <v>One-Time Customer</v>
      </c>
      <c r="L311" s="2" t="s">
        <v>679</v>
      </c>
      <c r="M311" s="2" t="s">
        <v>49</v>
      </c>
      <c r="N311" s="2" t="s">
        <v>28</v>
      </c>
      <c r="O311" s="2" t="s">
        <v>29</v>
      </c>
      <c r="P311" s="2" t="s">
        <v>257</v>
      </c>
      <c r="Q311" s="2" t="s">
        <v>236</v>
      </c>
      <c r="R311" s="2" t="s">
        <v>680</v>
      </c>
      <c r="S311" s="2">
        <v>0.6</v>
      </c>
      <c r="T311" s="7">
        <f>Table1[[#This Row],[Profit]]/Table1[[#This Row],[Sales]]</f>
        <v>-17.361963190184049</v>
      </c>
      <c r="U311" s="2" t="s">
        <v>33</v>
      </c>
      <c r="V311" s="2" t="s">
        <v>34</v>
      </c>
      <c r="W311" s="2" t="s">
        <v>45</v>
      </c>
      <c r="X311" s="2" t="s">
        <v>681</v>
      </c>
      <c r="Y311" s="2">
        <v>91767</v>
      </c>
      <c r="Z311" s="10">
        <v>42017</v>
      </c>
      <c r="AA311" s="14" t="str">
        <f>TEXT(Table1[[#This Row],[Order Date]],"mmmm")</f>
        <v>January</v>
      </c>
      <c r="AB311" s="8" t="str">
        <f>TEXT(Table1[[#This Row],[Order Date]],"yyyy")</f>
        <v>2015</v>
      </c>
      <c r="AC311" s="10">
        <v>42021</v>
      </c>
      <c r="AD311" s="2">
        <v>-566</v>
      </c>
      <c r="AE311" s="2">
        <v>4</v>
      </c>
      <c r="AF311" s="2">
        <v>32.6</v>
      </c>
      <c r="AG311" s="2">
        <v>88645</v>
      </c>
      <c r="AH311" s="7" t="str">
        <f>IF(COUNTIF(Returns!$A$2:$A$1635,Orders!AG311)&gt;0,"Returned","Not Returned")</f>
        <v>Not Returned</v>
      </c>
    </row>
    <row r="312" spans="5:34" ht="12.75" customHeight="1" thickTop="1" thickBot="1" x14ac:dyDescent="0.3">
      <c r="E312" s="11">
        <v>18664</v>
      </c>
      <c r="F312" s="12" t="s">
        <v>56</v>
      </c>
      <c r="G312" s="12">
        <v>0.03</v>
      </c>
      <c r="H312" s="12">
        <v>162.93</v>
      </c>
      <c r="I312" s="12">
        <v>19.989999999999998</v>
      </c>
      <c r="J312" s="12">
        <v>578</v>
      </c>
      <c r="K312" s="7" t="str">
        <f>IF(COUNTIF(Table1[Customer ID],Table1[[#This Row],[Customer ID]])&gt;1,"Repeat Customer","One-Time Customer")</f>
        <v>One-Time Customer</v>
      </c>
      <c r="L312" s="12" t="s">
        <v>682</v>
      </c>
      <c r="M312" s="12" t="s">
        <v>49</v>
      </c>
      <c r="N312" s="12" t="s">
        <v>28</v>
      </c>
      <c r="O312" s="12" t="s">
        <v>29</v>
      </c>
      <c r="P312" s="12" t="s">
        <v>69</v>
      </c>
      <c r="Q312" s="12" t="s">
        <v>59</v>
      </c>
      <c r="R312" s="12" t="s">
        <v>683</v>
      </c>
      <c r="S312" s="12">
        <v>0.39</v>
      </c>
      <c r="T312" s="7">
        <f>Table1[[#This Row],[Profit]]/Table1[[#This Row],[Sales]]</f>
        <v>0.56823292238505074</v>
      </c>
      <c r="U312" s="12" t="s">
        <v>33</v>
      </c>
      <c r="V312" s="12" t="s">
        <v>53</v>
      </c>
      <c r="W312" s="12" t="s">
        <v>228</v>
      </c>
      <c r="X312" s="12" t="s">
        <v>684</v>
      </c>
      <c r="Y312" s="12">
        <v>6770</v>
      </c>
      <c r="Z312" s="13">
        <v>42137</v>
      </c>
      <c r="AA312" s="14" t="str">
        <f>TEXT(Table1[[#This Row],[Order Date]],"mmmm")</f>
        <v>May</v>
      </c>
      <c r="AB312" s="8" t="str">
        <f>TEXT(Table1[[#This Row],[Order Date]],"yyyy")</f>
        <v>2015</v>
      </c>
      <c r="AC312" s="13">
        <v>42138</v>
      </c>
      <c r="AD312" s="12">
        <v>293.14</v>
      </c>
      <c r="AE312" s="12">
        <v>3</v>
      </c>
      <c r="AF312" s="12">
        <v>515.88</v>
      </c>
      <c r="AG312" s="12">
        <v>88644</v>
      </c>
      <c r="AH312" s="7" t="str">
        <f>IF(COUNTIF(Returns!$A$2:$A$1635,Orders!AG312)&gt;0,"Returned","Not Returned")</f>
        <v>Not Returned</v>
      </c>
    </row>
    <row r="313" spans="5:34" ht="12.75" customHeight="1" thickTop="1" thickBot="1" x14ac:dyDescent="0.3">
      <c r="E313" s="9">
        <v>18665</v>
      </c>
      <c r="F313" s="2" t="s">
        <v>56</v>
      </c>
      <c r="G313" s="2">
        <v>0.01</v>
      </c>
      <c r="H313" s="2">
        <v>11.58</v>
      </c>
      <c r="I313" s="2">
        <v>5.72</v>
      </c>
      <c r="J313" s="2">
        <v>579</v>
      </c>
      <c r="K313" s="7" t="str">
        <f>IF(COUNTIF(Table1[Customer ID],Table1[[#This Row],[Customer ID]])&gt;1,"Repeat Customer","One-Time Customer")</f>
        <v>One-Time Customer</v>
      </c>
      <c r="L313" s="2" t="s">
        <v>685</v>
      </c>
      <c r="M313" s="2" t="s">
        <v>49</v>
      </c>
      <c r="N313" s="2" t="s">
        <v>28</v>
      </c>
      <c r="O313" s="2" t="s">
        <v>29</v>
      </c>
      <c r="P313" s="2" t="s">
        <v>69</v>
      </c>
      <c r="Q313" s="2" t="s">
        <v>59</v>
      </c>
      <c r="R313" s="2" t="s">
        <v>686</v>
      </c>
      <c r="S313" s="2">
        <v>0.35</v>
      </c>
      <c r="T313" s="7">
        <f>Table1[[#This Row],[Profit]]/Table1[[#This Row],[Sales]]</f>
        <v>-0.26376695929768557</v>
      </c>
      <c r="U313" s="2" t="s">
        <v>33</v>
      </c>
      <c r="V313" s="2" t="s">
        <v>53</v>
      </c>
      <c r="W313" s="2" t="s">
        <v>228</v>
      </c>
      <c r="X313" s="2" t="s">
        <v>687</v>
      </c>
      <c r="Y313" s="2">
        <v>6478</v>
      </c>
      <c r="Z313" s="10">
        <v>42137</v>
      </c>
      <c r="AA313" s="14" t="str">
        <f>TEXT(Table1[[#This Row],[Order Date]],"mmmm")</f>
        <v>May</v>
      </c>
      <c r="AB313" s="8" t="str">
        <f>TEXT(Table1[[#This Row],[Order Date]],"yyyy")</f>
        <v>2015</v>
      </c>
      <c r="AC313" s="10">
        <v>42139</v>
      </c>
      <c r="AD313" s="2">
        <v>-6.61</v>
      </c>
      <c r="AE313" s="2">
        <v>2</v>
      </c>
      <c r="AF313" s="2">
        <v>25.06</v>
      </c>
      <c r="AG313" s="2">
        <v>88644</v>
      </c>
      <c r="AH313" s="7" t="str">
        <f>IF(COUNTIF(Returns!$A$2:$A$1635,Orders!AG313)&gt;0,"Returned","Not Returned")</f>
        <v>Not Returned</v>
      </c>
    </row>
    <row r="314" spans="5:34" ht="12.75" customHeight="1" thickTop="1" thickBot="1" x14ac:dyDescent="0.3">
      <c r="E314" s="11">
        <v>18662</v>
      </c>
      <c r="F314" s="12" t="s">
        <v>56</v>
      </c>
      <c r="G314" s="12">
        <v>0.01</v>
      </c>
      <c r="H314" s="12">
        <v>55.99</v>
      </c>
      <c r="I314" s="12">
        <v>5</v>
      </c>
      <c r="J314" s="12">
        <v>580</v>
      </c>
      <c r="K314" s="7" t="str">
        <f>IF(COUNTIF(Table1[Customer ID],Table1[[#This Row],[Customer ID]])&gt;1,"Repeat Customer","One-Time Customer")</f>
        <v>One-Time Customer</v>
      </c>
      <c r="L314" s="12" t="s">
        <v>688</v>
      </c>
      <c r="M314" s="12" t="s">
        <v>49</v>
      </c>
      <c r="N314" s="12" t="s">
        <v>28</v>
      </c>
      <c r="O314" s="12" t="s">
        <v>77</v>
      </c>
      <c r="P314" s="12" t="s">
        <v>78</v>
      </c>
      <c r="Q314" s="12" t="s">
        <v>51</v>
      </c>
      <c r="R314" s="12" t="s">
        <v>689</v>
      </c>
      <c r="S314" s="12">
        <v>0.8</v>
      </c>
      <c r="T314" s="7">
        <f>Table1[[#This Row],[Profit]]/Table1[[#This Row],[Sales]]</f>
        <v>-9.9510583840619823E-2</v>
      </c>
      <c r="U314" s="12" t="s">
        <v>33</v>
      </c>
      <c r="V314" s="12" t="s">
        <v>53</v>
      </c>
      <c r="W314" s="12" t="s">
        <v>188</v>
      </c>
      <c r="X314" s="12" t="s">
        <v>511</v>
      </c>
      <c r="Y314" s="12">
        <v>4210</v>
      </c>
      <c r="Z314" s="13">
        <v>42137</v>
      </c>
      <c r="AA314" s="14" t="str">
        <f>TEXT(Table1[[#This Row],[Order Date]],"mmmm")</f>
        <v>May</v>
      </c>
      <c r="AB314" s="8" t="str">
        <f>TEXT(Table1[[#This Row],[Order Date]],"yyyy")</f>
        <v>2015</v>
      </c>
      <c r="AC314" s="13">
        <v>42138</v>
      </c>
      <c r="AD314" s="12">
        <v>-57.541000000000004</v>
      </c>
      <c r="AE314" s="12">
        <v>12</v>
      </c>
      <c r="AF314" s="12">
        <v>578.24</v>
      </c>
      <c r="AG314" s="12">
        <v>88644</v>
      </c>
      <c r="AH314" s="7" t="str">
        <f>IF(COUNTIF(Returns!$A$2:$A$1635,Orders!AG314)&gt;0,"Returned","Not Returned")</f>
        <v>Not Returned</v>
      </c>
    </row>
    <row r="315" spans="5:34" ht="12.75" customHeight="1" thickTop="1" thickBot="1" x14ac:dyDescent="0.3">
      <c r="E315" s="9">
        <v>24180</v>
      </c>
      <c r="F315" s="2" t="s">
        <v>37</v>
      </c>
      <c r="G315" s="2">
        <v>0.04</v>
      </c>
      <c r="H315" s="2">
        <v>15.51</v>
      </c>
      <c r="I315" s="2">
        <v>17.78</v>
      </c>
      <c r="J315" s="2">
        <v>584</v>
      </c>
      <c r="K315" s="7" t="str">
        <f>IF(COUNTIF(Table1[Customer ID],Table1[[#This Row],[Customer ID]])&gt;1,"Repeat Customer","One-Time Customer")</f>
        <v>One-Time Customer</v>
      </c>
      <c r="L315" s="2" t="s">
        <v>690</v>
      </c>
      <c r="M315" s="2" t="s">
        <v>49</v>
      </c>
      <c r="N315" s="2" t="s">
        <v>28</v>
      </c>
      <c r="O315" s="2" t="s">
        <v>29</v>
      </c>
      <c r="P315" s="2" t="s">
        <v>141</v>
      </c>
      <c r="Q315" s="2" t="s">
        <v>59</v>
      </c>
      <c r="R315" s="2" t="s">
        <v>691</v>
      </c>
      <c r="S315" s="2">
        <v>0.59</v>
      </c>
      <c r="T315" s="7">
        <f>Table1[[#This Row],[Profit]]/Table1[[#This Row],[Sales]]</f>
        <v>-2.2767467715727361</v>
      </c>
      <c r="U315" s="2" t="s">
        <v>33</v>
      </c>
      <c r="V315" s="2" t="s">
        <v>53</v>
      </c>
      <c r="W315" s="2" t="s">
        <v>193</v>
      </c>
      <c r="X315" s="2" t="s">
        <v>692</v>
      </c>
      <c r="Y315" s="2">
        <v>1801</v>
      </c>
      <c r="Z315" s="10">
        <v>42025</v>
      </c>
      <c r="AA315" s="14" t="str">
        <f>TEXT(Table1[[#This Row],[Order Date]],"mmmm")</f>
        <v>January</v>
      </c>
      <c r="AB315" s="8" t="str">
        <f>TEXT(Table1[[#This Row],[Order Date]],"yyyy")</f>
        <v>2015</v>
      </c>
      <c r="AC315" s="10">
        <v>42027</v>
      </c>
      <c r="AD315" s="2">
        <v>-266.22000000000003</v>
      </c>
      <c r="AE315" s="2">
        <v>7</v>
      </c>
      <c r="AF315" s="2">
        <v>116.93</v>
      </c>
      <c r="AG315" s="2">
        <v>88646</v>
      </c>
      <c r="AH315" s="7" t="str">
        <f>IF(COUNTIF(Returns!$A$2:$A$1635,Orders!AG315)&gt;0,"Returned","Not Returned")</f>
        <v>Not Returned</v>
      </c>
    </row>
    <row r="316" spans="5:34" ht="12.75" customHeight="1" thickTop="1" thickBot="1" x14ac:dyDescent="0.3">
      <c r="E316" s="11">
        <v>18663</v>
      </c>
      <c r="F316" s="12" t="s">
        <v>56</v>
      </c>
      <c r="G316" s="12">
        <v>0.06</v>
      </c>
      <c r="H316" s="12">
        <v>13.9</v>
      </c>
      <c r="I316" s="12">
        <v>7.59</v>
      </c>
      <c r="J316" s="12">
        <v>585</v>
      </c>
      <c r="K316" s="7" t="str">
        <f>IF(COUNTIF(Table1[Customer ID],Table1[[#This Row],[Customer ID]])&gt;1,"Repeat Customer","One-Time Customer")</f>
        <v>One-Time Customer</v>
      </c>
      <c r="L316" s="12" t="s">
        <v>693</v>
      </c>
      <c r="M316" s="12" t="s">
        <v>49</v>
      </c>
      <c r="N316" s="12" t="s">
        <v>28</v>
      </c>
      <c r="O316" s="12" t="s">
        <v>29</v>
      </c>
      <c r="P316" s="12" t="s">
        <v>174</v>
      </c>
      <c r="Q316" s="12" t="s">
        <v>51</v>
      </c>
      <c r="R316" s="12" t="s">
        <v>694</v>
      </c>
      <c r="S316" s="12">
        <v>0.56000000000000005</v>
      </c>
      <c r="T316" s="7">
        <f>Table1[[#This Row],[Profit]]/Table1[[#This Row],[Sales]]</f>
        <v>-0.39653857436198303</v>
      </c>
      <c r="U316" s="12" t="s">
        <v>33</v>
      </c>
      <c r="V316" s="12" t="s">
        <v>53</v>
      </c>
      <c r="W316" s="12" t="s">
        <v>197</v>
      </c>
      <c r="X316" s="12" t="s">
        <v>695</v>
      </c>
      <c r="Y316" s="12">
        <v>3301</v>
      </c>
      <c r="Z316" s="13">
        <v>42137</v>
      </c>
      <c r="AA316" s="14" t="str">
        <f>TEXT(Table1[[#This Row],[Order Date]],"mmmm")</f>
        <v>May</v>
      </c>
      <c r="AB316" s="8" t="str">
        <f>TEXT(Table1[[#This Row],[Order Date]],"yyyy")</f>
        <v>2015</v>
      </c>
      <c r="AC316" s="13">
        <v>42138</v>
      </c>
      <c r="AD316" s="12">
        <v>-67.59</v>
      </c>
      <c r="AE316" s="12">
        <v>12</v>
      </c>
      <c r="AF316" s="12">
        <v>170.45</v>
      </c>
      <c r="AG316" s="12">
        <v>88644</v>
      </c>
      <c r="AH316" s="7" t="str">
        <f>IF(COUNTIF(Returns!$A$2:$A$1635,Orders!AG316)&gt;0,"Returned","Not Returned")</f>
        <v>Not Returned</v>
      </c>
    </row>
    <row r="317" spans="5:34" ht="12.75" customHeight="1" thickTop="1" thickBot="1" x14ac:dyDescent="0.3">
      <c r="E317" s="9">
        <v>19781</v>
      </c>
      <c r="F317" s="2" t="s">
        <v>47</v>
      </c>
      <c r="G317" s="2">
        <v>0.08</v>
      </c>
      <c r="H317" s="2">
        <v>30.53</v>
      </c>
      <c r="I317" s="2">
        <v>19.989999999999998</v>
      </c>
      <c r="J317" s="2">
        <v>592</v>
      </c>
      <c r="K317" s="7" t="str">
        <f>IF(COUNTIF(Table1[Customer ID],Table1[[#This Row],[Customer ID]])&gt;1,"Repeat Customer","One-Time Customer")</f>
        <v>One-Time Customer</v>
      </c>
      <c r="L317" s="2" t="s">
        <v>696</v>
      </c>
      <c r="M317" s="2" t="s">
        <v>49</v>
      </c>
      <c r="N317" s="2" t="s">
        <v>58</v>
      </c>
      <c r="O317" s="2" t="s">
        <v>29</v>
      </c>
      <c r="P317" s="2" t="s">
        <v>134</v>
      </c>
      <c r="Q317" s="2" t="s">
        <v>59</v>
      </c>
      <c r="R317" s="2" t="s">
        <v>697</v>
      </c>
      <c r="S317" s="2">
        <v>0.39</v>
      </c>
      <c r="T317" s="7">
        <f>Table1[[#This Row],[Profit]]/Table1[[#This Row],[Sales]]</f>
        <v>-0.83907230559345158</v>
      </c>
      <c r="U317" s="2" t="s">
        <v>33</v>
      </c>
      <c r="V317" s="2" t="s">
        <v>61</v>
      </c>
      <c r="W317" s="2" t="s">
        <v>178</v>
      </c>
      <c r="X317" s="2" t="s">
        <v>698</v>
      </c>
      <c r="Y317" s="2">
        <v>60091</v>
      </c>
      <c r="Z317" s="10">
        <v>42021</v>
      </c>
      <c r="AA317" s="14" t="str">
        <f>TEXT(Table1[[#This Row],[Order Date]],"mmmm")</f>
        <v>January</v>
      </c>
      <c r="AB317" s="8" t="str">
        <f>TEXT(Table1[[#This Row],[Order Date]],"yyyy")</f>
        <v>2015</v>
      </c>
      <c r="AC317" s="10">
        <v>42021</v>
      </c>
      <c r="AD317" s="2">
        <v>-239.8656</v>
      </c>
      <c r="AE317" s="2">
        <v>10</v>
      </c>
      <c r="AF317" s="2">
        <v>285.87</v>
      </c>
      <c r="AG317" s="2">
        <v>86307</v>
      </c>
      <c r="AH317" s="7" t="str">
        <f>IF(COUNTIF(Returns!$A$2:$A$1635,Orders!AG317)&gt;0,"Returned","Not Returned")</f>
        <v>Not Returned</v>
      </c>
    </row>
    <row r="318" spans="5:34" ht="12.75" customHeight="1" thickTop="1" thickBot="1" x14ac:dyDescent="0.3">
      <c r="E318" s="11">
        <v>19782</v>
      </c>
      <c r="F318" s="12" t="s">
        <v>47</v>
      </c>
      <c r="G318" s="12">
        <v>0.01</v>
      </c>
      <c r="H318" s="12">
        <v>1.68</v>
      </c>
      <c r="I318" s="12">
        <v>1.57</v>
      </c>
      <c r="J318" s="12">
        <v>593</v>
      </c>
      <c r="K318" s="7" t="str">
        <f>IF(COUNTIF(Table1[Customer ID],Table1[[#This Row],[Customer ID]])&gt;1,"Repeat Customer","One-Time Customer")</f>
        <v>One-Time Customer</v>
      </c>
      <c r="L318" s="12" t="s">
        <v>699</v>
      </c>
      <c r="M318" s="12" t="s">
        <v>49</v>
      </c>
      <c r="N318" s="12" t="s">
        <v>58</v>
      </c>
      <c r="O318" s="12" t="s">
        <v>29</v>
      </c>
      <c r="P318" s="12" t="s">
        <v>30</v>
      </c>
      <c r="Q318" s="12" t="s">
        <v>31</v>
      </c>
      <c r="R318" s="12" t="s">
        <v>96</v>
      </c>
      <c r="S318" s="12">
        <v>0.59</v>
      </c>
      <c r="T318" s="7">
        <f>Table1[[#This Row],[Profit]]/Table1[[#This Row],[Sales]]</f>
        <v>-2.6236622484045165</v>
      </c>
      <c r="U318" s="12" t="s">
        <v>33</v>
      </c>
      <c r="V318" s="12" t="s">
        <v>61</v>
      </c>
      <c r="W318" s="12" t="s">
        <v>178</v>
      </c>
      <c r="X318" s="12" t="s">
        <v>700</v>
      </c>
      <c r="Y318" s="12">
        <v>60517</v>
      </c>
      <c r="Z318" s="13">
        <v>42021</v>
      </c>
      <c r="AA318" s="14" t="str">
        <f>TEXT(Table1[[#This Row],[Order Date]],"mmmm")</f>
        <v>January</v>
      </c>
      <c r="AB318" s="8" t="str">
        <f>TEXT(Table1[[#This Row],[Order Date]],"yyyy")</f>
        <v>2015</v>
      </c>
      <c r="AC318" s="13">
        <v>42023</v>
      </c>
      <c r="AD318" s="12">
        <v>-53.444000000000003</v>
      </c>
      <c r="AE318" s="12">
        <v>12</v>
      </c>
      <c r="AF318" s="12">
        <v>20.37</v>
      </c>
      <c r="AG318" s="12">
        <v>86307</v>
      </c>
      <c r="AH318" s="7" t="str">
        <f>IF(COUNTIF(Returns!$A$2:$A$1635,Orders!AG318)&gt;0,"Returned","Not Returned")</f>
        <v>Not Returned</v>
      </c>
    </row>
    <row r="319" spans="5:34" ht="12.75" customHeight="1" thickTop="1" thickBot="1" x14ac:dyDescent="0.3">
      <c r="E319" s="9">
        <v>22996</v>
      </c>
      <c r="F319" s="2" t="s">
        <v>47</v>
      </c>
      <c r="G319" s="2">
        <v>0.09</v>
      </c>
      <c r="H319" s="2">
        <v>13.79</v>
      </c>
      <c r="I319" s="2">
        <v>8.7799999999999994</v>
      </c>
      <c r="J319" s="2">
        <v>594</v>
      </c>
      <c r="K319" s="7" t="str">
        <f>IF(COUNTIF(Table1[Customer ID],Table1[[#This Row],[Customer ID]])&gt;1,"Repeat Customer","One-Time Customer")</f>
        <v>Repeat Customer</v>
      </c>
      <c r="L319" s="2" t="s">
        <v>701</v>
      </c>
      <c r="M319" s="2" t="s">
        <v>49</v>
      </c>
      <c r="N319" s="2" t="s">
        <v>114</v>
      </c>
      <c r="O319" s="2" t="s">
        <v>41</v>
      </c>
      <c r="P319" s="2" t="s">
        <v>50</v>
      </c>
      <c r="Q319" s="2" t="s">
        <v>59</v>
      </c>
      <c r="R319" s="2" t="s">
        <v>702</v>
      </c>
      <c r="S319" s="2">
        <v>0.43</v>
      </c>
      <c r="T319" s="7">
        <f>Table1[[#This Row],[Profit]]/Table1[[#This Row],[Sales]]</f>
        <v>-1.2683486238532109</v>
      </c>
      <c r="U319" s="2" t="s">
        <v>33</v>
      </c>
      <c r="V319" s="2" t="s">
        <v>61</v>
      </c>
      <c r="W319" s="2" t="s">
        <v>703</v>
      </c>
      <c r="X319" s="2" t="s">
        <v>704</v>
      </c>
      <c r="Y319" s="2">
        <v>46016</v>
      </c>
      <c r="Z319" s="10">
        <v>42078</v>
      </c>
      <c r="AA319" s="14" t="str">
        <f>TEXT(Table1[[#This Row],[Order Date]],"mmmm")</f>
        <v>March</v>
      </c>
      <c r="AB319" s="8" t="str">
        <f>TEXT(Table1[[#This Row],[Order Date]],"yyyy")</f>
        <v>2015</v>
      </c>
      <c r="AC319" s="10">
        <v>42080</v>
      </c>
      <c r="AD319" s="2">
        <v>-22.12</v>
      </c>
      <c r="AE319" s="2">
        <v>1</v>
      </c>
      <c r="AF319" s="2">
        <v>17.440000000000001</v>
      </c>
      <c r="AG319" s="2">
        <v>86309</v>
      </c>
      <c r="AH319" s="7" t="str">
        <f>IF(COUNTIF(Returns!$A$2:$A$1635,Orders!AG319)&gt;0,"Returned","Not Returned")</f>
        <v>Not Returned</v>
      </c>
    </row>
    <row r="320" spans="5:34" ht="12.75" customHeight="1" thickTop="1" thickBot="1" x14ac:dyDescent="0.3">
      <c r="E320" s="11">
        <v>21662</v>
      </c>
      <c r="F320" s="12" t="s">
        <v>47</v>
      </c>
      <c r="G320" s="12">
        <v>0.04</v>
      </c>
      <c r="H320" s="12">
        <v>39.479999999999997</v>
      </c>
      <c r="I320" s="12">
        <v>1.99</v>
      </c>
      <c r="J320" s="12">
        <v>594</v>
      </c>
      <c r="K320" s="7" t="str">
        <f>IF(COUNTIF(Table1[Customer ID],Table1[[#This Row],[Customer ID]])&gt;1,"Repeat Customer","One-Time Customer")</f>
        <v>Repeat Customer</v>
      </c>
      <c r="L320" s="12" t="s">
        <v>701</v>
      </c>
      <c r="M320" s="12" t="s">
        <v>49</v>
      </c>
      <c r="N320" s="12" t="s">
        <v>114</v>
      </c>
      <c r="O320" s="12" t="s">
        <v>77</v>
      </c>
      <c r="P320" s="12" t="s">
        <v>180</v>
      </c>
      <c r="Q320" s="12" t="s">
        <v>51</v>
      </c>
      <c r="R320" s="12" t="s">
        <v>705</v>
      </c>
      <c r="S320" s="12">
        <v>0.54</v>
      </c>
      <c r="T320" s="7">
        <f>Table1[[#This Row],[Profit]]/Table1[[#This Row],[Sales]]</f>
        <v>0.69</v>
      </c>
      <c r="U320" s="12" t="s">
        <v>33</v>
      </c>
      <c r="V320" s="12" t="s">
        <v>61</v>
      </c>
      <c r="W320" s="12" t="s">
        <v>703</v>
      </c>
      <c r="X320" s="12" t="s">
        <v>704</v>
      </c>
      <c r="Y320" s="12">
        <v>46016</v>
      </c>
      <c r="Z320" s="13">
        <v>42174</v>
      </c>
      <c r="AA320" s="14" t="str">
        <f>TEXT(Table1[[#This Row],[Order Date]],"mmmm")</f>
        <v>June</v>
      </c>
      <c r="AB320" s="8" t="str">
        <f>TEXT(Table1[[#This Row],[Order Date]],"yyyy")</f>
        <v>2015</v>
      </c>
      <c r="AC320" s="13">
        <v>42177</v>
      </c>
      <c r="AD320" s="12">
        <v>484.84919999999994</v>
      </c>
      <c r="AE320" s="12">
        <v>18</v>
      </c>
      <c r="AF320" s="12">
        <v>702.68</v>
      </c>
      <c r="AG320" s="12">
        <v>86311</v>
      </c>
      <c r="AH320" s="7" t="str">
        <f>IF(COUNTIF(Returns!$A$2:$A$1635,Orders!AG320)&gt;0,"Returned","Not Returned")</f>
        <v>Not Returned</v>
      </c>
    </row>
    <row r="321" spans="5:34" ht="12.75" customHeight="1" thickTop="1" thickBot="1" x14ac:dyDescent="0.3">
      <c r="E321" s="9">
        <v>21663</v>
      </c>
      <c r="F321" s="2" t="s">
        <v>47</v>
      </c>
      <c r="G321" s="2">
        <v>0.04</v>
      </c>
      <c r="H321" s="2">
        <v>3.7</v>
      </c>
      <c r="I321" s="2">
        <v>1.61</v>
      </c>
      <c r="J321" s="2">
        <v>594</v>
      </c>
      <c r="K321" s="7" t="str">
        <f>IF(COUNTIF(Table1[Customer ID],Table1[[#This Row],[Customer ID]])&gt;1,"Repeat Customer","One-Time Customer")</f>
        <v>Repeat Customer</v>
      </c>
      <c r="L321" s="2" t="s">
        <v>701</v>
      </c>
      <c r="M321" s="2" t="s">
        <v>49</v>
      </c>
      <c r="N321" s="2" t="s">
        <v>114</v>
      </c>
      <c r="O321" s="2" t="s">
        <v>41</v>
      </c>
      <c r="P321" s="2" t="s">
        <v>50</v>
      </c>
      <c r="Q321" s="2" t="s">
        <v>31</v>
      </c>
      <c r="R321" s="2" t="s">
        <v>706</v>
      </c>
      <c r="S321" s="2">
        <v>0.44</v>
      </c>
      <c r="T321" s="7">
        <f>Table1[[#This Row],[Profit]]/Table1[[#This Row],[Sales]]</f>
        <v>0.26769779892920881</v>
      </c>
      <c r="U321" s="2" t="s">
        <v>33</v>
      </c>
      <c r="V321" s="2" t="s">
        <v>61</v>
      </c>
      <c r="W321" s="2" t="s">
        <v>703</v>
      </c>
      <c r="X321" s="2" t="s">
        <v>704</v>
      </c>
      <c r="Y321" s="2">
        <v>46016</v>
      </c>
      <c r="Z321" s="10">
        <v>42174</v>
      </c>
      <c r="AA321" s="14" t="str">
        <f>TEXT(Table1[[#This Row],[Order Date]],"mmmm")</f>
        <v>June</v>
      </c>
      <c r="AB321" s="8" t="str">
        <f>TEXT(Table1[[#This Row],[Order Date]],"yyyy")</f>
        <v>2015</v>
      </c>
      <c r="AC321" s="10">
        <v>42175</v>
      </c>
      <c r="AD321" s="2">
        <v>18</v>
      </c>
      <c r="AE321" s="2">
        <v>18</v>
      </c>
      <c r="AF321" s="2">
        <v>67.239999999999995</v>
      </c>
      <c r="AG321" s="2">
        <v>86311</v>
      </c>
      <c r="AH321" s="7" t="str">
        <f>IF(COUNTIF(Returns!$A$2:$A$1635,Orders!AG321)&gt;0,"Returned","Not Returned")</f>
        <v>Not Returned</v>
      </c>
    </row>
    <row r="322" spans="5:34" ht="12.75" customHeight="1" thickTop="1" thickBot="1" x14ac:dyDescent="0.3">
      <c r="E322" s="11">
        <v>24480</v>
      </c>
      <c r="F322" s="12" t="s">
        <v>47</v>
      </c>
      <c r="G322" s="12">
        <v>0.03</v>
      </c>
      <c r="H322" s="12">
        <v>3.8</v>
      </c>
      <c r="I322" s="12">
        <v>1.49</v>
      </c>
      <c r="J322" s="12">
        <v>596</v>
      </c>
      <c r="K322" s="7" t="str">
        <f>IF(COUNTIF(Table1[Customer ID],Table1[[#This Row],[Customer ID]])&gt;1,"Repeat Customer","One-Time Customer")</f>
        <v>Repeat Customer</v>
      </c>
      <c r="L322" s="12" t="s">
        <v>707</v>
      </c>
      <c r="M322" s="12" t="s">
        <v>49</v>
      </c>
      <c r="N322" s="12" t="s">
        <v>114</v>
      </c>
      <c r="O322" s="12" t="s">
        <v>29</v>
      </c>
      <c r="P322" s="12" t="s">
        <v>109</v>
      </c>
      <c r="Q322" s="12" t="s">
        <v>59</v>
      </c>
      <c r="R322" s="12" t="s">
        <v>125</v>
      </c>
      <c r="S322" s="12">
        <v>0.38</v>
      </c>
      <c r="T322" s="7">
        <f>Table1[[#This Row],[Profit]]/Table1[[#This Row],[Sales]]</f>
        <v>0.62935723114956732</v>
      </c>
      <c r="U322" s="12" t="s">
        <v>33</v>
      </c>
      <c r="V322" s="12" t="s">
        <v>61</v>
      </c>
      <c r="W322" s="12" t="s">
        <v>703</v>
      </c>
      <c r="X322" s="12" t="s">
        <v>708</v>
      </c>
      <c r="Y322" s="12">
        <v>46032</v>
      </c>
      <c r="Z322" s="13">
        <v>42050</v>
      </c>
      <c r="AA322" s="14" t="str">
        <f>TEXT(Table1[[#This Row],[Order Date]],"mmmm")</f>
        <v>February</v>
      </c>
      <c r="AB322" s="8" t="str">
        <f>TEXT(Table1[[#This Row],[Order Date]],"yyyy")</f>
        <v>2015</v>
      </c>
      <c r="AC322" s="13">
        <v>42052</v>
      </c>
      <c r="AD322" s="12">
        <v>15.2745</v>
      </c>
      <c r="AE322" s="12">
        <v>6</v>
      </c>
      <c r="AF322" s="12">
        <v>24.27</v>
      </c>
      <c r="AG322" s="12">
        <v>86308</v>
      </c>
      <c r="AH322" s="7" t="str">
        <f>IF(COUNTIF(Returns!$A$2:$A$1635,Orders!AG322)&gt;0,"Returned","Not Returned")</f>
        <v>Not Returned</v>
      </c>
    </row>
    <row r="323" spans="5:34" ht="12.75" customHeight="1" thickTop="1" thickBot="1" x14ac:dyDescent="0.3">
      <c r="E323" s="9">
        <v>24481</v>
      </c>
      <c r="F323" s="2" t="s">
        <v>47</v>
      </c>
      <c r="G323" s="2">
        <v>7.0000000000000007E-2</v>
      </c>
      <c r="H323" s="2">
        <v>7.98</v>
      </c>
      <c r="I323" s="2">
        <v>1.25</v>
      </c>
      <c r="J323" s="2">
        <v>596</v>
      </c>
      <c r="K323" s="7" t="str">
        <f>IF(COUNTIF(Table1[Customer ID],Table1[[#This Row],[Customer ID]])&gt;1,"Repeat Customer","One-Time Customer")</f>
        <v>Repeat Customer</v>
      </c>
      <c r="L323" s="2" t="s">
        <v>707</v>
      </c>
      <c r="M323" s="2" t="s">
        <v>49</v>
      </c>
      <c r="N323" s="2" t="s">
        <v>114</v>
      </c>
      <c r="O323" s="2" t="s">
        <v>29</v>
      </c>
      <c r="P323" s="2" t="s">
        <v>93</v>
      </c>
      <c r="Q323" s="2" t="s">
        <v>31</v>
      </c>
      <c r="R323" s="2" t="s">
        <v>709</v>
      </c>
      <c r="S323" s="2">
        <v>0.35</v>
      </c>
      <c r="T323" s="7">
        <f>Table1[[#This Row],[Profit]]/Table1[[#This Row],[Sales]]</f>
        <v>0.69</v>
      </c>
      <c r="U323" s="2" t="s">
        <v>33</v>
      </c>
      <c r="V323" s="2" t="s">
        <v>61</v>
      </c>
      <c r="W323" s="2" t="s">
        <v>703</v>
      </c>
      <c r="X323" s="2" t="s">
        <v>708</v>
      </c>
      <c r="Y323" s="2">
        <v>46032</v>
      </c>
      <c r="Z323" s="10">
        <v>42050</v>
      </c>
      <c r="AA323" s="14" t="str">
        <f>TEXT(Table1[[#This Row],[Order Date]],"mmmm")</f>
        <v>February</v>
      </c>
      <c r="AB323" s="8" t="str">
        <f>TEXT(Table1[[#This Row],[Order Date]],"yyyy")</f>
        <v>2015</v>
      </c>
      <c r="AC323" s="10">
        <v>42052</v>
      </c>
      <c r="AD323" s="2">
        <v>26.585699999999999</v>
      </c>
      <c r="AE323" s="2">
        <v>5</v>
      </c>
      <c r="AF323" s="2">
        <v>38.53</v>
      </c>
      <c r="AG323" s="2">
        <v>86308</v>
      </c>
      <c r="AH323" s="7" t="str">
        <f>IF(COUNTIF(Returns!$A$2:$A$1635,Orders!AG323)&gt;0,"Returned","Not Returned")</f>
        <v>Not Returned</v>
      </c>
    </row>
    <row r="324" spans="5:34" ht="12.75" customHeight="1" thickTop="1" thickBot="1" x14ac:dyDescent="0.3">
      <c r="E324" s="11">
        <v>24482</v>
      </c>
      <c r="F324" s="12" t="s">
        <v>47</v>
      </c>
      <c r="G324" s="12">
        <v>7.0000000000000007E-2</v>
      </c>
      <c r="H324" s="12">
        <v>417.4</v>
      </c>
      <c r="I324" s="12">
        <v>75.23</v>
      </c>
      <c r="J324" s="12">
        <v>596</v>
      </c>
      <c r="K324" s="7" t="str">
        <f>IF(COUNTIF(Table1[Customer ID],Table1[[#This Row],[Customer ID]])&gt;1,"Repeat Customer","One-Time Customer")</f>
        <v>Repeat Customer</v>
      </c>
      <c r="L324" s="12" t="s">
        <v>707</v>
      </c>
      <c r="M324" s="12" t="s">
        <v>39</v>
      </c>
      <c r="N324" s="12" t="s">
        <v>114</v>
      </c>
      <c r="O324" s="12" t="s">
        <v>41</v>
      </c>
      <c r="P324" s="12" t="s">
        <v>152</v>
      </c>
      <c r="Q324" s="12" t="s">
        <v>121</v>
      </c>
      <c r="R324" s="12" t="s">
        <v>710</v>
      </c>
      <c r="S324" s="12">
        <v>0.79</v>
      </c>
      <c r="T324" s="7">
        <f>Table1[[#This Row],[Profit]]/Table1[[#This Row],[Sales]]</f>
        <v>-0.11716245275641859</v>
      </c>
      <c r="U324" s="12" t="s">
        <v>33</v>
      </c>
      <c r="V324" s="12" t="s">
        <v>61</v>
      </c>
      <c r="W324" s="12" t="s">
        <v>703</v>
      </c>
      <c r="X324" s="12" t="s">
        <v>708</v>
      </c>
      <c r="Y324" s="12">
        <v>46032</v>
      </c>
      <c r="Z324" s="13">
        <v>42050</v>
      </c>
      <c r="AA324" s="14" t="str">
        <f>TEXT(Table1[[#This Row],[Order Date]],"mmmm")</f>
        <v>February</v>
      </c>
      <c r="AB324" s="8" t="str">
        <f>TEXT(Table1[[#This Row],[Order Date]],"yyyy")</f>
        <v>2015</v>
      </c>
      <c r="AC324" s="13">
        <v>42051</v>
      </c>
      <c r="AD324" s="12">
        <v>-575.35199999999998</v>
      </c>
      <c r="AE324" s="12">
        <v>12</v>
      </c>
      <c r="AF324" s="12">
        <v>4910.72</v>
      </c>
      <c r="AG324" s="12">
        <v>86308</v>
      </c>
      <c r="AH324" s="7" t="str">
        <f>IF(COUNTIF(Returns!$A$2:$A$1635,Orders!AG324)&gt;0,"Returned","Not Returned")</f>
        <v>Not Returned</v>
      </c>
    </row>
    <row r="325" spans="5:34" ht="12.75" customHeight="1" thickTop="1" thickBot="1" x14ac:dyDescent="0.3">
      <c r="E325" s="9">
        <v>25949</v>
      </c>
      <c r="F325" s="2" t="s">
        <v>37</v>
      </c>
      <c r="G325" s="2">
        <v>0.1</v>
      </c>
      <c r="H325" s="2">
        <v>6.48</v>
      </c>
      <c r="I325" s="2">
        <v>5.9</v>
      </c>
      <c r="J325" s="2">
        <v>597</v>
      </c>
      <c r="K325" s="7" t="str">
        <f>IF(COUNTIF(Table1[Customer ID],Table1[[#This Row],[Customer ID]])&gt;1,"Repeat Customer","One-Time Customer")</f>
        <v>One-Time Customer</v>
      </c>
      <c r="L325" s="2" t="s">
        <v>711</v>
      </c>
      <c r="M325" s="2" t="s">
        <v>49</v>
      </c>
      <c r="N325" s="2" t="s">
        <v>58</v>
      </c>
      <c r="O325" s="2" t="s">
        <v>29</v>
      </c>
      <c r="P325" s="2" t="s">
        <v>93</v>
      </c>
      <c r="Q325" s="2" t="s">
        <v>59</v>
      </c>
      <c r="R325" s="2" t="s">
        <v>712</v>
      </c>
      <c r="S325" s="2">
        <v>0.37</v>
      </c>
      <c r="T325" s="7">
        <f>Table1[[#This Row],[Profit]]/Table1[[#This Row],[Sales]]</f>
        <v>-0.44208047945205481</v>
      </c>
      <c r="U325" s="2" t="s">
        <v>33</v>
      </c>
      <c r="V325" s="2" t="s">
        <v>61</v>
      </c>
      <c r="W325" s="2" t="s">
        <v>703</v>
      </c>
      <c r="X325" s="2" t="s">
        <v>443</v>
      </c>
      <c r="Y325" s="2">
        <v>47201</v>
      </c>
      <c r="Z325" s="10">
        <v>42165</v>
      </c>
      <c r="AA325" s="14" t="str">
        <f>TEXT(Table1[[#This Row],[Order Date]],"mmmm")</f>
        <v>June</v>
      </c>
      <c r="AB325" s="8" t="str">
        <f>TEXT(Table1[[#This Row],[Order Date]],"yyyy")</f>
        <v>2015</v>
      </c>
      <c r="AC325" s="10">
        <v>42165</v>
      </c>
      <c r="AD325" s="2">
        <v>-51.634999999999998</v>
      </c>
      <c r="AE325" s="2">
        <v>19</v>
      </c>
      <c r="AF325" s="2">
        <v>116.8</v>
      </c>
      <c r="AG325" s="2">
        <v>86310</v>
      </c>
      <c r="AH325" s="7" t="str">
        <f>IF(COUNTIF(Returns!$A$2:$A$1635,Orders!AG325)&gt;0,"Returned","Not Returned")</f>
        <v>Not Returned</v>
      </c>
    </row>
    <row r="326" spans="5:34" ht="12.75" customHeight="1" thickTop="1" thickBot="1" x14ac:dyDescent="0.3">
      <c r="E326" s="11">
        <v>21274</v>
      </c>
      <c r="F326" s="12" t="s">
        <v>56</v>
      </c>
      <c r="G326" s="12">
        <v>0.06</v>
      </c>
      <c r="H326" s="12">
        <v>6.48</v>
      </c>
      <c r="I326" s="12">
        <v>7.37</v>
      </c>
      <c r="J326" s="12">
        <v>600</v>
      </c>
      <c r="K326" s="7" t="str">
        <f>IF(COUNTIF(Table1[Customer ID],Table1[[#This Row],[Customer ID]])&gt;1,"Repeat Customer","One-Time Customer")</f>
        <v>One-Time Customer</v>
      </c>
      <c r="L326" s="12" t="s">
        <v>713</v>
      </c>
      <c r="M326" s="12" t="s">
        <v>49</v>
      </c>
      <c r="N326" s="12" t="s">
        <v>28</v>
      </c>
      <c r="O326" s="12" t="s">
        <v>29</v>
      </c>
      <c r="P326" s="12" t="s">
        <v>93</v>
      </c>
      <c r="Q326" s="12" t="s">
        <v>59</v>
      </c>
      <c r="R326" s="12" t="s">
        <v>714</v>
      </c>
      <c r="S326" s="12">
        <v>0.37</v>
      </c>
      <c r="T326" s="7">
        <f>Table1[[#This Row],[Profit]]/Table1[[#This Row],[Sales]]</f>
        <v>-2.3291139240506329</v>
      </c>
      <c r="U326" s="12" t="s">
        <v>33</v>
      </c>
      <c r="V326" s="12" t="s">
        <v>53</v>
      </c>
      <c r="W326" s="12" t="s">
        <v>415</v>
      </c>
      <c r="X326" s="12" t="s">
        <v>715</v>
      </c>
      <c r="Y326" s="12">
        <v>21136</v>
      </c>
      <c r="Z326" s="13">
        <v>42076</v>
      </c>
      <c r="AA326" s="14" t="str">
        <f>TEXT(Table1[[#This Row],[Order Date]],"mmmm")</f>
        <v>March</v>
      </c>
      <c r="AB326" s="8" t="str">
        <f>TEXT(Table1[[#This Row],[Order Date]],"yyyy")</f>
        <v>2015</v>
      </c>
      <c r="AC326" s="13">
        <v>42077</v>
      </c>
      <c r="AD326" s="12">
        <v>-75.44</v>
      </c>
      <c r="AE326" s="12">
        <v>5</v>
      </c>
      <c r="AF326" s="12">
        <v>32.39</v>
      </c>
      <c r="AG326" s="12">
        <v>87579</v>
      </c>
      <c r="AH326" s="7" t="str">
        <f>IF(COUNTIF(Returns!$A$2:$A$1635,Orders!AG326)&gt;0,"Returned","Not Returned")</f>
        <v>Not Returned</v>
      </c>
    </row>
    <row r="327" spans="5:34" ht="12.75" customHeight="1" thickTop="1" thickBot="1" x14ac:dyDescent="0.3">
      <c r="E327" s="9">
        <v>20929</v>
      </c>
      <c r="F327" s="2" t="s">
        <v>37</v>
      </c>
      <c r="G327" s="2">
        <v>0.02</v>
      </c>
      <c r="H327" s="2">
        <v>35.99</v>
      </c>
      <c r="I327" s="2">
        <v>5</v>
      </c>
      <c r="J327" s="2">
        <v>603</v>
      </c>
      <c r="K327" s="7" t="str">
        <f>IF(COUNTIF(Table1[Customer ID],Table1[[#This Row],[Customer ID]])&gt;1,"Repeat Customer","One-Time Customer")</f>
        <v>One-Time Customer</v>
      </c>
      <c r="L327" s="2" t="s">
        <v>716</v>
      </c>
      <c r="M327" s="2" t="s">
        <v>49</v>
      </c>
      <c r="N327" s="2" t="s">
        <v>40</v>
      </c>
      <c r="O327" s="2" t="s">
        <v>77</v>
      </c>
      <c r="P327" s="2" t="s">
        <v>78</v>
      </c>
      <c r="Q327" s="2" t="s">
        <v>59</v>
      </c>
      <c r="R327" s="2" t="s">
        <v>717</v>
      </c>
      <c r="S327" s="2">
        <v>0.85</v>
      </c>
      <c r="T327" s="7">
        <f>Table1[[#This Row],[Profit]]/Table1[[#This Row],[Sales]]</f>
        <v>-0.53090126871241061</v>
      </c>
      <c r="U327" s="2" t="s">
        <v>33</v>
      </c>
      <c r="V327" s="2" t="s">
        <v>34</v>
      </c>
      <c r="W327" s="2" t="s">
        <v>255</v>
      </c>
      <c r="X327" s="2" t="s">
        <v>718</v>
      </c>
      <c r="Y327" s="2">
        <v>81001</v>
      </c>
      <c r="Z327" s="10">
        <v>42038</v>
      </c>
      <c r="AA327" s="14" t="str">
        <f>TEXT(Table1[[#This Row],[Order Date]],"mmmm")</f>
        <v>February</v>
      </c>
      <c r="AB327" s="8" t="str">
        <f>TEXT(Table1[[#This Row],[Order Date]],"yyyy")</f>
        <v>2015</v>
      </c>
      <c r="AC327" s="10">
        <v>42040</v>
      </c>
      <c r="AD327" s="2">
        <v>-120.934</v>
      </c>
      <c r="AE327" s="2">
        <v>7</v>
      </c>
      <c r="AF327" s="2">
        <v>227.79</v>
      </c>
      <c r="AG327" s="2">
        <v>87020</v>
      </c>
      <c r="AH327" s="7" t="str">
        <f>IF(COUNTIF(Returns!$A$2:$A$1635,Orders!AG327)&gt;0,"Returned","Not Returned")</f>
        <v>Not Returned</v>
      </c>
    </row>
    <row r="328" spans="5:34" ht="12.75" customHeight="1" thickTop="1" thickBot="1" x14ac:dyDescent="0.3">
      <c r="E328" s="11">
        <v>4015</v>
      </c>
      <c r="F328" s="12" t="s">
        <v>47</v>
      </c>
      <c r="G328" s="12">
        <v>0.09</v>
      </c>
      <c r="H328" s="12">
        <v>154.13</v>
      </c>
      <c r="I328" s="12">
        <v>69</v>
      </c>
      <c r="J328" s="12">
        <v>604</v>
      </c>
      <c r="K328" s="7" t="str">
        <f>IF(COUNTIF(Table1[Customer ID],Table1[[#This Row],[Customer ID]])&gt;1,"Repeat Customer","One-Time Customer")</f>
        <v>Repeat Customer</v>
      </c>
      <c r="L328" s="12" t="s">
        <v>719</v>
      </c>
      <c r="M328" s="12" t="s">
        <v>27</v>
      </c>
      <c r="N328" s="12" t="s">
        <v>28</v>
      </c>
      <c r="O328" s="12" t="s">
        <v>41</v>
      </c>
      <c r="P328" s="12" t="s">
        <v>152</v>
      </c>
      <c r="Q328" s="12" t="s">
        <v>236</v>
      </c>
      <c r="R328" s="12" t="s">
        <v>237</v>
      </c>
      <c r="S328" s="12">
        <v>0.68</v>
      </c>
      <c r="T328" s="7">
        <f>Table1[[#This Row],[Profit]]/Table1[[#This Row],[Sales]]</f>
        <v>-0.31054137710644614</v>
      </c>
      <c r="U328" s="12" t="s">
        <v>33</v>
      </c>
      <c r="V328" s="12" t="s">
        <v>34</v>
      </c>
      <c r="W328" s="12" t="s">
        <v>45</v>
      </c>
      <c r="X328" s="12" t="s">
        <v>663</v>
      </c>
      <c r="Y328" s="12">
        <v>90045</v>
      </c>
      <c r="Z328" s="13">
        <v>42077</v>
      </c>
      <c r="AA328" s="14" t="str">
        <f>TEXT(Table1[[#This Row],[Order Date]],"mmmm")</f>
        <v>March</v>
      </c>
      <c r="AB328" s="8" t="str">
        <f>TEXT(Table1[[#This Row],[Order Date]],"yyyy")</f>
        <v>2015</v>
      </c>
      <c r="AC328" s="13">
        <v>42078</v>
      </c>
      <c r="AD328" s="12">
        <v>-1763.7477000000003</v>
      </c>
      <c r="AE328" s="12">
        <v>38</v>
      </c>
      <c r="AF328" s="12">
        <v>5679.59</v>
      </c>
      <c r="AG328" s="12">
        <v>28647</v>
      </c>
      <c r="AH328" s="7" t="str">
        <f>IF(COUNTIF(Returns!$A$2:$A$1635,Orders!AG328)&gt;0,"Returned","Not Returned")</f>
        <v>Not Returned</v>
      </c>
    </row>
    <row r="329" spans="5:34" ht="12.75" customHeight="1" thickTop="1" thickBot="1" x14ac:dyDescent="0.3">
      <c r="E329" s="9">
        <v>4903</v>
      </c>
      <c r="F329" s="2" t="s">
        <v>47</v>
      </c>
      <c r="G329" s="2">
        <v>0.03</v>
      </c>
      <c r="H329" s="2">
        <v>1.88</v>
      </c>
      <c r="I329" s="2">
        <v>1.49</v>
      </c>
      <c r="J329" s="2">
        <v>604</v>
      </c>
      <c r="K329" s="7" t="str">
        <f>IF(COUNTIF(Table1[Customer ID],Table1[[#This Row],[Customer ID]])&gt;1,"Repeat Customer","One-Time Customer")</f>
        <v>Repeat Customer</v>
      </c>
      <c r="L329" s="2" t="s">
        <v>719</v>
      </c>
      <c r="M329" s="2" t="s">
        <v>49</v>
      </c>
      <c r="N329" s="2" t="s">
        <v>40</v>
      </c>
      <c r="O329" s="2" t="s">
        <v>29</v>
      </c>
      <c r="P329" s="2" t="s">
        <v>109</v>
      </c>
      <c r="Q329" s="2" t="s">
        <v>59</v>
      </c>
      <c r="R329" s="2" t="s">
        <v>272</v>
      </c>
      <c r="S329" s="2">
        <v>0.37</v>
      </c>
      <c r="T329" s="7">
        <f>Table1[[#This Row],[Profit]]/Table1[[#This Row],[Sales]]</f>
        <v>-0.1475713448006255</v>
      </c>
      <c r="U329" s="2" t="s">
        <v>33</v>
      </c>
      <c r="V329" s="2" t="s">
        <v>34</v>
      </c>
      <c r="W329" s="2" t="s">
        <v>45</v>
      </c>
      <c r="X329" s="2" t="s">
        <v>663</v>
      </c>
      <c r="Y329" s="2">
        <v>90045</v>
      </c>
      <c r="Z329" s="10">
        <v>42028</v>
      </c>
      <c r="AA329" s="14" t="str">
        <f>TEXT(Table1[[#This Row],[Order Date]],"mmmm")</f>
        <v>January</v>
      </c>
      <c r="AB329" s="8" t="str">
        <f>TEXT(Table1[[#This Row],[Order Date]],"yyyy")</f>
        <v>2015</v>
      </c>
      <c r="AC329" s="10">
        <v>42029</v>
      </c>
      <c r="AD329" s="2">
        <v>-15.099500000000001</v>
      </c>
      <c r="AE329" s="2">
        <v>52</v>
      </c>
      <c r="AF329" s="2">
        <v>102.32</v>
      </c>
      <c r="AG329" s="2">
        <v>34882</v>
      </c>
      <c r="AH329" s="7" t="str">
        <f>IF(COUNTIF(Returns!$A$2:$A$1635,Orders!AG329)&gt;0,"Returned","Not Returned")</f>
        <v>Not Returned</v>
      </c>
    </row>
    <row r="330" spans="5:34" ht="12.75" customHeight="1" thickTop="1" thickBot="1" x14ac:dyDescent="0.3">
      <c r="E330" s="11">
        <v>22015</v>
      </c>
      <c r="F330" s="12" t="s">
        <v>47</v>
      </c>
      <c r="G330" s="12">
        <v>0.09</v>
      </c>
      <c r="H330" s="12">
        <v>154.13</v>
      </c>
      <c r="I330" s="12">
        <v>69</v>
      </c>
      <c r="J330" s="12">
        <v>605</v>
      </c>
      <c r="K330" s="7" t="str">
        <f>IF(COUNTIF(Table1[Customer ID],Table1[[#This Row],[Customer ID]])&gt;1,"Repeat Customer","One-Time Customer")</f>
        <v>One-Time Customer</v>
      </c>
      <c r="L330" s="12" t="s">
        <v>720</v>
      </c>
      <c r="M330" s="12" t="s">
        <v>27</v>
      </c>
      <c r="N330" s="12" t="s">
        <v>28</v>
      </c>
      <c r="O330" s="12" t="s">
        <v>41</v>
      </c>
      <c r="P330" s="12" t="s">
        <v>152</v>
      </c>
      <c r="Q330" s="12" t="s">
        <v>236</v>
      </c>
      <c r="R330" s="12" t="s">
        <v>237</v>
      </c>
      <c r="S330" s="12">
        <v>0.68</v>
      </c>
      <c r="T330" s="7">
        <f>Table1[[#This Row],[Profit]]/Table1[[#This Row],[Sales]]</f>
        <v>-1.1800564019188697</v>
      </c>
      <c r="U330" s="12" t="s">
        <v>33</v>
      </c>
      <c r="V330" s="12" t="s">
        <v>53</v>
      </c>
      <c r="W330" s="12" t="s">
        <v>71</v>
      </c>
      <c r="X330" s="12" t="s">
        <v>721</v>
      </c>
      <c r="Y330" s="12">
        <v>11795</v>
      </c>
      <c r="Z330" s="13">
        <v>42077</v>
      </c>
      <c r="AA330" s="14" t="str">
        <f>TEXT(Table1[[#This Row],[Order Date]],"mmmm")</f>
        <v>March</v>
      </c>
      <c r="AB330" s="8" t="str">
        <f>TEXT(Table1[[#This Row],[Order Date]],"yyyy")</f>
        <v>2015</v>
      </c>
      <c r="AC330" s="13">
        <v>42078</v>
      </c>
      <c r="AD330" s="12">
        <v>-1763.7477000000003</v>
      </c>
      <c r="AE330" s="12">
        <v>10</v>
      </c>
      <c r="AF330" s="12">
        <v>1494.63</v>
      </c>
      <c r="AG330" s="12">
        <v>91144</v>
      </c>
      <c r="AH330" s="7" t="str">
        <f>IF(COUNTIF(Returns!$A$2:$A$1635,Orders!AG330)&gt;0,"Returned","Not Returned")</f>
        <v>Not Returned</v>
      </c>
    </row>
    <row r="331" spans="5:34" ht="12.75" customHeight="1" thickTop="1" thickBot="1" x14ac:dyDescent="0.3">
      <c r="E331" s="9">
        <v>18492</v>
      </c>
      <c r="F331" s="2" t="s">
        <v>37</v>
      </c>
      <c r="G331" s="2">
        <v>0.02</v>
      </c>
      <c r="H331" s="2">
        <v>15.57</v>
      </c>
      <c r="I331" s="2">
        <v>1.39</v>
      </c>
      <c r="J331" s="2">
        <v>617</v>
      </c>
      <c r="K331" s="7" t="str">
        <f>IF(COUNTIF(Table1[Customer ID],Table1[[#This Row],[Customer ID]])&gt;1,"Repeat Customer","One-Time Customer")</f>
        <v>Repeat Customer</v>
      </c>
      <c r="L331" s="2" t="s">
        <v>722</v>
      </c>
      <c r="M331" s="2" t="s">
        <v>49</v>
      </c>
      <c r="N331" s="2" t="s">
        <v>114</v>
      </c>
      <c r="O331" s="2" t="s">
        <v>29</v>
      </c>
      <c r="P331" s="2" t="s">
        <v>69</v>
      </c>
      <c r="Q331" s="2" t="s">
        <v>59</v>
      </c>
      <c r="R331" s="2" t="s">
        <v>723</v>
      </c>
      <c r="S331" s="2">
        <v>0.38</v>
      </c>
      <c r="T331" s="7">
        <f>Table1[[#This Row],[Profit]]/Table1[[#This Row],[Sales]]</f>
        <v>0.50925373134328356</v>
      </c>
      <c r="U331" s="2" t="s">
        <v>33</v>
      </c>
      <c r="V331" s="2" t="s">
        <v>34</v>
      </c>
      <c r="W331" s="2" t="s">
        <v>255</v>
      </c>
      <c r="X331" s="2" t="s">
        <v>718</v>
      </c>
      <c r="Y331" s="2">
        <v>81001</v>
      </c>
      <c r="Z331" s="10">
        <v>42123</v>
      </c>
      <c r="AA331" s="14" t="str">
        <f>TEXT(Table1[[#This Row],[Order Date]],"mmmm")</f>
        <v>April</v>
      </c>
      <c r="AB331" s="8" t="str">
        <f>TEXT(Table1[[#This Row],[Order Date]],"yyyy")</f>
        <v>2015</v>
      </c>
      <c r="AC331" s="10">
        <v>42124</v>
      </c>
      <c r="AD331" s="2">
        <v>23.5428</v>
      </c>
      <c r="AE331" s="2">
        <v>3</v>
      </c>
      <c r="AF331" s="2">
        <v>46.23</v>
      </c>
      <c r="AG331" s="2">
        <v>88198</v>
      </c>
      <c r="AH331" s="7" t="str">
        <f>IF(COUNTIF(Returns!$A$2:$A$1635,Orders!AG331)&gt;0,"Returned","Not Returned")</f>
        <v>Not Returned</v>
      </c>
    </row>
    <row r="332" spans="5:34" ht="12.75" customHeight="1" thickTop="1" thickBot="1" x14ac:dyDescent="0.3">
      <c r="E332" s="11">
        <v>18493</v>
      </c>
      <c r="F332" s="12" t="s">
        <v>37</v>
      </c>
      <c r="G332" s="12">
        <v>0.02</v>
      </c>
      <c r="H332" s="12">
        <v>20.89</v>
      </c>
      <c r="I332" s="12">
        <v>11.52</v>
      </c>
      <c r="J332" s="12">
        <v>617</v>
      </c>
      <c r="K332" s="7" t="str">
        <f>IF(COUNTIF(Table1[Customer ID],Table1[[#This Row],[Customer ID]])&gt;1,"Repeat Customer","One-Time Customer")</f>
        <v>Repeat Customer</v>
      </c>
      <c r="L332" s="12" t="s">
        <v>722</v>
      </c>
      <c r="M332" s="12" t="s">
        <v>49</v>
      </c>
      <c r="N332" s="12" t="s">
        <v>114</v>
      </c>
      <c r="O332" s="12" t="s">
        <v>29</v>
      </c>
      <c r="P332" s="12" t="s">
        <v>141</v>
      </c>
      <c r="Q332" s="12" t="s">
        <v>59</v>
      </c>
      <c r="R332" s="12" t="s">
        <v>724</v>
      </c>
      <c r="S332" s="12">
        <v>0.83</v>
      </c>
      <c r="T332" s="7">
        <f>Table1[[#This Row],[Profit]]/Table1[[#This Row],[Sales]]</f>
        <v>-0.98865940991120027</v>
      </c>
      <c r="U332" s="12" t="s">
        <v>33</v>
      </c>
      <c r="V332" s="12" t="s">
        <v>34</v>
      </c>
      <c r="W332" s="12" t="s">
        <v>255</v>
      </c>
      <c r="X332" s="12" t="s">
        <v>718</v>
      </c>
      <c r="Y332" s="12">
        <v>81001</v>
      </c>
      <c r="Z332" s="13">
        <v>42123</v>
      </c>
      <c r="AA332" s="14" t="str">
        <f>TEXT(Table1[[#This Row],[Order Date]],"mmmm")</f>
        <v>April</v>
      </c>
      <c r="AB332" s="8" t="str">
        <f>TEXT(Table1[[#This Row],[Order Date]],"yyyy")</f>
        <v>2015</v>
      </c>
      <c r="AC332" s="13">
        <v>42124</v>
      </c>
      <c r="AD332" s="12">
        <v>-276.11279999999999</v>
      </c>
      <c r="AE332" s="12">
        <v>13</v>
      </c>
      <c r="AF332" s="12">
        <v>279.27999999999997</v>
      </c>
      <c r="AG332" s="12">
        <v>88198</v>
      </c>
      <c r="AH332" s="7" t="str">
        <f>IF(COUNTIF(Returns!$A$2:$A$1635,Orders!AG332)&gt;0,"Returned","Not Returned")</f>
        <v>Not Returned</v>
      </c>
    </row>
    <row r="333" spans="5:34" ht="12.75" customHeight="1" thickTop="1" thickBot="1" x14ac:dyDescent="0.3">
      <c r="E333" s="9">
        <v>22196</v>
      </c>
      <c r="F333" s="2" t="s">
        <v>47</v>
      </c>
      <c r="G333" s="2">
        <v>0.06</v>
      </c>
      <c r="H333" s="2">
        <v>17.98</v>
      </c>
      <c r="I333" s="2">
        <v>4</v>
      </c>
      <c r="J333" s="2">
        <v>618</v>
      </c>
      <c r="K333" s="7" t="str">
        <f>IF(COUNTIF(Table1[Customer ID],Table1[[#This Row],[Customer ID]])&gt;1,"Repeat Customer","One-Time Customer")</f>
        <v>Repeat Customer</v>
      </c>
      <c r="L333" s="2" t="s">
        <v>725</v>
      </c>
      <c r="M333" s="2" t="s">
        <v>49</v>
      </c>
      <c r="N333" s="2" t="s">
        <v>114</v>
      </c>
      <c r="O333" s="2" t="s">
        <v>77</v>
      </c>
      <c r="P333" s="2" t="s">
        <v>180</v>
      </c>
      <c r="Q333" s="2" t="s">
        <v>59</v>
      </c>
      <c r="R333" s="2" t="s">
        <v>181</v>
      </c>
      <c r="S333" s="2">
        <v>0.79</v>
      </c>
      <c r="T333" s="7">
        <f>Table1[[#This Row],[Profit]]/Table1[[#This Row],[Sales]]</f>
        <v>-1.1151869825863545</v>
      </c>
      <c r="U333" s="2" t="s">
        <v>33</v>
      </c>
      <c r="V333" s="2" t="s">
        <v>34</v>
      </c>
      <c r="W333" s="2" t="s">
        <v>255</v>
      </c>
      <c r="X333" s="2" t="s">
        <v>726</v>
      </c>
      <c r="Y333" s="2">
        <v>81007</v>
      </c>
      <c r="Z333" s="10">
        <v>42087</v>
      </c>
      <c r="AA333" s="14" t="str">
        <f>TEXT(Table1[[#This Row],[Order Date]],"mmmm")</f>
        <v>March</v>
      </c>
      <c r="AB333" s="8" t="str">
        <f>TEXT(Table1[[#This Row],[Order Date]],"yyyy")</f>
        <v>2015</v>
      </c>
      <c r="AC333" s="10">
        <v>42088</v>
      </c>
      <c r="AD333" s="2">
        <v>-78.13</v>
      </c>
      <c r="AE333" s="2">
        <v>4</v>
      </c>
      <c r="AF333" s="2">
        <v>70.06</v>
      </c>
      <c r="AG333" s="2">
        <v>88197</v>
      </c>
      <c r="AH333" s="7" t="str">
        <f>IF(COUNTIF(Returns!$A$2:$A$1635,Orders!AG333)&gt;0,"Returned","Not Returned")</f>
        <v>Not Returned</v>
      </c>
    </row>
    <row r="334" spans="5:34" ht="12.75" customHeight="1" thickTop="1" thickBot="1" x14ac:dyDescent="0.3">
      <c r="E334" s="11">
        <v>18490</v>
      </c>
      <c r="F334" s="12" t="s">
        <v>37</v>
      </c>
      <c r="G334" s="12">
        <v>0.06</v>
      </c>
      <c r="H334" s="12">
        <v>5.38</v>
      </c>
      <c r="I334" s="12">
        <v>5.24</v>
      </c>
      <c r="J334" s="12">
        <v>618</v>
      </c>
      <c r="K334" s="7" t="str">
        <f>IF(COUNTIF(Table1[Customer ID],Table1[[#This Row],[Customer ID]])&gt;1,"Repeat Customer","One-Time Customer")</f>
        <v>Repeat Customer</v>
      </c>
      <c r="L334" s="12" t="s">
        <v>725</v>
      </c>
      <c r="M334" s="12" t="s">
        <v>27</v>
      </c>
      <c r="N334" s="12" t="s">
        <v>114</v>
      </c>
      <c r="O334" s="12" t="s">
        <v>29</v>
      </c>
      <c r="P334" s="12" t="s">
        <v>109</v>
      </c>
      <c r="Q334" s="12" t="s">
        <v>59</v>
      </c>
      <c r="R334" s="12" t="s">
        <v>727</v>
      </c>
      <c r="S334" s="12">
        <v>0.36</v>
      </c>
      <c r="T334" s="7">
        <f>Table1[[#This Row],[Profit]]/Table1[[#This Row],[Sales]]</f>
        <v>-0.79040503544365692</v>
      </c>
      <c r="U334" s="12" t="s">
        <v>33</v>
      </c>
      <c r="V334" s="12" t="s">
        <v>34</v>
      </c>
      <c r="W334" s="12" t="s">
        <v>255</v>
      </c>
      <c r="X334" s="12" t="s">
        <v>726</v>
      </c>
      <c r="Y334" s="12">
        <v>81007</v>
      </c>
      <c r="Z334" s="13">
        <v>42123</v>
      </c>
      <c r="AA334" s="14" t="str">
        <f>TEXT(Table1[[#This Row],[Order Date]],"mmmm")</f>
        <v>April</v>
      </c>
      <c r="AB334" s="8" t="str">
        <f>TEXT(Table1[[#This Row],[Order Date]],"yyyy")</f>
        <v>2015</v>
      </c>
      <c r="AC334" s="13">
        <v>42124</v>
      </c>
      <c r="AD334" s="12">
        <v>-64.670940000000002</v>
      </c>
      <c r="AE334" s="12">
        <v>14</v>
      </c>
      <c r="AF334" s="12">
        <v>81.819999999999993</v>
      </c>
      <c r="AG334" s="12">
        <v>88198</v>
      </c>
      <c r="AH334" s="7" t="str">
        <f>IF(COUNTIF(Returns!$A$2:$A$1635,Orders!AG334)&gt;0,"Returned","Not Returned")</f>
        <v>Not Returned</v>
      </c>
    </row>
    <row r="335" spans="5:34" ht="12.75" customHeight="1" thickTop="1" thickBot="1" x14ac:dyDescent="0.3">
      <c r="E335" s="9">
        <v>18491</v>
      </c>
      <c r="F335" s="2" t="s">
        <v>37</v>
      </c>
      <c r="G335" s="2">
        <v>0.03</v>
      </c>
      <c r="H335" s="2">
        <v>7.35</v>
      </c>
      <c r="I335" s="2">
        <v>5.96</v>
      </c>
      <c r="J335" s="2">
        <v>618</v>
      </c>
      <c r="K335" s="7" t="str">
        <f>IF(COUNTIF(Table1[Customer ID],Table1[[#This Row],[Customer ID]])&gt;1,"Repeat Customer","One-Time Customer")</f>
        <v>Repeat Customer</v>
      </c>
      <c r="L335" s="2" t="s">
        <v>725</v>
      </c>
      <c r="M335" s="2" t="s">
        <v>49</v>
      </c>
      <c r="N335" s="2" t="s">
        <v>114</v>
      </c>
      <c r="O335" s="2" t="s">
        <v>29</v>
      </c>
      <c r="P335" s="2" t="s">
        <v>93</v>
      </c>
      <c r="Q335" s="2" t="s">
        <v>59</v>
      </c>
      <c r="R335" s="2" t="s">
        <v>728</v>
      </c>
      <c r="S335" s="2">
        <v>0.38</v>
      </c>
      <c r="T335" s="7">
        <f>Table1[[#This Row],[Profit]]/Table1[[#This Row],[Sales]]</f>
        <v>-0.84446808510638294</v>
      </c>
      <c r="U335" s="2" t="s">
        <v>33</v>
      </c>
      <c r="V335" s="2" t="s">
        <v>34</v>
      </c>
      <c r="W335" s="2" t="s">
        <v>255</v>
      </c>
      <c r="X335" s="2" t="s">
        <v>726</v>
      </c>
      <c r="Y335" s="2">
        <v>81007</v>
      </c>
      <c r="Z335" s="10">
        <v>42123</v>
      </c>
      <c r="AA335" s="14" t="str">
        <f>TEXT(Table1[[#This Row],[Order Date]],"mmmm")</f>
        <v>April</v>
      </c>
      <c r="AB335" s="8" t="str">
        <f>TEXT(Table1[[#This Row],[Order Date]],"yyyy")</f>
        <v>2015</v>
      </c>
      <c r="AC335" s="10">
        <v>42124</v>
      </c>
      <c r="AD335" s="2">
        <v>-11.113199999999999</v>
      </c>
      <c r="AE335" s="2">
        <v>1</v>
      </c>
      <c r="AF335" s="2">
        <v>13.16</v>
      </c>
      <c r="AG335" s="2">
        <v>88198</v>
      </c>
      <c r="AH335" s="7" t="str">
        <f>IF(COUNTIF(Returns!$A$2:$A$1635,Orders!AG335)&gt;0,"Returned","Not Returned")</f>
        <v>Not Returned</v>
      </c>
    </row>
    <row r="336" spans="5:34" ht="12.75" customHeight="1" thickTop="1" thickBot="1" x14ac:dyDescent="0.3">
      <c r="E336" s="11">
        <v>25539</v>
      </c>
      <c r="F336" s="12" t="s">
        <v>47</v>
      </c>
      <c r="G336" s="12">
        <v>0.03</v>
      </c>
      <c r="H336" s="12">
        <v>14.2</v>
      </c>
      <c r="I336" s="12">
        <v>5.3</v>
      </c>
      <c r="J336" s="12">
        <v>619</v>
      </c>
      <c r="K336" s="7" t="str">
        <f>IF(COUNTIF(Table1[Customer ID],Table1[[#This Row],[Customer ID]])&gt;1,"Repeat Customer","One-Time Customer")</f>
        <v>One-Time Customer</v>
      </c>
      <c r="L336" s="12" t="s">
        <v>729</v>
      </c>
      <c r="M336" s="12" t="s">
        <v>49</v>
      </c>
      <c r="N336" s="12" t="s">
        <v>114</v>
      </c>
      <c r="O336" s="12" t="s">
        <v>41</v>
      </c>
      <c r="P336" s="12" t="s">
        <v>50</v>
      </c>
      <c r="Q336" s="12" t="s">
        <v>31</v>
      </c>
      <c r="R336" s="12" t="s">
        <v>730</v>
      </c>
      <c r="S336" s="12">
        <v>0.46</v>
      </c>
      <c r="T336" s="7">
        <f>Table1[[#This Row],[Profit]]/Table1[[#This Row],[Sales]]</f>
        <v>0.51956500631129232</v>
      </c>
      <c r="U336" s="12" t="s">
        <v>33</v>
      </c>
      <c r="V336" s="12" t="s">
        <v>61</v>
      </c>
      <c r="W336" s="12" t="s">
        <v>300</v>
      </c>
      <c r="X336" s="12" t="s">
        <v>731</v>
      </c>
      <c r="Y336" s="12">
        <v>48195</v>
      </c>
      <c r="Z336" s="13">
        <v>42011</v>
      </c>
      <c r="AA336" s="14" t="str">
        <f>TEXT(Table1[[#This Row],[Order Date]],"mmmm")</f>
        <v>January</v>
      </c>
      <c r="AB336" s="8" t="str">
        <f>TEXT(Table1[[#This Row],[Order Date]],"yyyy")</f>
        <v>2015</v>
      </c>
      <c r="AC336" s="13">
        <v>42012</v>
      </c>
      <c r="AD336" s="12">
        <v>107.02</v>
      </c>
      <c r="AE336" s="12">
        <v>14</v>
      </c>
      <c r="AF336" s="12">
        <v>205.98</v>
      </c>
      <c r="AG336" s="12">
        <v>88196</v>
      </c>
      <c r="AH336" s="7" t="str">
        <f>IF(COUNTIF(Returns!$A$2:$A$1635,Orders!AG336)&gt;0,"Returned","Not Returned")</f>
        <v>Not Returned</v>
      </c>
    </row>
    <row r="337" spans="5:34" ht="12.75" customHeight="1" thickTop="1" thickBot="1" x14ac:dyDescent="0.3">
      <c r="E337" s="9">
        <v>22248</v>
      </c>
      <c r="F337" s="2" t="s">
        <v>56</v>
      </c>
      <c r="G337" s="2">
        <v>0.1</v>
      </c>
      <c r="H337" s="2">
        <v>6.88</v>
      </c>
      <c r="I337" s="2">
        <v>2</v>
      </c>
      <c r="J337" s="2">
        <v>621</v>
      </c>
      <c r="K337" s="7" t="str">
        <f>IF(COUNTIF(Table1[Customer ID],Table1[[#This Row],[Customer ID]])&gt;1,"Repeat Customer","One-Time Customer")</f>
        <v>One-Time Customer</v>
      </c>
      <c r="L337" s="2" t="s">
        <v>732</v>
      </c>
      <c r="M337" s="2" t="s">
        <v>49</v>
      </c>
      <c r="N337" s="2" t="s">
        <v>40</v>
      </c>
      <c r="O337" s="2" t="s">
        <v>29</v>
      </c>
      <c r="P337" s="2" t="s">
        <v>93</v>
      </c>
      <c r="Q337" s="2" t="s">
        <v>31</v>
      </c>
      <c r="R337" s="2" t="s">
        <v>662</v>
      </c>
      <c r="S337" s="2">
        <v>0.39</v>
      </c>
      <c r="T337" s="7">
        <f>Table1[[#This Row],[Profit]]/Table1[[#This Row],[Sales]]</f>
        <v>0.58550540368722193</v>
      </c>
      <c r="U337" s="2" t="s">
        <v>33</v>
      </c>
      <c r="V337" s="2" t="s">
        <v>53</v>
      </c>
      <c r="W337" s="2" t="s">
        <v>228</v>
      </c>
      <c r="X337" s="2" t="s">
        <v>396</v>
      </c>
      <c r="Y337" s="2">
        <v>6111</v>
      </c>
      <c r="Z337" s="10">
        <v>42061</v>
      </c>
      <c r="AA337" s="14" t="str">
        <f>TEXT(Table1[[#This Row],[Order Date]],"mmmm")</f>
        <v>February</v>
      </c>
      <c r="AB337" s="8" t="str">
        <f>TEXT(Table1[[#This Row],[Order Date]],"yyyy")</f>
        <v>2015</v>
      </c>
      <c r="AC337" s="10">
        <v>42062</v>
      </c>
      <c r="AD337" s="2">
        <v>18.420000000000002</v>
      </c>
      <c r="AE337" s="2">
        <v>5</v>
      </c>
      <c r="AF337" s="2">
        <v>31.46</v>
      </c>
      <c r="AG337" s="2">
        <v>91432</v>
      </c>
      <c r="AH337" s="7" t="str">
        <f>IF(COUNTIF(Returns!$A$2:$A$1635,Orders!AG337)&gt;0,"Returned","Not Returned")</f>
        <v>Not Returned</v>
      </c>
    </row>
    <row r="338" spans="5:34" ht="12.75" customHeight="1" thickTop="1" thickBot="1" x14ac:dyDescent="0.3">
      <c r="E338" s="11">
        <v>22247</v>
      </c>
      <c r="F338" s="12" t="s">
        <v>56</v>
      </c>
      <c r="G338" s="12">
        <v>0.06</v>
      </c>
      <c r="H338" s="12">
        <v>195.99</v>
      </c>
      <c r="I338" s="12">
        <v>8.99</v>
      </c>
      <c r="J338" s="12">
        <v>622</v>
      </c>
      <c r="K338" s="7" t="str">
        <f>IF(COUNTIF(Table1[Customer ID],Table1[[#This Row],[Customer ID]])&gt;1,"Repeat Customer","One-Time Customer")</f>
        <v>One-Time Customer</v>
      </c>
      <c r="L338" s="12" t="s">
        <v>733</v>
      </c>
      <c r="M338" s="12" t="s">
        <v>49</v>
      </c>
      <c r="N338" s="12" t="s">
        <v>40</v>
      </c>
      <c r="O338" s="12" t="s">
        <v>77</v>
      </c>
      <c r="P338" s="12" t="s">
        <v>78</v>
      </c>
      <c r="Q338" s="12" t="s">
        <v>59</v>
      </c>
      <c r="R338" s="12" t="s">
        <v>734</v>
      </c>
      <c r="S338" s="12">
        <v>0.6</v>
      </c>
      <c r="T338" s="7">
        <f>Table1[[#This Row],[Profit]]/Table1[[#This Row],[Sales]]</f>
        <v>0.36826243189984931</v>
      </c>
      <c r="U338" s="12" t="s">
        <v>33</v>
      </c>
      <c r="V338" s="12" t="s">
        <v>53</v>
      </c>
      <c r="W338" s="12" t="s">
        <v>188</v>
      </c>
      <c r="X338" s="12" t="s">
        <v>511</v>
      </c>
      <c r="Y338" s="12">
        <v>4210</v>
      </c>
      <c r="Z338" s="13">
        <v>42061</v>
      </c>
      <c r="AA338" s="14" t="str">
        <f>TEXT(Table1[[#This Row],[Order Date]],"mmmm")</f>
        <v>February</v>
      </c>
      <c r="AB338" s="8" t="str">
        <f>TEXT(Table1[[#This Row],[Order Date]],"yyyy")</f>
        <v>2015</v>
      </c>
      <c r="AC338" s="13">
        <v>42063</v>
      </c>
      <c r="AD338" s="12">
        <v>349.47</v>
      </c>
      <c r="AE338" s="12">
        <v>6</v>
      </c>
      <c r="AF338" s="12">
        <v>948.97</v>
      </c>
      <c r="AG338" s="12">
        <v>91432</v>
      </c>
      <c r="AH338" s="7" t="str">
        <f>IF(COUNTIF(Returns!$A$2:$A$1635,Orders!AG338)&gt;0,"Returned","Not Returned")</f>
        <v>Not Returned</v>
      </c>
    </row>
    <row r="339" spans="5:34" ht="12.75" customHeight="1" thickTop="1" thickBot="1" x14ac:dyDescent="0.3">
      <c r="E339" s="9">
        <v>24880</v>
      </c>
      <c r="F339" s="2" t="s">
        <v>25</v>
      </c>
      <c r="G339" s="2">
        <v>0.05</v>
      </c>
      <c r="H339" s="2">
        <v>6.48</v>
      </c>
      <c r="I339" s="2">
        <v>8.4</v>
      </c>
      <c r="J339" s="2">
        <v>623</v>
      </c>
      <c r="K339" s="7" t="str">
        <f>IF(COUNTIF(Table1[Customer ID],Table1[[#This Row],[Customer ID]])&gt;1,"Repeat Customer","One-Time Customer")</f>
        <v>One-Time Customer</v>
      </c>
      <c r="L339" s="2" t="s">
        <v>735</v>
      </c>
      <c r="M339" s="2" t="s">
        <v>49</v>
      </c>
      <c r="N339" s="2" t="s">
        <v>40</v>
      </c>
      <c r="O339" s="2" t="s">
        <v>29</v>
      </c>
      <c r="P339" s="2" t="s">
        <v>93</v>
      </c>
      <c r="Q339" s="2" t="s">
        <v>59</v>
      </c>
      <c r="R339" s="2" t="s">
        <v>736</v>
      </c>
      <c r="S339" s="2">
        <v>0.37</v>
      </c>
      <c r="T339" s="7">
        <f>Table1[[#This Row],[Profit]]/Table1[[#This Row],[Sales]]</f>
        <v>-1.6522841083290751</v>
      </c>
      <c r="U339" s="2" t="s">
        <v>33</v>
      </c>
      <c r="V339" s="2" t="s">
        <v>53</v>
      </c>
      <c r="W339" s="2" t="s">
        <v>197</v>
      </c>
      <c r="X339" s="2" t="s">
        <v>737</v>
      </c>
      <c r="Y339" s="2">
        <v>3101</v>
      </c>
      <c r="Z339" s="10">
        <v>42095</v>
      </c>
      <c r="AA339" s="14" t="str">
        <f>TEXT(Table1[[#This Row],[Order Date]],"mmmm")</f>
        <v>April</v>
      </c>
      <c r="AB339" s="8" t="str">
        <f>TEXT(Table1[[#This Row],[Order Date]],"yyyy")</f>
        <v>2015</v>
      </c>
      <c r="AC339" s="10">
        <v>42097</v>
      </c>
      <c r="AD339" s="2">
        <v>-226.34640000000002</v>
      </c>
      <c r="AE339" s="2">
        <v>21</v>
      </c>
      <c r="AF339" s="2">
        <v>136.99</v>
      </c>
      <c r="AG339" s="2">
        <v>91433</v>
      </c>
      <c r="AH339" s="7" t="str">
        <f>IF(COUNTIF(Returns!$A$2:$A$1635,Orders!AG339)&gt;0,"Returned","Not Returned")</f>
        <v>Not Returned</v>
      </c>
    </row>
    <row r="340" spans="5:34" ht="12.75" customHeight="1" thickTop="1" thickBot="1" x14ac:dyDescent="0.3">
      <c r="E340" s="11">
        <v>24881</v>
      </c>
      <c r="F340" s="12" t="s">
        <v>25</v>
      </c>
      <c r="G340" s="12">
        <v>0.05</v>
      </c>
      <c r="H340" s="12">
        <v>55.99</v>
      </c>
      <c r="I340" s="12">
        <v>5</v>
      </c>
      <c r="J340" s="12">
        <v>624</v>
      </c>
      <c r="K340" s="7" t="str">
        <f>IF(COUNTIF(Table1[Customer ID],Table1[[#This Row],[Customer ID]])&gt;1,"Repeat Customer","One-Time Customer")</f>
        <v>One-Time Customer</v>
      </c>
      <c r="L340" s="12" t="s">
        <v>738</v>
      </c>
      <c r="M340" s="12" t="s">
        <v>49</v>
      </c>
      <c r="N340" s="12" t="s">
        <v>40</v>
      </c>
      <c r="O340" s="12" t="s">
        <v>77</v>
      </c>
      <c r="P340" s="12" t="s">
        <v>78</v>
      </c>
      <c r="Q340" s="12" t="s">
        <v>51</v>
      </c>
      <c r="R340" s="12" t="s">
        <v>689</v>
      </c>
      <c r="S340" s="12">
        <v>0.8</v>
      </c>
      <c r="T340" s="7">
        <f>Table1[[#This Row],[Profit]]/Table1[[#This Row],[Sales]]</f>
        <v>-2.8298695652173911</v>
      </c>
      <c r="U340" s="12" t="s">
        <v>33</v>
      </c>
      <c r="V340" s="12" t="s">
        <v>53</v>
      </c>
      <c r="W340" s="12" t="s">
        <v>149</v>
      </c>
      <c r="X340" s="12" t="s">
        <v>739</v>
      </c>
      <c r="Y340" s="12">
        <v>5701</v>
      </c>
      <c r="Z340" s="13">
        <v>42095</v>
      </c>
      <c r="AA340" s="14" t="str">
        <f>TEXT(Table1[[#This Row],[Order Date]],"mmmm")</f>
        <v>April</v>
      </c>
      <c r="AB340" s="8" t="str">
        <f>TEXT(Table1[[#This Row],[Order Date]],"yyyy")</f>
        <v>2015</v>
      </c>
      <c r="AC340" s="13">
        <v>42095</v>
      </c>
      <c r="AD340" s="12">
        <v>-281.17583999999999</v>
      </c>
      <c r="AE340" s="12">
        <v>2</v>
      </c>
      <c r="AF340" s="12">
        <v>99.36</v>
      </c>
      <c r="AG340" s="12">
        <v>91433</v>
      </c>
      <c r="AH340" s="7" t="str">
        <f>IF(COUNTIF(Returns!$A$2:$A$1635,Orders!AG340)&gt;0,"Returned","Not Returned")</f>
        <v>Not Returned</v>
      </c>
    </row>
    <row r="341" spans="5:34" ht="12.75" customHeight="1" thickTop="1" thickBot="1" x14ac:dyDescent="0.3">
      <c r="E341" s="9">
        <v>21718</v>
      </c>
      <c r="F341" s="2" t="s">
        <v>56</v>
      </c>
      <c r="G341" s="2">
        <v>0.02</v>
      </c>
      <c r="H341" s="2">
        <v>419.19</v>
      </c>
      <c r="I341" s="2">
        <v>19.989999999999998</v>
      </c>
      <c r="J341" s="2">
        <v>627</v>
      </c>
      <c r="K341" s="7" t="str">
        <f>IF(COUNTIF(Table1[Customer ID],Table1[[#This Row],[Customer ID]])&gt;1,"Repeat Customer","One-Time Customer")</f>
        <v>One-Time Customer</v>
      </c>
      <c r="L341" s="2" t="s">
        <v>740</v>
      </c>
      <c r="M341" s="2" t="s">
        <v>49</v>
      </c>
      <c r="N341" s="2" t="s">
        <v>28</v>
      </c>
      <c r="O341" s="2" t="s">
        <v>29</v>
      </c>
      <c r="P341" s="2" t="s">
        <v>141</v>
      </c>
      <c r="Q341" s="2" t="s">
        <v>59</v>
      </c>
      <c r="R341" s="2" t="s">
        <v>741</v>
      </c>
      <c r="S341" s="2">
        <v>0.57999999999999996</v>
      </c>
      <c r="T341" s="7">
        <f>Table1[[#This Row],[Profit]]/Table1[[#This Row],[Sales]]</f>
        <v>0.69</v>
      </c>
      <c r="U341" s="2" t="s">
        <v>33</v>
      </c>
      <c r="V341" s="2" t="s">
        <v>53</v>
      </c>
      <c r="W341" s="2" t="s">
        <v>154</v>
      </c>
      <c r="X341" s="2" t="s">
        <v>742</v>
      </c>
      <c r="Y341" s="2">
        <v>43952</v>
      </c>
      <c r="Z341" s="10">
        <v>42115</v>
      </c>
      <c r="AA341" s="14" t="str">
        <f>TEXT(Table1[[#This Row],[Order Date]],"mmmm")</f>
        <v>April</v>
      </c>
      <c r="AB341" s="8" t="str">
        <f>TEXT(Table1[[#This Row],[Order Date]],"yyyy")</f>
        <v>2015</v>
      </c>
      <c r="AC341" s="10">
        <v>42116</v>
      </c>
      <c r="AD341" s="2">
        <v>6610.2</v>
      </c>
      <c r="AE341" s="2">
        <v>22</v>
      </c>
      <c r="AF341" s="2">
        <v>9580</v>
      </c>
      <c r="AG341" s="2">
        <v>90469</v>
      </c>
      <c r="AH341" s="7" t="str">
        <f>IF(COUNTIF(Returns!$A$2:$A$1635,Orders!AG341)&gt;0,"Returned","Not Returned")</f>
        <v>Not Returned</v>
      </c>
    </row>
    <row r="342" spans="5:34" ht="12.75" customHeight="1" thickTop="1" thickBot="1" x14ac:dyDescent="0.3">
      <c r="E342" s="11">
        <v>19364</v>
      </c>
      <c r="F342" s="12" t="s">
        <v>25</v>
      </c>
      <c r="G342" s="12">
        <v>0.01</v>
      </c>
      <c r="H342" s="12">
        <v>2.08</v>
      </c>
      <c r="I342" s="12">
        <v>5.33</v>
      </c>
      <c r="J342" s="12">
        <v>635</v>
      </c>
      <c r="K342" s="7" t="str">
        <f>IF(COUNTIF(Table1[Customer ID],Table1[[#This Row],[Customer ID]])&gt;1,"Repeat Customer","One-Time Customer")</f>
        <v>Repeat Customer</v>
      </c>
      <c r="L342" s="12" t="s">
        <v>743</v>
      </c>
      <c r="M342" s="12" t="s">
        <v>49</v>
      </c>
      <c r="N342" s="12" t="s">
        <v>28</v>
      </c>
      <c r="O342" s="12" t="s">
        <v>41</v>
      </c>
      <c r="P342" s="12" t="s">
        <v>50</v>
      </c>
      <c r="Q342" s="12" t="s">
        <v>59</v>
      </c>
      <c r="R342" s="12" t="s">
        <v>744</v>
      </c>
      <c r="S342" s="12">
        <v>0.43</v>
      </c>
      <c r="T342" s="7">
        <f>Table1[[#This Row],[Profit]]/Table1[[#This Row],[Sales]]</f>
        <v>-3.6621610169491525</v>
      </c>
      <c r="U342" s="12" t="s">
        <v>33</v>
      </c>
      <c r="V342" s="12" t="s">
        <v>61</v>
      </c>
      <c r="W342" s="12" t="s">
        <v>62</v>
      </c>
      <c r="X342" s="12" t="s">
        <v>745</v>
      </c>
      <c r="Y342" s="12">
        <v>55106</v>
      </c>
      <c r="Z342" s="13">
        <v>42099</v>
      </c>
      <c r="AA342" s="14" t="str">
        <f>TEXT(Table1[[#This Row],[Order Date]],"mmmm")</f>
        <v>April</v>
      </c>
      <c r="AB342" s="8" t="str">
        <f>TEXT(Table1[[#This Row],[Order Date]],"yyyy")</f>
        <v>2015</v>
      </c>
      <c r="AC342" s="13">
        <v>42099</v>
      </c>
      <c r="AD342" s="12">
        <v>-103.7124</v>
      </c>
      <c r="AE342" s="12">
        <v>12</v>
      </c>
      <c r="AF342" s="12">
        <v>28.32</v>
      </c>
      <c r="AG342" s="12">
        <v>89284</v>
      </c>
      <c r="AH342" s="7" t="str">
        <f>IF(COUNTIF(Returns!$A$2:$A$1635,Orders!AG342)&gt;0,"Returned","Not Returned")</f>
        <v>Not Returned</v>
      </c>
    </row>
    <row r="343" spans="5:34" ht="12.75" customHeight="1" thickTop="1" thickBot="1" x14ac:dyDescent="0.3">
      <c r="E343" s="9">
        <v>19365</v>
      </c>
      <c r="F343" s="2" t="s">
        <v>25</v>
      </c>
      <c r="G343" s="2">
        <v>0.03</v>
      </c>
      <c r="H343" s="2">
        <v>370.98</v>
      </c>
      <c r="I343" s="2">
        <v>99</v>
      </c>
      <c r="J343" s="2">
        <v>635</v>
      </c>
      <c r="K343" s="7" t="str">
        <f>IF(COUNTIF(Table1[Customer ID],Table1[[#This Row],[Customer ID]])&gt;1,"Repeat Customer","One-Time Customer")</f>
        <v>Repeat Customer</v>
      </c>
      <c r="L343" s="2" t="s">
        <v>743</v>
      </c>
      <c r="M343" s="2" t="s">
        <v>39</v>
      </c>
      <c r="N343" s="2" t="s">
        <v>28</v>
      </c>
      <c r="O343" s="2" t="s">
        <v>29</v>
      </c>
      <c r="P343" s="2" t="s">
        <v>141</v>
      </c>
      <c r="Q343" s="2" t="s">
        <v>43</v>
      </c>
      <c r="R343" s="2" t="s">
        <v>746</v>
      </c>
      <c r="S343" s="2">
        <v>0.65</v>
      </c>
      <c r="T343" s="7">
        <f>Table1[[#This Row],[Profit]]/Table1[[#This Row],[Sales]]</f>
        <v>-5.3815517711702586E-2</v>
      </c>
      <c r="U343" s="2" t="s">
        <v>33</v>
      </c>
      <c r="V343" s="2" t="s">
        <v>61</v>
      </c>
      <c r="W343" s="2" t="s">
        <v>62</v>
      </c>
      <c r="X343" s="2" t="s">
        <v>745</v>
      </c>
      <c r="Y343" s="2">
        <v>55106</v>
      </c>
      <c r="Z343" s="10">
        <v>42099</v>
      </c>
      <c r="AA343" s="14" t="str">
        <f>TEXT(Table1[[#This Row],[Order Date]],"mmmm")</f>
        <v>April</v>
      </c>
      <c r="AB343" s="8" t="str">
        <f>TEXT(Table1[[#This Row],[Order Date]],"yyyy")</f>
        <v>2015</v>
      </c>
      <c r="AC343" s="10">
        <v>42100</v>
      </c>
      <c r="AD343" s="2">
        <v>-124.2864</v>
      </c>
      <c r="AE343" s="2">
        <v>6</v>
      </c>
      <c r="AF343" s="2">
        <v>2309.4899999999998</v>
      </c>
      <c r="AG343" s="2">
        <v>89284</v>
      </c>
      <c r="AH343" s="7" t="str">
        <f>IF(COUNTIF(Returns!$A$2:$A$1635,Orders!AG343)&gt;0,"Returned","Not Returned")</f>
        <v>Not Returned</v>
      </c>
    </row>
    <row r="344" spans="5:34" ht="12.75" customHeight="1" thickTop="1" thickBot="1" x14ac:dyDescent="0.3">
      <c r="E344" s="11">
        <v>19539</v>
      </c>
      <c r="F344" s="12" t="s">
        <v>106</v>
      </c>
      <c r="G344" s="12">
        <v>0.06</v>
      </c>
      <c r="H344" s="12">
        <v>160.97999999999999</v>
      </c>
      <c r="I344" s="12">
        <v>35.020000000000003</v>
      </c>
      <c r="J344" s="12">
        <v>637</v>
      </c>
      <c r="K344" s="7" t="str">
        <f>IF(COUNTIF(Table1[Customer ID],Table1[[#This Row],[Customer ID]])&gt;1,"Repeat Customer","One-Time Customer")</f>
        <v>One-Time Customer</v>
      </c>
      <c r="L344" s="12" t="s">
        <v>747</v>
      </c>
      <c r="M344" s="12" t="s">
        <v>39</v>
      </c>
      <c r="N344" s="12" t="s">
        <v>114</v>
      </c>
      <c r="O344" s="12" t="s">
        <v>41</v>
      </c>
      <c r="P344" s="12" t="s">
        <v>191</v>
      </c>
      <c r="Q344" s="12" t="s">
        <v>121</v>
      </c>
      <c r="R344" s="12" t="s">
        <v>748</v>
      </c>
      <c r="S344" s="12">
        <v>0.72</v>
      </c>
      <c r="T344" s="7">
        <f>Table1[[#This Row],[Profit]]/Table1[[#This Row],[Sales]]</f>
        <v>-0.18642705822193004</v>
      </c>
      <c r="U344" s="12" t="s">
        <v>33</v>
      </c>
      <c r="V344" s="12" t="s">
        <v>34</v>
      </c>
      <c r="W344" s="12" t="s">
        <v>45</v>
      </c>
      <c r="X344" s="12" t="s">
        <v>749</v>
      </c>
      <c r="Y344" s="12">
        <v>95051</v>
      </c>
      <c r="Z344" s="13">
        <v>42083</v>
      </c>
      <c r="AA344" s="14" t="str">
        <f>TEXT(Table1[[#This Row],[Order Date]],"mmmm")</f>
        <v>March</v>
      </c>
      <c r="AB344" s="8" t="str">
        <f>TEXT(Table1[[#This Row],[Order Date]],"yyyy")</f>
        <v>2015</v>
      </c>
      <c r="AC344" s="13">
        <v>42087</v>
      </c>
      <c r="AD344" s="12">
        <v>-229.68</v>
      </c>
      <c r="AE344" s="12">
        <v>8</v>
      </c>
      <c r="AF344" s="12">
        <v>1232.01</v>
      </c>
      <c r="AG344" s="12">
        <v>87953</v>
      </c>
      <c r="AH344" s="7" t="str">
        <f>IF(COUNTIF(Returns!$A$2:$A$1635,Orders!AG344)&gt;0,"Returned","Not Returned")</f>
        <v>Not Returned</v>
      </c>
    </row>
    <row r="345" spans="5:34" ht="12.75" customHeight="1" thickTop="1" thickBot="1" x14ac:dyDescent="0.3">
      <c r="E345" s="9">
        <v>24387</v>
      </c>
      <c r="F345" s="2" t="s">
        <v>47</v>
      </c>
      <c r="G345" s="2">
        <v>0.06</v>
      </c>
      <c r="H345" s="2">
        <v>65.989999999999995</v>
      </c>
      <c r="I345" s="2">
        <v>8.8000000000000007</v>
      </c>
      <c r="J345" s="2">
        <v>638</v>
      </c>
      <c r="K345" s="7" t="str">
        <f>IF(COUNTIF(Table1[Customer ID],Table1[[#This Row],[Customer ID]])&gt;1,"Repeat Customer","One-Time Customer")</f>
        <v>Repeat Customer</v>
      </c>
      <c r="L345" s="2" t="s">
        <v>750</v>
      </c>
      <c r="M345" s="2" t="s">
        <v>27</v>
      </c>
      <c r="N345" s="2" t="s">
        <v>114</v>
      </c>
      <c r="O345" s="2" t="s">
        <v>77</v>
      </c>
      <c r="P345" s="2" t="s">
        <v>78</v>
      </c>
      <c r="Q345" s="2" t="s">
        <v>59</v>
      </c>
      <c r="R345" s="2" t="s">
        <v>751</v>
      </c>
      <c r="S345" s="2">
        <v>0.57999999999999996</v>
      </c>
      <c r="T345" s="7">
        <f>Table1[[#This Row],[Profit]]/Table1[[#This Row],[Sales]]</f>
        <v>0.56892057348236502</v>
      </c>
      <c r="U345" s="2" t="s">
        <v>33</v>
      </c>
      <c r="V345" s="2" t="s">
        <v>34</v>
      </c>
      <c r="W345" s="2" t="s">
        <v>45</v>
      </c>
      <c r="X345" s="2" t="s">
        <v>752</v>
      </c>
      <c r="Y345" s="2">
        <v>95062</v>
      </c>
      <c r="Z345" s="10">
        <v>42124</v>
      </c>
      <c r="AA345" s="14" t="str">
        <f>TEXT(Table1[[#This Row],[Order Date]],"mmmm")</f>
        <v>April</v>
      </c>
      <c r="AB345" s="8" t="str">
        <f>TEXT(Table1[[#This Row],[Order Date]],"yyyy")</f>
        <v>2015</v>
      </c>
      <c r="AC345" s="10">
        <v>42125</v>
      </c>
      <c r="AD345" s="2">
        <v>288.08999999999997</v>
      </c>
      <c r="AE345" s="2">
        <v>9</v>
      </c>
      <c r="AF345" s="2">
        <v>506.38</v>
      </c>
      <c r="AG345" s="2">
        <v>87954</v>
      </c>
      <c r="AH345" s="7" t="str">
        <f>IF(COUNTIF(Returns!$A$2:$A$1635,Orders!AG345)&gt;0,"Returned","Not Returned")</f>
        <v>Not Returned</v>
      </c>
    </row>
    <row r="346" spans="5:34" ht="12.75" customHeight="1" thickTop="1" thickBot="1" x14ac:dyDescent="0.3">
      <c r="E346" s="11">
        <v>24388</v>
      </c>
      <c r="F346" s="12" t="s">
        <v>47</v>
      </c>
      <c r="G346" s="12">
        <v>0</v>
      </c>
      <c r="H346" s="12">
        <v>195.99</v>
      </c>
      <c r="I346" s="12">
        <v>4.2</v>
      </c>
      <c r="J346" s="12">
        <v>638</v>
      </c>
      <c r="K346" s="7" t="str">
        <f>IF(COUNTIF(Table1[Customer ID],Table1[[#This Row],[Customer ID]])&gt;1,"Repeat Customer","One-Time Customer")</f>
        <v>Repeat Customer</v>
      </c>
      <c r="L346" s="12" t="s">
        <v>750</v>
      </c>
      <c r="M346" s="12" t="s">
        <v>27</v>
      </c>
      <c r="N346" s="12" t="s">
        <v>114</v>
      </c>
      <c r="O346" s="12" t="s">
        <v>77</v>
      </c>
      <c r="P346" s="12" t="s">
        <v>78</v>
      </c>
      <c r="Q346" s="12" t="s">
        <v>59</v>
      </c>
      <c r="R346" s="12" t="s">
        <v>753</v>
      </c>
      <c r="S346" s="12">
        <v>0.56999999999999995</v>
      </c>
      <c r="T346" s="7">
        <f>Table1[[#This Row],[Profit]]/Table1[[#This Row],[Sales]]</f>
        <v>0.69</v>
      </c>
      <c r="U346" s="12" t="s">
        <v>33</v>
      </c>
      <c r="V346" s="12" t="s">
        <v>34</v>
      </c>
      <c r="W346" s="12" t="s">
        <v>45</v>
      </c>
      <c r="X346" s="12" t="s">
        <v>752</v>
      </c>
      <c r="Y346" s="12">
        <v>95062</v>
      </c>
      <c r="Z346" s="13">
        <v>42124</v>
      </c>
      <c r="AA346" s="14" t="str">
        <f>TEXT(Table1[[#This Row],[Order Date]],"mmmm")</f>
        <v>April</v>
      </c>
      <c r="AB346" s="8" t="str">
        <f>TEXT(Table1[[#This Row],[Order Date]],"yyyy")</f>
        <v>2015</v>
      </c>
      <c r="AC346" s="13">
        <v>42126</v>
      </c>
      <c r="AD346" s="12">
        <v>719.47679999999991</v>
      </c>
      <c r="AE346" s="12">
        <v>6</v>
      </c>
      <c r="AF346" s="12">
        <v>1042.72</v>
      </c>
      <c r="AG346" s="12">
        <v>87954</v>
      </c>
      <c r="AH346" s="7" t="str">
        <f>IF(COUNTIF(Returns!$A$2:$A$1635,Orders!AG346)&gt;0,"Returned","Not Returned")</f>
        <v>Not Returned</v>
      </c>
    </row>
    <row r="347" spans="5:34" ht="12.75" customHeight="1" thickTop="1" thickBot="1" x14ac:dyDescent="0.3">
      <c r="E347" s="9">
        <v>25893</v>
      </c>
      <c r="F347" s="2" t="s">
        <v>37</v>
      </c>
      <c r="G347" s="2">
        <v>0</v>
      </c>
      <c r="H347" s="2">
        <v>236.97</v>
      </c>
      <c r="I347" s="2">
        <v>59.24</v>
      </c>
      <c r="J347" s="2">
        <v>639</v>
      </c>
      <c r="K347" s="7" t="str">
        <f>IF(COUNTIF(Table1[Customer ID],Table1[[#This Row],[Customer ID]])&gt;1,"Repeat Customer","One-Time Customer")</f>
        <v>One-Time Customer</v>
      </c>
      <c r="L347" s="2" t="s">
        <v>754</v>
      </c>
      <c r="M347" s="2" t="s">
        <v>39</v>
      </c>
      <c r="N347" s="2" t="s">
        <v>114</v>
      </c>
      <c r="O347" s="2" t="s">
        <v>41</v>
      </c>
      <c r="P347" s="2" t="s">
        <v>152</v>
      </c>
      <c r="Q347" s="2" t="s">
        <v>121</v>
      </c>
      <c r="R347" s="2" t="s">
        <v>755</v>
      </c>
      <c r="S347" s="2">
        <v>0.61</v>
      </c>
      <c r="T347" s="7">
        <f>Table1[[#This Row],[Profit]]/Table1[[#This Row],[Sales]]</f>
        <v>0.67350317247769653</v>
      </c>
      <c r="U347" s="2" t="s">
        <v>33</v>
      </c>
      <c r="V347" s="2" t="s">
        <v>34</v>
      </c>
      <c r="W347" s="2" t="s">
        <v>45</v>
      </c>
      <c r="X347" s="2" t="s">
        <v>756</v>
      </c>
      <c r="Y347" s="2">
        <v>93454</v>
      </c>
      <c r="Z347" s="10">
        <v>42049</v>
      </c>
      <c r="AA347" s="14" t="str">
        <f>TEXT(Table1[[#This Row],[Order Date]],"mmmm")</f>
        <v>February</v>
      </c>
      <c r="AB347" s="8" t="str">
        <f>TEXT(Table1[[#This Row],[Order Date]],"yyyy")</f>
        <v>2015</v>
      </c>
      <c r="AC347" s="10">
        <v>42050</v>
      </c>
      <c r="AD347" s="2">
        <v>1192.04</v>
      </c>
      <c r="AE347" s="2">
        <v>9</v>
      </c>
      <c r="AF347" s="2">
        <v>1769.91</v>
      </c>
      <c r="AG347" s="2">
        <v>87952</v>
      </c>
      <c r="AH347" s="7" t="str">
        <f>IF(COUNTIF(Returns!$A$2:$A$1635,Orders!AG347)&gt;0,"Returned","Not Returned")</f>
        <v>Not Returned</v>
      </c>
    </row>
    <row r="348" spans="5:34" ht="12.75" customHeight="1" thickTop="1" thickBot="1" x14ac:dyDescent="0.3">
      <c r="E348" s="11">
        <v>7893</v>
      </c>
      <c r="F348" s="12" t="s">
        <v>37</v>
      </c>
      <c r="G348" s="12">
        <v>0</v>
      </c>
      <c r="H348" s="12">
        <v>236.97</v>
      </c>
      <c r="I348" s="12">
        <v>59.24</v>
      </c>
      <c r="J348" s="12">
        <v>640</v>
      </c>
      <c r="K348" s="7" t="str">
        <f>IF(COUNTIF(Table1[Customer ID],Table1[[#This Row],[Customer ID]])&gt;1,"Repeat Customer","One-Time Customer")</f>
        <v>Repeat Customer</v>
      </c>
      <c r="L348" s="12" t="s">
        <v>757</v>
      </c>
      <c r="M348" s="12" t="s">
        <v>39</v>
      </c>
      <c r="N348" s="12" t="s">
        <v>114</v>
      </c>
      <c r="O348" s="12" t="s">
        <v>41</v>
      </c>
      <c r="P348" s="12" t="s">
        <v>152</v>
      </c>
      <c r="Q348" s="12" t="s">
        <v>121</v>
      </c>
      <c r="R348" s="12" t="s">
        <v>755</v>
      </c>
      <c r="S348" s="12">
        <v>0.61</v>
      </c>
      <c r="T348" s="7">
        <f>Table1[[#This Row],[Profit]]/Table1[[#This Row],[Sales]]</f>
        <v>0.17827989602682484</v>
      </c>
      <c r="U348" s="12" t="s">
        <v>33</v>
      </c>
      <c r="V348" s="12" t="s">
        <v>34</v>
      </c>
      <c r="W348" s="12" t="s">
        <v>35</v>
      </c>
      <c r="X348" s="12" t="s">
        <v>209</v>
      </c>
      <c r="Y348" s="12">
        <v>98119</v>
      </c>
      <c r="Z348" s="13">
        <v>42049</v>
      </c>
      <c r="AA348" s="14" t="str">
        <f>TEXT(Table1[[#This Row],[Order Date]],"mmmm")</f>
        <v>February</v>
      </c>
      <c r="AB348" s="8" t="str">
        <f>TEXT(Table1[[#This Row],[Order Date]],"yyyy")</f>
        <v>2015</v>
      </c>
      <c r="AC348" s="13">
        <v>42050</v>
      </c>
      <c r="AD348" s="12">
        <v>1192.04</v>
      </c>
      <c r="AE348" s="12">
        <v>34</v>
      </c>
      <c r="AF348" s="12">
        <v>6686.34</v>
      </c>
      <c r="AG348" s="12">
        <v>56452</v>
      </c>
      <c r="AH348" s="7" t="str">
        <f>IF(COUNTIF(Returns!$A$2:$A$1635,Orders!AG348)&gt;0,"Returned","Not Returned")</f>
        <v>Returned</v>
      </c>
    </row>
    <row r="349" spans="5:34" ht="12.75" customHeight="1" thickTop="1" thickBot="1" x14ac:dyDescent="0.3">
      <c r="E349" s="9">
        <v>1539</v>
      </c>
      <c r="F349" s="2" t="s">
        <v>106</v>
      </c>
      <c r="G349" s="2">
        <v>0.06</v>
      </c>
      <c r="H349" s="2">
        <v>160.97999999999999</v>
      </c>
      <c r="I349" s="2">
        <v>35.020000000000003</v>
      </c>
      <c r="J349" s="2">
        <v>640</v>
      </c>
      <c r="K349" s="7" t="str">
        <f>IF(COUNTIF(Table1[Customer ID],Table1[[#This Row],[Customer ID]])&gt;1,"Repeat Customer","One-Time Customer")</f>
        <v>Repeat Customer</v>
      </c>
      <c r="L349" s="2" t="s">
        <v>757</v>
      </c>
      <c r="M349" s="2" t="s">
        <v>39</v>
      </c>
      <c r="N349" s="2" t="s">
        <v>114</v>
      </c>
      <c r="O349" s="2" t="s">
        <v>41</v>
      </c>
      <c r="P349" s="2" t="s">
        <v>191</v>
      </c>
      <c r="Q349" s="2" t="s">
        <v>121</v>
      </c>
      <c r="R349" s="2" t="s">
        <v>748</v>
      </c>
      <c r="S349" s="2">
        <v>0.72</v>
      </c>
      <c r="T349" s="7">
        <f>Table1[[#This Row],[Profit]]/Table1[[#This Row],[Sales]]</f>
        <v>-4.9713747686713348E-2</v>
      </c>
      <c r="U349" s="2" t="s">
        <v>33</v>
      </c>
      <c r="V349" s="2" t="s">
        <v>34</v>
      </c>
      <c r="W349" s="2" t="s">
        <v>35</v>
      </c>
      <c r="X349" s="2" t="s">
        <v>209</v>
      </c>
      <c r="Y349" s="2">
        <v>98119</v>
      </c>
      <c r="Z349" s="10">
        <v>42083</v>
      </c>
      <c r="AA349" s="14" t="str">
        <f>TEXT(Table1[[#This Row],[Order Date]],"mmmm")</f>
        <v>March</v>
      </c>
      <c r="AB349" s="8" t="str">
        <f>TEXT(Table1[[#This Row],[Order Date]],"yyyy")</f>
        <v>2015</v>
      </c>
      <c r="AC349" s="10">
        <v>42087</v>
      </c>
      <c r="AD349" s="2">
        <v>-229.68</v>
      </c>
      <c r="AE349" s="2">
        <v>30</v>
      </c>
      <c r="AF349" s="2">
        <v>4620.05</v>
      </c>
      <c r="AG349" s="2">
        <v>11077</v>
      </c>
      <c r="AH349" s="7" t="str">
        <f>IF(COUNTIF(Returns!$A$2:$A$1635,Orders!AG349)&gt;0,"Returned","Not Returned")</f>
        <v>Not Returned</v>
      </c>
    </row>
    <row r="350" spans="5:34" ht="12.75" customHeight="1" thickTop="1" thickBot="1" x14ac:dyDescent="0.3">
      <c r="E350" s="11">
        <v>6387</v>
      </c>
      <c r="F350" s="12" t="s">
        <v>47</v>
      </c>
      <c r="G350" s="12">
        <v>0.06</v>
      </c>
      <c r="H350" s="12">
        <v>65.989999999999995</v>
      </c>
      <c r="I350" s="12">
        <v>8.8000000000000007</v>
      </c>
      <c r="J350" s="12">
        <v>640</v>
      </c>
      <c r="K350" s="7" t="str">
        <f>IF(COUNTIF(Table1[Customer ID],Table1[[#This Row],[Customer ID]])&gt;1,"Repeat Customer","One-Time Customer")</f>
        <v>Repeat Customer</v>
      </c>
      <c r="L350" s="12" t="s">
        <v>757</v>
      </c>
      <c r="M350" s="12" t="s">
        <v>27</v>
      </c>
      <c r="N350" s="12" t="s">
        <v>114</v>
      </c>
      <c r="O350" s="12" t="s">
        <v>77</v>
      </c>
      <c r="P350" s="12" t="s">
        <v>78</v>
      </c>
      <c r="Q350" s="12" t="s">
        <v>59</v>
      </c>
      <c r="R350" s="12" t="s">
        <v>751</v>
      </c>
      <c r="S350" s="12">
        <v>0.57999999999999996</v>
      </c>
      <c r="T350" s="7">
        <f>Table1[[#This Row],[Profit]]/Table1[[#This Row],[Sales]]</f>
        <v>0.15059749709876735</v>
      </c>
      <c r="U350" s="12" t="s">
        <v>33</v>
      </c>
      <c r="V350" s="12" t="s">
        <v>34</v>
      </c>
      <c r="W350" s="12" t="s">
        <v>35</v>
      </c>
      <c r="X350" s="12" t="s">
        <v>209</v>
      </c>
      <c r="Y350" s="12">
        <v>98119</v>
      </c>
      <c r="Z350" s="13">
        <v>42124</v>
      </c>
      <c r="AA350" s="14" t="str">
        <f>TEXT(Table1[[#This Row],[Order Date]],"mmmm")</f>
        <v>April</v>
      </c>
      <c r="AB350" s="8" t="str">
        <f>TEXT(Table1[[#This Row],[Order Date]],"yyyy")</f>
        <v>2015</v>
      </c>
      <c r="AC350" s="13">
        <v>42125</v>
      </c>
      <c r="AD350" s="12">
        <v>288.08999999999997</v>
      </c>
      <c r="AE350" s="12">
        <v>34</v>
      </c>
      <c r="AF350" s="12">
        <v>1912.98</v>
      </c>
      <c r="AG350" s="12">
        <v>45380</v>
      </c>
      <c r="AH350" s="7" t="str">
        <f>IF(COUNTIF(Returns!$A$2:$A$1635,Orders!AG350)&gt;0,"Returned","Not Returned")</f>
        <v>Not Returned</v>
      </c>
    </row>
    <row r="351" spans="5:34" ht="12.75" customHeight="1" thickTop="1" thickBot="1" x14ac:dyDescent="0.3">
      <c r="E351" s="9">
        <v>6388</v>
      </c>
      <c r="F351" s="2" t="s">
        <v>47</v>
      </c>
      <c r="G351" s="2">
        <v>0</v>
      </c>
      <c r="H351" s="2">
        <v>195.99</v>
      </c>
      <c r="I351" s="2">
        <v>4.2</v>
      </c>
      <c r="J351" s="2">
        <v>640</v>
      </c>
      <c r="K351" s="7" t="str">
        <f>IF(COUNTIF(Table1[Customer ID],Table1[[#This Row],[Customer ID]])&gt;1,"Repeat Customer","One-Time Customer")</f>
        <v>Repeat Customer</v>
      </c>
      <c r="L351" s="2" t="s">
        <v>757</v>
      </c>
      <c r="M351" s="2" t="s">
        <v>27</v>
      </c>
      <c r="N351" s="2" t="s">
        <v>114</v>
      </c>
      <c r="O351" s="2" t="s">
        <v>77</v>
      </c>
      <c r="P351" s="2" t="s">
        <v>78</v>
      </c>
      <c r="Q351" s="2" t="s">
        <v>59</v>
      </c>
      <c r="R351" s="2" t="s">
        <v>753</v>
      </c>
      <c r="S351" s="2">
        <v>0.56999999999999995</v>
      </c>
      <c r="T351" s="7">
        <f>Table1[[#This Row],[Profit]]/Table1[[#This Row],[Sales]]</f>
        <v>0.24707291284552144</v>
      </c>
      <c r="U351" s="2" t="s">
        <v>33</v>
      </c>
      <c r="V351" s="2" t="s">
        <v>34</v>
      </c>
      <c r="W351" s="2" t="s">
        <v>35</v>
      </c>
      <c r="X351" s="2" t="s">
        <v>209</v>
      </c>
      <c r="Y351" s="2">
        <v>98119</v>
      </c>
      <c r="Z351" s="10">
        <v>42124</v>
      </c>
      <c r="AA351" s="14" t="str">
        <f>TEXT(Table1[[#This Row],[Order Date]],"mmmm")</f>
        <v>April</v>
      </c>
      <c r="AB351" s="8" t="str">
        <f>TEXT(Table1[[#This Row],[Order Date]],"yyyy")</f>
        <v>2015</v>
      </c>
      <c r="AC351" s="10">
        <v>42126</v>
      </c>
      <c r="AD351" s="2">
        <v>1030.509</v>
      </c>
      <c r="AE351" s="2">
        <v>24</v>
      </c>
      <c r="AF351" s="2">
        <v>4170.87</v>
      </c>
      <c r="AG351" s="2">
        <v>45380</v>
      </c>
      <c r="AH351" s="7" t="str">
        <f>IF(COUNTIF(Returns!$A$2:$A$1635,Orders!AG351)&gt;0,"Returned","Not Returned")</f>
        <v>Not Returned</v>
      </c>
    </row>
    <row r="352" spans="5:34" ht="12.75" customHeight="1" thickTop="1" thickBot="1" x14ac:dyDescent="0.3">
      <c r="E352" s="11">
        <v>24869</v>
      </c>
      <c r="F352" s="12" t="s">
        <v>106</v>
      </c>
      <c r="G352" s="12">
        <v>0.03</v>
      </c>
      <c r="H352" s="12">
        <v>51.75</v>
      </c>
      <c r="I352" s="12">
        <v>19.989999999999998</v>
      </c>
      <c r="J352" s="12">
        <v>646</v>
      </c>
      <c r="K352" s="7" t="str">
        <f>IF(COUNTIF(Table1[Customer ID],Table1[[#This Row],[Customer ID]])&gt;1,"Repeat Customer","One-Time Customer")</f>
        <v>One-Time Customer</v>
      </c>
      <c r="L352" s="12" t="s">
        <v>758</v>
      </c>
      <c r="M352" s="12" t="s">
        <v>49</v>
      </c>
      <c r="N352" s="12" t="s">
        <v>28</v>
      </c>
      <c r="O352" s="12" t="s">
        <v>41</v>
      </c>
      <c r="P352" s="12" t="s">
        <v>50</v>
      </c>
      <c r="Q352" s="12" t="s">
        <v>59</v>
      </c>
      <c r="R352" s="12" t="s">
        <v>759</v>
      </c>
      <c r="S352" s="12">
        <v>0.55000000000000004</v>
      </c>
      <c r="T352" s="7">
        <f>Table1[[#This Row],[Profit]]/Table1[[#This Row],[Sales]]</f>
        <v>0.31929751712851584</v>
      </c>
      <c r="U352" s="12" t="s">
        <v>33</v>
      </c>
      <c r="V352" s="12" t="s">
        <v>61</v>
      </c>
      <c r="W352" s="12" t="s">
        <v>62</v>
      </c>
      <c r="X352" s="12" t="s">
        <v>760</v>
      </c>
      <c r="Y352" s="12">
        <v>55379</v>
      </c>
      <c r="Z352" s="13">
        <v>42172</v>
      </c>
      <c r="AA352" s="14" t="str">
        <f>TEXT(Table1[[#This Row],[Order Date]],"mmmm")</f>
        <v>June</v>
      </c>
      <c r="AB352" s="8" t="str">
        <f>TEXT(Table1[[#This Row],[Order Date]],"yyyy")</f>
        <v>2015</v>
      </c>
      <c r="AC352" s="13">
        <v>42177</v>
      </c>
      <c r="AD352" s="12">
        <v>261.44400000000002</v>
      </c>
      <c r="AE352" s="12">
        <v>16</v>
      </c>
      <c r="AF352" s="12">
        <v>818.81</v>
      </c>
      <c r="AG352" s="12">
        <v>90735</v>
      </c>
      <c r="AH352" s="7" t="str">
        <f>IF(COUNTIF(Returns!$A$2:$A$1635,Orders!AG352)&gt;0,"Returned","Not Returned")</f>
        <v>Not Returned</v>
      </c>
    </row>
    <row r="353" spans="5:34" ht="12.75" customHeight="1" thickTop="1" thickBot="1" x14ac:dyDescent="0.3">
      <c r="E353" s="9">
        <v>21760</v>
      </c>
      <c r="F353" s="2" t="s">
        <v>37</v>
      </c>
      <c r="G353" s="2">
        <v>0.02</v>
      </c>
      <c r="H353" s="2">
        <v>25.38</v>
      </c>
      <c r="I353" s="2">
        <v>8.99</v>
      </c>
      <c r="J353" s="2">
        <v>648</v>
      </c>
      <c r="K353" s="7" t="str">
        <f>IF(COUNTIF(Table1[Customer ID],Table1[[#This Row],[Customer ID]])&gt;1,"Repeat Customer","One-Time Customer")</f>
        <v>One-Time Customer</v>
      </c>
      <c r="L353" s="2" t="s">
        <v>761</v>
      </c>
      <c r="M353" s="2" t="s">
        <v>49</v>
      </c>
      <c r="N353" s="2" t="s">
        <v>40</v>
      </c>
      <c r="O353" s="2" t="s">
        <v>41</v>
      </c>
      <c r="P353" s="2" t="s">
        <v>50</v>
      </c>
      <c r="Q353" s="2" t="s">
        <v>51</v>
      </c>
      <c r="R353" s="2" t="s">
        <v>762</v>
      </c>
      <c r="S353" s="2">
        <v>0.5</v>
      </c>
      <c r="T353" s="7">
        <f>Table1[[#This Row],[Profit]]/Table1[[#This Row],[Sales]]</f>
        <v>-0.30372324831427733</v>
      </c>
      <c r="U353" s="2" t="s">
        <v>33</v>
      </c>
      <c r="V353" s="2" t="s">
        <v>61</v>
      </c>
      <c r="W353" s="2" t="s">
        <v>178</v>
      </c>
      <c r="X353" s="2" t="s">
        <v>763</v>
      </c>
      <c r="Y353" s="2">
        <v>60440</v>
      </c>
      <c r="Z353" s="10">
        <v>42176</v>
      </c>
      <c r="AA353" s="14" t="str">
        <f>TEXT(Table1[[#This Row],[Order Date]],"mmmm")</f>
        <v>June</v>
      </c>
      <c r="AB353" s="8" t="str">
        <f>TEXT(Table1[[#This Row],[Order Date]],"yyyy")</f>
        <v>2015</v>
      </c>
      <c r="AC353" s="10">
        <v>42177</v>
      </c>
      <c r="AD353" s="2">
        <v>-10.36</v>
      </c>
      <c r="AE353" s="2">
        <v>1</v>
      </c>
      <c r="AF353" s="2">
        <v>34.11</v>
      </c>
      <c r="AG353" s="2">
        <v>91365</v>
      </c>
      <c r="AH353" s="7" t="str">
        <f>IF(COUNTIF(Returns!$A$2:$A$1635,Orders!AG353)&gt;0,"Returned","Not Returned")</f>
        <v>Not Returned</v>
      </c>
    </row>
    <row r="354" spans="5:34" ht="12.75" customHeight="1" thickTop="1" thickBot="1" x14ac:dyDescent="0.3">
      <c r="E354" s="11">
        <v>23154</v>
      </c>
      <c r="F354" s="12" t="s">
        <v>56</v>
      </c>
      <c r="G354" s="12">
        <v>0.02</v>
      </c>
      <c r="H354" s="12">
        <v>3.78</v>
      </c>
      <c r="I354" s="12">
        <v>0.71</v>
      </c>
      <c r="J354" s="12">
        <v>649</v>
      </c>
      <c r="K354" s="7" t="str">
        <f>IF(COUNTIF(Table1[Customer ID],Table1[[#This Row],[Customer ID]])&gt;1,"Repeat Customer","One-Time Customer")</f>
        <v>One-Time Customer</v>
      </c>
      <c r="L354" s="12" t="s">
        <v>764</v>
      </c>
      <c r="M354" s="12" t="s">
        <v>49</v>
      </c>
      <c r="N354" s="12" t="s">
        <v>40</v>
      </c>
      <c r="O354" s="12" t="s">
        <v>29</v>
      </c>
      <c r="P354" s="12" t="s">
        <v>66</v>
      </c>
      <c r="Q354" s="12" t="s">
        <v>31</v>
      </c>
      <c r="R354" s="12" t="s">
        <v>765</v>
      </c>
      <c r="S354" s="12">
        <v>0.39</v>
      </c>
      <c r="T354" s="7">
        <f>Table1[[#This Row],[Profit]]/Table1[[#This Row],[Sales]]</f>
        <v>0.69</v>
      </c>
      <c r="U354" s="12" t="s">
        <v>33</v>
      </c>
      <c r="V354" s="12" t="s">
        <v>61</v>
      </c>
      <c r="W354" s="12" t="s">
        <v>178</v>
      </c>
      <c r="X354" s="12" t="s">
        <v>766</v>
      </c>
      <c r="Y354" s="12">
        <v>60089</v>
      </c>
      <c r="Z354" s="13">
        <v>42153</v>
      </c>
      <c r="AA354" s="14" t="str">
        <f>TEXT(Table1[[#This Row],[Order Date]],"mmmm")</f>
        <v>May</v>
      </c>
      <c r="AB354" s="8" t="str">
        <f>TEXT(Table1[[#This Row],[Order Date]],"yyyy")</f>
        <v>2015</v>
      </c>
      <c r="AC354" s="13">
        <v>42154</v>
      </c>
      <c r="AD354" s="12">
        <v>106.7499</v>
      </c>
      <c r="AE354" s="12">
        <v>40</v>
      </c>
      <c r="AF354" s="12">
        <v>154.71</v>
      </c>
      <c r="AG354" s="12">
        <v>91366</v>
      </c>
      <c r="AH354" s="7" t="str">
        <f>IF(COUNTIF(Returns!$A$2:$A$1635,Orders!AG354)&gt;0,"Returned","Not Returned")</f>
        <v>Not Returned</v>
      </c>
    </row>
    <row r="355" spans="5:34" ht="12.75" customHeight="1" thickTop="1" thickBot="1" x14ac:dyDescent="0.3">
      <c r="E355" s="9">
        <v>24199</v>
      </c>
      <c r="F355" s="2" t="s">
        <v>25</v>
      </c>
      <c r="G355" s="2">
        <v>0.08</v>
      </c>
      <c r="H355" s="2">
        <v>15.99</v>
      </c>
      <c r="I355" s="2">
        <v>13.18</v>
      </c>
      <c r="J355" s="2">
        <v>651</v>
      </c>
      <c r="K355" s="7" t="str">
        <f>IF(COUNTIF(Table1[Customer ID],Table1[[#This Row],[Customer ID]])&gt;1,"Repeat Customer","One-Time Customer")</f>
        <v>Repeat Customer</v>
      </c>
      <c r="L355" s="2" t="s">
        <v>767</v>
      </c>
      <c r="M355" s="2" t="s">
        <v>49</v>
      </c>
      <c r="N355" s="2" t="s">
        <v>114</v>
      </c>
      <c r="O355" s="2" t="s">
        <v>29</v>
      </c>
      <c r="P355" s="2" t="s">
        <v>109</v>
      </c>
      <c r="Q355" s="2" t="s">
        <v>59</v>
      </c>
      <c r="R355" s="2" t="s">
        <v>638</v>
      </c>
      <c r="S355" s="2">
        <v>0.37</v>
      </c>
      <c r="T355" s="7">
        <f>Table1[[#This Row],[Profit]]/Table1[[#This Row],[Sales]]</f>
        <v>-1.2838671034160036</v>
      </c>
      <c r="U355" s="2" t="s">
        <v>33</v>
      </c>
      <c r="V355" s="2" t="s">
        <v>34</v>
      </c>
      <c r="W355" s="2" t="s">
        <v>533</v>
      </c>
      <c r="X355" s="2" t="s">
        <v>768</v>
      </c>
      <c r="Y355" s="2">
        <v>89115</v>
      </c>
      <c r="Z355" s="10">
        <v>42011</v>
      </c>
      <c r="AA355" s="14" t="str">
        <f>TEXT(Table1[[#This Row],[Order Date]],"mmmm")</f>
        <v>January</v>
      </c>
      <c r="AB355" s="8" t="str">
        <f>TEXT(Table1[[#This Row],[Order Date]],"yyyy")</f>
        <v>2015</v>
      </c>
      <c r="AC355" s="10">
        <v>42012</v>
      </c>
      <c r="AD355" s="2">
        <v>-246.92615999999998</v>
      </c>
      <c r="AE355" s="2">
        <v>12</v>
      </c>
      <c r="AF355" s="2">
        <v>192.33</v>
      </c>
      <c r="AG355" s="2">
        <v>91575</v>
      </c>
      <c r="AH355" s="7" t="str">
        <f>IF(COUNTIF(Returns!$A$2:$A$1635,Orders!AG355)&gt;0,"Returned","Not Returned")</f>
        <v>Not Returned</v>
      </c>
    </row>
    <row r="356" spans="5:34" ht="12.75" customHeight="1" thickTop="1" thickBot="1" x14ac:dyDescent="0.3">
      <c r="E356" s="11">
        <v>23433</v>
      </c>
      <c r="F356" s="12" t="s">
        <v>106</v>
      </c>
      <c r="G356" s="12">
        <v>0.04</v>
      </c>
      <c r="H356" s="12">
        <v>880.98</v>
      </c>
      <c r="I356" s="12">
        <v>44.55</v>
      </c>
      <c r="J356" s="12">
        <v>651</v>
      </c>
      <c r="K356" s="7" t="str">
        <f>IF(COUNTIF(Table1[Customer ID],Table1[[#This Row],[Customer ID]])&gt;1,"Repeat Customer","One-Time Customer")</f>
        <v>Repeat Customer</v>
      </c>
      <c r="L356" s="12" t="s">
        <v>767</v>
      </c>
      <c r="M356" s="12" t="s">
        <v>39</v>
      </c>
      <c r="N356" s="12" t="s">
        <v>114</v>
      </c>
      <c r="O356" s="12" t="s">
        <v>41</v>
      </c>
      <c r="P356" s="12" t="s">
        <v>191</v>
      </c>
      <c r="Q356" s="12" t="s">
        <v>121</v>
      </c>
      <c r="R356" s="12" t="s">
        <v>769</v>
      </c>
      <c r="S356" s="12">
        <v>0.62</v>
      </c>
      <c r="T356" s="7">
        <f>Table1[[#This Row],[Profit]]/Table1[[#This Row],[Sales]]</f>
        <v>0.6134046440862162</v>
      </c>
      <c r="U356" s="12" t="s">
        <v>33</v>
      </c>
      <c r="V356" s="12" t="s">
        <v>34</v>
      </c>
      <c r="W356" s="12" t="s">
        <v>533</v>
      </c>
      <c r="X356" s="12" t="s">
        <v>768</v>
      </c>
      <c r="Y356" s="12">
        <v>89115</v>
      </c>
      <c r="Z356" s="13">
        <v>42050</v>
      </c>
      <c r="AA356" s="14" t="str">
        <f>TEXT(Table1[[#This Row],[Order Date]],"mmmm")</f>
        <v>February</v>
      </c>
      <c r="AB356" s="8" t="str">
        <f>TEXT(Table1[[#This Row],[Order Date]],"yyyy")</f>
        <v>2015</v>
      </c>
      <c r="AC356" s="13">
        <v>42054</v>
      </c>
      <c r="AD356" s="12">
        <v>4233.2587999999996</v>
      </c>
      <c r="AE356" s="12">
        <v>8</v>
      </c>
      <c r="AF356" s="12">
        <v>6901.25</v>
      </c>
      <c r="AG356" s="12">
        <v>91576</v>
      </c>
      <c r="AH356" s="7" t="str">
        <f>IF(COUNTIF(Returns!$A$2:$A$1635,Orders!AG356)&gt;0,"Returned","Not Returned")</f>
        <v>Not Returned</v>
      </c>
    </row>
    <row r="357" spans="5:34" ht="12.75" customHeight="1" thickTop="1" thickBot="1" x14ac:dyDescent="0.3">
      <c r="E357" s="9">
        <v>23434</v>
      </c>
      <c r="F357" s="2" t="s">
        <v>106</v>
      </c>
      <c r="G357" s="2">
        <v>7.0000000000000007E-2</v>
      </c>
      <c r="H357" s="2">
        <v>13.4</v>
      </c>
      <c r="I357" s="2">
        <v>4.95</v>
      </c>
      <c r="J357" s="2">
        <v>651</v>
      </c>
      <c r="K357" s="7" t="str">
        <f>IF(COUNTIF(Table1[Customer ID],Table1[[#This Row],[Customer ID]])&gt;1,"Repeat Customer","One-Time Customer")</f>
        <v>Repeat Customer</v>
      </c>
      <c r="L357" s="2" t="s">
        <v>767</v>
      </c>
      <c r="M357" s="2" t="s">
        <v>49</v>
      </c>
      <c r="N357" s="2" t="s">
        <v>114</v>
      </c>
      <c r="O357" s="2" t="s">
        <v>41</v>
      </c>
      <c r="P357" s="2" t="s">
        <v>50</v>
      </c>
      <c r="Q357" s="2" t="s">
        <v>51</v>
      </c>
      <c r="R357" s="2" t="s">
        <v>770</v>
      </c>
      <c r="S357" s="2">
        <v>0.37</v>
      </c>
      <c r="T357" s="7">
        <f>Table1[[#This Row],[Profit]]/Table1[[#This Row],[Sales]]</f>
        <v>0.69</v>
      </c>
      <c r="U357" s="2" t="s">
        <v>33</v>
      </c>
      <c r="V357" s="2" t="s">
        <v>34</v>
      </c>
      <c r="W357" s="2" t="s">
        <v>533</v>
      </c>
      <c r="X357" s="2" t="s">
        <v>768</v>
      </c>
      <c r="Y357" s="2">
        <v>89115</v>
      </c>
      <c r="Z357" s="10">
        <v>42050</v>
      </c>
      <c r="AA357" s="14" t="str">
        <f>TEXT(Table1[[#This Row],[Order Date]],"mmmm")</f>
        <v>February</v>
      </c>
      <c r="AB357" s="8" t="str">
        <f>TEXT(Table1[[#This Row],[Order Date]],"yyyy")</f>
        <v>2015</v>
      </c>
      <c r="AC357" s="10">
        <v>42055</v>
      </c>
      <c r="AD357" s="2">
        <v>102.76859999999999</v>
      </c>
      <c r="AE357" s="2">
        <v>11</v>
      </c>
      <c r="AF357" s="2">
        <v>148.94</v>
      </c>
      <c r="AG357" s="2">
        <v>91576</v>
      </c>
      <c r="AH357" s="7" t="str">
        <f>IF(COUNTIF(Returns!$A$2:$A$1635,Orders!AG357)&gt;0,"Returned","Not Returned")</f>
        <v>Not Returned</v>
      </c>
    </row>
    <row r="358" spans="5:34" ht="12.75" customHeight="1" thickTop="1" thickBot="1" x14ac:dyDescent="0.3">
      <c r="E358" s="11">
        <v>23435</v>
      </c>
      <c r="F358" s="12" t="s">
        <v>106</v>
      </c>
      <c r="G358" s="12">
        <v>0.01</v>
      </c>
      <c r="H358" s="12">
        <v>15.99</v>
      </c>
      <c r="I358" s="12">
        <v>11.28</v>
      </c>
      <c r="J358" s="12">
        <v>651</v>
      </c>
      <c r="K358" s="7" t="str">
        <f>IF(COUNTIF(Table1[Customer ID],Table1[[#This Row],[Customer ID]])&gt;1,"Repeat Customer","One-Time Customer")</f>
        <v>Repeat Customer</v>
      </c>
      <c r="L358" s="12" t="s">
        <v>767</v>
      </c>
      <c r="M358" s="12" t="s">
        <v>49</v>
      </c>
      <c r="N358" s="12" t="s">
        <v>114</v>
      </c>
      <c r="O358" s="12" t="s">
        <v>77</v>
      </c>
      <c r="P358" s="12" t="s">
        <v>85</v>
      </c>
      <c r="Q358" s="12" t="s">
        <v>86</v>
      </c>
      <c r="R358" s="12" t="s">
        <v>550</v>
      </c>
      <c r="S358" s="12">
        <v>0.38</v>
      </c>
      <c r="T358" s="7">
        <f>Table1[[#This Row],[Profit]]/Table1[[#This Row],[Sales]]</f>
        <v>-0.18273641618497108</v>
      </c>
      <c r="U358" s="12" t="s">
        <v>33</v>
      </c>
      <c r="V358" s="12" t="s">
        <v>34</v>
      </c>
      <c r="W358" s="12" t="s">
        <v>533</v>
      </c>
      <c r="X358" s="12" t="s">
        <v>768</v>
      </c>
      <c r="Y358" s="12">
        <v>89115</v>
      </c>
      <c r="Z358" s="13">
        <v>42050</v>
      </c>
      <c r="AA358" s="14" t="str">
        <f>TEXT(Table1[[#This Row],[Order Date]],"mmmm")</f>
        <v>February</v>
      </c>
      <c r="AB358" s="8" t="str">
        <f>TEXT(Table1[[#This Row],[Order Date]],"yyyy")</f>
        <v>2015</v>
      </c>
      <c r="AC358" s="13">
        <v>42057</v>
      </c>
      <c r="AD358" s="12">
        <v>-36.671543999999997</v>
      </c>
      <c r="AE358" s="12">
        <v>12</v>
      </c>
      <c r="AF358" s="12">
        <v>200.68</v>
      </c>
      <c r="AG358" s="12">
        <v>91576</v>
      </c>
      <c r="AH358" s="7" t="str">
        <f>IF(COUNTIF(Returns!$A$2:$A$1635,Orders!AG358)&gt;0,"Returned","Not Returned")</f>
        <v>Not Returned</v>
      </c>
    </row>
    <row r="359" spans="5:34" ht="12.75" customHeight="1" thickTop="1" thickBot="1" x14ac:dyDescent="0.3">
      <c r="E359" s="9">
        <v>25055</v>
      </c>
      <c r="F359" s="2" t="s">
        <v>37</v>
      </c>
      <c r="G359" s="2">
        <v>0</v>
      </c>
      <c r="H359" s="2">
        <v>2.78</v>
      </c>
      <c r="I359" s="2">
        <v>1.49</v>
      </c>
      <c r="J359" s="2">
        <v>653</v>
      </c>
      <c r="K359" s="7" t="str">
        <f>IF(COUNTIF(Table1[Customer ID],Table1[[#This Row],[Customer ID]])&gt;1,"Repeat Customer","One-Time Customer")</f>
        <v>One-Time Customer</v>
      </c>
      <c r="L359" s="2" t="s">
        <v>771</v>
      </c>
      <c r="M359" s="2" t="s">
        <v>27</v>
      </c>
      <c r="N359" s="2" t="s">
        <v>114</v>
      </c>
      <c r="O359" s="2" t="s">
        <v>29</v>
      </c>
      <c r="P359" s="2" t="s">
        <v>109</v>
      </c>
      <c r="Q359" s="2" t="s">
        <v>59</v>
      </c>
      <c r="R359" s="2" t="s">
        <v>772</v>
      </c>
      <c r="S359" s="2">
        <v>0.36</v>
      </c>
      <c r="T359" s="7">
        <f>Table1[[#This Row],[Profit]]/Table1[[#This Row],[Sales]]</f>
        <v>0.69</v>
      </c>
      <c r="U359" s="2" t="s">
        <v>33</v>
      </c>
      <c r="V359" s="2" t="s">
        <v>34</v>
      </c>
      <c r="W359" s="2" t="s">
        <v>45</v>
      </c>
      <c r="X359" s="2" t="s">
        <v>773</v>
      </c>
      <c r="Y359" s="2">
        <v>91730</v>
      </c>
      <c r="Z359" s="10">
        <v>42110</v>
      </c>
      <c r="AA359" s="14" t="str">
        <f>TEXT(Table1[[#This Row],[Order Date]],"mmmm")</f>
        <v>April</v>
      </c>
      <c r="AB359" s="8" t="str">
        <f>TEXT(Table1[[#This Row],[Order Date]],"yyyy")</f>
        <v>2015</v>
      </c>
      <c r="AC359" s="10">
        <v>42111</v>
      </c>
      <c r="AD359" s="2">
        <v>20.6448</v>
      </c>
      <c r="AE359" s="2">
        <v>9</v>
      </c>
      <c r="AF359" s="2">
        <v>29.92</v>
      </c>
      <c r="AG359" s="2">
        <v>91213</v>
      </c>
      <c r="AH359" s="7" t="str">
        <f>IF(COUNTIF(Returns!$A$2:$A$1635,Orders!AG359)&gt;0,"Returned","Not Returned")</f>
        <v>Not Returned</v>
      </c>
    </row>
    <row r="360" spans="5:34" ht="12.75" customHeight="1" thickTop="1" thickBot="1" x14ac:dyDescent="0.3">
      <c r="E360" s="11">
        <v>20874</v>
      </c>
      <c r="F360" s="12" t="s">
        <v>47</v>
      </c>
      <c r="G360" s="12">
        <v>0.1</v>
      </c>
      <c r="H360" s="12">
        <v>18.97</v>
      </c>
      <c r="I360" s="12">
        <v>9.0299999999999994</v>
      </c>
      <c r="J360" s="12">
        <v>657</v>
      </c>
      <c r="K360" s="7" t="str">
        <f>IF(COUNTIF(Table1[Customer ID],Table1[[#This Row],[Customer ID]])&gt;1,"Repeat Customer","One-Time Customer")</f>
        <v>One-Time Customer</v>
      </c>
      <c r="L360" s="12" t="s">
        <v>774</v>
      </c>
      <c r="M360" s="12" t="s">
        <v>49</v>
      </c>
      <c r="N360" s="12" t="s">
        <v>114</v>
      </c>
      <c r="O360" s="12" t="s">
        <v>29</v>
      </c>
      <c r="P360" s="12" t="s">
        <v>93</v>
      </c>
      <c r="Q360" s="12" t="s">
        <v>59</v>
      </c>
      <c r="R360" s="12" t="s">
        <v>775</v>
      </c>
      <c r="S360" s="12">
        <v>0.37</v>
      </c>
      <c r="T360" s="7">
        <f>Table1[[#This Row],[Profit]]/Table1[[#This Row],[Sales]]</f>
        <v>-1.2268018246325392</v>
      </c>
      <c r="U360" s="12" t="s">
        <v>33</v>
      </c>
      <c r="V360" s="12" t="s">
        <v>53</v>
      </c>
      <c r="W360" s="12" t="s">
        <v>193</v>
      </c>
      <c r="X360" s="12" t="s">
        <v>776</v>
      </c>
      <c r="Y360" s="12">
        <v>1540</v>
      </c>
      <c r="Z360" s="13">
        <v>42023</v>
      </c>
      <c r="AA360" s="14" t="str">
        <f>TEXT(Table1[[#This Row],[Order Date]],"mmmm")</f>
        <v>January</v>
      </c>
      <c r="AB360" s="8" t="str">
        <f>TEXT(Table1[[#This Row],[Order Date]],"yyyy")</f>
        <v>2015</v>
      </c>
      <c r="AC360" s="13">
        <v>42025</v>
      </c>
      <c r="AD360" s="12">
        <v>-24.204799999999999</v>
      </c>
      <c r="AE360" s="12">
        <v>1</v>
      </c>
      <c r="AF360" s="12">
        <v>19.73</v>
      </c>
      <c r="AG360" s="12">
        <v>91212</v>
      </c>
      <c r="AH360" s="7" t="str">
        <f>IF(COUNTIF(Returns!$A$2:$A$1635,Orders!AG360)&gt;0,"Returned","Not Returned")</f>
        <v>Not Returned</v>
      </c>
    </row>
    <row r="361" spans="5:34" ht="12.75" customHeight="1" thickTop="1" thickBot="1" x14ac:dyDescent="0.3">
      <c r="E361" s="9">
        <v>20875</v>
      </c>
      <c r="F361" s="2" t="s">
        <v>47</v>
      </c>
      <c r="G361" s="2">
        <v>0</v>
      </c>
      <c r="H361" s="2">
        <v>119.99</v>
      </c>
      <c r="I361" s="2">
        <v>56.14</v>
      </c>
      <c r="J361" s="2">
        <v>659</v>
      </c>
      <c r="K361" s="7" t="str">
        <f>IF(COUNTIF(Table1[Customer ID],Table1[[#This Row],[Customer ID]])&gt;1,"Repeat Customer","One-Time Customer")</f>
        <v>One-Time Customer</v>
      </c>
      <c r="L361" s="2" t="s">
        <v>777</v>
      </c>
      <c r="M361" s="2" t="s">
        <v>39</v>
      </c>
      <c r="N361" s="2" t="s">
        <v>114</v>
      </c>
      <c r="O361" s="2" t="s">
        <v>77</v>
      </c>
      <c r="P361" s="2" t="s">
        <v>85</v>
      </c>
      <c r="Q361" s="2" t="s">
        <v>121</v>
      </c>
      <c r="R361" s="2" t="s">
        <v>318</v>
      </c>
      <c r="S361" s="2">
        <v>0.39</v>
      </c>
      <c r="T361" s="7">
        <f>Table1[[#This Row],[Profit]]/Table1[[#This Row],[Sales]]</f>
        <v>-0.20479218247392533</v>
      </c>
      <c r="U361" s="2" t="s">
        <v>33</v>
      </c>
      <c r="V361" s="2" t="s">
        <v>53</v>
      </c>
      <c r="W361" s="2" t="s">
        <v>149</v>
      </c>
      <c r="X361" s="2" t="s">
        <v>778</v>
      </c>
      <c r="Y361" s="2">
        <v>5403</v>
      </c>
      <c r="Z361" s="10">
        <v>42023</v>
      </c>
      <c r="AA361" s="14" t="str">
        <f>TEXT(Table1[[#This Row],[Order Date]],"mmmm")</f>
        <v>January</v>
      </c>
      <c r="AB361" s="8" t="str">
        <f>TEXT(Table1[[#This Row],[Order Date]],"yyyy")</f>
        <v>2015</v>
      </c>
      <c r="AC361" s="10">
        <v>42024</v>
      </c>
      <c r="AD361" s="2">
        <v>-126.05777999999999</v>
      </c>
      <c r="AE361" s="2">
        <v>5</v>
      </c>
      <c r="AF361" s="2">
        <v>615.54</v>
      </c>
      <c r="AG361" s="2">
        <v>91212</v>
      </c>
      <c r="AH361" s="7" t="str">
        <f>IF(COUNTIF(Returns!$A$2:$A$1635,Orders!AG361)&gt;0,"Returned","Not Returned")</f>
        <v>Not Returned</v>
      </c>
    </row>
    <row r="362" spans="5:34" ht="12.75" customHeight="1" thickTop="1" thickBot="1" x14ac:dyDescent="0.3">
      <c r="E362" s="11">
        <v>23487</v>
      </c>
      <c r="F362" s="12" t="s">
        <v>47</v>
      </c>
      <c r="G362" s="12">
        <v>0.02</v>
      </c>
      <c r="H362" s="12">
        <v>14.58</v>
      </c>
      <c r="I362" s="12">
        <v>7.4</v>
      </c>
      <c r="J362" s="12">
        <v>663</v>
      </c>
      <c r="K362" s="7" t="str">
        <f>IF(COUNTIF(Table1[Customer ID],Table1[[#This Row],[Customer ID]])&gt;1,"Repeat Customer","One-Time Customer")</f>
        <v>One-Time Customer</v>
      </c>
      <c r="L362" s="12" t="s">
        <v>779</v>
      </c>
      <c r="M362" s="12" t="s">
        <v>49</v>
      </c>
      <c r="N362" s="12" t="s">
        <v>40</v>
      </c>
      <c r="O362" s="12" t="s">
        <v>41</v>
      </c>
      <c r="P362" s="12" t="s">
        <v>50</v>
      </c>
      <c r="Q362" s="12" t="s">
        <v>59</v>
      </c>
      <c r="R362" s="12" t="s">
        <v>780</v>
      </c>
      <c r="S362" s="12">
        <v>0.48</v>
      </c>
      <c r="T362" s="7">
        <f>Table1[[#This Row],[Profit]]/Table1[[#This Row],[Sales]]</f>
        <v>4.1333129256906721E-2</v>
      </c>
      <c r="U362" s="12" t="s">
        <v>33</v>
      </c>
      <c r="V362" s="12" t="s">
        <v>53</v>
      </c>
      <c r="W362" s="12" t="s">
        <v>154</v>
      </c>
      <c r="X362" s="12" t="s">
        <v>742</v>
      </c>
      <c r="Y362" s="12">
        <v>43952</v>
      </c>
      <c r="Z362" s="13">
        <v>42153</v>
      </c>
      <c r="AA362" s="14" t="str">
        <f>TEXT(Table1[[#This Row],[Order Date]],"mmmm")</f>
        <v>May</v>
      </c>
      <c r="AB362" s="8" t="str">
        <f>TEXT(Table1[[#This Row],[Order Date]],"yyyy")</f>
        <v>2015</v>
      </c>
      <c r="AC362" s="13">
        <v>42156</v>
      </c>
      <c r="AD362" s="12">
        <v>10.802000000000001</v>
      </c>
      <c r="AE362" s="12">
        <v>17</v>
      </c>
      <c r="AF362" s="12">
        <v>261.33999999999997</v>
      </c>
      <c r="AG362" s="12">
        <v>90922</v>
      </c>
      <c r="AH362" s="7" t="str">
        <f>IF(COUNTIF(Returns!$A$2:$A$1635,Orders!AG362)&gt;0,"Returned","Not Returned")</f>
        <v>Not Returned</v>
      </c>
    </row>
    <row r="363" spans="5:34" ht="12.75" customHeight="1" thickTop="1" thickBot="1" x14ac:dyDescent="0.3">
      <c r="E363" s="9">
        <v>21086</v>
      </c>
      <c r="F363" s="2" t="s">
        <v>106</v>
      </c>
      <c r="G363" s="2">
        <v>0.04</v>
      </c>
      <c r="H363" s="2">
        <v>22.72</v>
      </c>
      <c r="I363" s="2">
        <v>8.99</v>
      </c>
      <c r="J363" s="2">
        <v>665</v>
      </c>
      <c r="K363" s="7" t="str">
        <f>IF(COUNTIF(Table1[Customer ID],Table1[[#This Row],[Customer ID]])&gt;1,"Repeat Customer","One-Time Customer")</f>
        <v>Repeat Customer</v>
      </c>
      <c r="L363" s="2" t="s">
        <v>781</v>
      </c>
      <c r="M363" s="2" t="s">
        <v>49</v>
      </c>
      <c r="N363" s="2" t="s">
        <v>28</v>
      </c>
      <c r="O363" s="2" t="s">
        <v>41</v>
      </c>
      <c r="P363" s="2" t="s">
        <v>50</v>
      </c>
      <c r="Q363" s="2" t="s">
        <v>51</v>
      </c>
      <c r="R363" s="2" t="s">
        <v>782</v>
      </c>
      <c r="S363" s="2">
        <v>0.44</v>
      </c>
      <c r="T363" s="7">
        <f>Table1[[#This Row],[Profit]]/Table1[[#This Row],[Sales]]</f>
        <v>-3.3520873474630699</v>
      </c>
      <c r="U363" s="2" t="s">
        <v>33</v>
      </c>
      <c r="V363" s="2" t="s">
        <v>136</v>
      </c>
      <c r="W363" s="2" t="s">
        <v>244</v>
      </c>
      <c r="X363" s="2" t="s">
        <v>610</v>
      </c>
      <c r="Y363" s="2">
        <v>37130</v>
      </c>
      <c r="Z363" s="10">
        <v>42020</v>
      </c>
      <c r="AA363" s="14" t="str">
        <f>TEXT(Table1[[#This Row],[Order Date]],"mmmm")</f>
        <v>January</v>
      </c>
      <c r="AB363" s="8" t="str">
        <f>TEXT(Table1[[#This Row],[Order Date]],"yyyy")</f>
        <v>2015</v>
      </c>
      <c r="AC363" s="10">
        <v>42024</v>
      </c>
      <c r="AD363" s="2">
        <v>-678.49599999999998</v>
      </c>
      <c r="AE363" s="2">
        <v>9</v>
      </c>
      <c r="AF363" s="2">
        <v>202.41</v>
      </c>
      <c r="AG363" s="2">
        <v>88677</v>
      </c>
      <c r="AH363" s="7" t="str">
        <f>IF(COUNTIF(Returns!$A$2:$A$1635,Orders!AG363)&gt;0,"Returned","Not Returned")</f>
        <v>Not Returned</v>
      </c>
    </row>
    <row r="364" spans="5:34" ht="12.75" customHeight="1" thickTop="1" thickBot="1" x14ac:dyDescent="0.3">
      <c r="E364" s="11">
        <v>18667</v>
      </c>
      <c r="F364" s="12" t="s">
        <v>47</v>
      </c>
      <c r="G364" s="12">
        <v>0.02</v>
      </c>
      <c r="H364" s="12">
        <v>130.97999999999999</v>
      </c>
      <c r="I364" s="12">
        <v>30</v>
      </c>
      <c r="J364" s="12">
        <v>665</v>
      </c>
      <c r="K364" s="7" t="str">
        <f>IF(COUNTIF(Table1[Customer ID],Table1[[#This Row],[Customer ID]])&gt;1,"Repeat Customer","One-Time Customer")</f>
        <v>Repeat Customer</v>
      </c>
      <c r="L364" s="12" t="s">
        <v>781</v>
      </c>
      <c r="M364" s="12" t="s">
        <v>39</v>
      </c>
      <c r="N364" s="12" t="s">
        <v>28</v>
      </c>
      <c r="O364" s="12" t="s">
        <v>41</v>
      </c>
      <c r="P364" s="12" t="s">
        <v>42</v>
      </c>
      <c r="Q364" s="12" t="s">
        <v>43</v>
      </c>
      <c r="R364" s="12" t="s">
        <v>546</v>
      </c>
      <c r="S364" s="12">
        <v>0.78</v>
      </c>
      <c r="T364" s="7">
        <f>Table1[[#This Row],[Profit]]/Table1[[#This Row],[Sales]]</f>
        <v>0.11439771108786348</v>
      </c>
      <c r="U364" s="12" t="s">
        <v>33</v>
      </c>
      <c r="V364" s="12" t="s">
        <v>136</v>
      </c>
      <c r="W364" s="12" t="s">
        <v>244</v>
      </c>
      <c r="X364" s="12" t="s">
        <v>610</v>
      </c>
      <c r="Y364" s="12">
        <v>37130</v>
      </c>
      <c r="Z364" s="13">
        <v>42112</v>
      </c>
      <c r="AA364" s="14" t="str">
        <f>TEXT(Table1[[#This Row],[Order Date]],"mmmm")</f>
        <v>April</v>
      </c>
      <c r="AB364" s="8" t="str">
        <f>TEXT(Table1[[#This Row],[Order Date]],"yyyy")</f>
        <v>2015</v>
      </c>
      <c r="AC364" s="13">
        <v>42113</v>
      </c>
      <c r="AD364" s="12">
        <v>90.762</v>
      </c>
      <c r="AE364" s="12">
        <v>6</v>
      </c>
      <c r="AF364" s="12">
        <v>793.39</v>
      </c>
      <c r="AG364" s="12">
        <v>88678</v>
      </c>
      <c r="AH364" s="7" t="str">
        <f>IF(COUNTIF(Returns!$A$2:$A$1635,Orders!AG364)&gt;0,"Returned","Not Returned")</f>
        <v>Not Returned</v>
      </c>
    </row>
    <row r="365" spans="5:34" ht="12.75" customHeight="1" thickTop="1" thickBot="1" x14ac:dyDescent="0.3">
      <c r="E365" s="9">
        <v>24776</v>
      </c>
      <c r="F365" s="2" t="s">
        <v>106</v>
      </c>
      <c r="G365" s="2">
        <v>0.02</v>
      </c>
      <c r="H365" s="2">
        <v>4.57</v>
      </c>
      <c r="I365" s="2">
        <v>5.42</v>
      </c>
      <c r="J365" s="2">
        <v>666</v>
      </c>
      <c r="K365" s="7" t="str">
        <f>IF(COUNTIF(Table1[Customer ID],Table1[[#This Row],[Customer ID]])&gt;1,"Repeat Customer","One-Time Customer")</f>
        <v>One-Time Customer</v>
      </c>
      <c r="L365" s="2" t="s">
        <v>783</v>
      </c>
      <c r="M365" s="2" t="s">
        <v>49</v>
      </c>
      <c r="N365" s="2" t="s">
        <v>28</v>
      </c>
      <c r="O365" s="2" t="s">
        <v>29</v>
      </c>
      <c r="P365" s="2" t="s">
        <v>109</v>
      </c>
      <c r="Q365" s="2" t="s">
        <v>59</v>
      </c>
      <c r="R365" s="2" t="s">
        <v>784</v>
      </c>
      <c r="S365" s="2">
        <v>0.37</v>
      </c>
      <c r="T365" s="7">
        <f>Table1[[#This Row],[Profit]]/Table1[[#This Row],[Sales]]</f>
        <v>-6.5287564766839372</v>
      </c>
      <c r="U365" s="2" t="s">
        <v>33</v>
      </c>
      <c r="V365" s="2" t="s">
        <v>136</v>
      </c>
      <c r="W365" s="2" t="s">
        <v>244</v>
      </c>
      <c r="X365" s="2" t="s">
        <v>785</v>
      </c>
      <c r="Y365" s="2">
        <v>37211</v>
      </c>
      <c r="Z365" s="10">
        <v>42116</v>
      </c>
      <c r="AA365" s="14" t="str">
        <f>TEXT(Table1[[#This Row],[Order Date]],"mmmm")</f>
        <v>April</v>
      </c>
      <c r="AB365" s="8" t="str">
        <f>TEXT(Table1[[#This Row],[Order Date]],"yyyy")</f>
        <v>2015</v>
      </c>
      <c r="AC365" s="10">
        <v>42120</v>
      </c>
      <c r="AD365" s="2">
        <v>-352.81399999999996</v>
      </c>
      <c r="AE365" s="2">
        <v>11</v>
      </c>
      <c r="AF365" s="2">
        <v>54.04</v>
      </c>
      <c r="AG365" s="2">
        <v>88679</v>
      </c>
      <c r="AH365" s="7" t="str">
        <f>IF(COUNTIF(Returns!$A$2:$A$1635,Orders!AG365)&gt;0,"Returned","Not Returned")</f>
        <v>Not Returned</v>
      </c>
    </row>
    <row r="366" spans="5:34" ht="12.75" customHeight="1" thickTop="1" thickBot="1" x14ac:dyDescent="0.3">
      <c r="E366" s="11">
        <v>3086</v>
      </c>
      <c r="F366" s="12" t="s">
        <v>106</v>
      </c>
      <c r="G366" s="12">
        <v>0.04</v>
      </c>
      <c r="H366" s="12">
        <v>22.72</v>
      </c>
      <c r="I366" s="12">
        <v>8.99</v>
      </c>
      <c r="J366" s="12">
        <v>667</v>
      </c>
      <c r="K366" s="7" t="str">
        <f>IF(COUNTIF(Table1[Customer ID],Table1[[#This Row],[Customer ID]])&gt;1,"Repeat Customer","One-Time Customer")</f>
        <v>Repeat Customer</v>
      </c>
      <c r="L366" s="12" t="s">
        <v>786</v>
      </c>
      <c r="M366" s="12" t="s">
        <v>49</v>
      </c>
      <c r="N366" s="12" t="s">
        <v>28</v>
      </c>
      <c r="O366" s="12" t="s">
        <v>41</v>
      </c>
      <c r="P366" s="12" t="s">
        <v>50</v>
      </c>
      <c r="Q366" s="12" t="s">
        <v>51</v>
      </c>
      <c r="R366" s="12" t="s">
        <v>782</v>
      </c>
      <c r="S366" s="12">
        <v>0.44</v>
      </c>
      <c r="T366" s="7">
        <f>Table1[[#This Row],[Profit]]/Table1[[#This Row],[Sales]]</f>
        <v>8.4154108683634973E-2</v>
      </c>
      <c r="U366" s="12" t="s">
        <v>33</v>
      </c>
      <c r="V366" s="12" t="s">
        <v>61</v>
      </c>
      <c r="W366" s="12" t="s">
        <v>130</v>
      </c>
      <c r="X366" s="12" t="s">
        <v>787</v>
      </c>
      <c r="Y366" s="12">
        <v>75203</v>
      </c>
      <c r="Z366" s="13">
        <v>42020</v>
      </c>
      <c r="AA366" s="14" t="str">
        <f>TEXT(Table1[[#This Row],[Order Date]],"mmmm")</f>
        <v>January</v>
      </c>
      <c r="AB366" s="8" t="str">
        <f>TEXT(Table1[[#This Row],[Order Date]],"yyyy")</f>
        <v>2015</v>
      </c>
      <c r="AC366" s="13">
        <v>42024</v>
      </c>
      <c r="AD366" s="12">
        <v>70.028000000000006</v>
      </c>
      <c r="AE366" s="12">
        <v>37</v>
      </c>
      <c r="AF366" s="12">
        <v>832.14</v>
      </c>
      <c r="AG366" s="12">
        <v>22147</v>
      </c>
      <c r="AH366" s="7" t="str">
        <f>IF(COUNTIF(Returns!$A$2:$A$1635,Orders!AG366)&gt;0,"Returned","Not Returned")</f>
        <v>Not Returned</v>
      </c>
    </row>
    <row r="367" spans="5:34" ht="12.75" customHeight="1" thickTop="1" thickBot="1" x14ac:dyDescent="0.3">
      <c r="E367" s="9">
        <v>6776</v>
      </c>
      <c r="F367" s="2" t="s">
        <v>106</v>
      </c>
      <c r="G367" s="2">
        <v>0.02</v>
      </c>
      <c r="H367" s="2">
        <v>4.57</v>
      </c>
      <c r="I367" s="2">
        <v>5.42</v>
      </c>
      <c r="J367" s="2">
        <v>667</v>
      </c>
      <c r="K367" s="7" t="str">
        <f>IF(COUNTIF(Table1[Customer ID],Table1[[#This Row],[Customer ID]])&gt;1,"Repeat Customer","One-Time Customer")</f>
        <v>Repeat Customer</v>
      </c>
      <c r="L367" s="2" t="s">
        <v>786</v>
      </c>
      <c r="M367" s="2" t="s">
        <v>49</v>
      </c>
      <c r="N367" s="2" t="s">
        <v>28</v>
      </c>
      <c r="O367" s="2" t="s">
        <v>29</v>
      </c>
      <c r="P367" s="2" t="s">
        <v>109</v>
      </c>
      <c r="Q367" s="2" t="s">
        <v>59</v>
      </c>
      <c r="R367" s="2" t="s">
        <v>784</v>
      </c>
      <c r="S367" s="2">
        <v>0.37</v>
      </c>
      <c r="T367" s="7">
        <f>Table1[[#This Row],[Profit]]/Table1[[#This Row],[Sales]]</f>
        <v>-0.56220256943816149</v>
      </c>
      <c r="U367" s="2" t="s">
        <v>33</v>
      </c>
      <c r="V367" s="2" t="s">
        <v>61</v>
      </c>
      <c r="W367" s="2" t="s">
        <v>130</v>
      </c>
      <c r="X367" s="2" t="s">
        <v>787</v>
      </c>
      <c r="Y367" s="2">
        <v>75203</v>
      </c>
      <c r="Z367" s="10">
        <v>42116</v>
      </c>
      <c r="AA367" s="14" t="str">
        <f>TEXT(Table1[[#This Row],[Order Date]],"mmmm")</f>
        <v>April</v>
      </c>
      <c r="AB367" s="8" t="str">
        <f>TEXT(Table1[[#This Row],[Order Date]],"yyyy")</f>
        <v>2015</v>
      </c>
      <c r="AC367" s="10">
        <v>42120</v>
      </c>
      <c r="AD367" s="2">
        <v>-124.28049999999999</v>
      </c>
      <c r="AE367" s="2">
        <v>45</v>
      </c>
      <c r="AF367" s="2">
        <v>221.06</v>
      </c>
      <c r="AG367" s="2">
        <v>48257</v>
      </c>
      <c r="AH367" s="7" t="str">
        <f>IF(COUNTIF(Returns!$A$2:$A$1635,Orders!AG367)&gt;0,"Returned","Not Returned")</f>
        <v>Not Returned</v>
      </c>
    </row>
    <row r="368" spans="5:34" ht="12.75" customHeight="1" thickTop="1" thickBot="1" x14ac:dyDescent="0.3">
      <c r="E368" s="11">
        <v>24882</v>
      </c>
      <c r="F368" s="12" t="s">
        <v>56</v>
      </c>
      <c r="G368" s="12">
        <v>0.09</v>
      </c>
      <c r="H368" s="12">
        <v>2.89</v>
      </c>
      <c r="I368" s="12">
        <v>0.5</v>
      </c>
      <c r="J368" s="12">
        <v>669</v>
      </c>
      <c r="K368" s="7" t="str">
        <f>IF(COUNTIF(Table1[Customer ID],Table1[[#This Row],[Customer ID]])&gt;1,"Repeat Customer","One-Time Customer")</f>
        <v>Repeat Customer</v>
      </c>
      <c r="L368" s="12" t="s">
        <v>788</v>
      </c>
      <c r="M368" s="12" t="s">
        <v>49</v>
      </c>
      <c r="N368" s="12" t="s">
        <v>40</v>
      </c>
      <c r="O368" s="12" t="s">
        <v>29</v>
      </c>
      <c r="P368" s="12" t="s">
        <v>134</v>
      </c>
      <c r="Q368" s="12" t="s">
        <v>59</v>
      </c>
      <c r="R368" s="12" t="s">
        <v>789</v>
      </c>
      <c r="S368" s="12">
        <v>0.38</v>
      </c>
      <c r="T368" s="7">
        <f>Table1[[#This Row],[Profit]]/Table1[[#This Row],[Sales]]</f>
        <v>0.69</v>
      </c>
      <c r="U368" s="12" t="s">
        <v>33</v>
      </c>
      <c r="V368" s="12" t="s">
        <v>61</v>
      </c>
      <c r="W368" s="12" t="s">
        <v>330</v>
      </c>
      <c r="X368" s="12" t="s">
        <v>790</v>
      </c>
      <c r="Y368" s="12">
        <v>52501</v>
      </c>
      <c r="Z368" s="13">
        <v>42083</v>
      </c>
      <c r="AA368" s="14" t="str">
        <f>TEXT(Table1[[#This Row],[Order Date]],"mmmm")</f>
        <v>March</v>
      </c>
      <c r="AB368" s="8" t="str">
        <f>TEXT(Table1[[#This Row],[Order Date]],"yyyy")</f>
        <v>2015</v>
      </c>
      <c r="AC368" s="13">
        <v>42085</v>
      </c>
      <c r="AD368" s="12">
        <v>40.482299999999995</v>
      </c>
      <c r="AE368" s="12">
        <v>22</v>
      </c>
      <c r="AF368" s="12">
        <v>58.67</v>
      </c>
      <c r="AG368" s="12">
        <v>88475</v>
      </c>
      <c r="AH368" s="7" t="str">
        <f>IF(COUNTIF(Returns!$A$2:$A$1635,Orders!AG368)&gt;0,"Returned","Not Returned")</f>
        <v>Not Returned</v>
      </c>
    </row>
    <row r="369" spans="5:34" ht="12.75" customHeight="1" thickTop="1" thickBot="1" x14ac:dyDescent="0.3">
      <c r="E369" s="9">
        <v>24883</v>
      </c>
      <c r="F369" s="2" t="s">
        <v>56</v>
      </c>
      <c r="G369" s="2">
        <v>0.02</v>
      </c>
      <c r="H369" s="2">
        <v>48.91</v>
      </c>
      <c r="I369" s="2">
        <v>5.81</v>
      </c>
      <c r="J369" s="2">
        <v>669</v>
      </c>
      <c r="K369" s="7" t="str">
        <f>IF(COUNTIF(Table1[Customer ID],Table1[[#This Row],[Customer ID]])&gt;1,"Repeat Customer","One-Time Customer")</f>
        <v>Repeat Customer</v>
      </c>
      <c r="L369" s="2" t="s">
        <v>788</v>
      </c>
      <c r="M369" s="2" t="s">
        <v>49</v>
      </c>
      <c r="N369" s="2" t="s">
        <v>40</v>
      </c>
      <c r="O369" s="2" t="s">
        <v>29</v>
      </c>
      <c r="P369" s="2" t="s">
        <v>93</v>
      </c>
      <c r="Q369" s="2" t="s">
        <v>59</v>
      </c>
      <c r="R369" s="2" t="s">
        <v>791</v>
      </c>
      <c r="S369" s="2">
        <v>0.38</v>
      </c>
      <c r="T369" s="7">
        <f>Table1[[#This Row],[Profit]]/Table1[[#This Row],[Sales]]</f>
        <v>0.32515337423312884</v>
      </c>
      <c r="U369" s="2" t="s">
        <v>33</v>
      </c>
      <c r="V369" s="2" t="s">
        <v>61</v>
      </c>
      <c r="W369" s="2" t="s">
        <v>330</v>
      </c>
      <c r="X369" s="2" t="s">
        <v>790</v>
      </c>
      <c r="Y369" s="2">
        <v>52501</v>
      </c>
      <c r="Z369" s="10">
        <v>42083</v>
      </c>
      <c r="AA369" s="14" t="str">
        <f>TEXT(Table1[[#This Row],[Order Date]],"mmmm")</f>
        <v>March</v>
      </c>
      <c r="AB369" s="8" t="str">
        <f>TEXT(Table1[[#This Row],[Order Date]],"yyyy")</f>
        <v>2015</v>
      </c>
      <c r="AC369" s="10">
        <v>42084</v>
      </c>
      <c r="AD369" s="2">
        <v>32.86</v>
      </c>
      <c r="AE369" s="2">
        <v>2</v>
      </c>
      <c r="AF369" s="2">
        <v>101.06</v>
      </c>
      <c r="AG369" s="2">
        <v>88475</v>
      </c>
      <c r="AH369" s="7" t="str">
        <f>IF(COUNTIF(Returns!$A$2:$A$1635,Orders!AG369)&gt;0,"Returned","Not Returned")</f>
        <v>Not Returned</v>
      </c>
    </row>
    <row r="370" spans="5:34" ht="12.75" customHeight="1" thickTop="1" thickBot="1" x14ac:dyDescent="0.3">
      <c r="E370" s="11">
        <v>18808</v>
      </c>
      <c r="F370" s="12" t="s">
        <v>106</v>
      </c>
      <c r="G370" s="12">
        <v>0.08</v>
      </c>
      <c r="H370" s="12">
        <v>296.18</v>
      </c>
      <c r="I370" s="12">
        <v>54.12</v>
      </c>
      <c r="J370" s="12">
        <v>670</v>
      </c>
      <c r="K370" s="7" t="str">
        <f>IF(COUNTIF(Table1[Customer ID],Table1[[#This Row],[Customer ID]])&gt;1,"Repeat Customer","One-Time Customer")</f>
        <v>One-Time Customer</v>
      </c>
      <c r="L370" s="12" t="s">
        <v>792</v>
      </c>
      <c r="M370" s="12" t="s">
        <v>39</v>
      </c>
      <c r="N370" s="12" t="s">
        <v>40</v>
      </c>
      <c r="O370" s="12" t="s">
        <v>41</v>
      </c>
      <c r="P370" s="12" t="s">
        <v>152</v>
      </c>
      <c r="Q370" s="12" t="s">
        <v>121</v>
      </c>
      <c r="R370" s="12" t="s">
        <v>153</v>
      </c>
      <c r="S370" s="12">
        <v>0.76</v>
      </c>
      <c r="T370" s="7">
        <f>Table1[[#This Row],[Profit]]/Table1[[#This Row],[Sales]]</f>
        <v>-0.13094187339576585</v>
      </c>
      <c r="U370" s="12" t="s">
        <v>33</v>
      </c>
      <c r="V370" s="12" t="s">
        <v>136</v>
      </c>
      <c r="W370" s="12" t="s">
        <v>137</v>
      </c>
      <c r="X370" s="12" t="s">
        <v>639</v>
      </c>
      <c r="Y370" s="12">
        <v>22025</v>
      </c>
      <c r="Z370" s="13">
        <v>42068</v>
      </c>
      <c r="AA370" s="14" t="str">
        <f>TEXT(Table1[[#This Row],[Order Date]],"mmmm")</f>
        <v>March</v>
      </c>
      <c r="AB370" s="8" t="str">
        <f>TEXT(Table1[[#This Row],[Order Date]],"yyyy")</f>
        <v>2015</v>
      </c>
      <c r="AC370" s="13">
        <v>42075</v>
      </c>
      <c r="AD370" s="12">
        <v>-187.22199999999998</v>
      </c>
      <c r="AE370" s="12">
        <v>5</v>
      </c>
      <c r="AF370" s="12">
        <v>1429.81</v>
      </c>
      <c r="AG370" s="12">
        <v>88474</v>
      </c>
      <c r="AH370" s="7" t="str">
        <f>IF(COUNTIF(Returns!$A$2:$A$1635,Orders!AG370)&gt;0,"Returned","Not Returned")</f>
        <v>Not Returned</v>
      </c>
    </row>
    <row r="371" spans="5:34" ht="12.75" customHeight="1" thickTop="1" thickBot="1" x14ac:dyDescent="0.3">
      <c r="E371" s="9">
        <v>19423</v>
      </c>
      <c r="F371" s="2" t="s">
        <v>106</v>
      </c>
      <c r="G371" s="2">
        <v>7.0000000000000007E-2</v>
      </c>
      <c r="H371" s="2">
        <v>2.88</v>
      </c>
      <c r="I371" s="2">
        <v>1.01</v>
      </c>
      <c r="J371" s="2">
        <v>672</v>
      </c>
      <c r="K371" s="7" t="str">
        <f>IF(COUNTIF(Table1[Customer ID],Table1[[#This Row],[Customer ID]])&gt;1,"Repeat Customer","One-Time Customer")</f>
        <v>Repeat Customer</v>
      </c>
      <c r="L371" s="2" t="s">
        <v>793</v>
      </c>
      <c r="M371" s="2" t="s">
        <v>49</v>
      </c>
      <c r="N371" s="2" t="s">
        <v>58</v>
      </c>
      <c r="O371" s="2" t="s">
        <v>29</v>
      </c>
      <c r="P371" s="2" t="s">
        <v>30</v>
      </c>
      <c r="Q371" s="2" t="s">
        <v>31</v>
      </c>
      <c r="R371" s="2" t="s">
        <v>794</v>
      </c>
      <c r="S371" s="2">
        <v>0.55000000000000004</v>
      </c>
      <c r="T371" s="7">
        <f>Table1[[#This Row],[Profit]]/Table1[[#This Row],[Sales]]</f>
        <v>0.27423505862167574</v>
      </c>
      <c r="U371" s="2" t="s">
        <v>33</v>
      </c>
      <c r="V371" s="2" t="s">
        <v>61</v>
      </c>
      <c r="W371" s="2" t="s">
        <v>330</v>
      </c>
      <c r="X371" s="2" t="s">
        <v>331</v>
      </c>
      <c r="Y371" s="2">
        <v>50208</v>
      </c>
      <c r="Z371" s="10">
        <v>42040</v>
      </c>
      <c r="AA371" s="14" t="str">
        <f>TEXT(Table1[[#This Row],[Order Date]],"mmmm")</f>
        <v>February</v>
      </c>
      <c r="AB371" s="8" t="str">
        <f>TEXT(Table1[[#This Row],[Order Date]],"yyyy")</f>
        <v>2015</v>
      </c>
      <c r="AC371" s="10">
        <v>42044</v>
      </c>
      <c r="AD371" s="2">
        <v>9.59</v>
      </c>
      <c r="AE371" s="2">
        <v>12</v>
      </c>
      <c r="AF371" s="2">
        <v>34.97</v>
      </c>
      <c r="AG371" s="2">
        <v>88173</v>
      </c>
      <c r="AH371" s="7" t="str">
        <f>IF(COUNTIF(Returns!$A$2:$A$1635,Orders!AG371)&gt;0,"Returned","Not Returned")</f>
        <v>Not Returned</v>
      </c>
    </row>
    <row r="372" spans="5:34" ht="12.75" customHeight="1" thickTop="1" thickBot="1" x14ac:dyDescent="0.3">
      <c r="E372" s="11">
        <v>19424</v>
      </c>
      <c r="F372" s="12" t="s">
        <v>106</v>
      </c>
      <c r="G372" s="12">
        <v>0.1</v>
      </c>
      <c r="H372" s="12">
        <v>195.99</v>
      </c>
      <c r="I372" s="12">
        <v>3.99</v>
      </c>
      <c r="J372" s="12">
        <v>672</v>
      </c>
      <c r="K372" s="7" t="str">
        <f>IF(COUNTIF(Table1[Customer ID],Table1[[#This Row],[Customer ID]])&gt;1,"Repeat Customer","One-Time Customer")</f>
        <v>Repeat Customer</v>
      </c>
      <c r="L372" s="12" t="s">
        <v>793</v>
      </c>
      <c r="M372" s="12" t="s">
        <v>49</v>
      </c>
      <c r="N372" s="12" t="s">
        <v>58</v>
      </c>
      <c r="O372" s="12" t="s">
        <v>77</v>
      </c>
      <c r="P372" s="12" t="s">
        <v>78</v>
      </c>
      <c r="Q372" s="12" t="s">
        <v>59</v>
      </c>
      <c r="R372" s="12" t="s">
        <v>795</v>
      </c>
      <c r="S372" s="12">
        <v>0.57999999999999996</v>
      </c>
      <c r="T372" s="7">
        <f>Table1[[#This Row],[Profit]]/Table1[[#This Row],[Sales]]</f>
        <v>-2.1220747264132616</v>
      </c>
      <c r="U372" s="12" t="s">
        <v>33</v>
      </c>
      <c r="V372" s="12" t="s">
        <v>61</v>
      </c>
      <c r="W372" s="12" t="s">
        <v>330</v>
      </c>
      <c r="X372" s="12" t="s">
        <v>331</v>
      </c>
      <c r="Y372" s="12">
        <v>50208</v>
      </c>
      <c r="Z372" s="13">
        <v>42040</v>
      </c>
      <c r="AA372" s="14" t="str">
        <f>TEXT(Table1[[#This Row],[Order Date]],"mmmm")</f>
        <v>February</v>
      </c>
      <c r="AB372" s="8" t="str">
        <f>TEXT(Table1[[#This Row],[Order Date]],"yyyy")</f>
        <v>2015</v>
      </c>
      <c r="AC372" s="13">
        <v>42047</v>
      </c>
      <c r="AD372" s="12">
        <v>-655.42399999999998</v>
      </c>
      <c r="AE372" s="12">
        <v>2</v>
      </c>
      <c r="AF372" s="12">
        <v>308.86</v>
      </c>
      <c r="AG372" s="12">
        <v>88173</v>
      </c>
      <c r="AH372" s="7" t="str">
        <f>IF(COUNTIF(Returns!$A$2:$A$1635,Orders!AG372)&gt;0,"Returned","Not Returned")</f>
        <v>Not Returned</v>
      </c>
    </row>
    <row r="373" spans="5:34" ht="12.75" customHeight="1" thickTop="1" thickBot="1" x14ac:dyDescent="0.3">
      <c r="E373" s="9">
        <v>25059</v>
      </c>
      <c r="F373" s="2" t="s">
        <v>47</v>
      </c>
      <c r="G373" s="2">
        <v>0.06</v>
      </c>
      <c r="H373" s="2">
        <v>161.55000000000001</v>
      </c>
      <c r="I373" s="2">
        <v>19.989999999999998</v>
      </c>
      <c r="J373" s="2">
        <v>674</v>
      </c>
      <c r="K373" s="7" t="str">
        <f>IF(COUNTIF(Table1[Customer ID],Table1[[#This Row],[Customer ID]])&gt;1,"Repeat Customer","One-Time Customer")</f>
        <v>One-Time Customer</v>
      </c>
      <c r="L373" s="2" t="s">
        <v>796</v>
      </c>
      <c r="M373" s="2" t="s">
        <v>49</v>
      </c>
      <c r="N373" s="2" t="s">
        <v>58</v>
      </c>
      <c r="O373" s="2" t="s">
        <v>29</v>
      </c>
      <c r="P373" s="2" t="s">
        <v>141</v>
      </c>
      <c r="Q373" s="2" t="s">
        <v>59</v>
      </c>
      <c r="R373" s="2" t="s">
        <v>161</v>
      </c>
      <c r="S373" s="2">
        <v>0.66</v>
      </c>
      <c r="T373" s="7">
        <f>Table1[[#This Row],[Profit]]/Table1[[#This Row],[Sales]]</f>
        <v>-1.5628543741366241E-2</v>
      </c>
      <c r="U373" s="2" t="s">
        <v>33</v>
      </c>
      <c r="V373" s="2" t="s">
        <v>61</v>
      </c>
      <c r="W373" s="2" t="s">
        <v>506</v>
      </c>
      <c r="X373" s="2" t="s">
        <v>797</v>
      </c>
      <c r="Y373" s="2">
        <v>64133</v>
      </c>
      <c r="Z373" s="10">
        <v>42006</v>
      </c>
      <c r="AA373" s="14" t="str">
        <f>TEXT(Table1[[#This Row],[Order Date]],"mmmm")</f>
        <v>January</v>
      </c>
      <c r="AB373" s="8" t="str">
        <f>TEXT(Table1[[#This Row],[Order Date]],"yyyy")</f>
        <v>2015</v>
      </c>
      <c r="AC373" s="10">
        <v>42007</v>
      </c>
      <c r="AD373" s="2">
        <v>-7.5800000000000409</v>
      </c>
      <c r="AE373" s="2">
        <v>3</v>
      </c>
      <c r="AF373" s="2">
        <v>485.01</v>
      </c>
      <c r="AG373" s="2">
        <v>88174</v>
      </c>
      <c r="AH373" s="7" t="str">
        <f>IF(COUNTIF(Returns!$A$2:$A$1635,Orders!AG373)&gt;0,"Returned","Not Returned")</f>
        <v>Not Returned</v>
      </c>
    </row>
    <row r="374" spans="5:34" ht="12.75" customHeight="1" thickTop="1" thickBot="1" x14ac:dyDescent="0.3">
      <c r="E374" s="11">
        <v>19326</v>
      </c>
      <c r="F374" s="12" t="s">
        <v>56</v>
      </c>
      <c r="G374" s="12">
        <v>0.04</v>
      </c>
      <c r="H374" s="12">
        <v>15.42</v>
      </c>
      <c r="I374" s="12">
        <v>10.68</v>
      </c>
      <c r="J374" s="12">
        <v>678</v>
      </c>
      <c r="K374" s="7" t="str">
        <f>IF(COUNTIF(Table1[Customer ID],Table1[[#This Row],[Customer ID]])&gt;1,"Repeat Customer","One-Time Customer")</f>
        <v>One-Time Customer</v>
      </c>
      <c r="L374" s="12" t="s">
        <v>798</v>
      </c>
      <c r="M374" s="12" t="s">
        <v>27</v>
      </c>
      <c r="N374" s="12" t="s">
        <v>28</v>
      </c>
      <c r="O374" s="12" t="s">
        <v>29</v>
      </c>
      <c r="P374" s="12" t="s">
        <v>141</v>
      </c>
      <c r="Q374" s="12" t="s">
        <v>59</v>
      </c>
      <c r="R374" s="12" t="s">
        <v>426</v>
      </c>
      <c r="S374" s="12">
        <v>0.57999999999999996</v>
      </c>
      <c r="T374" s="7">
        <f>Table1[[#This Row],[Profit]]/Table1[[#This Row],[Sales]]</f>
        <v>-1.3520335223071236</v>
      </c>
      <c r="U374" s="12" t="s">
        <v>33</v>
      </c>
      <c r="V374" s="12" t="s">
        <v>136</v>
      </c>
      <c r="W374" s="12" t="s">
        <v>137</v>
      </c>
      <c r="X374" s="12" t="s">
        <v>799</v>
      </c>
      <c r="Y374" s="12">
        <v>24281</v>
      </c>
      <c r="Z374" s="13">
        <v>42116</v>
      </c>
      <c r="AA374" s="14" t="str">
        <f>TEXT(Table1[[#This Row],[Order Date]],"mmmm")</f>
        <v>April</v>
      </c>
      <c r="AB374" s="8" t="str">
        <f>TEXT(Table1[[#This Row],[Order Date]],"yyyy")</f>
        <v>2015</v>
      </c>
      <c r="AC374" s="13">
        <v>42117</v>
      </c>
      <c r="AD374" s="12">
        <v>-109.70400000000001</v>
      </c>
      <c r="AE374" s="12">
        <v>5</v>
      </c>
      <c r="AF374" s="12">
        <v>81.14</v>
      </c>
      <c r="AG374" s="12">
        <v>88889</v>
      </c>
      <c r="AH374" s="7" t="str">
        <f>IF(COUNTIF(Returns!$A$2:$A$1635,Orders!AG374)&gt;0,"Returned","Not Returned")</f>
        <v>Not Returned</v>
      </c>
    </row>
    <row r="375" spans="5:34" ht="12.75" customHeight="1" thickTop="1" thickBot="1" x14ac:dyDescent="0.3">
      <c r="E375" s="9">
        <v>21609</v>
      </c>
      <c r="F375" s="2" t="s">
        <v>56</v>
      </c>
      <c r="G375" s="2">
        <v>0.01</v>
      </c>
      <c r="H375" s="2">
        <v>3.95</v>
      </c>
      <c r="I375" s="2">
        <v>5.13</v>
      </c>
      <c r="J375" s="2">
        <v>679</v>
      </c>
      <c r="K375" s="7" t="str">
        <f>IF(COUNTIF(Table1[Customer ID],Table1[[#This Row],[Customer ID]])&gt;1,"Repeat Customer","One-Time Customer")</f>
        <v>Repeat Customer</v>
      </c>
      <c r="L375" s="2" t="s">
        <v>800</v>
      </c>
      <c r="M375" s="2" t="s">
        <v>49</v>
      </c>
      <c r="N375" s="2" t="s">
        <v>28</v>
      </c>
      <c r="O375" s="2" t="s">
        <v>29</v>
      </c>
      <c r="P375" s="2" t="s">
        <v>257</v>
      </c>
      <c r="Q375" s="2" t="s">
        <v>59</v>
      </c>
      <c r="R375" s="2" t="s">
        <v>801</v>
      </c>
      <c r="S375" s="2">
        <v>0.59</v>
      </c>
      <c r="T375" s="7">
        <f>Table1[[#This Row],[Profit]]/Table1[[#This Row],[Sales]]</f>
        <v>-1.9713155291790307</v>
      </c>
      <c r="U375" s="2" t="s">
        <v>33</v>
      </c>
      <c r="V375" s="2" t="s">
        <v>34</v>
      </c>
      <c r="W375" s="2" t="s">
        <v>35</v>
      </c>
      <c r="X375" s="2" t="s">
        <v>802</v>
      </c>
      <c r="Y375" s="2">
        <v>98387</v>
      </c>
      <c r="Z375" s="10">
        <v>42067</v>
      </c>
      <c r="AA375" s="14" t="str">
        <f>TEXT(Table1[[#This Row],[Order Date]],"mmmm")</f>
        <v>March</v>
      </c>
      <c r="AB375" s="8" t="str">
        <f>TEXT(Table1[[#This Row],[Order Date]],"yyyy")</f>
        <v>2015</v>
      </c>
      <c r="AC375" s="10">
        <v>42068</v>
      </c>
      <c r="AD375" s="2">
        <v>-19.93</v>
      </c>
      <c r="AE375" s="2">
        <v>2</v>
      </c>
      <c r="AF375" s="2">
        <v>10.11</v>
      </c>
      <c r="AG375" s="2">
        <v>88890</v>
      </c>
      <c r="AH375" s="7" t="str">
        <f>IF(COUNTIF(Returns!$A$2:$A$1635,Orders!AG375)&gt;0,"Returned","Not Returned")</f>
        <v>Not Returned</v>
      </c>
    </row>
    <row r="376" spans="5:34" ht="12.75" customHeight="1" thickTop="1" thickBot="1" x14ac:dyDescent="0.3">
      <c r="E376" s="11">
        <v>21610</v>
      </c>
      <c r="F376" s="12" t="s">
        <v>56</v>
      </c>
      <c r="G376" s="12">
        <v>0.02</v>
      </c>
      <c r="H376" s="12">
        <v>367.99</v>
      </c>
      <c r="I376" s="12">
        <v>19.989999999999998</v>
      </c>
      <c r="J376" s="12">
        <v>679</v>
      </c>
      <c r="K376" s="7" t="str">
        <f>IF(COUNTIF(Table1[Customer ID],Table1[[#This Row],[Customer ID]])&gt;1,"Repeat Customer","One-Time Customer")</f>
        <v>Repeat Customer</v>
      </c>
      <c r="L376" s="12" t="s">
        <v>800</v>
      </c>
      <c r="M376" s="12" t="s">
        <v>49</v>
      </c>
      <c r="N376" s="12" t="s">
        <v>28</v>
      </c>
      <c r="O376" s="12" t="s">
        <v>29</v>
      </c>
      <c r="P376" s="12" t="s">
        <v>109</v>
      </c>
      <c r="Q376" s="12" t="s">
        <v>59</v>
      </c>
      <c r="R376" s="12" t="s">
        <v>803</v>
      </c>
      <c r="S376" s="12">
        <v>0.4</v>
      </c>
      <c r="T376" s="7">
        <f>Table1[[#This Row],[Profit]]/Table1[[#This Row],[Sales]]</f>
        <v>0.69</v>
      </c>
      <c r="U376" s="12" t="s">
        <v>33</v>
      </c>
      <c r="V376" s="12" t="s">
        <v>34</v>
      </c>
      <c r="W376" s="12" t="s">
        <v>35</v>
      </c>
      <c r="X376" s="12" t="s">
        <v>802</v>
      </c>
      <c r="Y376" s="12">
        <v>98387</v>
      </c>
      <c r="Z376" s="13">
        <v>42067</v>
      </c>
      <c r="AA376" s="14" t="str">
        <f>TEXT(Table1[[#This Row],[Order Date]],"mmmm")</f>
        <v>March</v>
      </c>
      <c r="AB376" s="8" t="str">
        <f>TEXT(Table1[[#This Row],[Order Date]],"yyyy")</f>
        <v>2015</v>
      </c>
      <c r="AC376" s="13">
        <v>42068</v>
      </c>
      <c r="AD376" s="12">
        <v>4568.6072999999997</v>
      </c>
      <c r="AE376" s="12">
        <v>17</v>
      </c>
      <c r="AF376" s="12">
        <v>6621.17</v>
      </c>
      <c r="AG376" s="12">
        <v>88890</v>
      </c>
      <c r="AH376" s="7" t="str">
        <f>IF(COUNTIF(Returns!$A$2:$A$1635,Orders!AG376)&gt;0,"Returned","Not Returned")</f>
        <v>Not Returned</v>
      </c>
    </row>
    <row r="377" spans="5:34" ht="12.75" customHeight="1" thickTop="1" thickBot="1" x14ac:dyDescent="0.3">
      <c r="E377" s="9">
        <v>21612</v>
      </c>
      <c r="F377" s="2" t="s">
        <v>56</v>
      </c>
      <c r="G377" s="2">
        <v>0.04</v>
      </c>
      <c r="H377" s="2">
        <v>95.99</v>
      </c>
      <c r="I377" s="2">
        <v>4.9000000000000004</v>
      </c>
      <c r="J377" s="2">
        <v>680</v>
      </c>
      <c r="K377" s="7" t="str">
        <f>IF(COUNTIF(Table1[Customer ID],Table1[[#This Row],[Customer ID]])&gt;1,"Repeat Customer","One-Time Customer")</f>
        <v>One-Time Customer</v>
      </c>
      <c r="L377" s="2" t="s">
        <v>804</v>
      </c>
      <c r="M377" s="2" t="s">
        <v>49</v>
      </c>
      <c r="N377" s="2" t="s">
        <v>28</v>
      </c>
      <c r="O377" s="2" t="s">
        <v>77</v>
      </c>
      <c r="P377" s="2" t="s">
        <v>78</v>
      </c>
      <c r="Q377" s="2" t="s">
        <v>59</v>
      </c>
      <c r="R377" s="2" t="s">
        <v>254</v>
      </c>
      <c r="S377" s="2">
        <v>0.56000000000000005</v>
      </c>
      <c r="T377" s="7">
        <f>Table1[[#This Row],[Profit]]/Table1[[#This Row],[Sales]]</f>
        <v>-1.0175151706202223</v>
      </c>
      <c r="U377" s="2" t="s">
        <v>33</v>
      </c>
      <c r="V377" s="2" t="s">
        <v>34</v>
      </c>
      <c r="W377" s="2" t="s">
        <v>35</v>
      </c>
      <c r="X377" s="2" t="s">
        <v>805</v>
      </c>
      <c r="Y377" s="2">
        <v>99207</v>
      </c>
      <c r="Z377" s="10">
        <v>42067</v>
      </c>
      <c r="AA377" s="14" t="str">
        <f>TEXT(Table1[[#This Row],[Order Date]],"mmmm")</f>
        <v>March</v>
      </c>
      <c r="AB377" s="8" t="str">
        <f>TEXT(Table1[[#This Row],[Order Date]],"yyyy")</f>
        <v>2015</v>
      </c>
      <c r="AC377" s="10">
        <v>42069</v>
      </c>
      <c r="AD377" s="2">
        <v>-258.22500000000002</v>
      </c>
      <c r="AE377" s="2">
        <v>3</v>
      </c>
      <c r="AF377" s="2">
        <v>253.78</v>
      </c>
      <c r="AG377" s="2">
        <v>88890</v>
      </c>
      <c r="AH377" s="7" t="str">
        <f>IF(COUNTIF(Returns!$A$2:$A$1635,Orders!AG377)&gt;0,"Returned","Not Returned")</f>
        <v>Not Returned</v>
      </c>
    </row>
    <row r="378" spans="5:34" ht="12.75" customHeight="1" thickTop="1" thickBot="1" x14ac:dyDescent="0.3">
      <c r="E378" s="11">
        <v>18555</v>
      </c>
      <c r="F378" s="12" t="s">
        <v>56</v>
      </c>
      <c r="G378" s="12">
        <v>0.06</v>
      </c>
      <c r="H378" s="12">
        <v>17.670000000000002</v>
      </c>
      <c r="I378" s="12">
        <v>8.99</v>
      </c>
      <c r="J378" s="12">
        <v>683</v>
      </c>
      <c r="K378" s="7" t="str">
        <f>IF(COUNTIF(Table1[Customer ID],Table1[[#This Row],[Customer ID]])&gt;1,"Repeat Customer","One-Time Customer")</f>
        <v>One-Time Customer</v>
      </c>
      <c r="L378" s="12" t="s">
        <v>806</v>
      </c>
      <c r="M378" s="12" t="s">
        <v>27</v>
      </c>
      <c r="N378" s="12" t="s">
        <v>58</v>
      </c>
      <c r="O378" s="12" t="s">
        <v>41</v>
      </c>
      <c r="P378" s="12" t="s">
        <v>50</v>
      </c>
      <c r="Q378" s="12" t="s">
        <v>51</v>
      </c>
      <c r="R378" s="12" t="s">
        <v>807</v>
      </c>
      <c r="S378" s="12">
        <v>0.47</v>
      </c>
      <c r="T378" s="7">
        <f>Table1[[#This Row],[Profit]]/Table1[[#This Row],[Sales]]</f>
        <v>0.5440251572327045</v>
      </c>
      <c r="U378" s="12" t="s">
        <v>33</v>
      </c>
      <c r="V378" s="12" t="s">
        <v>61</v>
      </c>
      <c r="W378" s="12" t="s">
        <v>496</v>
      </c>
      <c r="X378" s="12" t="s">
        <v>808</v>
      </c>
      <c r="Y378" s="12">
        <v>68046</v>
      </c>
      <c r="Z378" s="13">
        <v>42101</v>
      </c>
      <c r="AA378" s="14" t="str">
        <f>TEXT(Table1[[#This Row],[Order Date]],"mmmm")</f>
        <v>April</v>
      </c>
      <c r="AB378" s="8" t="str">
        <f>TEXT(Table1[[#This Row],[Order Date]],"yyyy")</f>
        <v>2015</v>
      </c>
      <c r="AC378" s="13">
        <v>42102</v>
      </c>
      <c r="AD378" s="12">
        <v>38.06</v>
      </c>
      <c r="AE378" s="12">
        <v>4</v>
      </c>
      <c r="AF378" s="12">
        <v>69.959999999999994</v>
      </c>
      <c r="AG378" s="12">
        <v>87765</v>
      </c>
      <c r="AH378" s="7" t="str">
        <f>IF(COUNTIF(Returns!$A$2:$A$1635,Orders!AG378)&gt;0,"Returned","Not Returned")</f>
        <v>Not Returned</v>
      </c>
    </row>
    <row r="379" spans="5:34" ht="12.75" customHeight="1" thickTop="1" thickBot="1" x14ac:dyDescent="0.3">
      <c r="E379" s="9">
        <v>21411</v>
      </c>
      <c r="F379" s="2" t="s">
        <v>47</v>
      </c>
      <c r="G379" s="2">
        <v>7.0000000000000007E-2</v>
      </c>
      <c r="H379" s="2">
        <v>279.48</v>
      </c>
      <c r="I379" s="2">
        <v>35</v>
      </c>
      <c r="J379" s="2">
        <v>688</v>
      </c>
      <c r="K379" s="7" t="str">
        <f>IF(COUNTIF(Table1[Customer ID],Table1[[#This Row],[Customer ID]])&gt;1,"Repeat Customer","One-Time Customer")</f>
        <v>Repeat Customer</v>
      </c>
      <c r="L379" s="2" t="s">
        <v>809</v>
      </c>
      <c r="M379" s="2" t="s">
        <v>49</v>
      </c>
      <c r="N379" s="2" t="s">
        <v>58</v>
      </c>
      <c r="O379" s="2" t="s">
        <v>29</v>
      </c>
      <c r="P379" s="2" t="s">
        <v>141</v>
      </c>
      <c r="Q379" s="2" t="s">
        <v>236</v>
      </c>
      <c r="R379" s="2" t="s">
        <v>810</v>
      </c>
      <c r="S379" s="2">
        <v>0.8</v>
      </c>
      <c r="T379" s="7">
        <f>Table1[[#This Row],[Profit]]/Table1[[#This Row],[Sales]]</f>
        <v>-7.6315586007827424E-2</v>
      </c>
      <c r="U379" s="2" t="s">
        <v>33</v>
      </c>
      <c r="V379" s="2" t="s">
        <v>61</v>
      </c>
      <c r="W379" s="2" t="s">
        <v>506</v>
      </c>
      <c r="X379" s="2" t="s">
        <v>811</v>
      </c>
      <c r="Y379" s="2">
        <v>63116</v>
      </c>
      <c r="Z379" s="10">
        <v>42140</v>
      </c>
      <c r="AA379" s="14" t="str">
        <f>TEXT(Table1[[#This Row],[Order Date]],"mmmm")</f>
        <v>May</v>
      </c>
      <c r="AB379" s="8" t="str">
        <f>TEXT(Table1[[#This Row],[Order Date]],"yyyy")</f>
        <v>2015</v>
      </c>
      <c r="AC379" s="10">
        <v>42140</v>
      </c>
      <c r="AD379" s="2">
        <v>-207.28</v>
      </c>
      <c r="AE379" s="2">
        <v>10</v>
      </c>
      <c r="AF379" s="2">
        <v>2716.09</v>
      </c>
      <c r="AG379" s="2">
        <v>88503</v>
      </c>
      <c r="AH379" s="7" t="str">
        <f>IF(COUNTIF(Returns!$A$2:$A$1635,Orders!AG379)&gt;0,"Returned","Not Returned")</f>
        <v>Not Returned</v>
      </c>
    </row>
    <row r="380" spans="5:34" ht="12.75" customHeight="1" thickTop="1" thickBot="1" x14ac:dyDescent="0.3">
      <c r="E380" s="11">
        <v>19325</v>
      </c>
      <c r="F380" s="12" t="s">
        <v>106</v>
      </c>
      <c r="G380" s="12">
        <v>0.06</v>
      </c>
      <c r="H380" s="12">
        <v>4.18</v>
      </c>
      <c r="I380" s="12">
        <v>2.99</v>
      </c>
      <c r="J380" s="12">
        <v>688</v>
      </c>
      <c r="K380" s="7" t="str">
        <f>IF(COUNTIF(Table1[Customer ID],Table1[[#This Row],[Customer ID]])&gt;1,"Repeat Customer","One-Time Customer")</f>
        <v>Repeat Customer</v>
      </c>
      <c r="L380" s="12" t="s">
        <v>809</v>
      </c>
      <c r="M380" s="12" t="s">
        <v>49</v>
      </c>
      <c r="N380" s="12" t="s">
        <v>58</v>
      </c>
      <c r="O380" s="12" t="s">
        <v>29</v>
      </c>
      <c r="P380" s="12" t="s">
        <v>109</v>
      </c>
      <c r="Q380" s="12" t="s">
        <v>59</v>
      </c>
      <c r="R380" s="12" t="s">
        <v>812</v>
      </c>
      <c r="S380" s="12">
        <v>0.37</v>
      </c>
      <c r="T380" s="7">
        <f>Table1[[#This Row],[Profit]]/Table1[[#This Row],[Sales]]</f>
        <v>-0.59601686972821</v>
      </c>
      <c r="U380" s="12" t="s">
        <v>33</v>
      </c>
      <c r="V380" s="12" t="s">
        <v>61</v>
      </c>
      <c r="W380" s="12" t="s">
        <v>506</v>
      </c>
      <c r="X380" s="12" t="s">
        <v>811</v>
      </c>
      <c r="Y380" s="12">
        <v>63116</v>
      </c>
      <c r="Z380" s="13">
        <v>42069</v>
      </c>
      <c r="AA380" s="14" t="str">
        <f>TEXT(Table1[[#This Row],[Order Date]],"mmmm")</f>
        <v>March</v>
      </c>
      <c r="AB380" s="8" t="str">
        <f>TEXT(Table1[[#This Row],[Order Date]],"yyyy")</f>
        <v>2015</v>
      </c>
      <c r="AC380" s="13">
        <v>42071</v>
      </c>
      <c r="AD380" s="12">
        <v>-12.719000000000001</v>
      </c>
      <c r="AE380" s="12">
        <v>5</v>
      </c>
      <c r="AF380" s="12">
        <v>21.34</v>
      </c>
      <c r="AG380" s="12">
        <v>88504</v>
      </c>
      <c r="AH380" s="7" t="str">
        <f>IF(COUNTIF(Returns!$A$2:$A$1635,Orders!AG380)&gt;0,"Returned","Not Returned")</f>
        <v>Not Returned</v>
      </c>
    </row>
    <row r="381" spans="5:34" ht="12.75" customHeight="1" thickTop="1" thickBot="1" x14ac:dyDescent="0.3">
      <c r="E381" s="9">
        <v>26321</v>
      </c>
      <c r="F381" s="2" t="s">
        <v>56</v>
      </c>
      <c r="G381" s="2">
        <v>7.0000000000000007E-2</v>
      </c>
      <c r="H381" s="2">
        <v>1.7</v>
      </c>
      <c r="I381" s="2">
        <v>1.99</v>
      </c>
      <c r="J381" s="2">
        <v>689</v>
      </c>
      <c r="K381" s="7" t="str">
        <f>IF(COUNTIF(Table1[Customer ID],Table1[[#This Row],[Customer ID]])&gt;1,"Repeat Customer","One-Time Customer")</f>
        <v>One-Time Customer</v>
      </c>
      <c r="L381" s="2" t="s">
        <v>813</v>
      </c>
      <c r="M381" s="2" t="s">
        <v>49</v>
      </c>
      <c r="N381" s="2" t="s">
        <v>58</v>
      </c>
      <c r="O381" s="2" t="s">
        <v>77</v>
      </c>
      <c r="P381" s="2" t="s">
        <v>180</v>
      </c>
      <c r="Q381" s="2" t="s">
        <v>51</v>
      </c>
      <c r="R381" s="2" t="s">
        <v>814</v>
      </c>
      <c r="S381" s="2">
        <v>0.51</v>
      </c>
      <c r="T381" s="7">
        <f>Table1[[#This Row],[Profit]]/Table1[[#This Row],[Sales]]</f>
        <v>-2.9517795637198621</v>
      </c>
      <c r="U381" s="2" t="s">
        <v>33</v>
      </c>
      <c r="V381" s="2" t="s">
        <v>61</v>
      </c>
      <c r="W381" s="2" t="s">
        <v>506</v>
      </c>
      <c r="X381" s="2" t="s">
        <v>815</v>
      </c>
      <c r="Y381" s="2">
        <v>63376</v>
      </c>
      <c r="Z381" s="10">
        <v>42039</v>
      </c>
      <c r="AA381" s="14" t="str">
        <f>TEXT(Table1[[#This Row],[Order Date]],"mmmm")</f>
        <v>February</v>
      </c>
      <c r="AB381" s="8" t="str">
        <f>TEXT(Table1[[#This Row],[Order Date]],"yyyy")</f>
        <v>2015</v>
      </c>
      <c r="AC381" s="10">
        <v>42040</v>
      </c>
      <c r="AD381" s="2">
        <v>-51.42</v>
      </c>
      <c r="AE381" s="2">
        <v>10</v>
      </c>
      <c r="AF381" s="2">
        <v>17.420000000000002</v>
      </c>
      <c r="AG381" s="2">
        <v>88502</v>
      </c>
      <c r="AH381" s="7" t="str">
        <f>IF(COUNTIF(Returns!$A$2:$A$1635,Orders!AG381)&gt;0,"Returned","Not Returned")</f>
        <v>Not Returned</v>
      </c>
    </row>
    <row r="382" spans="5:34" ht="12.75" customHeight="1" thickTop="1" thickBot="1" x14ac:dyDescent="0.3">
      <c r="E382" s="11">
        <v>19933</v>
      </c>
      <c r="F382" s="12" t="s">
        <v>25</v>
      </c>
      <c r="G382" s="12">
        <v>0.09</v>
      </c>
      <c r="H382" s="12">
        <v>6.48</v>
      </c>
      <c r="I382" s="12">
        <v>6.35</v>
      </c>
      <c r="J382" s="12">
        <v>691</v>
      </c>
      <c r="K382" s="7" t="str">
        <f>IF(COUNTIF(Table1[Customer ID],Table1[[#This Row],[Customer ID]])&gt;1,"Repeat Customer","One-Time Customer")</f>
        <v>One-Time Customer</v>
      </c>
      <c r="L382" s="12" t="s">
        <v>816</v>
      </c>
      <c r="M382" s="12" t="s">
        <v>49</v>
      </c>
      <c r="N382" s="12" t="s">
        <v>40</v>
      </c>
      <c r="O382" s="12" t="s">
        <v>29</v>
      </c>
      <c r="P382" s="12" t="s">
        <v>93</v>
      </c>
      <c r="Q382" s="12" t="s">
        <v>59</v>
      </c>
      <c r="R382" s="12" t="s">
        <v>817</v>
      </c>
      <c r="S382" s="12">
        <v>0.37</v>
      </c>
      <c r="T382" s="7">
        <f>Table1[[#This Row],[Profit]]/Table1[[#This Row],[Sales]]</f>
        <v>-1.7787592852840792</v>
      </c>
      <c r="U382" s="12" t="s">
        <v>33</v>
      </c>
      <c r="V382" s="12" t="s">
        <v>34</v>
      </c>
      <c r="W382" s="12" t="s">
        <v>35</v>
      </c>
      <c r="X382" s="12" t="s">
        <v>818</v>
      </c>
      <c r="Y382" s="12">
        <v>98408</v>
      </c>
      <c r="Z382" s="13">
        <v>42084</v>
      </c>
      <c r="AA382" s="14" t="str">
        <f>TEXT(Table1[[#This Row],[Order Date]],"mmmm")</f>
        <v>March</v>
      </c>
      <c r="AB382" s="8" t="str">
        <f>TEXT(Table1[[#This Row],[Order Date]],"yyyy")</f>
        <v>2015</v>
      </c>
      <c r="AC382" s="13">
        <v>42085</v>
      </c>
      <c r="AD382" s="12">
        <v>-88.6</v>
      </c>
      <c r="AE382" s="12">
        <v>8</v>
      </c>
      <c r="AF382" s="12">
        <v>49.81</v>
      </c>
      <c r="AG382" s="12">
        <v>89915</v>
      </c>
      <c r="AH382" s="7" t="str">
        <f>IF(COUNTIF(Returns!$A$2:$A$1635,Orders!AG382)&gt;0,"Returned","Not Returned")</f>
        <v>Not Returned</v>
      </c>
    </row>
    <row r="383" spans="5:34" ht="12.75" customHeight="1" thickTop="1" thickBot="1" x14ac:dyDescent="0.3">
      <c r="E383" s="9">
        <v>19400</v>
      </c>
      <c r="F383" s="2" t="s">
        <v>106</v>
      </c>
      <c r="G383" s="2">
        <v>0.02</v>
      </c>
      <c r="H383" s="2">
        <v>500.98</v>
      </c>
      <c r="I383" s="2">
        <v>41.44</v>
      </c>
      <c r="J383" s="2">
        <v>693</v>
      </c>
      <c r="K383" s="7" t="str">
        <f>IF(COUNTIF(Table1[Customer ID],Table1[[#This Row],[Customer ID]])&gt;1,"Repeat Customer","One-Time Customer")</f>
        <v>Repeat Customer</v>
      </c>
      <c r="L383" s="2" t="s">
        <v>819</v>
      </c>
      <c r="M383" s="2" t="s">
        <v>39</v>
      </c>
      <c r="N383" s="2" t="s">
        <v>58</v>
      </c>
      <c r="O383" s="2" t="s">
        <v>41</v>
      </c>
      <c r="P383" s="2" t="s">
        <v>191</v>
      </c>
      <c r="Q383" s="2" t="s">
        <v>121</v>
      </c>
      <c r="R383" s="2" t="s">
        <v>820</v>
      </c>
      <c r="S383" s="2">
        <v>0.66</v>
      </c>
      <c r="T383" s="7">
        <f>Table1[[#This Row],[Profit]]/Table1[[#This Row],[Sales]]</f>
        <v>0.69</v>
      </c>
      <c r="U383" s="2" t="s">
        <v>33</v>
      </c>
      <c r="V383" s="2" t="s">
        <v>34</v>
      </c>
      <c r="W383" s="2" t="s">
        <v>255</v>
      </c>
      <c r="X383" s="2" t="s">
        <v>821</v>
      </c>
      <c r="Y383" s="2">
        <v>80229</v>
      </c>
      <c r="Z383" s="10">
        <v>42088</v>
      </c>
      <c r="AA383" s="14" t="str">
        <f>TEXT(Table1[[#This Row],[Order Date]],"mmmm")</f>
        <v>March</v>
      </c>
      <c r="AB383" s="8" t="str">
        <f>TEXT(Table1[[#This Row],[Order Date]],"yyyy")</f>
        <v>2015</v>
      </c>
      <c r="AC383" s="10">
        <v>42088</v>
      </c>
      <c r="AD383" s="2">
        <v>2568.4628999999995</v>
      </c>
      <c r="AE383" s="2">
        <v>7</v>
      </c>
      <c r="AF383" s="2">
        <v>3722.41</v>
      </c>
      <c r="AG383" s="2">
        <v>87811</v>
      </c>
      <c r="AH383" s="7" t="str">
        <f>IF(COUNTIF(Returns!$A$2:$A$1635,Orders!AG383)&gt;0,"Returned","Not Returned")</f>
        <v>Not Returned</v>
      </c>
    </row>
    <row r="384" spans="5:34" ht="12.75" customHeight="1" thickTop="1" thickBot="1" x14ac:dyDescent="0.3">
      <c r="E384" s="11">
        <v>18736</v>
      </c>
      <c r="F384" s="12" t="s">
        <v>106</v>
      </c>
      <c r="G384" s="12">
        <v>0.09</v>
      </c>
      <c r="H384" s="12">
        <v>5.34</v>
      </c>
      <c r="I384" s="12">
        <v>2.99</v>
      </c>
      <c r="J384" s="12">
        <v>693</v>
      </c>
      <c r="K384" s="7" t="str">
        <f>IF(COUNTIF(Table1[Customer ID],Table1[[#This Row],[Customer ID]])&gt;1,"Repeat Customer","One-Time Customer")</f>
        <v>Repeat Customer</v>
      </c>
      <c r="L384" s="12" t="s">
        <v>819</v>
      </c>
      <c r="M384" s="12" t="s">
        <v>27</v>
      </c>
      <c r="N384" s="12" t="s">
        <v>58</v>
      </c>
      <c r="O384" s="12" t="s">
        <v>29</v>
      </c>
      <c r="P384" s="12" t="s">
        <v>109</v>
      </c>
      <c r="Q384" s="12" t="s">
        <v>59</v>
      </c>
      <c r="R384" s="12" t="s">
        <v>822</v>
      </c>
      <c r="S384" s="12">
        <v>0.38</v>
      </c>
      <c r="T384" s="7">
        <f>Table1[[#This Row],[Profit]]/Table1[[#This Row],[Sales]]</f>
        <v>9.974763406940064E-2</v>
      </c>
      <c r="U384" s="12" t="s">
        <v>33</v>
      </c>
      <c r="V384" s="12" t="s">
        <v>34</v>
      </c>
      <c r="W384" s="12" t="s">
        <v>255</v>
      </c>
      <c r="X384" s="12" t="s">
        <v>821</v>
      </c>
      <c r="Y384" s="12">
        <v>80229</v>
      </c>
      <c r="Z384" s="13">
        <v>42071</v>
      </c>
      <c r="AA384" s="14" t="str">
        <f>TEXT(Table1[[#This Row],[Order Date]],"mmmm")</f>
        <v>March</v>
      </c>
      <c r="AB384" s="8" t="str">
        <f>TEXT(Table1[[#This Row],[Order Date]],"yyyy")</f>
        <v>2015</v>
      </c>
      <c r="AC384" s="13">
        <v>42078</v>
      </c>
      <c r="AD384" s="12">
        <v>9.4860000000000007</v>
      </c>
      <c r="AE384" s="12">
        <v>17</v>
      </c>
      <c r="AF384" s="12">
        <v>95.1</v>
      </c>
      <c r="AG384" s="12">
        <v>87812</v>
      </c>
      <c r="AH384" s="7" t="str">
        <f>IF(COUNTIF(Returns!$A$2:$A$1635,Orders!AG384)&gt;0,"Returned","Not Returned")</f>
        <v>Not Returned</v>
      </c>
    </row>
    <row r="385" spans="5:34" ht="12.75" customHeight="1" thickTop="1" thickBot="1" x14ac:dyDescent="0.3">
      <c r="E385" s="9">
        <v>18737</v>
      </c>
      <c r="F385" s="2" t="s">
        <v>106</v>
      </c>
      <c r="G385" s="2">
        <v>7.0000000000000007E-2</v>
      </c>
      <c r="H385" s="2">
        <v>140.97999999999999</v>
      </c>
      <c r="I385" s="2">
        <v>53.48</v>
      </c>
      <c r="J385" s="2">
        <v>693</v>
      </c>
      <c r="K385" s="7" t="str">
        <f>IF(COUNTIF(Table1[Customer ID],Table1[[#This Row],[Customer ID]])&gt;1,"Repeat Customer","One-Time Customer")</f>
        <v>Repeat Customer</v>
      </c>
      <c r="L385" s="2" t="s">
        <v>819</v>
      </c>
      <c r="M385" s="2" t="s">
        <v>39</v>
      </c>
      <c r="N385" s="2" t="s">
        <v>58</v>
      </c>
      <c r="O385" s="2" t="s">
        <v>41</v>
      </c>
      <c r="P385" s="2" t="s">
        <v>191</v>
      </c>
      <c r="Q385" s="2" t="s">
        <v>121</v>
      </c>
      <c r="R385" s="2" t="s">
        <v>823</v>
      </c>
      <c r="S385" s="2">
        <v>0.65</v>
      </c>
      <c r="T385" s="7">
        <f>Table1[[#This Row],[Profit]]/Table1[[#This Row],[Sales]]</f>
        <v>-0.35883441761711621</v>
      </c>
      <c r="U385" s="2" t="s">
        <v>33</v>
      </c>
      <c r="V385" s="2" t="s">
        <v>34</v>
      </c>
      <c r="W385" s="2" t="s">
        <v>255</v>
      </c>
      <c r="X385" s="2" t="s">
        <v>821</v>
      </c>
      <c r="Y385" s="2">
        <v>80229</v>
      </c>
      <c r="Z385" s="10">
        <v>42071</v>
      </c>
      <c r="AA385" s="14" t="str">
        <f>TEXT(Table1[[#This Row],[Order Date]],"mmmm")</f>
        <v>March</v>
      </c>
      <c r="AB385" s="8" t="str">
        <f>TEXT(Table1[[#This Row],[Order Date]],"yyyy")</f>
        <v>2015</v>
      </c>
      <c r="AC385" s="10">
        <v>42078</v>
      </c>
      <c r="AD385" s="2">
        <v>-263.64999999999998</v>
      </c>
      <c r="AE385" s="2">
        <v>5</v>
      </c>
      <c r="AF385" s="2">
        <v>734.74</v>
      </c>
      <c r="AG385" s="2">
        <v>87812</v>
      </c>
      <c r="AH385" s="7" t="str">
        <f>IF(COUNTIF(Returns!$A$2:$A$1635,Orders!AG385)&gt;0,"Returned","Not Returned")</f>
        <v>Not Returned</v>
      </c>
    </row>
    <row r="386" spans="5:34" ht="12.75" customHeight="1" thickTop="1" thickBot="1" x14ac:dyDescent="0.3">
      <c r="E386" s="11">
        <v>18738</v>
      </c>
      <c r="F386" s="12" t="s">
        <v>106</v>
      </c>
      <c r="G386" s="12">
        <v>0.06</v>
      </c>
      <c r="H386" s="12">
        <v>205.99</v>
      </c>
      <c r="I386" s="12">
        <v>5.26</v>
      </c>
      <c r="J386" s="12">
        <v>693</v>
      </c>
      <c r="K386" s="7" t="str">
        <f>IF(COUNTIF(Table1[Customer ID],Table1[[#This Row],[Customer ID]])&gt;1,"Repeat Customer","One-Time Customer")</f>
        <v>Repeat Customer</v>
      </c>
      <c r="L386" s="12" t="s">
        <v>819</v>
      </c>
      <c r="M386" s="12" t="s">
        <v>49</v>
      </c>
      <c r="N386" s="12" t="s">
        <v>58</v>
      </c>
      <c r="O386" s="12" t="s">
        <v>77</v>
      </c>
      <c r="P386" s="12" t="s">
        <v>78</v>
      </c>
      <c r="Q386" s="12" t="s">
        <v>59</v>
      </c>
      <c r="R386" s="12" t="s">
        <v>824</v>
      </c>
      <c r="S386" s="12">
        <v>0.56000000000000005</v>
      </c>
      <c r="T386" s="7">
        <f>Table1[[#This Row],[Profit]]/Table1[[#This Row],[Sales]]</f>
        <v>0.47277878982616967</v>
      </c>
      <c r="U386" s="12" t="s">
        <v>33</v>
      </c>
      <c r="V386" s="12" t="s">
        <v>34</v>
      </c>
      <c r="W386" s="12" t="s">
        <v>255</v>
      </c>
      <c r="X386" s="12" t="s">
        <v>821</v>
      </c>
      <c r="Y386" s="12">
        <v>80229</v>
      </c>
      <c r="Z386" s="13">
        <v>42071</v>
      </c>
      <c r="AA386" s="14" t="str">
        <f>TEXT(Table1[[#This Row],[Order Date]],"mmmm")</f>
        <v>March</v>
      </c>
      <c r="AB386" s="8" t="str">
        <f>TEXT(Table1[[#This Row],[Order Date]],"yyyy")</f>
        <v>2015</v>
      </c>
      <c r="AC386" s="13">
        <v>42078</v>
      </c>
      <c r="AD386" s="12">
        <v>890.18100000000004</v>
      </c>
      <c r="AE386" s="12">
        <v>11</v>
      </c>
      <c r="AF386" s="12">
        <v>1882.87</v>
      </c>
      <c r="AG386" s="12">
        <v>87812</v>
      </c>
      <c r="AH386" s="7" t="str">
        <f>IF(COUNTIF(Returns!$A$2:$A$1635,Orders!AG386)&gt;0,"Returned","Not Returned")</f>
        <v>Not Returned</v>
      </c>
    </row>
    <row r="387" spans="5:34" ht="12.75" customHeight="1" thickTop="1" thickBot="1" x14ac:dyDescent="0.3">
      <c r="E387" s="9">
        <v>18810</v>
      </c>
      <c r="F387" s="2" t="s">
        <v>25</v>
      </c>
      <c r="G387" s="2">
        <v>0</v>
      </c>
      <c r="H387" s="2">
        <v>230.98</v>
      </c>
      <c r="I387" s="2">
        <v>23.78</v>
      </c>
      <c r="J387" s="2">
        <v>693</v>
      </c>
      <c r="K387" s="7" t="str">
        <f>IF(COUNTIF(Table1[Customer ID],Table1[[#This Row],[Customer ID]])&gt;1,"Repeat Customer","One-Time Customer")</f>
        <v>Repeat Customer</v>
      </c>
      <c r="L387" s="2" t="s">
        <v>819</v>
      </c>
      <c r="M387" s="2" t="s">
        <v>39</v>
      </c>
      <c r="N387" s="2" t="s">
        <v>58</v>
      </c>
      <c r="O387" s="2" t="s">
        <v>41</v>
      </c>
      <c r="P387" s="2" t="s">
        <v>152</v>
      </c>
      <c r="Q387" s="2" t="s">
        <v>121</v>
      </c>
      <c r="R387" s="2" t="s">
        <v>825</v>
      </c>
      <c r="S387" s="2">
        <v>0.6</v>
      </c>
      <c r="T387" s="7">
        <f>Table1[[#This Row],[Profit]]/Table1[[#This Row],[Sales]]</f>
        <v>0.69</v>
      </c>
      <c r="U387" s="2" t="s">
        <v>33</v>
      </c>
      <c r="V387" s="2" t="s">
        <v>34</v>
      </c>
      <c r="W387" s="2" t="s">
        <v>255</v>
      </c>
      <c r="X387" s="2" t="s">
        <v>821</v>
      </c>
      <c r="Y387" s="2">
        <v>80229</v>
      </c>
      <c r="Z387" s="10">
        <v>42129</v>
      </c>
      <c r="AA387" s="14" t="str">
        <f>TEXT(Table1[[#This Row],[Order Date]],"mmmm")</f>
        <v>May</v>
      </c>
      <c r="AB387" s="8" t="str">
        <f>TEXT(Table1[[#This Row],[Order Date]],"yyyy")</f>
        <v>2015</v>
      </c>
      <c r="AC387" s="10">
        <v>42131</v>
      </c>
      <c r="AD387" s="2">
        <v>6095.8601999999992</v>
      </c>
      <c r="AE387" s="2">
        <v>36</v>
      </c>
      <c r="AF387" s="2">
        <v>8834.58</v>
      </c>
      <c r="AG387" s="2">
        <v>87813</v>
      </c>
      <c r="AH387" s="7" t="str">
        <f>IF(COUNTIF(Returns!$A$2:$A$1635,Orders!AG387)&gt;0,"Returned","Not Returned")</f>
        <v>Not Returned</v>
      </c>
    </row>
    <row r="388" spans="5:34" ht="12.75" customHeight="1" thickTop="1" thickBot="1" x14ac:dyDescent="0.3">
      <c r="E388" s="11">
        <v>22613</v>
      </c>
      <c r="F388" s="12" t="s">
        <v>56</v>
      </c>
      <c r="G388" s="12">
        <v>0.06</v>
      </c>
      <c r="H388" s="12">
        <v>8.1199999999999992</v>
      </c>
      <c r="I388" s="12">
        <v>2.83</v>
      </c>
      <c r="J388" s="12">
        <v>696</v>
      </c>
      <c r="K388" s="7" t="str">
        <f>IF(COUNTIF(Table1[Customer ID],Table1[[#This Row],[Customer ID]])&gt;1,"Repeat Customer","One-Time Customer")</f>
        <v>Repeat Customer</v>
      </c>
      <c r="L388" s="12" t="s">
        <v>826</v>
      </c>
      <c r="M388" s="12" t="s">
        <v>49</v>
      </c>
      <c r="N388" s="12" t="s">
        <v>28</v>
      </c>
      <c r="O388" s="12" t="s">
        <v>77</v>
      </c>
      <c r="P388" s="12" t="s">
        <v>180</v>
      </c>
      <c r="Q388" s="12" t="s">
        <v>51</v>
      </c>
      <c r="R388" s="12" t="s">
        <v>827</v>
      </c>
      <c r="S388" s="12">
        <v>0.77</v>
      </c>
      <c r="T388" s="7">
        <f>Table1[[#This Row],[Profit]]/Table1[[#This Row],[Sales]]</f>
        <v>-1.0546218487394956</v>
      </c>
      <c r="U388" s="12" t="s">
        <v>33</v>
      </c>
      <c r="V388" s="12" t="s">
        <v>61</v>
      </c>
      <c r="W388" s="12" t="s">
        <v>703</v>
      </c>
      <c r="X388" s="12" t="s">
        <v>828</v>
      </c>
      <c r="Y388" s="12">
        <v>46307</v>
      </c>
      <c r="Z388" s="13">
        <v>42090</v>
      </c>
      <c r="AA388" s="14" t="str">
        <f>TEXT(Table1[[#This Row],[Order Date]],"mmmm")</f>
        <v>March</v>
      </c>
      <c r="AB388" s="8" t="str">
        <f>TEXT(Table1[[#This Row],[Order Date]],"yyyy")</f>
        <v>2015</v>
      </c>
      <c r="AC388" s="13">
        <v>42091</v>
      </c>
      <c r="AD388" s="12">
        <v>-82.83</v>
      </c>
      <c r="AE388" s="12">
        <v>10</v>
      </c>
      <c r="AF388" s="12">
        <v>78.540000000000006</v>
      </c>
      <c r="AG388" s="12">
        <v>89847</v>
      </c>
      <c r="AH388" s="7" t="str">
        <f>IF(COUNTIF(Returns!$A$2:$A$1635,Orders!AG388)&gt;0,"Returned","Not Returned")</f>
        <v>Not Returned</v>
      </c>
    </row>
    <row r="389" spans="5:34" ht="12.75" customHeight="1" thickTop="1" thickBot="1" x14ac:dyDescent="0.3">
      <c r="E389" s="9">
        <v>22614</v>
      </c>
      <c r="F389" s="2" t="s">
        <v>56</v>
      </c>
      <c r="G389" s="2">
        <v>0.05</v>
      </c>
      <c r="H389" s="2">
        <v>51.65</v>
      </c>
      <c r="I389" s="2">
        <v>18.45</v>
      </c>
      <c r="J389" s="2">
        <v>696</v>
      </c>
      <c r="K389" s="7" t="str">
        <f>IF(COUNTIF(Table1[Customer ID],Table1[[#This Row],[Customer ID]])&gt;1,"Repeat Customer","One-Time Customer")</f>
        <v>Repeat Customer</v>
      </c>
      <c r="L389" s="2" t="s">
        <v>826</v>
      </c>
      <c r="M389" s="2" t="s">
        <v>49</v>
      </c>
      <c r="N389" s="2" t="s">
        <v>28</v>
      </c>
      <c r="O389" s="2" t="s">
        <v>41</v>
      </c>
      <c r="P389" s="2" t="s">
        <v>50</v>
      </c>
      <c r="Q389" s="2" t="s">
        <v>86</v>
      </c>
      <c r="R389" s="2" t="s">
        <v>829</v>
      </c>
      <c r="S389" s="2">
        <v>0.65</v>
      </c>
      <c r="T389" s="7">
        <f>Table1[[#This Row],[Profit]]/Table1[[#This Row],[Sales]]</f>
        <v>4.1381589819864485E-2</v>
      </c>
      <c r="U389" s="2" t="s">
        <v>33</v>
      </c>
      <c r="V389" s="2" t="s">
        <v>61</v>
      </c>
      <c r="W389" s="2" t="s">
        <v>703</v>
      </c>
      <c r="X389" s="2" t="s">
        <v>828</v>
      </c>
      <c r="Y389" s="2">
        <v>46307</v>
      </c>
      <c r="Z389" s="10">
        <v>42090</v>
      </c>
      <c r="AA389" s="14" t="str">
        <f>TEXT(Table1[[#This Row],[Order Date]],"mmmm")</f>
        <v>March</v>
      </c>
      <c r="AB389" s="8" t="str">
        <f>TEXT(Table1[[#This Row],[Order Date]],"yyyy")</f>
        <v>2015</v>
      </c>
      <c r="AC389" s="10">
        <v>42091</v>
      </c>
      <c r="AD389" s="2">
        <v>25.04</v>
      </c>
      <c r="AE389" s="2">
        <v>12</v>
      </c>
      <c r="AF389" s="2">
        <v>605.1</v>
      </c>
      <c r="AG389" s="2">
        <v>89847</v>
      </c>
      <c r="AH389" s="7" t="str">
        <f>IF(COUNTIF(Returns!$A$2:$A$1635,Orders!AG389)&gt;0,"Returned","Not Returned")</f>
        <v>Not Returned</v>
      </c>
    </row>
    <row r="390" spans="5:34" ht="12.75" customHeight="1" thickTop="1" thickBot="1" x14ac:dyDescent="0.3">
      <c r="E390" s="11">
        <v>19225</v>
      </c>
      <c r="F390" s="12" t="s">
        <v>106</v>
      </c>
      <c r="G390" s="12">
        <v>0.1</v>
      </c>
      <c r="H390" s="12">
        <v>40.479999999999997</v>
      </c>
      <c r="I390" s="12">
        <v>19.989999999999998</v>
      </c>
      <c r="J390" s="12">
        <v>696</v>
      </c>
      <c r="K390" s="7" t="str">
        <f>IF(COUNTIF(Table1[Customer ID],Table1[[#This Row],[Customer ID]])&gt;1,"Repeat Customer","One-Time Customer")</f>
        <v>Repeat Customer</v>
      </c>
      <c r="L390" s="12" t="s">
        <v>826</v>
      </c>
      <c r="M390" s="12" t="s">
        <v>49</v>
      </c>
      <c r="N390" s="12" t="s">
        <v>28</v>
      </c>
      <c r="O390" s="12" t="s">
        <v>77</v>
      </c>
      <c r="P390" s="12" t="s">
        <v>180</v>
      </c>
      <c r="Q390" s="12" t="s">
        <v>59</v>
      </c>
      <c r="R390" s="12" t="s">
        <v>830</v>
      </c>
      <c r="S390" s="12">
        <v>0.77</v>
      </c>
      <c r="T390" s="7">
        <f>Table1[[#This Row],[Profit]]/Table1[[#This Row],[Sales]]</f>
        <v>-1.6308453237410074</v>
      </c>
      <c r="U390" s="12" t="s">
        <v>33</v>
      </c>
      <c r="V390" s="12" t="s">
        <v>61</v>
      </c>
      <c r="W390" s="12" t="s">
        <v>703</v>
      </c>
      <c r="X390" s="12" t="s">
        <v>828</v>
      </c>
      <c r="Y390" s="12">
        <v>46307</v>
      </c>
      <c r="Z390" s="13">
        <v>42101</v>
      </c>
      <c r="AA390" s="14" t="str">
        <f>TEXT(Table1[[#This Row],[Order Date]],"mmmm")</f>
        <v>April</v>
      </c>
      <c r="AB390" s="8" t="str">
        <f>TEXT(Table1[[#This Row],[Order Date]],"yyyy")</f>
        <v>2015</v>
      </c>
      <c r="AC390" s="13">
        <v>42103</v>
      </c>
      <c r="AD390" s="12">
        <v>-580.32000000000005</v>
      </c>
      <c r="AE390" s="12">
        <v>9</v>
      </c>
      <c r="AF390" s="12">
        <v>355.84</v>
      </c>
      <c r="AG390" s="12">
        <v>89848</v>
      </c>
      <c r="AH390" s="7" t="str">
        <f>IF(COUNTIF(Returns!$A$2:$A$1635,Orders!AG390)&gt;0,"Returned","Not Returned")</f>
        <v>Not Returned</v>
      </c>
    </row>
    <row r="391" spans="5:34" ht="12.75" customHeight="1" thickTop="1" thickBot="1" x14ac:dyDescent="0.3">
      <c r="E391" s="9">
        <v>22616</v>
      </c>
      <c r="F391" s="2" t="s">
        <v>56</v>
      </c>
      <c r="G391" s="2">
        <v>0.1</v>
      </c>
      <c r="H391" s="2">
        <v>175.99</v>
      </c>
      <c r="I391" s="2">
        <v>8.99</v>
      </c>
      <c r="J391" s="2">
        <v>697</v>
      </c>
      <c r="K391" s="7" t="str">
        <f>IF(COUNTIF(Table1[Customer ID],Table1[[#This Row],[Customer ID]])&gt;1,"Repeat Customer","One-Time Customer")</f>
        <v>Repeat Customer</v>
      </c>
      <c r="L391" s="2" t="s">
        <v>831</v>
      </c>
      <c r="M391" s="2" t="s">
        <v>49</v>
      </c>
      <c r="N391" s="2" t="s">
        <v>28</v>
      </c>
      <c r="O391" s="2" t="s">
        <v>77</v>
      </c>
      <c r="P391" s="2" t="s">
        <v>78</v>
      </c>
      <c r="Q391" s="2" t="s">
        <v>59</v>
      </c>
      <c r="R391" s="2" t="s">
        <v>168</v>
      </c>
      <c r="S391" s="2">
        <v>0.56999999999999995</v>
      </c>
      <c r="T391" s="7">
        <f>Table1[[#This Row],[Profit]]/Table1[[#This Row],[Sales]]</f>
        <v>0.69</v>
      </c>
      <c r="U391" s="2" t="s">
        <v>33</v>
      </c>
      <c r="V391" s="2" t="s">
        <v>61</v>
      </c>
      <c r="W391" s="2" t="s">
        <v>703</v>
      </c>
      <c r="X391" s="2" t="s">
        <v>832</v>
      </c>
      <c r="Y391" s="2">
        <v>46312</v>
      </c>
      <c r="Z391" s="10">
        <v>42090</v>
      </c>
      <c r="AA391" s="14" t="str">
        <f>TEXT(Table1[[#This Row],[Order Date]],"mmmm")</f>
        <v>March</v>
      </c>
      <c r="AB391" s="8" t="str">
        <f>TEXT(Table1[[#This Row],[Order Date]],"yyyy")</f>
        <v>2015</v>
      </c>
      <c r="AC391" s="10">
        <v>42091</v>
      </c>
      <c r="AD391" s="2">
        <v>928.96079999999984</v>
      </c>
      <c r="AE391" s="2">
        <v>10</v>
      </c>
      <c r="AF391" s="2">
        <v>1346.32</v>
      </c>
      <c r="AG391" s="2">
        <v>89847</v>
      </c>
      <c r="AH391" s="7" t="str">
        <f>IF(COUNTIF(Returns!$A$2:$A$1635,Orders!AG391)&gt;0,"Returned","Not Returned")</f>
        <v>Not Returned</v>
      </c>
    </row>
    <row r="392" spans="5:34" ht="12.75" customHeight="1" thickTop="1" thickBot="1" x14ac:dyDescent="0.3">
      <c r="E392" s="11">
        <v>25480</v>
      </c>
      <c r="F392" s="12" t="s">
        <v>47</v>
      </c>
      <c r="G392" s="12">
        <v>0.08</v>
      </c>
      <c r="H392" s="12">
        <v>14.81</v>
      </c>
      <c r="I392" s="12">
        <v>13.32</v>
      </c>
      <c r="J392" s="12">
        <v>697</v>
      </c>
      <c r="K392" s="7" t="str">
        <f>IF(COUNTIF(Table1[Customer ID],Table1[[#This Row],[Customer ID]])&gt;1,"Repeat Customer","One-Time Customer")</f>
        <v>Repeat Customer</v>
      </c>
      <c r="L392" s="12" t="s">
        <v>831</v>
      </c>
      <c r="M392" s="12" t="s">
        <v>49</v>
      </c>
      <c r="N392" s="12" t="s">
        <v>28</v>
      </c>
      <c r="O392" s="12" t="s">
        <v>29</v>
      </c>
      <c r="P392" s="12" t="s">
        <v>257</v>
      </c>
      <c r="Q392" s="12" t="s">
        <v>59</v>
      </c>
      <c r="R392" s="12" t="s">
        <v>833</v>
      </c>
      <c r="S392" s="12">
        <v>0.43</v>
      </c>
      <c r="T392" s="7">
        <f>Table1[[#This Row],[Profit]]/Table1[[#This Row],[Sales]]</f>
        <v>-0.45046615100280657</v>
      </c>
      <c r="U392" s="12" t="s">
        <v>33</v>
      </c>
      <c r="V392" s="12" t="s">
        <v>61</v>
      </c>
      <c r="W392" s="12" t="s">
        <v>703</v>
      </c>
      <c r="X392" s="12" t="s">
        <v>832</v>
      </c>
      <c r="Y392" s="12">
        <v>46312</v>
      </c>
      <c r="Z392" s="13">
        <v>42042</v>
      </c>
      <c r="AA392" s="14" t="str">
        <f>TEXT(Table1[[#This Row],[Order Date]],"mmmm")</f>
        <v>February</v>
      </c>
      <c r="AB392" s="8" t="str">
        <f>TEXT(Table1[[#This Row],[Order Date]],"yyyy")</f>
        <v>2015</v>
      </c>
      <c r="AC392" s="13">
        <v>42044</v>
      </c>
      <c r="AD392" s="12">
        <v>-131.61720000000003</v>
      </c>
      <c r="AE392" s="12">
        <v>20</v>
      </c>
      <c r="AF392" s="12">
        <v>292.18</v>
      </c>
      <c r="AG392" s="12">
        <v>89849</v>
      </c>
      <c r="AH392" s="7" t="str">
        <f>IF(COUNTIF(Returns!$A$2:$A$1635,Orders!AG392)&gt;0,"Returned","Not Returned")</f>
        <v>Not Returned</v>
      </c>
    </row>
    <row r="393" spans="5:34" ht="12.75" customHeight="1" thickTop="1" thickBot="1" x14ac:dyDescent="0.3">
      <c r="E393" s="9">
        <v>4613</v>
      </c>
      <c r="F393" s="2" t="s">
        <v>56</v>
      </c>
      <c r="G393" s="2">
        <v>0.06</v>
      </c>
      <c r="H393" s="2">
        <v>8.1199999999999992</v>
      </c>
      <c r="I393" s="2">
        <v>2.83</v>
      </c>
      <c r="J393" s="2">
        <v>698</v>
      </c>
      <c r="K393" s="7" t="str">
        <f>IF(COUNTIF(Table1[Customer ID],Table1[[#This Row],[Customer ID]])&gt;1,"Repeat Customer","One-Time Customer")</f>
        <v>Repeat Customer</v>
      </c>
      <c r="L393" s="2" t="s">
        <v>834</v>
      </c>
      <c r="M393" s="2" t="s">
        <v>49</v>
      </c>
      <c r="N393" s="2" t="s">
        <v>28</v>
      </c>
      <c r="O393" s="2" t="s">
        <v>77</v>
      </c>
      <c r="P393" s="2" t="s">
        <v>180</v>
      </c>
      <c r="Q393" s="2" t="s">
        <v>51</v>
      </c>
      <c r="R393" s="2" t="s">
        <v>827</v>
      </c>
      <c r="S393" s="2">
        <v>0.77</v>
      </c>
      <c r="T393" s="7">
        <f>Table1[[#This Row],[Profit]]/Table1[[#This Row],[Sales]]</f>
        <v>-0.25721206098810673</v>
      </c>
      <c r="U393" s="2" t="s">
        <v>33</v>
      </c>
      <c r="V393" s="2" t="s">
        <v>34</v>
      </c>
      <c r="W393" s="2" t="s">
        <v>35</v>
      </c>
      <c r="X393" s="2" t="s">
        <v>209</v>
      </c>
      <c r="Y393" s="2">
        <v>98105</v>
      </c>
      <c r="Z393" s="10">
        <v>42090</v>
      </c>
      <c r="AA393" s="14" t="str">
        <f>TEXT(Table1[[#This Row],[Order Date]],"mmmm")</f>
        <v>March</v>
      </c>
      <c r="AB393" s="8" t="str">
        <f>TEXT(Table1[[#This Row],[Order Date]],"yyyy")</f>
        <v>2015</v>
      </c>
      <c r="AC393" s="10">
        <v>42091</v>
      </c>
      <c r="AD393" s="2">
        <v>-82.83</v>
      </c>
      <c r="AE393" s="2">
        <v>41</v>
      </c>
      <c r="AF393" s="2">
        <v>322.02999999999997</v>
      </c>
      <c r="AG393" s="2">
        <v>32869</v>
      </c>
      <c r="AH393" s="7" t="str">
        <f>IF(COUNTIF(Returns!$A$2:$A$1635,Orders!AG393)&gt;0,"Returned","Not Returned")</f>
        <v>Not Returned</v>
      </c>
    </row>
    <row r="394" spans="5:34" ht="12.75" customHeight="1" thickTop="1" thickBot="1" x14ac:dyDescent="0.3">
      <c r="E394" s="11">
        <v>4614</v>
      </c>
      <c r="F394" s="12" t="s">
        <v>56</v>
      </c>
      <c r="G394" s="12">
        <v>0.05</v>
      </c>
      <c r="H394" s="12">
        <v>51.65</v>
      </c>
      <c r="I394" s="12">
        <v>18.45</v>
      </c>
      <c r="J394" s="12">
        <v>698</v>
      </c>
      <c r="K394" s="7" t="str">
        <f>IF(COUNTIF(Table1[Customer ID],Table1[[#This Row],[Customer ID]])&gt;1,"Repeat Customer","One-Time Customer")</f>
        <v>Repeat Customer</v>
      </c>
      <c r="L394" s="12" t="s">
        <v>834</v>
      </c>
      <c r="M394" s="12" t="s">
        <v>49</v>
      </c>
      <c r="N394" s="12" t="s">
        <v>28</v>
      </c>
      <c r="O394" s="12" t="s">
        <v>41</v>
      </c>
      <c r="P394" s="12" t="s">
        <v>50</v>
      </c>
      <c r="Q394" s="12" t="s">
        <v>86</v>
      </c>
      <c r="R394" s="12" t="s">
        <v>829</v>
      </c>
      <c r="S394" s="12">
        <v>0.65</v>
      </c>
      <c r="T394" s="7">
        <f>Table1[[#This Row],[Profit]]/Table1[[#This Row],[Sales]]</f>
        <v>1.0134205371452622E-2</v>
      </c>
      <c r="U394" s="12" t="s">
        <v>33</v>
      </c>
      <c r="V394" s="12" t="s">
        <v>34</v>
      </c>
      <c r="W394" s="12" t="s">
        <v>35</v>
      </c>
      <c r="X394" s="12" t="s">
        <v>209</v>
      </c>
      <c r="Y394" s="12">
        <v>98105</v>
      </c>
      <c r="Z394" s="13">
        <v>42090</v>
      </c>
      <c r="AA394" s="14" t="str">
        <f>TEXT(Table1[[#This Row],[Order Date]],"mmmm")</f>
        <v>March</v>
      </c>
      <c r="AB394" s="8" t="str">
        <f>TEXT(Table1[[#This Row],[Order Date]],"yyyy")</f>
        <v>2015</v>
      </c>
      <c r="AC394" s="13">
        <v>42091</v>
      </c>
      <c r="AD394" s="12">
        <v>25.04</v>
      </c>
      <c r="AE394" s="12">
        <v>49</v>
      </c>
      <c r="AF394" s="12">
        <v>2470.84</v>
      </c>
      <c r="AG394" s="12">
        <v>32869</v>
      </c>
      <c r="AH394" s="7" t="str">
        <f>IF(COUNTIF(Returns!$A$2:$A$1635,Orders!AG394)&gt;0,"Returned","Not Returned")</f>
        <v>Not Returned</v>
      </c>
    </row>
    <row r="395" spans="5:34" ht="12.75" customHeight="1" thickTop="1" thickBot="1" x14ac:dyDescent="0.3">
      <c r="E395" s="9">
        <v>4616</v>
      </c>
      <c r="F395" s="2" t="s">
        <v>56</v>
      </c>
      <c r="G395" s="2">
        <v>0.1</v>
      </c>
      <c r="H395" s="2">
        <v>175.99</v>
      </c>
      <c r="I395" s="2">
        <v>8.99</v>
      </c>
      <c r="J395" s="2">
        <v>698</v>
      </c>
      <c r="K395" s="7" t="str">
        <f>IF(COUNTIF(Table1[Customer ID],Table1[[#This Row],[Customer ID]])&gt;1,"Repeat Customer","One-Time Customer")</f>
        <v>Repeat Customer</v>
      </c>
      <c r="L395" s="2" t="s">
        <v>834</v>
      </c>
      <c r="M395" s="2" t="s">
        <v>49</v>
      </c>
      <c r="N395" s="2" t="s">
        <v>28</v>
      </c>
      <c r="O395" s="2" t="s">
        <v>77</v>
      </c>
      <c r="P395" s="2" t="s">
        <v>78</v>
      </c>
      <c r="Q395" s="2" t="s">
        <v>59</v>
      </c>
      <c r="R395" s="2" t="s">
        <v>168</v>
      </c>
      <c r="S395" s="2">
        <v>0.56999999999999995</v>
      </c>
      <c r="T395" s="7">
        <f>Table1[[#This Row],[Profit]]/Table1[[#This Row],[Sales]]</f>
        <v>0.17730856692301541</v>
      </c>
      <c r="U395" s="2" t="s">
        <v>33</v>
      </c>
      <c r="V395" s="2" t="s">
        <v>34</v>
      </c>
      <c r="W395" s="2" t="s">
        <v>35</v>
      </c>
      <c r="X395" s="2" t="s">
        <v>209</v>
      </c>
      <c r="Y395" s="2">
        <v>98105</v>
      </c>
      <c r="Z395" s="10">
        <v>42090</v>
      </c>
      <c r="AA395" s="14" t="str">
        <f>TEXT(Table1[[#This Row],[Order Date]],"mmmm")</f>
        <v>March</v>
      </c>
      <c r="AB395" s="8" t="str">
        <f>TEXT(Table1[[#This Row],[Order Date]],"yyyy")</f>
        <v>2015</v>
      </c>
      <c r="AC395" s="10">
        <v>42091</v>
      </c>
      <c r="AD395" s="2">
        <v>930.98700000000008</v>
      </c>
      <c r="AE395" s="2">
        <v>39</v>
      </c>
      <c r="AF395" s="2">
        <v>5250.66</v>
      </c>
      <c r="AG395" s="2">
        <v>32869</v>
      </c>
      <c r="AH395" s="7" t="str">
        <f>IF(COUNTIF(Returns!$A$2:$A$1635,Orders!AG395)&gt;0,"Returned","Not Returned")</f>
        <v>Not Returned</v>
      </c>
    </row>
    <row r="396" spans="5:34" ht="12.75" customHeight="1" thickTop="1" thickBot="1" x14ac:dyDescent="0.3">
      <c r="E396" s="11">
        <v>1225</v>
      </c>
      <c r="F396" s="12" t="s">
        <v>106</v>
      </c>
      <c r="G396" s="12">
        <v>0.1</v>
      </c>
      <c r="H396" s="12">
        <v>40.479999999999997</v>
      </c>
      <c r="I396" s="12">
        <v>19.989999999999998</v>
      </c>
      <c r="J396" s="12">
        <v>698</v>
      </c>
      <c r="K396" s="7" t="str">
        <f>IF(COUNTIF(Table1[Customer ID],Table1[[#This Row],[Customer ID]])&gt;1,"Repeat Customer","One-Time Customer")</f>
        <v>Repeat Customer</v>
      </c>
      <c r="L396" s="12" t="s">
        <v>834</v>
      </c>
      <c r="M396" s="12" t="s">
        <v>49</v>
      </c>
      <c r="N396" s="12" t="s">
        <v>28</v>
      </c>
      <c r="O396" s="12" t="s">
        <v>77</v>
      </c>
      <c r="P396" s="12" t="s">
        <v>180</v>
      </c>
      <c r="Q396" s="12" t="s">
        <v>59</v>
      </c>
      <c r="R396" s="12" t="s">
        <v>830</v>
      </c>
      <c r="S396" s="12">
        <v>0.77</v>
      </c>
      <c r="T396" s="7">
        <f>Table1[[#This Row],[Profit]]/Table1[[#This Row],[Sales]]</f>
        <v>-0.40771419538412906</v>
      </c>
      <c r="U396" s="12" t="s">
        <v>33</v>
      </c>
      <c r="V396" s="12" t="s">
        <v>34</v>
      </c>
      <c r="W396" s="12" t="s">
        <v>35</v>
      </c>
      <c r="X396" s="12" t="s">
        <v>209</v>
      </c>
      <c r="Y396" s="12">
        <v>98105</v>
      </c>
      <c r="Z396" s="13">
        <v>42101</v>
      </c>
      <c r="AA396" s="14" t="str">
        <f>TEXT(Table1[[#This Row],[Order Date]],"mmmm")</f>
        <v>April</v>
      </c>
      <c r="AB396" s="8" t="str">
        <f>TEXT(Table1[[#This Row],[Order Date]],"yyyy")</f>
        <v>2015</v>
      </c>
      <c r="AC396" s="13">
        <v>42103</v>
      </c>
      <c r="AD396" s="12">
        <v>-580.32000000000005</v>
      </c>
      <c r="AE396" s="12">
        <v>36</v>
      </c>
      <c r="AF396" s="12">
        <v>1423.35</v>
      </c>
      <c r="AG396" s="12">
        <v>8994</v>
      </c>
      <c r="AH396" s="7" t="str">
        <f>IF(COUNTIF(Returns!$A$2:$A$1635,Orders!AG396)&gt;0,"Returned","Not Returned")</f>
        <v>Not Returned</v>
      </c>
    </row>
    <row r="397" spans="5:34" ht="12.75" customHeight="1" thickTop="1" thickBot="1" x14ac:dyDescent="0.3">
      <c r="E397" s="9">
        <v>7480</v>
      </c>
      <c r="F397" s="2" t="s">
        <v>47</v>
      </c>
      <c r="G397" s="2">
        <v>0.08</v>
      </c>
      <c r="H397" s="2">
        <v>14.81</v>
      </c>
      <c r="I397" s="2">
        <v>13.32</v>
      </c>
      <c r="J397" s="2">
        <v>698</v>
      </c>
      <c r="K397" s="7" t="str">
        <f>IF(COUNTIF(Table1[Customer ID],Table1[[#This Row],[Customer ID]])&gt;1,"Repeat Customer","One-Time Customer")</f>
        <v>Repeat Customer</v>
      </c>
      <c r="L397" s="2" t="s">
        <v>834</v>
      </c>
      <c r="M397" s="2" t="s">
        <v>49</v>
      </c>
      <c r="N397" s="2" t="s">
        <v>28</v>
      </c>
      <c r="O397" s="2" t="s">
        <v>29</v>
      </c>
      <c r="P397" s="2" t="s">
        <v>257</v>
      </c>
      <c r="Q397" s="2" t="s">
        <v>59</v>
      </c>
      <c r="R397" s="2" t="s">
        <v>833</v>
      </c>
      <c r="S397" s="2">
        <v>0.43</v>
      </c>
      <c r="T397" s="7">
        <f>Table1[[#This Row],[Profit]]/Table1[[#This Row],[Sales]]</f>
        <v>-0.21930995043842932</v>
      </c>
      <c r="U397" s="2" t="s">
        <v>33</v>
      </c>
      <c r="V397" s="2" t="s">
        <v>34</v>
      </c>
      <c r="W397" s="2" t="s">
        <v>35</v>
      </c>
      <c r="X397" s="2" t="s">
        <v>209</v>
      </c>
      <c r="Y397" s="2">
        <v>98105</v>
      </c>
      <c r="Z397" s="10">
        <v>42042</v>
      </c>
      <c r="AA397" s="14" t="str">
        <f>TEXT(Table1[[#This Row],[Order Date]],"mmmm")</f>
        <v>February</v>
      </c>
      <c r="AB397" s="8" t="str">
        <f>TEXT(Table1[[#This Row],[Order Date]],"yyyy")</f>
        <v>2015</v>
      </c>
      <c r="AC397" s="10">
        <v>42044</v>
      </c>
      <c r="AD397" s="2">
        <v>-253.11</v>
      </c>
      <c r="AE397" s="2">
        <v>79</v>
      </c>
      <c r="AF397" s="2">
        <v>1154.1199999999999</v>
      </c>
      <c r="AG397" s="2">
        <v>53410</v>
      </c>
      <c r="AH397" s="7" t="str">
        <f>IF(COUNTIF(Returns!$A$2:$A$1635,Orders!AG397)&gt;0,"Returned","Not Returned")</f>
        <v>Not Returned</v>
      </c>
    </row>
    <row r="398" spans="5:34" ht="12.75" customHeight="1" thickTop="1" thickBot="1" x14ac:dyDescent="0.3">
      <c r="E398" s="11">
        <v>6289</v>
      </c>
      <c r="F398" s="12" t="s">
        <v>56</v>
      </c>
      <c r="G398" s="12">
        <v>0.03</v>
      </c>
      <c r="H398" s="12">
        <v>5.28</v>
      </c>
      <c r="I398" s="12">
        <v>5.61</v>
      </c>
      <c r="J398" s="12">
        <v>699</v>
      </c>
      <c r="K398" s="7" t="str">
        <f>IF(COUNTIF(Table1[Customer ID],Table1[[#This Row],[Customer ID]])&gt;1,"Repeat Customer","One-Time Customer")</f>
        <v>Repeat Customer</v>
      </c>
      <c r="L398" s="12" t="s">
        <v>835</v>
      </c>
      <c r="M398" s="12" t="s">
        <v>49</v>
      </c>
      <c r="N398" s="12" t="s">
        <v>114</v>
      </c>
      <c r="O398" s="12" t="s">
        <v>29</v>
      </c>
      <c r="P398" s="12" t="s">
        <v>93</v>
      </c>
      <c r="Q398" s="12" t="s">
        <v>59</v>
      </c>
      <c r="R398" s="12" t="s">
        <v>836</v>
      </c>
      <c r="S398" s="12">
        <v>0.4</v>
      </c>
      <c r="T398" s="7">
        <f>Table1[[#This Row],[Profit]]/Table1[[#This Row],[Sales]]</f>
        <v>-0.51292307692307693</v>
      </c>
      <c r="U398" s="12" t="s">
        <v>33</v>
      </c>
      <c r="V398" s="12" t="s">
        <v>34</v>
      </c>
      <c r="W398" s="12" t="s">
        <v>45</v>
      </c>
      <c r="X398" s="12" t="s">
        <v>663</v>
      </c>
      <c r="Y398" s="12">
        <v>90041</v>
      </c>
      <c r="Z398" s="13">
        <v>42117</v>
      </c>
      <c r="AA398" s="14" t="str">
        <f>TEXT(Table1[[#This Row],[Order Date]],"mmmm")</f>
        <v>April</v>
      </c>
      <c r="AB398" s="8" t="str">
        <f>TEXT(Table1[[#This Row],[Order Date]],"yyyy")</f>
        <v>2015</v>
      </c>
      <c r="AC398" s="13">
        <v>42118</v>
      </c>
      <c r="AD398" s="12">
        <v>-16.670000000000002</v>
      </c>
      <c r="AE398" s="12">
        <v>5</v>
      </c>
      <c r="AF398" s="12">
        <v>32.5</v>
      </c>
      <c r="AG398" s="12">
        <v>44517</v>
      </c>
      <c r="AH398" s="7" t="str">
        <f>IF(COUNTIF(Returns!$A$2:$A$1635,Orders!AG398)&gt;0,"Returned","Not Returned")</f>
        <v>Not Returned</v>
      </c>
    </row>
    <row r="399" spans="5:34" ht="12.75" customHeight="1" thickTop="1" thickBot="1" x14ac:dyDescent="0.3">
      <c r="E399" s="9">
        <v>7733</v>
      </c>
      <c r="F399" s="2" t="s">
        <v>47</v>
      </c>
      <c r="G399" s="2">
        <v>0.02</v>
      </c>
      <c r="H399" s="2">
        <v>6.47</v>
      </c>
      <c r="I399" s="2">
        <v>1.22</v>
      </c>
      <c r="J399" s="2">
        <v>699</v>
      </c>
      <c r="K399" s="7" t="str">
        <f>IF(COUNTIF(Table1[Customer ID],Table1[[#This Row],[Customer ID]])&gt;1,"Repeat Customer","One-Time Customer")</f>
        <v>Repeat Customer</v>
      </c>
      <c r="L399" s="2" t="s">
        <v>835</v>
      </c>
      <c r="M399" s="2" t="s">
        <v>49</v>
      </c>
      <c r="N399" s="2" t="s">
        <v>114</v>
      </c>
      <c r="O399" s="2" t="s">
        <v>29</v>
      </c>
      <c r="P399" s="2" t="s">
        <v>30</v>
      </c>
      <c r="Q399" s="2" t="s">
        <v>31</v>
      </c>
      <c r="R399" s="2" t="s">
        <v>837</v>
      </c>
      <c r="S399" s="2">
        <v>0.4</v>
      </c>
      <c r="T399" s="7">
        <f>Table1[[#This Row],[Profit]]/Table1[[#This Row],[Sales]]</f>
        <v>0.20726991492652749</v>
      </c>
      <c r="U399" s="2" t="s">
        <v>33</v>
      </c>
      <c r="V399" s="2" t="s">
        <v>34</v>
      </c>
      <c r="W399" s="2" t="s">
        <v>45</v>
      </c>
      <c r="X399" s="2" t="s">
        <v>663</v>
      </c>
      <c r="Y399" s="2">
        <v>90041</v>
      </c>
      <c r="Z399" s="10">
        <v>42161</v>
      </c>
      <c r="AA399" s="14" t="str">
        <f>TEXT(Table1[[#This Row],[Order Date]],"mmmm")</f>
        <v>June</v>
      </c>
      <c r="AB399" s="8" t="str">
        <f>TEXT(Table1[[#This Row],[Order Date]],"yyyy")</f>
        <v>2015</v>
      </c>
      <c r="AC399" s="10">
        <v>42162</v>
      </c>
      <c r="AD399" s="2">
        <v>40.200000000000003</v>
      </c>
      <c r="AE399" s="2">
        <v>30</v>
      </c>
      <c r="AF399" s="2">
        <v>193.95</v>
      </c>
      <c r="AG399" s="2">
        <v>55392</v>
      </c>
      <c r="AH399" s="7" t="str">
        <f>IF(COUNTIF(Returns!$A$2:$A$1635,Orders!AG399)&gt;0,"Returned","Not Returned")</f>
        <v>Not Returned</v>
      </c>
    </row>
    <row r="400" spans="5:34" ht="12.75" customHeight="1" thickTop="1" thickBot="1" x14ac:dyDescent="0.3">
      <c r="E400" s="11">
        <v>7734</v>
      </c>
      <c r="F400" s="12" t="s">
        <v>47</v>
      </c>
      <c r="G400" s="12">
        <v>7.0000000000000007E-2</v>
      </c>
      <c r="H400" s="12">
        <v>2.84</v>
      </c>
      <c r="I400" s="12">
        <v>0.93</v>
      </c>
      <c r="J400" s="12">
        <v>699</v>
      </c>
      <c r="K400" s="7" t="str">
        <f>IF(COUNTIF(Table1[Customer ID],Table1[[#This Row],[Customer ID]])&gt;1,"Repeat Customer","One-Time Customer")</f>
        <v>Repeat Customer</v>
      </c>
      <c r="L400" s="12" t="s">
        <v>835</v>
      </c>
      <c r="M400" s="12" t="s">
        <v>49</v>
      </c>
      <c r="N400" s="12" t="s">
        <v>114</v>
      </c>
      <c r="O400" s="12" t="s">
        <v>29</v>
      </c>
      <c r="P400" s="12" t="s">
        <v>30</v>
      </c>
      <c r="Q400" s="12" t="s">
        <v>31</v>
      </c>
      <c r="R400" s="12" t="s">
        <v>32</v>
      </c>
      <c r="S400" s="12">
        <v>0.54</v>
      </c>
      <c r="T400" s="7">
        <f>Table1[[#This Row],[Profit]]/Table1[[#This Row],[Sales]]</f>
        <v>2.0214105793450881E-2</v>
      </c>
      <c r="U400" s="12" t="s">
        <v>33</v>
      </c>
      <c r="V400" s="12" t="s">
        <v>34</v>
      </c>
      <c r="W400" s="12" t="s">
        <v>45</v>
      </c>
      <c r="X400" s="12" t="s">
        <v>663</v>
      </c>
      <c r="Y400" s="12">
        <v>90041</v>
      </c>
      <c r="Z400" s="13">
        <v>42161</v>
      </c>
      <c r="AA400" s="14" t="str">
        <f>TEXT(Table1[[#This Row],[Order Date]],"mmmm")</f>
        <v>June</v>
      </c>
      <c r="AB400" s="8" t="str">
        <f>TEXT(Table1[[#This Row],[Order Date]],"yyyy")</f>
        <v>2015</v>
      </c>
      <c r="AC400" s="13">
        <v>42163</v>
      </c>
      <c r="AD400" s="12">
        <v>3.21</v>
      </c>
      <c r="AE400" s="12">
        <v>59</v>
      </c>
      <c r="AF400" s="12">
        <v>158.80000000000001</v>
      </c>
      <c r="AG400" s="12">
        <v>55392</v>
      </c>
      <c r="AH400" s="7" t="str">
        <f>IF(COUNTIF(Returns!$A$2:$A$1635,Orders!AG400)&gt;0,"Returned","Not Returned")</f>
        <v>Not Returned</v>
      </c>
    </row>
    <row r="401" spans="5:34" ht="12.75" customHeight="1" thickTop="1" thickBot="1" x14ac:dyDescent="0.3">
      <c r="E401" s="9">
        <v>5140</v>
      </c>
      <c r="F401" s="2" t="s">
        <v>25</v>
      </c>
      <c r="G401" s="2">
        <v>0.01</v>
      </c>
      <c r="H401" s="2">
        <v>7.89</v>
      </c>
      <c r="I401" s="2">
        <v>2.82</v>
      </c>
      <c r="J401" s="2">
        <v>699</v>
      </c>
      <c r="K401" s="7" t="str">
        <f>IF(COUNTIF(Table1[Customer ID],Table1[[#This Row],[Customer ID]])&gt;1,"Repeat Customer","One-Time Customer")</f>
        <v>Repeat Customer</v>
      </c>
      <c r="L401" s="2" t="s">
        <v>835</v>
      </c>
      <c r="M401" s="2" t="s">
        <v>49</v>
      </c>
      <c r="N401" s="2" t="s">
        <v>114</v>
      </c>
      <c r="O401" s="2" t="s">
        <v>29</v>
      </c>
      <c r="P401" s="2" t="s">
        <v>66</v>
      </c>
      <c r="Q401" s="2" t="s">
        <v>31</v>
      </c>
      <c r="R401" s="2" t="s">
        <v>838</v>
      </c>
      <c r="S401" s="2">
        <v>0.4</v>
      </c>
      <c r="T401" s="7">
        <f>Table1[[#This Row],[Profit]]/Table1[[#This Row],[Sales]]</f>
        <v>0.14110697877926057</v>
      </c>
      <c r="U401" s="2" t="s">
        <v>33</v>
      </c>
      <c r="V401" s="2" t="s">
        <v>34</v>
      </c>
      <c r="W401" s="2" t="s">
        <v>45</v>
      </c>
      <c r="X401" s="2" t="s">
        <v>663</v>
      </c>
      <c r="Y401" s="2">
        <v>90041</v>
      </c>
      <c r="Z401" s="10">
        <v>42185</v>
      </c>
      <c r="AA401" s="14" t="str">
        <f>TEXT(Table1[[#This Row],[Order Date]],"mmmm")</f>
        <v>June</v>
      </c>
      <c r="AB401" s="8" t="str">
        <f>TEXT(Table1[[#This Row],[Order Date]],"yyyy")</f>
        <v>2015</v>
      </c>
      <c r="AC401" s="10">
        <v>42186</v>
      </c>
      <c r="AD401" s="2">
        <v>38.700000000000003</v>
      </c>
      <c r="AE401" s="2">
        <v>32</v>
      </c>
      <c r="AF401" s="2">
        <v>274.26</v>
      </c>
      <c r="AG401" s="2">
        <v>36647</v>
      </c>
      <c r="AH401" s="7" t="str">
        <f>IF(COUNTIF(Returns!$A$2:$A$1635,Orders!AG401)&gt;0,"Returned","Not Returned")</f>
        <v>Not Returned</v>
      </c>
    </row>
    <row r="402" spans="5:34" ht="12.75" customHeight="1" thickTop="1" thickBot="1" x14ac:dyDescent="0.3">
      <c r="E402" s="11">
        <v>5141</v>
      </c>
      <c r="F402" s="12" t="s">
        <v>25</v>
      </c>
      <c r="G402" s="12">
        <v>0.09</v>
      </c>
      <c r="H402" s="12">
        <v>3.68</v>
      </c>
      <c r="I402" s="12">
        <v>1.32</v>
      </c>
      <c r="J402" s="12">
        <v>699</v>
      </c>
      <c r="K402" s="7" t="str">
        <f>IF(COUNTIF(Table1[Customer ID],Table1[[#This Row],[Customer ID]])&gt;1,"Repeat Customer","One-Time Customer")</f>
        <v>Repeat Customer</v>
      </c>
      <c r="L402" s="12" t="s">
        <v>835</v>
      </c>
      <c r="M402" s="12" t="s">
        <v>49</v>
      </c>
      <c r="N402" s="12" t="s">
        <v>114</v>
      </c>
      <c r="O402" s="12" t="s">
        <v>29</v>
      </c>
      <c r="P402" s="12" t="s">
        <v>174</v>
      </c>
      <c r="Q402" s="12" t="s">
        <v>31</v>
      </c>
      <c r="R402" s="12" t="s">
        <v>839</v>
      </c>
      <c r="S402" s="12">
        <v>0.83</v>
      </c>
      <c r="T402" s="7">
        <f>Table1[[#This Row],[Profit]]/Table1[[#This Row],[Sales]]</f>
        <v>-0.26346801346801346</v>
      </c>
      <c r="U402" s="12" t="s">
        <v>33</v>
      </c>
      <c r="V402" s="12" t="s">
        <v>34</v>
      </c>
      <c r="W402" s="12" t="s">
        <v>45</v>
      </c>
      <c r="X402" s="12" t="s">
        <v>663</v>
      </c>
      <c r="Y402" s="12">
        <v>90041</v>
      </c>
      <c r="Z402" s="13">
        <v>42185</v>
      </c>
      <c r="AA402" s="14" t="str">
        <f>TEXT(Table1[[#This Row],[Order Date]],"mmmm")</f>
        <v>June</v>
      </c>
      <c r="AB402" s="8" t="str">
        <f>TEXT(Table1[[#This Row],[Order Date]],"yyyy")</f>
        <v>2015</v>
      </c>
      <c r="AC402" s="13">
        <v>42186</v>
      </c>
      <c r="AD402" s="12">
        <v>-21.91</v>
      </c>
      <c r="AE402" s="12">
        <v>24</v>
      </c>
      <c r="AF402" s="12">
        <v>83.16</v>
      </c>
      <c r="AG402" s="12">
        <v>36647</v>
      </c>
      <c r="AH402" s="7" t="str">
        <f>IF(COUNTIF(Returns!$A$2:$A$1635,Orders!AG402)&gt;0,"Returned","Not Returned")</f>
        <v>Not Returned</v>
      </c>
    </row>
    <row r="403" spans="5:34" ht="12.75" customHeight="1" thickTop="1" thickBot="1" x14ac:dyDescent="0.3">
      <c r="E403" s="9">
        <v>5142</v>
      </c>
      <c r="F403" s="2" t="s">
        <v>25</v>
      </c>
      <c r="G403" s="2">
        <v>0.1</v>
      </c>
      <c r="H403" s="2">
        <v>9.7100000000000009</v>
      </c>
      <c r="I403" s="2">
        <v>9.4499999999999993</v>
      </c>
      <c r="J403" s="2">
        <v>699</v>
      </c>
      <c r="K403" s="7" t="str">
        <f>IF(COUNTIF(Table1[Customer ID],Table1[[#This Row],[Customer ID]])&gt;1,"Repeat Customer","One-Time Customer")</f>
        <v>Repeat Customer</v>
      </c>
      <c r="L403" s="2" t="s">
        <v>835</v>
      </c>
      <c r="M403" s="2" t="s">
        <v>49</v>
      </c>
      <c r="N403" s="2" t="s">
        <v>114</v>
      </c>
      <c r="O403" s="2" t="s">
        <v>29</v>
      </c>
      <c r="P403" s="2" t="s">
        <v>141</v>
      </c>
      <c r="Q403" s="2" t="s">
        <v>59</v>
      </c>
      <c r="R403" s="2" t="s">
        <v>510</v>
      </c>
      <c r="S403" s="2">
        <v>0.6</v>
      </c>
      <c r="T403" s="7">
        <f>Table1[[#This Row],[Profit]]/Table1[[#This Row],[Sales]]</f>
        <v>-0.45725957316840377</v>
      </c>
      <c r="U403" s="2" t="s">
        <v>33</v>
      </c>
      <c r="V403" s="2" t="s">
        <v>34</v>
      </c>
      <c r="W403" s="2" t="s">
        <v>45</v>
      </c>
      <c r="X403" s="2" t="s">
        <v>663</v>
      </c>
      <c r="Y403" s="2">
        <v>90041</v>
      </c>
      <c r="Z403" s="10">
        <v>42185</v>
      </c>
      <c r="AA403" s="14" t="str">
        <f>TEXT(Table1[[#This Row],[Order Date]],"mmmm")</f>
        <v>June</v>
      </c>
      <c r="AB403" s="8" t="str">
        <f>TEXT(Table1[[#This Row],[Order Date]],"yyyy")</f>
        <v>2015</v>
      </c>
      <c r="AC403" s="10">
        <v>42188</v>
      </c>
      <c r="AD403" s="2">
        <v>-119.77</v>
      </c>
      <c r="AE403" s="2">
        <v>27</v>
      </c>
      <c r="AF403" s="2">
        <v>261.93</v>
      </c>
      <c r="AG403" s="2">
        <v>36647</v>
      </c>
      <c r="AH403" s="7" t="str">
        <f>IF(COUNTIF(Returns!$A$2:$A$1635,Orders!AG403)&gt;0,"Returned","Not Returned")</f>
        <v>Not Returned</v>
      </c>
    </row>
    <row r="404" spans="5:34" ht="12.75" customHeight="1" thickTop="1" thickBot="1" x14ac:dyDescent="0.3">
      <c r="E404" s="11">
        <v>4556</v>
      </c>
      <c r="F404" s="12" t="s">
        <v>56</v>
      </c>
      <c r="G404" s="12">
        <v>7.0000000000000007E-2</v>
      </c>
      <c r="H404" s="12">
        <v>5.0199999999999996</v>
      </c>
      <c r="I404" s="12">
        <v>5.14</v>
      </c>
      <c r="J404" s="12">
        <v>699</v>
      </c>
      <c r="K404" s="7" t="str">
        <f>IF(COUNTIF(Table1[Customer ID],Table1[[#This Row],[Customer ID]])&gt;1,"Repeat Customer","One-Time Customer")</f>
        <v>Repeat Customer</v>
      </c>
      <c r="L404" s="12" t="s">
        <v>835</v>
      </c>
      <c r="M404" s="12" t="s">
        <v>49</v>
      </c>
      <c r="N404" s="12" t="s">
        <v>114</v>
      </c>
      <c r="O404" s="12" t="s">
        <v>77</v>
      </c>
      <c r="P404" s="12" t="s">
        <v>180</v>
      </c>
      <c r="Q404" s="12" t="s">
        <v>51</v>
      </c>
      <c r="R404" s="12" t="s">
        <v>840</v>
      </c>
      <c r="S404" s="12">
        <v>0.79</v>
      </c>
      <c r="T404" s="7">
        <f>Table1[[#This Row],[Profit]]/Table1[[#This Row],[Sales]]</f>
        <v>-0.8030461684911947</v>
      </c>
      <c r="U404" s="12" t="s">
        <v>33</v>
      </c>
      <c r="V404" s="12" t="s">
        <v>34</v>
      </c>
      <c r="W404" s="12" t="s">
        <v>45</v>
      </c>
      <c r="X404" s="12" t="s">
        <v>663</v>
      </c>
      <c r="Y404" s="12">
        <v>90041</v>
      </c>
      <c r="Z404" s="13">
        <v>42033</v>
      </c>
      <c r="AA404" s="14" t="str">
        <f>TEXT(Table1[[#This Row],[Order Date]],"mmmm")</f>
        <v>January</v>
      </c>
      <c r="AB404" s="8" t="str">
        <f>TEXT(Table1[[#This Row],[Order Date]],"yyyy")</f>
        <v>2015</v>
      </c>
      <c r="AC404" s="13">
        <v>42035</v>
      </c>
      <c r="AD404" s="12">
        <v>-168.72</v>
      </c>
      <c r="AE404" s="12">
        <v>42</v>
      </c>
      <c r="AF404" s="12">
        <v>210.1</v>
      </c>
      <c r="AG404" s="12">
        <v>32420</v>
      </c>
      <c r="AH404" s="7" t="str">
        <f>IF(COUNTIF(Returns!$A$2:$A$1635,Orders!AG404)&gt;0,"Returned","Not Returned")</f>
        <v>Not Returned</v>
      </c>
    </row>
    <row r="405" spans="5:34" ht="12.75" customHeight="1" thickTop="1" thickBot="1" x14ac:dyDescent="0.3">
      <c r="E405" s="9">
        <v>4557</v>
      </c>
      <c r="F405" s="2" t="s">
        <v>56</v>
      </c>
      <c r="G405" s="2">
        <v>7.0000000000000007E-2</v>
      </c>
      <c r="H405" s="2">
        <v>280.98</v>
      </c>
      <c r="I405" s="2">
        <v>57</v>
      </c>
      <c r="J405" s="2">
        <v>699</v>
      </c>
      <c r="K405" s="7" t="str">
        <f>IF(COUNTIF(Table1[Customer ID],Table1[[#This Row],[Customer ID]])&gt;1,"Repeat Customer","One-Time Customer")</f>
        <v>Repeat Customer</v>
      </c>
      <c r="L405" s="2" t="s">
        <v>835</v>
      </c>
      <c r="M405" s="2" t="s">
        <v>39</v>
      </c>
      <c r="N405" s="2" t="s">
        <v>114</v>
      </c>
      <c r="O405" s="2" t="s">
        <v>41</v>
      </c>
      <c r="P405" s="2" t="s">
        <v>42</v>
      </c>
      <c r="Q405" s="2" t="s">
        <v>43</v>
      </c>
      <c r="R405" s="2" t="s">
        <v>670</v>
      </c>
      <c r="S405" s="2">
        <v>0.78</v>
      </c>
      <c r="T405" s="7">
        <f>Table1[[#This Row],[Profit]]/Table1[[#This Row],[Sales]]</f>
        <v>-6.7635198857823306E-2</v>
      </c>
      <c r="U405" s="2" t="s">
        <v>33</v>
      </c>
      <c r="V405" s="2" t="s">
        <v>34</v>
      </c>
      <c r="W405" s="2" t="s">
        <v>45</v>
      </c>
      <c r="X405" s="2" t="s">
        <v>663</v>
      </c>
      <c r="Y405" s="2">
        <v>90041</v>
      </c>
      <c r="Z405" s="10">
        <v>42033</v>
      </c>
      <c r="AA405" s="14" t="str">
        <f>TEXT(Table1[[#This Row],[Order Date]],"mmmm")</f>
        <v>January</v>
      </c>
      <c r="AB405" s="8" t="str">
        <f>TEXT(Table1[[#This Row],[Order Date]],"yyyy")</f>
        <v>2015</v>
      </c>
      <c r="AC405" s="10">
        <v>42035</v>
      </c>
      <c r="AD405" s="2">
        <v>-439.62</v>
      </c>
      <c r="AE405" s="2">
        <v>23</v>
      </c>
      <c r="AF405" s="2">
        <v>6499.87</v>
      </c>
      <c r="AG405" s="2">
        <v>32420</v>
      </c>
      <c r="AH405" s="7" t="str">
        <f>IF(COUNTIF(Returns!$A$2:$A$1635,Orders!AG405)&gt;0,"Returned","Not Returned")</f>
        <v>Not Returned</v>
      </c>
    </row>
    <row r="406" spans="5:34" ht="12.75" customHeight="1" thickTop="1" thickBot="1" x14ac:dyDescent="0.3">
      <c r="E406" s="11">
        <v>448</v>
      </c>
      <c r="F406" s="12" t="s">
        <v>56</v>
      </c>
      <c r="G406" s="12">
        <v>0.1</v>
      </c>
      <c r="H406" s="12">
        <v>4.26</v>
      </c>
      <c r="I406" s="12">
        <v>1.2</v>
      </c>
      <c r="J406" s="12">
        <v>699</v>
      </c>
      <c r="K406" s="7" t="str">
        <f>IF(COUNTIF(Table1[Customer ID],Table1[[#This Row],[Customer ID]])&gt;1,"Repeat Customer","One-Time Customer")</f>
        <v>Repeat Customer</v>
      </c>
      <c r="L406" s="12" t="s">
        <v>835</v>
      </c>
      <c r="M406" s="12" t="s">
        <v>49</v>
      </c>
      <c r="N406" s="12" t="s">
        <v>114</v>
      </c>
      <c r="O406" s="12" t="s">
        <v>29</v>
      </c>
      <c r="P406" s="12" t="s">
        <v>30</v>
      </c>
      <c r="Q406" s="12" t="s">
        <v>31</v>
      </c>
      <c r="R406" s="12" t="s">
        <v>202</v>
      </c>
      <c r="S406" s="12">
        <v>0.44</v>
      </c>
      <c r="T406" s="7">
        <f>Table1[[#This Row],[Profit]]/Table1[[#This Row],[Sales]]</f>
        <v>4.3861645238366137E-2</v>
      </c>
      <c r="U406" s="12" t="s">
        <v>33</v>
      </c>
      <c r="V406" s="12" t="s">
        <v>34</v>
      </c>
      <c r="W406" s="12" t="s">
        <v>45</v>
      </c>
      <c r="X406" s="12" t="s">
        <v>663</v>
      </c>
      <c r="Y406" s="12">
        <v>90041</v>
      </c>
      <c r="Z406" s="13">
        <v>42144</v>
      </c>
      <c r="AA406" s="14" t="str">
        <f>TEXT(Table1[[#This Row],[Order Date]],"mmmm")</f>
        <v>May</v>
      </c>
      <c r="AB406" s="8" t="str">
        <f>TEXT(Table1[[#This Row],[Order Date]],"yyyy")</f>
        <v>2015</v>
      </c>
      <c r="AC406" s="13">
        <v>42145</v>
      </c>
      <c r="AD406" s="12">
        <v>15.42</v>
      </c>
      <c r="AE406" s="12">
        <v>88</v>
      </c>
      <c r="AF406" s="12">
        <v>351.56</v>
      </c>
      <c r="AG406" s="12">
        <v>3042</v>
      </c>
      <c r="AH406" s="7" t="str">
        <f>IF(COUNTIF(Returns!$A$2:$A$1635,Orders!AG406)&gt;0,"Returned","Not Returned")</f>
        <v>Not Returned</v>
      </c>
    </row>
    <row r="407" spans="5:34" ht="12.75" customHeight="1" thickTop="1" thickBot="1" x14ac:dyDescent="0.3">
      <c r="E407" s="9">
        <v>18448</v>
      </c>
      <c r="F407" s="2" t="s">
        <v>56</v>
      </c>
      <c r="G407" s="2">
        <v>0.1</v>
      </c>
      <c r="H407" s="2">
        <v>4.26</v>
      </c>
      <c r="I407" s="2">
        <v>1.2</v>
      </c>
      <c r="J407" s="2">
        <v>700</v>
      </c>
      <c r="K407" s="7" t="str">
        <f>IF(COUNTIF(Table1[Customer ID],Table1[[#This Row],[Customer ID]])&gt;1,"Repeat Customer","One-Time Customer")</f>
        <v>One-Time Customer</v>
      </c>
      <c r="L407" s="2" t="s">
        <v>841</v>
      </c>
      <c r="M407" s="2" t="s">
        <v>49</v>
      </c>
      <c r="N407" s="2" t="s">
        <v>114</v>
      </c>
      <c r="O407" s="2" t="s">
        <v>29</v>
      </c>
      <c r="P407" s="2" t="s">
        <v>30</v>
      </c>
      <c r="Q407" s="2" t="s">
        <v>31</v>
      </c>
      <c r="R407" s="2" t="s">
        <v>202</v>
      </c>
      <c r="S407" s="2">
        <v>0.44</v>
      </c>
      <c r="T407" s="7">
        <f>Table1[[#This Row],[Profit]]/Table1[[#This Row],[Sales]]</f>
        <v>0.38598247809762204</v>
      </c>
      <c r="U407" s="2" t="s">
        <v>33</v>
      </c>
      <c r="V407" s="2" t="s">
        <v>34</v>
      </c>
      <c r="W407" s="2" t="s">
        <v>45</v>
      </c>
      <c r="X407" s="2" t="s">
        <v>756</v>
      </c>
      <c r="Y407" s="2">
        <v>93454</v>
      </c>
      <c r="Z407" s="10">
        <v>42144</v>
      </c>
      <c r="AA407" s="14" t="str">
        <f>TEXT(Table1[[#This Row],[Order Date]],"mmmm")</f>
        <v>May</v>
      </c>
      <c r="AB407" s="8" t="str">
        <f>TEXT(Table1[[#This Row],[Order Date]],"yyyy")</f>
        <v>2015</v>
      </c>
      <c r="AC407" s="10">
        <v>42145</v>
      </c>
      <c r="AD407" s="2">
        <v>33.923999999999999</v>
      </c>
      <c r="AE407" s="2">
        <v>22</v>
      </c>
      <c r="AF407" s="2">
        <v>87.89</v>
      </c>
      <c r="AG407" s="2">
        <v>87980</v>
      </c>
      <c r="AH407" s="7" t="str">
        <f>IF(COUNTIF(Returns!$A$2:$A$1635,Orders!AG407)&gt;0,"Returned","Not Returned")</f>
        <v>Not Returned</v>
      </c>
    </row>
    <row r="408" spans="5:34" ht="12.75" customHeight="1" thickTop="1" thickBot="1" x14ac:dyDescent="0.3">
      <c r="E408" s="11">
        <v>24289</v>
      </c>
      <c r="F408" s="12" t="s">
        <v>56</v>
      </c>
      <c r="G408" s="12">
        <v>0.03</v>
      </c>
      <c r="H408" s="12">
        <v>5.28</v>
      </c>
      <c r="I408" s="12">
        <v>5.61</v>
      </c>
      <c r="J408" s="12">
        <v>702</v>
      </c>
      <c r="K408" s="7" t="str">
        <f>IF(COUNTIF(Table1[Customer ID],Table1[[#This Row],[Customer ID]])&gt;1,"Repeat Customer","One-Time Customer")</f>
        <v>Repeat Customer</v>
      </c>
      <c r="L408" s="12" t="s">
        <v>842</v>
      </c>
      <c r="M408" s="12" t="s">
        <v>49</v>
      </c>
      <c r="N408" s="12" t="s">
        <v>114</v>
      </c>
      <c r="O408" s="12" t="s">
        <v>29</v>
      </c>
      <c r="P408" s="12" t="s">
        <v>93</v>
      </c>
      <c r="Q408" s="12" t="s">
        <v>59</v>
      </c>
      <c r="R408" s="12" t="s">
        <v>836</v>
      </c>
      <c r="S408" s="12">
        <v>0.4</v>
      </c>
      <c r="T408" s="7">
        <f>Table1[[#This Row],[Profit]]/Table1[[#This Row],[Sales]]</f>
        <v>-2.5646153846153847</v>
      </c>
      <c r="U408" s="12" t="s">
        <v>33</v>
      </c>
      <c r="V408" s="12" t="s">
        <v>34</v>
      </c>
      <c r="W408" s="12" t="s">
        <v>45</v>
      </c>
      <c r="X408" s="12" t="s">
        <v>843</v>
      </c>
      <c r="Y408" s="12">
        <v>95404</v>
      </c>
      <c r="Z408" s="13">
        <v>42117</v>
      </c>
      <c r="AA408" s="14" t="str">
        <f>TEXT(Table1[[#This Row],[Order Date]],"mmmm")</f>
        <v>April</v>
      </c>
      <c r="AB408" s="8" t="str">
        <f>TEXT(Table1[[#This Row],[Order Date]],"yyyy")</f>
        <v>2015</v>
      </c>
      <c r="AC408" s="13">
        <v>42118</v>
      </c>
      <c r="AD408" s="12">
        <v>-16.670000000000002</v>
      </c>
      <c r="AE408" s="12">
        <v>1</v>
      </c>
      <c r="AF408" s="12">
        <v>6.5</v>
      </c>
      <c r="AG408" s="12">
        <v>87977</v>
      </c>
      <c r="AH408" s="7" t="str">
        <f>IF(COUNTIF(Returns!$A$2:$A$1635,Orders!AG408)&gt;0,"Returned","Not Returned")</f>
        <v>Not Returned</v>
      </c>
    </row>
    <row r="409" spans="5:34" ht="12.75" customHeight="1" thickTop="1" thickBot="1" x14ac:dyDescent="0.3">
      <c r="E409" s="9">
        <v>23140</v>
      </c>
      <c r="F409" s="2" t="s">
        <v>25</v>
      </c>
      <c r="G409" s="2">
        <v>0.01</v>
      </c>
      <c r="H409" s="2">
        <v>7.89</v>
      </c>
      <c r="I409" s="2">
        <v>2.82</v>
      </c>
      <c r="J409" s="2">
        <v>702</v>
      </c>
      <c r="K409" s="7" t="str">
        <f>IF(COUNTIF(Table1[Customer ID],Table1[[#This Row],[Customer ID]])&gt;1,"Repeat Customer","One-Time Customer")</f>
        <v>Repeat Customer</v>
      </c>
      <c r="L409" s="2" t="s">
        <v>842</v>
      </c>
      <c r="M409" s="2" t="s">
        <v>49</v>
      </c>
      <c r="N409" s="2" t="s">
        <v>114</v>
      </c>
      <c r="O409" s="2" t="s">
        <v>29</v>
      </c>
      <c r="P409" s="2" t="s">
        <v>66</v>
      </c>
      <c r="Q409" s="2" t="s">
        <v>31</v>
      </c>
      <c r="R409" s="2" t="s">
        <v>838</v>
      </c>
      <c r="S409" s="2">
        <v>0.4</v>
      </c>
      <c r="T409" s="7">
        <f>Table1[[#This Row],[Profit]]/Table1[[#This Row],[Sales]]</f>
        <v>0.67736289381563597</v>
      </c>
      <c r="U409" s="2" t="s">
        <v>33</v>
      </c>
      <c r="V409" s="2" t="s">
        <v>34</v>
      </c>
      <c r="W409" s="2" t="s">
        <v>45</v>
      </c>
      <c r="X409" s="2" t="s">
        <v>843</v>
      </c>
      <c r="Y409" s="2">
        <v>95404</v>
      </c>
      <c r="Z409" s="10">
        <v>42185</v>
      </c>
      <c r="AA409" s="14" t="str">
        <f>TEXT(Table1[[#This Row],[Order Date]],"mmmm")</f>
        <v>June</v>
      </c>
      <c r="AB409" s="8" t="str">
        <f>TEXT(Table1[[#This Row],[Order Date]],"yyyy")</f>
        <v>2015</v>
      </c>
      <c r="AC409" s="10">
        <v>42186</v>
      </c>
      <c r="AD409" s="2">
        <v>46.440000000000005</v>
      </c>
      <c r="AE409" s="2">
        <v>8</v>
      </c>
      <c r="AF409" s="2">
        <v>68.56</v>
      </c>
      <c r="AG409" s="2">
        <v>87979</v>
      </c>
      <c r="AH409" s="7" t="str">
        <f>IF(COUNTIF(Returns!$A$2:$A$1635,Orders!AG409)&gt;0,"Returned","Not Returned")</f>
        <v>Not Returned</v>
      </c>
    </row>
    <row r="410" spans="5:34" ht="12.75" customHeight="1" thickTop="1" thickBot="1" x14ac:dyDescent="0.3">
      <c r="E410" s="11">
        <v>23141</v>
      </c>
      <c r="F410" s="12" t="s">
        <v>25</v>
      </c>
      <c r="G410" s="12">
        <v>0.09</v>
      </c>
      <c r="H410" s="12">
        <v>3.68</v>
      </c>
      <c r="I410" s="12">
        <v>1.32</v>
      </c>
      <c r="J410" s="12">
        <v>702</v>
      </c>
      <c r="K410" s="7" t="str">
        <f>IF(COUNTIF(Table1[Customer ID],Table1[[#This Row],[Customer ID]])&gt;1,"Repeat Customer","One-Time Customer")</f>
        <v>Repeat Customer</v>
      </c>
      <c r="L410" s="12" t="s">
        <v>842</v>
      </c>
      <c r="M410" s="12" t="s">
        <v>49</v>
      </c>
      <c r="N410" s="12" t="s">
        <v>114</v>
      </c>
      <c r="O410" s="12" t="s">
        <v>29</v>
      </c>
      <c r="P410" s="12" t="s">
        <v>174</v>
      </c>
      <c r="Q410" s="12" t="s">
        <v>31</v>
      </c>
      <c r="R410" s="12" t="s">
        <v>839</v>
      </c>
      <c r="S410" s="12">
        <v>0.83</v>
      </c>
      <c r="T410" s="7">
        <f>Table1[[#This Row],[Profit]]/Table1[[#This Row],[Sales]]</f>
        <v>-0.84309764309764312</v>
      </c>
      <c r="U410" s="12" t="s">
        <v>33</v>
      </c>
      <c r="V410" s="12" t="s">
        <v>34</v>
      </c>
      <c r="W410" s="12" t="s">
        <v>45</v>
      </c>
      <c r="X410" s="12" t="s">
        <v>843</v>
      </c>
      <c r="Y410" s="12">
        <v>95404</v>
      </c>
      <c r="Z410" s="13">
        <v>42185</v>
      </c>
      <c r="AA410" s="14" t="str">
        <f>TEXT(Table1[[#This Row],[Order Date]],"mmmm")</f>
        <v>June</v>
      </c>
      <c r="AB410" s="8" t="str">
        <f>TEXT(Table1[[#This Row],[Order Date]],"yyyy")</f>
        <v>2015</v>
      </c>
      <c r="AC410" s="13">
        <v>42186</v>
      </c>
      <c r="AD410" s="12">
        <v>-17.527999999999999</v>
      </c>
      <c r="AE410" s="12">
        <v>6</v>
      </c>
      <c r="AF410" s="12">
        <v>20.79</v>
      </c>
      <c r="AG410" s="12">
        <v>87979</v>
      </c>
      <c r="AH410" s="7" t="str">
        <f>IF(COUNTIF(Returns!$A$2:$A$1635,Orders!AG410)&gt;0,"Returned","Not Returned")</f>
        <v>Not Returned</v>
      </c>
    </row>
    <row r="411" spans="5:34" ht="12.75" customHeight="1" thickTop="1" thickBot="1" x14ac:dyDescent="0.3">
      <c r="E411" s="9">
        <v>23142</v>
      </c>
      <c r="F411" s="2" t="s">
        <v>25</v>
      </c>
      <c r="G411" s="2">
        <v>0.1</v>
      </c>
      <c r="H411" s="2">
        <v>9.7100000000000009</v>
      </c>
      <c r="I411" s="2">
        <v>9.4499999999999993</v>
      </c>
      <c r="J411" s="2">
        <v>702</v>
      </c>
      <c r="K411" s="7" t="str">
        <f>IF(COUNTIF(Table1[Customer ID],Table1[[#This Row],[Customer ID]])&gt;1,"Repeat Customer","One-Time Customer")</f>
        <v>Repeat Customer</v>
      </c>
      <c r="L411" s="2" t="s">
        <v>842</v>
      </c>
      <c r="M411" s="2" t="s">
        <v>49</v>
      </c>
      <c r="N411" s="2" t="s">
        <v>114</v>
      </c>
      <c r="O411" s="2" t="s">
        <v>29</v>
      </c>
      <c r="P411" s="2" t="s">
        <v>141</v>
      </c>
      <c r="Q411" s="2" t="s">
        <v>59</v>
      </c>
      <c r="R411" s="2" t="s">
        <v>510</v>
      </c>
      <c r="S411" s="2">
        <v>0.6</v>
      </c>
      <c r="T411" s="7">
        <f>Table1[[#This Row],[Profit]]/Table1[[#This Row],[Sales]]</f>
        <v>-1.4109262258872037</v>
      </c>
      <c r="U411" s="2" t="s">
        <v>33</v>
      </c>
      <c r="V411" s="2" t="s">
        <v>34</v>
      </c>
      <c r="W411" s="2" t="s">
        <v>45</v>
      </c>
      <c r="X411" s="2" t="s">
        <v>843</v>
      </c>
      <c r="Y411" s="2">
        <v>95404</v>
      </c>
      <c r="Z411" s="10">
        <v>42185</v>
      </c>
      <c r="AA411" s="14" t="str">
        <f>TEXT(Table1[[#This Row],[Order Date]],"mmmm")</f>
        <v>June</v>
      </c>
      <c r="AB411" s="8" t="str">
        <f>TEXT(Table1[[#This Row],[Order Date]],"yyyy")</f>
        <v>2015</v>
      </c>
      <c r="AC411" s="10">
        <v>42188</v>
      </c>
      <c r="AD411" s="2">
        <v>-95.816000000000003</v>
      </c>
      <c r="AE411" s="2">
        <v>7</v>
      </c>
      <c r="AF411" s="2">
        <v>67.91</v>
      </c>
      <c r="AG411" s="2">
        <v>87979</v>
      </c>
      <c r="AH411" s="7" t="str">
        <f>IF(COUNTIF(Returns!$A$2:$A$1635,Orders!AG411)&gt;0,"Returned","Not Returned")</f>
        <v>Not Returned</v>
      </c>
    </row>
    <row r="412" spans="5:34" ht="12.75" customHeight="1" thickTop="1" thickBot="1" x14ac:dyDescent="0.3">
      <c r="E412" s="11">
        <v>25734</v>
      </c>
      <c r="F412" s="12" t="s">
        <v>47</v>
      </c>
      <c r="G412" s="12">
        <v>7.0000000000000007E-2</v>
      </c>
      <c r="H412" s="12">
        <v>2.84</v>
      </c>
      <c r="I412" s="12">
        <v>0.93</v>
      </c>
      <c r="J412" s="12">
        <v>711</v>
      </c>
      <c r="K412" s="7" t="str">
        <f>IF(COUNTIF(Table1[Customer ID],Table1[[#This Row],[Customer ID]])&gt;1,"Repeat Customer","One-Time Customer")</f>
        <v>One-Time Customer</v>
      </c>
      <c r="L412" s="12" t="s">
        <v>844</v>
      </c>
      <c r="M412" s="12" t="s">
        <v>49</v>
      </c>
      <c r="N412" s="12" t="s">
        <v>114</v>
      </c>
      <c r="O412" s="12" t="s">
        <v>29</v>
      </c>
      <c r="P412" s="12" t="s">
        <v>30</v>
      </c>
      <c r="Q412" s="12" t="s">
        <v>31</v>
      </c>
      <c r="R412" s="12" t="s">
        <v>32</v>
      </c>
      <c r="S412" s="12">
        <v>0.54</v>
      </c>
      <c r="T412" s="7">
        <f>Table1[[#This Row],[Profit]]/Table1[[#This Row],[Sales]]</f>
        <v>9.5417389150359175E-2</v>
      </c>
      <c r="U412" s="12" t="s">
        <v>33</v>
      </c>
      <c r="V412" s="12" t="s">
        <v>53</v>
      </c>
      <c r="W412" s="12" t="s">
        <v>193</v>
      </c>
      <c r="X412" s="12" t="s">
        <v>845</v>
      </c>
      <c r="Y412" s="12">
        <v>2152</v>
      </c>
      <c r="Z412" s="13">
        <v>42161</v>
      </c>
      <c r="AA412" s="14" t="str">
        <f>TEXT(Table1[[#This Row],[Order Date]],"mmmm")</f>
        <v>June</v>
      </c>
      <c r="AB412" s="8" t="str">
        <f>TEXT(Table1[[#This Row],[Order Date]],"yyyy")</f>
        <v>2015</v>
      </c>
      <c r="AC412" s="13">
        <v>42163</v>
      </c>
      <c r="AD412" s="12">
        <v>3.8519999999999999</v>
      </c>
      <c r="AE412" s="12">
        <v>15</v>
      </c>
      <c r="AF412" s="12">
        <v>40.369999999999997</v>
      </c>
      <c r="AG412" s="12">
        <v>87978</v>
      </c>
      <c r="AH412" s="7" t="str">
        <f>IF(COUNTIF(Returns!$A$2:$A$1635,Orders!AG412)&gt;0,"Returned","Not Returned")</f>
        <v>Not Returned</v>
      </c>
    </row>
    <row r="413" spans="5:34" ht="12.75" customHeight="1" thickTop="1" thickBot="1" x14ac:dyDescent="0.3">
      <c r="E413" s="9">
        <v>20789</v>
      </c>
      <c r="F413" s="2" t="s">
        <v>37</v>
      </c>
      <c r="G413" s="2">
        <v>0</v>
      </c>
      <c r="H413" s="2">
        <v>8.5</v>
      </c>
      <c r="I413" s="2">
        <v>1.99</v>
      </c>
      <c r="J413" s="2">
        <v>719</v>
      </c>
      <c r="K413" s="7" t="str">
        <f>IF(COUNTIF(Table1[Customer ID],Table1[[#This Row],[Customer ID]])&gt;1,"Repeat Customer","One-Time Customer")</f>
        <v>Repeat Customer</v>
      </c>
      <c r="L413" s="2" t="s">
        <v>846</v>
      </c>
      <c r="M413" s="2" t="s">
        <v>49</v>
      </c>
      <c r="N413" s="2" t="s">
        <v>28</v>
      </c>
      <c r="O413" s="2" t="s">
        <v>77</v>
      </c>
      <c r="P413" s="2" t="s">
        <v>180</v>
      </c>
      <c r="Q413" s="2" t="s">
        <v>51</v>
      </c>
      <c r="R413" s="2" t="s">
        <v>847</v>
      </c>
      <c r="S413" s="2">
        <v>0.49</v>
      </c>
      <c r="T413" s="7">
        <f>Table1[[#This Row],[Profit]]/Table1[[#This Row],[Sales]]</f>
        <v>0.58679427402862994</v>
      </c>
      <c r="U413" s="2" t="s">
        <v>33</v>
      </c>
      <c r="V413" s="2" t="s">
        <v>34</v>
      </c>
      <c r="W413" s="2" t="s">
        <v>533</v>
      </c>
      <c r="X413" s="2" t="s">
        <v>848</v>
      </c>
      <c r="Y413" s="2">
        <v>89041</v>
      </c>
      <c r="Z413" s="10">
        <v>42063</v>
      </c>
      <c r="AA413" s="14" t="str">
        <f>TEXT(Table1[[#This Row],[Order Date]],"mmmm")</f>
        <v>February</v>
      </c>
      <c r="AB413" s="8" t="str">
        <f>TEXT(Table1[[#This Row],[Order Date]],"yyyy")</f>
        <v>2015</v>
      </c>
      <c r="AC413" s="10">
        <v>42065</v>
      </c>
      <c r="AD413" s="2">
        <v>71.735600000000005</v>
      </c>
      <c r="AE413" s="2">
        <v>14</v>
      </c>
      <c r="AF413" s="2">
        <v>122.25</v>
      </c>
      <c r="AG413" s="2">
        <v>89344</v>
      </c>
      <c r="AH413" s="7" t="str">
        <f>IF(COUNTIF(Returns!$A$2:$A$1635,Orders!AG413)&gt;0,"Returned","Not Returned")</f>
        <v>Not Returned</v>
      </c>
    </row>
    <row r="414" spans="5:34" ht="12.75" customHeight="1" thickTop="1" thickBot="1" x14ac:dyDescent="0.3">
      <c r="E414" s="11">
        <v>20790</v>
      </c>
      <c r="F414" s="12" t="s">
        <v>37</v>
      </c>
      <c r="G414" s="12">
        <v>0.03</v>
      </c>
      <c r="H414" s="12">
        <v>95.43</v>
      </c>
      <c r="I414" s="12">
        <v>19.989999999999998</v>
      </c>
      <c r="J414" s="12">
        <v>719</v>
      </c>
      <c r="K414" s="7" t="str">
        <f>IF(COUNTIF(Table1[Customer ID],Table1[[#This Row],[Customer ID]])&gt;1,"Repeat Customer","One-Time Customer")</f>
        <v>Repeat Customer</v>
      </c>
      <c r="L414" s="12" t="s">
        <v>846</v>
      </c>
      <c r="M414" s="12" t="s">
        <v>49</v>
      </c>
      <c r="N414" s="12" t="s">
        <v>28</v>
      </c>
      <c r="O414" s="12" t="s">
        <v>29</v>
      </c>
      <c r="P414" s="12" t="s">
        <v>141</v>
      </c>
      <c r="Q414" s="12" t="s">
        <v>59</v>
      </c>
      <c r="R414" s="12" t="s">
        <v>849</v>
      </c>
      <c r="S414" s="12">
        <v>0.79</v>
      </c>
      <c r="T414" s="7">
        <f>Table1[[#This Row],[Profit]]/Table1[[#This Row],[Sales]]</f>
        <v>-0.38488427386093454</v>
      </c>
      <c r="U414" s="12" t="s">
        <v>33</v>
      </c>
      <c r="V414" s="12" t="s">
        <v>34</v>
      </c>
      <c r="W414" s="12" t="s">
        <v>533</v>
      </c>
      <c r="X414" s="12" t="s">
        <v>848</v>
      </c>
      <c r="Y414" s="12">
        <v>89041</v>
      </c>
      <c r="Z414" s="13">
        <v>42063</v>
      </c>
      <c r="AA414" s="14" t="str">
        <f>TEXT(Table1[[#This Row],[Order Date]],"mmmm")</f>
        <v>February</v>
      </c>
      <c r="AB414" s="8" t="str">
        <f>TEXT(Table1[[#This Row],[Order Date]],"yyyy")</f>
        <v>2015</v>
      </c>
      <c r="AC414" s="13">
        <v>42065</v>
      </c>
      <c r="AD414" s="12">
        <v>-79.320800000000006</v>
      </c>
      <c r="AE414" s="12">
        <v>2</v>
      </c>
      <c r="AF414" s="12">
        <v>206.09</v>
      </c>
      <c r="AG414" s="12">
        <v>89344</v>
      </c>
      <c r="AH414" s="7" t="str">
        <f>IF(COUNTIF(Returns!$A$2:$A$1635,Orders!AG414)&gt;0,"Returned","Not Returned")</f>
        <v>Not Returned</v>
      </c>
    </row>
    <row r="415" spans="5:34" ht="12.75" customHeight="1" thickTop="1" thickBot="1" x14ac:dyDescent="0.3">
      <c r="E415" s="9">
        <v>20633</v>
      </c>
      <c r="F415" s="2" t="s">
        <v>37</v>
      </c>
      <c r="G415" s="2">
        <v>0.04</v>
      </c>
      <c r="H415" s="2">
        <v>10.64</v>
      </c>
      <c r="I415" s="2">
        <v>5.16</v>
      </c>
      <c r="J415" s="2">
        <v>721</v>
      </c>
      <c r="K415" s="7" t="str">
        <f>IF(COUNTIF(Table1[Customer ID],Table1[[#This Row],[Customer ID]])&gt;1,"Repeat Customer","One-Time Customer")</f>
        <v>Repeat Customer</v>
      </c>
      <c r="L415" s="2" t="s">
        <v>850</v>
      </c>
      <c r="M415" s="2" t="s">
        <v>49</v>
      </c>
      <c r="N415" s="2" t="s">
        <v>28</v>
      </c>
      <c r="O415" s="2" t="s">
        <v>41</v>
      </c>
      <c r="P415" s="2" t="s">
        <v>50</v>
      </c>
      <c r="Q415" s="2" t="s">
        <v>59</v>
      </c>
      <c r="R415" s="2" t="s">
        <v>851</v>
      </c>
      <c r="S415" s="2">
        <v>0.56999999999999995</v>
      </c>
      <c r="T415" s="7">
        <f>Table1[[#This Row],[Profit]]/Table1[[#This Row],[Sales]]</f>
        <v>0.36017937219730933</v>
      </c>
      <c r="U415" s="2" t="s">
        <v>33</v>
      </c>
      <c r="V415" s="2" t="s">
        <v>61</v>
      </c>
      <c r="W415" s="2" t="s">
        <v>703</v>
      </c>
      <c r="X415" s="2" t="s">
        <v>852</v>
      </c>
      <c r="Y415" s="2">
        <v>46041</v>
      </c>
      <c r="Z415" s="10">
        <v>42179</v>
      </c>
      <c r="AA415" s="14" t="str">
        <f>TEXT(Table1[[#This Row],[Order Date]],"mmmm")</f>
        <v>June</v>
      </c>
      <c r="AB415" s="8" t="str">
        <f>TEXT(Table1[[#This Row],[Order Date]],"yyyy")</f>
        <v>2015</v>
      </c>
      <c r="AC415" s="10">
        <v>42180</v>
      </c>
      <c r="AD415" s="2">
        <v>24.095999999999997</v>
      </c>
      <c r="AE415" s="2">
        <v>6</v>
      </c>
      <c r="AF415" s="2">
        <v>66.900000000000006</v>
      </c>
      <c r="AG415" s="2">
        <v>91053</v>
      </c>
      <c r="AH415" s="7" t="str">
        <f>IF(COUNTIF(Returns!$A$2:$A$1635,Orders!AG415)&gt;0,"Returned","Not Returned")</f>
        <v>Not Returned</v>
      </c>
    </row>
    <row r="416" spans="5:34" ht="12.75" customHeight="1" thickTop="1" thickBot="1" x14ac:dyDescent="0.3">
      <c r="E416" s="11">
        <v>20634</v>
      </c>
      <c r="F416" s="12" t="s">
        <v>37</v>
      </c>
      <c r="G416" s="12">
        <v>0.03</v>
      </c>
      <c r="H416" s="12">
        <v>2.78</v>
      </c>
      <c r="I416" s="12">
        <v>1.34</v>
      </c>
      <c r="J416" s="12">
        <v>721</v>
      </c>
      <c r="K416" s="7" t="str">
        <f>IF(COUNTIF(Table1[Customer ID],Table1[[#This Row],[Customer ID]])&gt;1,"Repeat Customer","One-Time Customer")</f>
        <v>Repeat Customer</v>
      </c>
      <c r="L416" s="12" t="s">
        <v>850</v>
      </c>
      <c r="M416" s="12" t="s">
        <v>27</v>
      </c>
      <c r="N416" s="12" t="s">
        <v>28</v>
      </c>
      <c r="O416" s="12" t="s">
        <v>29</v>
      </c>
      <c r="P416" s="12" t="s">
        <v>30</v>
      </c>
      <c r="Q416" s="12" t="s">
        <v>31</v>
      </c>
      <c r="R416" s="12" t="s">
        <v>853</v>
      </c>
      <c r="S416" s="12">
        <v>0.45</v>
      </c>
      <c r="T416" s="7">
        <f>Table1[[#This Row],[Profit]]/Table1[[#This Row],[Sales]]</f>
        <v>0.16165082309297471</v>
      </c>
      <c r="U416" s="12" t="s">
        <v>33</v>
      </c>
      <c r="V416" s="12" t="s">
        <v>61</v>
      </c>
      <c r="W416" s="12" t="s">
        <v>703</v>
      </c>
      <c r="X416" s="12" t="s">
        <v>852</v>
      </c>
      <c r="Y416" s="12">
        <v>46041</v>
      </c>
      <c r="Z416" s="13">
        <v>42179</v>
      </c>
      <c r="AA416" s="14" t="str">
        <f>TEXT(Table1[[#This Row],[Order Date]],"mmmm")</f>
        <v>June</v>
      </c>
      <c r="AB416" s="8" t="str">
        <f>TEXT(Table1[[#This Row],[Order Date]],"yyyy")</f>
        <v>2015</v>
      </c>
      <c r="AC416" s="13">
        <v>42181</v>
      </c>
      <c r="AD416" s="12">
        <v>6.9719999999999995</v>
      </c>
      <c r="AE416" s="12">
        <v>15</v>
      </c>
      <c r="AF416" s="12">
        <v>43.13</v>
      </c>
      <c r="AG416" s="12">
        <v>91053</v>
      </c>
      <c r="AH416" s="7" t="str">
        <f>IF(COUNTIF(Returns!$A$2:$A$1635,Orders!AG416)&gt;0,"Returned","Not Returned")</f>
        <v>Not Returned</v>
      </c>
    </row>
    <row r="417" spans="5:34" ht="12.75" customHeight="1" thickTop="1" thickBot="1" x14ac:dyDescent="0.3">
      <c r="E417" s="9">
        <v>24574</v>
      </c>
      <c r="F417" s="2" t="s">
        <v>56</v>
      </c>
      <c r="G417" s="2">
        <v>0.01</v>
      </c>
      <c r="H417" s="2">
        <v>7.28</v>
      </c>
      <c r="I417" s="2">
        <v>11.15</v>
      </c>
      <c r="J417" s="2">
        <v>721</v>
      </c>
      <c r="K417" s="7" t="str">
        <f>IF(COUNTIF(Table1[Customer ID],Table1[[#This Row],[Customer ID]])&gt;1,"Repeat Customer","One-Time Customer")</f>
        <v>Repeat Customer</v>
      </c>
      <c r="L417" s="2" t="s">
        <v>850</v>
      </c>
      <c r="M417" s="2" t="s">
        <v>49</v>
      </c>
      <c r="N417" s="2" t="s">
        <v>28</v>
      </c>
      <c r="O417" s="2" t="s">
        <v>29</v>
      </c>
      <c r="P417" s="2" t="s">
        <v>93</v>
      </c>
      <c r="Q417" s="2" t="s">
        <v>59</v>
      </c>
      <c r="R417" s="2" t="s">
        <v>854</v>
      </c>
      <c r="S417" s="2">
        <v>0.37</v>
      </c>
      <c r="T417" s="7">
        <f>Table1[[#This Row],[Profit]]/Table1[[#This Row],[Sales]]</f>
        <v>-2.1628902765388043</v>
      </c>
      <c r="U417" s="2" t="s">
        <v>33</v>
      </c>
      <c r="V417" s="2" t="s">
        <v>61</v>
      </c>
      <c r="W417" s="2" t="s">
        <v>703</v>
      </c>
      <c r="X417" s="2" t="s">
        <v>852</v>
      </c>
      <c r="Y417" s="2">
        <v>46041</v>
      </c>
      <c r="Z417" s="10">
        <v>42105</v>
      </c>
      <c r="AA417" s="14" t="str">
        <f>TEXT(Table1[[#This Row],[Order Date]],"mmmm")</f>
        <v>April</v>
      </c>
      <c r="AB417" s="8" t="str">
        <f>TEXT(Table1[[#This Row],[Order Date]],"yyyy")</f>
        <v>2015</v>
      </c>
      <c r="AC417" s="10">
        <v>42107</v>
      </c>
      <c r="AD417" s="2">
        <v>-24.245999999999999</v>
      </c>
      <c r="AE417" s="2">
        <v>1</v>
      </c>
      <c r="AF417" s="2">
        <v>11.21</v>
      </c>
      <c r="AG417" s="2">
        <v>91054</v>
      </c>
      <c r="AH417" s="7" t="str">
        <f>IF(COUNTIF(Returns!$A$2:$A$1635,Orders!AG417)&gt;0,"Returned","Not Returned")</f>
        <v>Not Returned</v>
      </c>
    </row>
    <row r="418" spans="5:34" ht="12.75" customHeight="1" thickTop="1" thickBot="1" x14ac:dyDescent="0.3">
      <c r="E418" s="11">
        <v>19601</v>
      </c>
      <c r="F418" s="12" t="s">
        <v>56</v>
      </c>
      <c r="G418" s="12">
        <v>0.09</v>
      </c>
      <c r="H418" s="12">
        <v>125.99</v>
      </c>
      <c r="I418" s="12">
        <v>8.99</v>
      </c>
      <c r="J418" s="12">
        <v>724</v>
      </c>
      <c r="K418" s="7" t="str">
        <f>IF(COUNTIF(Table1[Customer ID],Table1[[#This Row],[Customer ID]])&gt;1,"Repeat Customer","One-Time Customer")</f>
        <v>One-Time Customer</v>
      </c>
      <c r="L418" s="12" t="s">
        <v>855</v>
      </c>
      <c r="M418" s="12" t="s">
        <v>49</v>
      </c>
      <c r="N418" s="12" t="s">
        <v>114</v>
      </c>
      <c r="O418" s="12" t="s">
        <v>77</v>
      </c>
      <c r="P418" s="12" t="s">
        <v>78</v>
      </c>
      <c r="Q418" s="12" t="s">
        <v>59</v>
      </c>
      <c r="R418" s="12" t="s">
        <v>856</v>
      </c>
      <c r="S418" s="12">
        <v>0.55000000000000004</v>
      </c>
      <c r="T418" s="7">
        <f>Table1[[#This Row],[Profit]]/Table1[[#This Row],[Sales]]</f>
        <v>-6.0308228730822879</v>
      </c>
      <c r="U418" s="12" t="s">
        <v>33</v>
      </c>
      <c r="V418" s="12" t="s">
        <v>53</v>
      </c>
      <c r="W418" s="12" t="s">
        <v>228</v>
      </c>
      <c r="X418" s="12" t="s">
        <v>857</v>
      </c>
      <c r="Y418" s="12">
        <v>6614</v>
      </c>
      <c r="Z418" s="13">
        <v>42078</v>
      </c>
      <c r="AA418" s="14" t="str">
        <f>TEXT(Table1[[#This Row],[Order Date]],"mmmm")</f>
        <v>March</v>
      </c>
      <c r="AB418" s="8" t="str">
        <f>TEXT(Table1[[#This Row],[Order Date]],"yyyy")</f>
        <v>2015</v>
      </c>
      <c r="AC418" s="13">
        <v>42079</v>
      </c>
      <c r="AD418" s="12">
        <v>-605.37400000000002</v>
      </c>
      <c r="AE418" s="12">
        <v>1</v>
      </c>
      <c r="AF418" s="12">
        <v>100.38</v>
      </c>
      <c r="AG418" s="12">
        <v>90359</v>
      </c>
      <c r="AH418" s="7" t="str">
        <f>IF(COUNTIF(Returns!$A$2:$A$1635,Orders!AG418)&gt;0,"Returned","Not Returned")</f>
        <v>Not Returned</v>
      </c>
    </row>
    <row r="419" spans="5:34" ht="12.75" customHeight="1" thickTop="1" thickBot="1" x14ac:dyDescent="0.3">
      <c r="E419" s="9">
        <v>19600</v>
      </c>
      <c r="F419" s="2" t="s">
        <v>56</v>
      </c>
      <c r="G419" s="2">
        <v>0.1</v>
      </c>
      <c r="H419" s="2">
        <v>17.98</v>
      </c>
      <c r="I419" s="2">
        <v>4</v>
      </c>
      <c r="J419" s="2">
        <v>727</v>
      </c>
      <c r="K419" s="7" t="str">
        <f>IF(COUNTIF(Table1[Customer ID],Table1[[#This Row],[Customer ID]])&gt;1,"Repeat Customer","One-Time Customer")</f>
        <v>One-Time Customer</v>
      </c>
      <c r="L419" s="2" t="s">
        <v>858</v>
      </c>
      <c r="M419" s="2" t="s">
        <v>49</v>
      </c>
      <c r="N419" s="2" t="s">
        <v>114</v>
      </c>
      <c r="O419" s="2" t="s">
        <v>77</v>
      </c>
      <c r="P419" s="2" t="s">
        <v>180</v>
      </c>
      <c r="Q419" s="2" t="s">
        <v>59</v>
      </c>
      <c r="R419" s="2" t="s">
        <v>181</v>
      </c>
      <c r="S419" s="2">
        <v>0.79</v>
      </c>
      <c r="T419" s="7">
        <f>Table1[[#This Row],[Profit]]/Table1[[#This Row],[Sales]]</f>
        <v>-1.5010554885404102</v>
      </c>
      <c r="U419" s="2" t="s">
        <v>33</v>
      </c>
      <c r="V419" s="2" t="s">
        <v>53</v>
      </c>
      <c r="W419" s="2" t="s">
        <v>188</v>
      </c>
      <c r="X419" s="2" t="s">
        <v>476</v>
      </c>
      <c r="Y419" s="2">
        <v>4240</v>
      </c>
      <c r="Z419" s="10">
        <v>42078</v>
      </c>
      <c r="AA419" s="14" t="str">
        <f>TEXT(Table1[[#This Row],[Order Date]],"mmmm")</f>
        <v>March</v>
      </c>
      <c r="AB419" s="8" t="str">
        <f>TEXT(Table1[[#This Row],[Order Date]],"yyyy")</f>
        <v>2015</v>
      </c>
      <c r="AC419" s="10">
        <v>42079</v>
      </c>
      <c r="AD419" s="2">
        <v>-99.55</v>
      </c>
      <c r="AE419" s="2">
        <v>4</v>
      </c>
      <c r="AF419" s="2">
        <v>66.319999999999993</v>
      </c>
      <c r="AG419" s="2">
        <v>90359</v>
      </c>
      <c r="AH419" s="7" t="str">
        <f>IF(COUNTIF(Returns!$A$2:$A$1635,Orders!AG419)&gt;0,"Returned","Not Returned")</f>
        <v>Not Returned</v>
      </c>
    </row>
    <row r="420" spans="5:34" ht="12.75" customHeight="1" thickTop="1" thickBot="1" x14ac:dyDescent="0.3">
      <c r="E420" s="11">
        <v>23436</v>
      </c>
      <c r="F420" s="12" t="s">
        <v>25</v>
      </c>
      <c r="G420" s="12">
        <v>0.09</v>
      </c>
      <c r="H420" s="12">
        <v>101.41</v>
      </c>
      <c r="I420" s="12">
        <v>35</v>
      </c>
      <c r="J420" s="12">
        <v>731</v>
      </c>
      <c r="K420" s="7" t="str">
        <f>IF(COUNTIF(Table1[Customer ID],Table1[[#This Row],[Customer ID]])&gt;1,"Repeat Customer","One-Time Customer")</f>
        <v>One-Time Customer</v>
      </c>
      <c r="L420" s="12" t="s">
        <v>859</v>
      </c>
      <c r="M420" s="12" t="s">
        <v>49</v>
      </c>
      <c r="N420" s="12" t="s">
        <v>114</v>
      </c>
      <c r="O420" s="12" t="s">
        <v>29</v>
      </c>
      <c r="P420" s="12" t="s">
        <v>141</v>
      </c>
      <c r="Q420" s="12" t="s">
        <v>236</v>
      </c>
      <c r="R420" s="12" t="s">
        <v>860</v>
      </c>
      <c r="S420" s="12">
        <v>0.82</v>
      </c>
      <c r="T420" s="7">
        <f>Table1[[#This Row],[Profit]]/Table1[[#This Row],[Sales]]</f>
        <v>-0.67991275714576682</v>
      </c>
      <c r="U420" s="12" t="s">
        <v>33</v>
      </c>
      <c r="V420" s="12" t="s">
        <v>53</v>
      </c>
      <c r="W420" s="12" t="s">
        <v>193</v>
      </c>
      <c r="X420" s="12" t="s">
        <v>150</v>
      </c>
      <c r="Y420" s="12">
        <v>1803</v>
      </c>
      <c r="Z420" s="13">
        <v>42120</v>
      </c>
      <c r="AA420" s="14" t="str">
        <f>TEXT(Table1[[#This Row],[Order Date]],"mmmm")</f>
        <v>April</v>
      </c>
      <c r="AB420" s="8" t="str">
        <f>TEXT(Table1[[#This Row],[Order Date]],"yyyy")</f>
        <v>2015</v>
      </c>
      <c r="AC420" s="13">
        <v>42121</v>
      </c>
      <c r="AD420" s="12">
        <v>-801.15479999999991</v>
      </c>
      <c r="AE420" s="12">
        <v>12</v>
      </c>
      <c r="AF420" s="12">
        <v>1178.32</v>
      </c>
      <c r="AG420" s="12">
        <v>90362</v>
      </c>
      <c r="AH420" s="7" t="str">
        <f>IF(COUNTIF(Returns!$A$2:$A$1635,Orders!AG420)&gt;0,"Returned","Not Returned")</f>
        <v>Not Returned</v>
      </c>
    </row>
    <row r="421" spans="5:34" ht="12.75" customHeight="1" thickTop="1" thickBot="1" x14ac:dyDescent="0.3">
      <c r="E421" s="9">
        <v>21950</v>
      </c>
      <c r="F421" s="2" t="s">
        <v>37</v>
      </c>
      <c r="G421" s="2">
        <v>0.06</v>
      </c>
      <c r="H421" s="2">
        <v>350.98</v>
      </c>
      <c r="I421" s="2">
        <v>30</v>
      </c>
      <c r="J421" s="2">
        <v>736</v>
      </c>
      <c r="K421" s="7" t="str">
        <f>IF(COUNTIF(Table1[Customer ID],Table1[[#This Row],[Customer ID]])&gt;1,"Repeat Customer","One-Time Customer")</f>
        <v>One-Time Customer</v>
      </c>
      <c r="L421" s="2" t="s">
        <v>861</v>
      </c>
      <c r="M421" s="2" t="s">
        <v>39</v>
      </c>
      <c r="N421" s="2" t="s">
        <v>114</v>
      </c>
      <c r="O421" s="2" t="s">
        <v>41</v>
      </c>
      <c r="P421" s="2" t="s">
        <v>42</v>
      </c>
      <c r="Q421" s="2" t="s">
        <v>43</v>
      </c>
      <c r="R421" s="2" t="s">
        <v>862</v>
      </c>
      <c r="S421" s="2">
        <v>0.61</v>
      </c>
      <c r="T421" s="7">
        <f>Table1[[#This Row],[Profit]]/Table1[[#This Row],[Sales]]</f>
        <v>0.39569909538168546</v>
      </c>
      <c r="U421" s="2" t="s">
        <v>33</v>
      </c>
      <c r="V421" s="2" t="s">
        <v>53</v>
      </c>
      <c r="W421" s="2" t="s">
        <v>197</v>
      </c>
      <c r="X421" s="2" t="s">
        <v>138</v>
      </c>
      <c r="Y421" s="2">
        <v>3079</v>
      </c>
      <c r="Z421" s="10">
        <v>42170</v>
      </c>
      <c r="AA421" s="14" t="str">
        <f>TEXT(Table1[[#This Row],[Order Date]],"mmmm")</f>
        <v>June</v>
      </c>
      <c r="AB421" s="8" t="str">
        <f>TEXT(Table1[[#This Row],[Order Date]],"yyyy")</f>
        <v>2015</v>
      </c>
      <c r="AC421" s="10">
        <v>42172</v>
      </c>
      <c r="AD421" s="2">
        <v>797.85599999999999</v>
      </c>
      <c r="AE421" s="2">
        <v>6</v>
      </c>
      <c r="AF421" s="2">
        <v>2016.32</v>
      </c>
      <c r="AG421" s="2">
        <v>90361</v>
      </c>
      <c r="AH421" s="7" t="str">
        <f>IF(COUNTIF(Returns!$A$2:$A$1635,Orders!AG421)&gt;0,"Returned","Not Returned")</f>
        <v>Not Returned</v>
      </c>
    </row>
    <row r="422" spans="5:34" ht="12.75" customHeight="1" thickTop="1" thickBot="1" x14ac:dyDescent="0.3">
      <c r="E422" s="11">
        <v>23613</v>
      </c>
      <c r="F422" s="12" t="s">
        <v>106</v>
      </c>
      <c r="G422" s="12">
        <v>0.02</v>
      </c>
      <c r="H422" s="12">
        <v>48.04</v>
      </c>
      <c r="I422" s="12">
        <v>5.79</v>
      </c>
      <c r="J422" s="12">
        <v>737</v>
      </c>
      <c r="K422" s="7" t="str">
        <f>IF(COUNTIF(Table1[Customer ID],Table1[[#This Row],[Customer ID]])&gt;1,"Repeat Customer","One-Time Customer")</f>
        <v>One-Time Customer</v>
      </c>
      <c r="L422" s="12" t="s">
        <v>863</v>
      </c>
      <c r="M422" s="12" t="s">
        <v>49</v>
      </c>
      <c r="N422" s="12" t="s">
        <v>114</v>
      </c>
      <c r="O422" s="12" t="s">
        <v>29</v>
      </c>
      <c r="P422" s="12" t="s">
        <v>93</v>
      </c>
      <c r="Q422" s="12" t="s">
        <v>59</v>
      </c>
      <c r="R422" s="12" t="s">
        <v>864</v>
      </c>
      <c r="S422" s="12">
        <v>0.37</v>
      </c>
      <c r="T422" s="7">
        <f>Table1[[#This Row],[Profit]]/Table1[[#This Row],[Sales]]</f>
        <v>0.69</v>
      </c>
      <c r="U422" s="12" t="s">
        <v>33</v>
      </c>
      <c r="V422" s="12" t="s">
        <v>53</v>
      </c>
      <c r="W422" s="12" t="s">
        <v>54</v>
      </c>
      <c r="X422" s="12" t="s">
        <v>865</v>
      </c>
      <c r="Y422" s="12">
        <v>7003</v>
      </c>
      <c r="Z422" s="13">
        <v>42162</v>
      </c>
      <c r="AA422" s="14" t="str">
        <f>TEXT(Table1[[#This Row],[Order Date]],"mmmm")</f>
        <v>June</v>
      </c>
      <c r="AB422" s="8" t="str">
        <f>TEXT(Table1[[#This Row],[Order Date]],"yyyy")</f>
        <v>2015</v>
      </c>
      <c r="AC422" s="13">
        <v>42169</v>
      </c>
      <c r="AD422" s="12">
        <v>422.45249999999999</v>
      </c>
      <c r="AE422" s="12">
        <v>12</v>
      </c>
      <c r="AF422" s="12">
        <v>612.25</v>
      </c>
      <c r="AG422" s="12">
        <v>90360</v>
      </c>
      <c r="AH422" s="7" t="str">
        <f>IF(COUNTIF(Returns!$A$2:$A$1635,Orders!AG422)&gt;0,"Returned","Not Returned")</f>
        <v>Not Returned</v>
      </c>
    </row>
    <row r="423" spans="5:34" ht="12.75" customHeight="1" thickTop="1" thickBot="1" x14ac:dyDescent="0.3">
      <c r="E423" s="9">
        <v>21949</v>
      </c>
      <c r="F423" s="2" t="s">
        <v>37</v>
      </c>
      <c r="G423" s="2">
        <v>0.02</v>
      </c>
      <c r="H423" s="2">
        <v>70.98</v>
      </c>
      <c r="I423" s="2">
        <v>46.74</v>
      </c>
      <c r="J423" s="2">
        <v>738</v>
      </c>
      <c r="K423" s="7" t="str">
        <f>IF(COUNTIF(Table1[Customer ID],Table1[[#This Row],[Customer ID]])&gt;1,"Repeat Customer","One-Time Customer")</f>
        <v>One-Time Customer</v>
      </c>
      <c r="L423" s="2" t="s">
        <v>866</v>
      </c>
      <c r="M423" s="2" t="s">
        <v>39</v>
      </c>
      <c r="N423" s="2" t="s">
        <v>114</v>
      </c>
      <c r="O423" s="2" t="s">
        <v>41</v>
      </c>
      <c r="P423" s="2" t="s">
        <v>191</v>
      </c>
      <c r="Q423" s="2" t="s">
        <v>121</v>
      </c>
      <c r="R423" s="2" t="s">
        <v>867</v>
      </c>
      <c r="S423" s="2">
        <v>0.56000000000000005</v>
      </c>
      <c r="T423" s="7">
        <f>Table1[[#This Row],[Profit]]/Table1[[#This Row],[Sales]]</f>
        <v>-0.56823645697159075</v>
      </c>
      <c r="U423" s="2" t="s">
        <v>33</v>
      </c>
      <c r="V423" s="2" t="s">
        <v>53</v>
      </c>
      <c r="W423" s="2" t="s">
        <v>54</v>
      </c>
      <c r="X423" s="2" t="s">
        <v>868</v>
      </c>
      <c r="Y423" s="2">
        <v>7016</v>
      </c>
      <c r="Z423" s="10">
        <v>42170</v>
      </c>
      <c r="AA423" s="14" t="str">
        <f>TEXT(Table1[[#This Row],[Order Date]],"mmmm")</f>
        <v>June</v>
      </c>
      <c r="AB423" s="8" t="str">
        <f>TEXT(Table1[[#This Row],[Order Date]],"yyyy")</f>
        <v>2015</v>
      </c>
      <c r="AC423" s="10">
        <v>42171</v>
      </c>
      <c r="AD423" s="2">
        <v>-178.21600000000001</v>
      </c>
      <c r="AE423" s="2">
        <v>4</v>
      </c>
      <c r="AF423" s="2">
        <v>313.63</v>
      </c>
      <c r="AG423" s="2">
        <v>90361</v>
      </c>
      <c r="AH423" s="7" t="str">
        <f>IF(COUNTIF(Returns!$A$2:$A$1635,Orders!AG423)&gt;0,"Returned","Not Returned")</f>
        <v>Not Returned</v>
      </c>
    </row>
    <row r="424" spans="5:34" ht="12.75" customHeight="1" thickTop="1" thickBot="1" x14ac:dyDescent="0.3">
      <c r="E424" s="11">
        <v>21951</v>
      </c>
      <c r="F424" s="12" t="s">
        <v>37</v>
      </c>
      <c r="G424" s="12">
        <v>0.04</v>
      </c>
      <c r="H424" s="12">
        <v>27.48</v>
      </c>
      <c r="I424" s="12">
        <v>4</v>
      </c>
      <c r="J424" s="12">
        <v>741</v>
      </c>
      <c r="K424" s="7" t="str">
        <f>IF(COUNTIF(Table1[Customer ID],Table1[[#This Row],[Customer ID]])&gt;1,"Repeat Customer","One-Time Customer")</f>
        <v>One-Time Customer</v>
      </c>
      <c r="L424" s="12" t="s">
        <v>869</v>
      </c>
      <c r="M424" s="12" t="s">
        <v>49</v>
      </c>
      <c r="N424" s="12" t="s">
        <v>114</v>
      </c>
      <c r="O424" s="12" t="s">
        <v>77</v>
      </c>
      <c r="P424" s="12" t="s">
        <v>180</v>
      </c>
      <c r="Q424" s="12" t="s">
        <v>59</v>
      </c>
      <c r="R424" s="12" t="s">
        <v>870</v>
      </c>
      <c r="S424" s="12">
        <v>0.75</v>
      </c>
      <c r="T424" s="7">
        <f>Table1[[#This Row],[Profit]]/Table1[[#This Row],[Sales]]</f>
        <v>-6.7114837475136579E-2</v>
      </c>
      <c r="U424" s="12" t="s">
        <v>33</v>
      </c>
      <c r="V424" s="12" t="s">
        <v>53</v>
      </c>
      <c r="W424" s="12" t="s">
        <v>54</v>
      </c>
      <c r="X424" s="12" t="s">
        <v>871</v>
      </c>
      <c r="Y424" s="12">
        <v>7901</v>
      </c>
      <c r="Z424" s="13">
        <v>42170</v>
      </c>
      <c r="AA424" s="14" t="str">
        <f>TEXT(Table1[[#This Row],[Order Date]],"mmmm")</f>
        <v>June</v>
      </c>
      <c r="AB424" s="8" t="str">
        <f>TEXT(Table1[[#This Row],[Order Date]],"yyyy")</f>
        <v>2015</v>
      </c>
      <c r="AC424" s="13">
        <v>42172</v>
      </c>
      <c r="AD424" s="12">
        <v>-26.655999999999999</v>
      </c>
      <c r="AE424" s="12">
        <v>15</v>
      </c>
      <c r="AF424" s="12">
        <v>397.17</v>
      </c>
      <c r="AG424" s="12">
        <v>90361</v>
      </c>
      <c r="AH424" s="7" t="str">
        <f>IF(COUNTIF(Returns!$A$2:$A$1635,Orders!AG424)&gt;0,"Returned","Not Returned")</f>
        <v>Not Returned</v>
      </c>
    </row>
    <row r="425" spans="5:34" ht="13.8" thickTop="1" thickBot="1" x14ac:dyDescent="0.3">
      <c r="E425" s="9">
        <v>19209</v>
      </c>
      <c r="F425" s="2" t="s">
        <v>106</v>
      </c>
      <c r="G425" s="2">
        <v>0.02</v>
      </c>
      <c r="H425" s="2">
        <v>59.98</v>
      </c>
      <c r="I425" s="2">
        <v>3.99</v>
      </c>
      <c r="J425" s="2">
        <v>744</v>
      </c>
      <c r="K425" s="7" t="str">
        <f>IF(COUNTIF(Table1[Customer ID],Table1[[#This Row],[Customer ID]])&gt;1,"Repeat Customer","One-Time Customer")</f>
        <v>Repeat Customer</v>
      </c>
      <c r="L425" s="2" t="s">
        <v>872</v>
      </c>
      <c r="M425" s="2" t="s">
        <v>49</v>
      </c>
      <c r="N425" s="2" t="s">
        <v>28</v>
      </c>
      <c r="O425" s="2" t="s">
        <v>29</v>
      </c>
      <c r="P425" s="2" t="s">
        <v>257</v>
      </c>
      <c r="Q425" s="2" t="s">
        <v>59</v>
      </c>
      <c r="R425" s="2" t="s">
        <v>873</v>
      </c>
      <c r="S425" s="2">
        <v>0.56999999999999995</v>
      </c>
      <c r="T425" s="7">
        <f>Table1[[#This Row],[Profit]]/Table1[[#This Row],[Sales]]</f>
        <v>-0.86045998739760554</v>
      </c>
      <c r="U425" s="2" t="s">
        <v>33</v>
      </c>
      <c r="V425" s="2" t="s">
        <v>34</v>
      </c>
      <c r="W425" s="2" t="s">
        <v>378</v>
      </c>
      <c r="X425" s="2" t="s">
        <v>874</v>
      </c>
      <c r="Y425" s="2">
        <v>85737</v>
      </c>
      <c r="Z425" s="10">
        <v>42032</v>
      </c>
      <c r="AA425" s="14" t="str">
        <f>TEXT(Table1[[#This Row],[Order Date]],"mmmm")</f>
        <v>January</v>
      </c>
      <c r="AB425" s="8" t="str">
        <f>TEXT(Table1[[#This Row],[Order Date]],"yyyy")</f>
        <v>2015</v>
      </c>
      <c r="AC425" s="10">
        <v>42041</v>
      </c>
      <c r="AD425" s="2">
        <v>-54.622</v>
      </c>
      <c r="AE425" s="2">
        <v>1</v>
      </c>
      <c r="AF425" s="2">
        <v>63.48</v>
      </c>
      <c r="AG425" s="2">
        <v>87725</v>
      </c>
      <c r="AH425" s="7" t="str">
        <f>IF(COUNTIF(Returns!$A$2:$A$1635,Orders!AG425)&gt;0,"Returned","Not Returned")</f>
        <v>Not Returned</v>
      </c>
    </row>
    <row r="426" spans="5:34" ht="13.8" thickTop="1" thickBot="1" x14ac:dyDescent="0.3">
      <c r="E426" s="11">
        <v>19210</v>
      </c>
      <c r="F426" s="12" t="s">
        <v>106</v>
      </c>
      <c r="G426" s="12">
        <v>0.03</v>
      </c>
      <c r="H426" s="12">
        <v>5.18</v>
      </c>
      <c r="I426" s="12">
        <v>5.74</v>
      </c>
      <c r="J426" s="12">
        <v>744</v>
      </c>
      <c r="K426" s="7" t="str">
        <f>IF(COUNTIF(Table1[Customer ID],Table1[[#This Row],[Customer ID]])&gt;1,"Repeat Customer","One-Time Customer")</f>
        <v>Repeat Customer</v>
      </c>
      <c r="L426" s="12" t="s">
        <v>872</v>
      </c>
      <c r="M426" s="12" t="s">
        <v>49</v>
      </c>
      <c r="N426" s="12" t="s">
        <v>28</v>
      </c>
      <c r="O426" s="12" t="s">
        <v>29</v>
      </c>
      <c r="P426" s="12" t="s">
        <v>109</v>
      </c>
      <c r="Q426" s="12" t="s">
        <v>59</v>
      </c>
      <c r="R426" s="12" t="s">
        <v>875</v>
      </c>
      <c r="S426" s="12">
        <v>0.36</v>
      </c>
      <c r="T426" s="7">
        <f>Table1[[#This Row],[Profit]]/Table1[[#This Row],[Sales]]</f>
        <v>-2.6619265323257766</v>
      </c>
      <c r="U426" s="12" t="s">
        <v>33</v>
      </c>
      <c r="V426" s="12" t="s">
        <v>34</v>
      </c>
      <c r="W426" s="12" t="s">
        <v>378</v>
      </c>
      <c r="X426" s="12" t="s">
        <v>874</v>
      </c>
      <c r="Y426" s="12">
        <v>85737</v>
      </c>
      <c r="Z426" s="13">
        <v>42032</v>
      </c>
      <c r="AA426" s="14" t="str">
        <f>TEXT(Table1[[#This Row],[Order Date]],"mmmm")</f>
        <v>January</v>
      </c>
      <c r="AB426" s="8" t="str">
        <f>TEXT(Table1[[#This Row],[Order Date]],"yyyy")</f>
        <v>2015</v>
      </c>
      <c r="AC426" s="13">
        <v>42036</v>
      </c>
      <c r="AD426" s="12">
        <v>-126.81418000000001</v>
      </c>
      <c r="AE426" s="12">
        <v>9</v>
      </c>
      <c r="AF426" s="12">
        <v>47.64</v>
      </c>
      <c r="AG426" s="12">
        <v>87725</v>
      </c>
      <c r="AH426" s="7" t="str">
        <f>IF(COUNTIF(Returns!$A$2:$A$1635,Orders!AG426)&gt;0,"Returned","Not Returned")</f>
        <v>Not Returned</v>
      </c>
    </row>
    <row r="427" spans="5:34" ht="13.8" thickTop="1" thickBot="1" x14ac:dyDescent="0.3">
      <c r="E427" s="9">
        <v>19638</v>
      </c>
      <c r="F427" s="2" t="s">
        <v>56</v>
      </c>
      <c r="G427" s="2">
        <v>0.03</v>
      </c>
      <c r="H427" s="2">
        <v>119.99</v>
      </c>
      <c r="I427" s="2">
        <v>56.14</v>
      </c>
      <c r="J427" s="2">
        <v>744</v>
      </c>
      <c r="K427" s="7" t="str">
        <f>IF(COUNTIF(Table1[Customer ID],Table1[[#This Row],[Customer ID]])&gt;1,"Repeat Customer","One-Time Customer")</f>
        <v>Repeat Customer</v>
      </c>
      <c r="L427" s="2" t="s">
        <v>872</v>
      </c>
      <c r="M427" s="2" t="s">
        <v>39</v>
      </c>
      <c r="N427" s="2" t="s">
        <v>114</v>
      </c>
      <c r="O427" s="2" t="s">
        <v>77</v>
      </c>
      <c r="P427" s="2" t="s">
        <v>85</v>
      </c>
      <c r="Q427" s="2" t="s">
        <v>121</v>
      </c>
      <c r="R427" s="2" t="s">
        <v>318</v>
      </c>
      <c r="S427" s="2">
        <v>0.39</v>
      </c>
      <c r="T427" s="7">
        <f>Table1[[#This Row],[Profit]]/Table1[[#This Row],[Sales]]</f>
        <v>0.90587352320811598</v>
      </c>
      <c r="U427" s="2" t="s">
        <v>33</v>
      </c>
      <c r="V427" s="2" t="s">
        <v>34</v>
      </c>
      <c r="W427" s="2" t="s">
        <v>378</v>
      </c>
      <c r="X427" s="2" t="s">
        <v>874</v>
      </c>
      <c r="Y427" s="2">
        <v>85737</v>
      </c>
      <c r="Z427" s="10">
        <v>42021</v>
      </c>
      <c r="AA427" s="14" t="str">
        <f>TEXT(Table1[[#This Row],[Order Date]],"mmmm")</f>
        <v>January</v>
      </c>
      <c r="AB427" s="8" t="str">
        <f>TEXT(Table1[[#This Row],[Order Date]],"yyyy")</f>
        <v>2015</v>
      </c>
      <c r="AC427" s="10">
        <v>42023</v>
      </c>
      <c r="AD427" s="2">
        <v>1400.1</v>
      </c>
      <c r="AE427" s="2">
        <v>13</v>
      </c>
      <c r="AF427" s="2">
        <v>1545.58</v>
      </c>
      <c r="AG427" s="2">
        <v>87726</v>
      </c>
      <c r="AH427" s="7" t="str">
        <f>IF(COUNTIF(Returns!$A$2:$A$1635,Orders!AG427)&gt;0,"Returned","Not Returned")</f>
        <v>Not Returned</v>
      </c>
    </row>
    <row r="428" spans="5:34" ht="13.8" thickTop="1" thickBot="1" x14ac:dyDescent="0.3">
      <c r="E428" s="11">
        <v>19505</v>
      </c>
      <c r="F428" s="12" t="s">
        <v>106</v>
      </c>
      <c r="G428" s="12">
        <v>0.09</v>
      </c>
      <c r="H428" s="12">
        <v>125.99</v>
      </c>
      <c r="I428" s="12">
        <v>8.99</v>
      </c>
      <c r="J428" s="12">
        <v>744</v>
      </c>
      <c r="K428" s="7" t="str">
        <f>IF(COUNTIF(Table1[Customer ID],Table1[[#This Row],[Customer ID]])&gt;1,"Repeat Customer","One-Time Customer")</f>
        <v>Repeat Customer</v>
      </c>
      <c r="L428" s="12" t="s">
        <v>872</v>
      </c>
      <c r="M428" s="12" t="s">
        <v>49</v>
      </c>
      <c r="N428" s="12" t="s">
        <v>114</v>
      </c>
      <c r="O428" s="12" t="s">
        <v>77</v>
      </c>
      <c r="P428" s="12" t="s">
        <v>78</v>
      </c>
      <c r="Q428" s="12" t="s">
        <v>59</v>
      </c>
      <c r="R428" s="12" t="s">
        <v>856</v>
      </c>
      <c r="S428" s="12">
        <v>0.55000000000000004</v>
      </c>
      <c r="T428" s="7">
        <f>Table1[[#This Row],[Profit]]/Table1[[#This Row],[Sales]]</f>
        <v>0.43547978850255831</v>
      </c>
      <c r="U428" s="12" t="s">
        <v>33</v>
      </c>
      <c r="V428" s="12" t="s">
        <v>34</v>
      </c>
      <c r="W428" s="12" t="s">
        <v>378</v>
      </c>
      <c r="X428" s="12" t="s">
        <v>874</v>
      </c>
      <c r="Y428" s="12">
        <v>85737</v>
      </c>
      <c r="Z428" s="13">
        <v>42149</v>
      </c>
      <c r="AA428" s="14" t="str">
        <f>TEXT(Table1[[#This Row],[Order Date]],"mmmm")</f>
        <v>May</v>
      </c>
      <c r="AB428" s="8" t="str">
        <f>TEXT(Table1[[#This Row],[Order Date]],"yyyy")</f>
        <v>2015</v>
      </c>
      <c r="AC428" s="13">
        <v>42157</v>
      </c>
      <c r="AD428" s="12">
        <v>916.68060000000014</v>
      </c>
      <c r="AE428" s="12">
        <v>20</v>
      </c>
      <c r="AF428" s="12">
        <v>2104.9899999999998</v>
      </c>
      <c r="AG428" s="12">
        <v>87727</v>
      </c>
      <c r="AH428" s="7" t="str">
        <f>IF(COUNTIF(Returns!$A$2:$A$1635,Orders!AG428)&gt;0,"Returned","Not Returned")</f>
        <v>Not Returned</v>
      </c>
    </row>
    <row r="429" spans="5:34" ht="13.8" thickTop="1" thickBot="1" x14ac:dyDescent="0.3">
      <c r="E429" s="9">
        <v>19639</v>
      </c>
      <c r="F429" s="2" t="s">
        <v>56</v>
      </c>
      <c r="G429" s="2">
        <v>0.05</v>
      </c>
      <c r="H429" s="2">
        <v>115.79</v>
      </c>
      <c r="I429" s="2">
        <v>1.99</v>
      </c>
      <c r="J429" s="2">
        <v>745</v>
      </c>
      <c r="K429" s="7" t="str">
        <f>IF(COUNTIF(Table1[Customer ID],Table1[[#This Row],[Customer ID]])&gt;1,"Repeat Customer","One-Time Customer")</f>
        <v>One-Time Customer</v>
      </c>
      <c r="L429" s="2" t="s">
        <v>876</v>
      </c>
      <c r="M429" s="2" t="s">
        <v>49</v>
      </c>
      <c r="N429" s="2" t="s">
        <v>114</v>
      </c>
      <c r="O429" s="2" t="s">
        <v>77</v>
      </c>
      <c r="P429" s="2" t="s">
        <v>180</v>
      </c>
      <c r="Q429" s="2" t="s">
        <v>51</v>
      </c>
      <c r="R429" s="2" t="s">
        <v>877</v>
      </c>
      <c r="S429" s="2">
        <v>0.49</v>
      </c>
      <c r="T429" s="7">
        <f>Table1[[#This Row],[Profit]]/Table1[[#This Row],[Sales]]</f>
        <v>0.19144718210138748</v>
      </c>
      <c r="U429" s="2" t="s">
        <v>33</v>
      </c>
      <c r="V429" s="2" t="s">
        <v>34</v>
      </c>
      <c r="W429" s="2" t="s">
        <v>378</v>
      </c>
      <c r="X429" s="2" t="s">
        <v>878</v>
      </c>
      <c r="Y429" s="2">
        <v>85345</v>
      </c>
      <c r="Z429" s="10">
        <v>42021</v>
      </c>
      <c r="AA429" s="14" t="str">
        <f>TEXT(Table1[[#This Row],[Order Date]],"mmmm")</f>
        <v>January</v>
      </c>
      <c r="AB429" s="8" t="str">
        <f>TEXT(Table1[[#This Row],[Order Date]],"yyyy")</f>
        <v>2015</v>
      </c>
      <c r="AC429" s="10">
        <v>42023</v>
      </c>
      <c r="AD429" s="2">
        <v>67.599999999999923</v>
      </c>
      <c r="AE429" s="2">
        <v>3</v>
      </c>
      <c r="AF429" s="2">
        <v>353.1</v>
      </c>
      <c r="AG429" s="2">
        <v>87726</v>
      </c>
      <c r="AH429" s="7" t="str">
        <f>IF(COUNTIF(Returns!$A$2:$A$1635,Orders!AG429)&gt;0,"Returned","Not Returned")</f>
        <v>Not Returned</v>
      </c>
    </row>
    <row r="430" spans="5:34" ht="12.75" customHeight="1" thickTop="1" thickBot="1" x14ac:dyDescent="0.3">
      <c r="E430" s="11">
        <v>20855</v>
      </c>
      <c r="F430" s="12" t="s">
        <v>37</v>
      </c>
      <c r="G430" s="12">
        <v>0.09</v>
      </c>
      <c r="H430" s="12">
        <v>27.75</v>
      </c>
      <c r="I430" s="12">
        <v>19.989999999999998</v>
      </c>
      <c r="J430" s="12">
        <v>750</v>
      </c>
      <c r="K430" s="7" t="str">
        <f>IF(COUNTIF(Table1[Customer ID],Table1[[#This Row],[Customer ID]])&gt;1,"Repeat Customer","One-Time Customer")</f>
        <v>One-Time Customer</v>
      </c>
      <c r="L430" s="12" t="s">
        <v>879</v>
      </c>
      <c r="M430" s="12" t="s">
        <v>49</v>
      </c>
      <c r="N430" s="12" t="s">
        <v>28</v>
      </c>
      <c r="O430" s="12" t="s">
        <v>29</v>
      </c>
      <c r="P430" s="12" t="s">
        <v>141</v>
      </c>
      <c r="Q430" s="12" t="s">
        <v>59</v>
      </c>
      <c r="R430" s="12" t="s">
        <v>880</v>
      </c>
      <c r="S430" s="12">
        <v>0.67</v>
      </c>
      <c r="T430" s="7">
        <f>Table1[[#This Row],[Profit]]/Table1[[#This Row],[Sales]]</f>
        <v>-0.872336129232681</v>
      </c>
      <c r="U430" s="12" t="s">
        <v>33</v>
      </c>
      <c r="V430" s="12" t="s">
        <v>136</v>
      </c>
      <c r="W430" s="12" t="s">
        <v>613</v>
      </c>
      <c r="X430" s="12" t="s">
        <v>881</v>
      </c>
      <c r="Y430" s="12">
        <v>41042</v>
      </c>
      <c r="Z430" s="13">
        <v>42016</v>
      </c>
      <c r="AA430" s="14" t="str">
        <f>TEXT(Table1[[#This Row],[Order Date]],"mmmm")</f>
        <v>January</v>
      </c>
      <c r="AB430" s="8" t="str">
        <f>TEXT(Table1[[#This Row],[Order Date]],"yyyy")</f>
        <v>2015</v>
      </c>
      <c r="AC430" s="13">
        <v>42017</v>
      </c>
      <c r="AD430" s="12">
        <v>-224.64400000000001</v>
      </c>
      <c r="AE430" s="12">
        <v>10</v>
      </c>
      <c r="AF430" s="12">
        <v>257.52</v>
      </c>
      <c r="AG430" s="12">
        <v>91200</v>
      </c>
      <c r="AH430" s="7" t="str">
        <f>IF(COUNTIF(Returns!$A$2:$A$1635,Orders!AG430)&gt;0,"Returned","Not Returned")</f>
        <v>Not Returned</v>
      </c>
    </row>
    <row r="431" spans="5:34" ht="12.75" customHeight="1" thickTop="1" thickBot="1" x14ac:dyDescent="0.3">
      <c r="E431" s="9">
        <v>23629</v>
      </c>
      <c r="F431" s="2" t="s">
        <v>106</v>
      </c>
      <c r="G431" s="2">
        <v>0.06</v>
      </c>
      <c r="H431" s="2">
        <v>130.97999999999999</v>
      </c>
      <c r="I431" s="2">
        <v>54.74</v>
      </c>
      <c r="J431" s="2">
        <v>751</v>
      </c>
      <c r="K431" s="7" t="str">
        <f>IF(COUNTIF(Table1[Customer ID],Table1[[#This Row],[Customer ID]])&gt;1,"Repeat Customer","One-Time Customer")</f>
        <v>One-Time Customer</v>
      </c>
      <c r="L431" s="2" t="s">
        <v>882</v>
      </c>
      <c r="M431" s="2" t="s">
        <v>39</v>
      </c>
      <c r="N431" s="2" t="s">
        <v>28</v>
      </c>
      <c r="O431" s="2" t="s">
        <v>41</v>
      </c>
      <c r="P431" s="2" t="s">
        <v>191</v>
      </c>
      <c r="Q431" s="2" t="s">
        <v>121</v>
      </c>
      <c r="R431" s="2" t="s">
        <v>405</v>
      </c>
      <c r="S431" s="2">
        <v>0.69</v>
      </c>
      <c r="T431" s="7">
        <f>Table1[[#This Row],[Profit]]/Table1[[#This Row],[Sales]]</f>
        <v>3.5856573705179286E-2</v>
      </c>
      <c r="U431" s="2" t="s">
        <v>33</v>
      </c>
      <c r="V431" s="2" t="s">
        <v>136</v>
      </c>
      <c r="W431" s="2" t="s">
        <v>613</v>
      </c>
      <c r="X431" s="2" t="s">
        <v>883</v>
      </c>
      <c r="Y431" s="2">
        <v>40324</v>
      </c>
      <c r="Z431" s="10">
        <v>42062</v>
      </c>
      <c r="AA431" s="14" t="str">
        <f>TEXT(Table1[[#This Row],[Order Date]],"mmmm")</f>
        <v>February</v>
      </c>
      <c r="AB431" s="8" t="str">
        <f>TEXT(Table1[[#This Row],[Order Date]],"yyyy")</f>
        <v>2015</v>
      </c>
      <c r="AC431" s="10">
        <v>42069</v>
      </c>
      <c r="AD431" s="2">
        <v>14.76</v>
      </c>
      <c r="AE431" s="2">
        <v>3</v>
      </c>
      <c r="AF431" s="2">
        <v>411.64</v>
      </c>
      <c r="AG431" s="2">
        <v>91201</v>
      </c>
      <c r="AH431" s="7" t="str">
        <f>IF(COUNTIF(Returns!$A$2:$A$1635,Orders!AG431)&gt;0,"Returned","Not Returned")</f>
        <v>Not Returned</v>
      </c>
    </row>
    <row r="432" spans="5:34" ht="13.8" thickTop="1" thickBot="1" x14ac:dyDescent="0.3">
      <c r="E432" s="11">
        <v>19679</v>
      </c>
      <c r="F432" s="12" t="s">
        <v>47</v>
      </c>
      <c r="G432" s="12">
        <v>0.06</v>
      </c>
      <c r="H432" s="12">
        <v>2.61</v>
      </c>
      <c r="I432" s="12">
        <v>0.5</v>
      </c>
      <c r="J432" s="12">
        <v>753</v>
      </c>
      <c r="K432" s="7" t="str">
        <f>IF(COUNTIF(Table1[Customer ID],Table1[[#This Row],[Customer ID]])&gt;1,"Repeat Customer","One-Time Customer")</f>
        <v>Repeat Customer</v>
      </c>
      <c r="L432" s="12" t="s">
        <v>884</v>
      </c>
      <c r="M432" s="12" t="s">
        <v>27</v>
      </c>
      <c r="N432" s="12" t="s">
        <v>28</v>
      </c>
      <c r="O432" s="12" t="s">
        <v>29</v>
      </c>
      <c r="P432" s="12" t="s">
        <v>134</v>
      </c>
      <c r="Q432" s="12" t="s">
        <v>59</v>
      </c>
      <c r="R432" s="12" t="s">
        <v>885</v>
      </c>
      <c r="S432" s="12">
        <v>0.39</v>
      </c>
      <c r="T432" s="7">
        <f>Table1[[#This Row],[Profit]]/Table1[[#This Row],[Sales]]</f>
        <v>0.61682774303581578</v>
      </c>
      <c r="U432" s="12" t="s">
        <v>33</v>
      </c>
      <c r="V432" s="12" t="s">
        <v>34</v>
      </c>
      <c r="W432" s="12" t="s">
        <v>378</v>
      </c>
      <c r="X432" s="12" t="s">
        <v>886</v>
      </c>
      <c r="Y432" s="12">
        <v>86301</v>
      </c>
      <c r="Z432" s="13">
        <v>42074</v>
      </c>
      <c r="AA432" s="14" t="str">
        <f>TEXT(Table1[[#This Row],[Order Date]],"mmmm")</f>
        <v>March</v>
      </c>
      <c r="AB432" s="8" t="str">
        <f>TEXT(Table1[[#This Row],[Order Date]],"yyyy")</f>
        <v>2015</v>
      </c>
      <c r="AC432" s="13">
        <v>42074</v>
      </c>
      <c r="AD432" s="12">
        <v>10.85</v>
      </c>
      <c r="AE432" s="12">
        <v>1</v>
      </c>
      <c r="AF432" s="12">
        <v>17.59</v>
      </c>
      <c r="AG432" s="12">
        <v>90438</v>
      </c>
      <c r="AH432" s="7" t="str">
        <f>IF(COUNTIF(Returns!$A$2:$A$1635,Orders!AG432)&gt;0,"Returned","Not Returned")</f>
        <v>Not Returned</v>
      </c>
    </row>
    <row r="433" spans="5:34" ht="13.8" thickTop="1" thickBot="1" x14ac:dyDescent="0.3">
      <c r="E433" s="9">
        <v>19680</v>
      </c>
      <c r="F433" s="2" t="s">
        <v>47</v>
      </c>
      <c r="G433" s="2">
        <v>0.01</v>
      </c>
      <c r="H433" s="2">
        <v>6.35</v>
      </c>
      <c r="I433" s="2">
        <v>1.02</v>
      </c>
      <c r="J433" s="2">
        <v>753</v>
      </c>
      <c r="K433" s="7" t="str">
        <f>IF(COUNTIF(Table1[Customer ID],Table1[[#This Row],[Customer ID]])&gt;1,"Repeat Customer","One-Time Customer")</f>
        <v>Repeat Customer</v>
      </c>
      <c r="L433" s="2" t="s">
        <v>884</v>
      </c>
      <c r="M433" s="2" t="s">
        <v>49</v>
      </c>
      <c r="N433" s="2" t="s">
        <v>28</v>
      </c>
      <c r="O433" s="2" t="s">
        <v>29</v>
      </c>
      <c r="P433" s="2" t="s">
        <v>93</v>
      </c>
      <c r="Q433" s="2" t="s">
        <v>31</v>
      </c>
      <c r="R433" s="2" t="s">
        <v>887</v>
      </c>
      <c r="S433" s="2">
        <v>0.39</v>
      </c>
      <c r="T433" s="7">
        <f>Table1[[#This Row],[Profit]]/Table1[[#This Row],[Sales]]</f>
        <v>0.69</v>
      </c>
      <c r="U433" s="2" t="s">
        <v>33</v>
      </c>
      <c r="V433" s="2" t="s">
        <v>34</v>
      </c>
      <c r="W433" s="2" t="s">
        <v>378</v>
      </c>
      <c r="X433" s="2" t="s">
        <v>886</v>
      </c>
      <c r="Y433" s="2">
        <v>86301</v>
      </c>
      <c r="Z433" s="10">
        <v>42074</v>
      </c>
      <c r="AA433" s="14" t="str">
        <f>TEXT(Table1[[#This Row],[Order Date]],"mmmm")</f>
        <v>March</v>
      </c>
      <c r="AB433" s="8" t="str">
        <f>TEXT(Table1[[#This Row],[Order Date]],"yyyy")</f>
        <v>2015</v>
      </c>
      <c r="AC433" s="10">
        <v>42076</v>
      </c>
      <c r="AD433" s="2">
        <v>97.662599999999983</v>
      </c>
      <c r="AE433" s="2">
        <v>22</v>
      </c>
      <c r="AF433" s="2">
        <v>141.54</v>
      </c>
      <c r="AG433" s="2">
        <v>90438</v>
      </c>
      <c r="AH433" s="7" t="str">
        <f>IF(COUNTIF(Returns!$A$2:$A$1635,Orders!AG433)&gt;0,"Returned","Not Returned")</f>
        <v>Not Returned</v>
      </c>
    </row>
    <row r="434" spans="5:34" ht="13.8" thickTop="1" thickBot="1" x14ac:dyDescent="0.3">
      <c r="E434" s="11">
        <v>25291</v>
      </c>
      <c r="F434" s="12" t="s">
        <v>25</v>
      </c>
      <c r="G434" s="12">
        <v>0.06</v>
      </c>
      <c r="H434" s="12">
        <v>218.75</v>
      </c>
      <c r="I434" s="12">
        <v>69.64</v>
      </c>
      <c r="J434" s="12">
        <v>754</v>
      </c>
      <c r="K434" s="7" t="str">
        <f>IF(COUNTIF(Table1[Customer ID],Table1[[#This Row],[Customer ID]])&gt;1,"Repeat Customer","One-Time Customer")</f>
        <v>Repeat Customer</v>
      </c>
      <c r="L434" s="12" t="s">
        <v>888</v>
      </c>
      <c r="M434" s="12" t="s">
        <v>39</v>
      </c>
      <c r="N434" s="12" t="s">
        <v>28</v>
      </c>
      <c r="O434" s="12" t="s">
        <v>41</v>
      </c>
      <c r="P434" s="12" t="s">
        <v>152</v>
      </c>
      <c r="Q434" s="12" t="s">
        <v>121</v>
      </c>
      <c r="R434" s="12" t="s">
        <v>655</v>
      </c>
      <c r="S434" s="12">
        <v>0.77</v>
      </c>
      <c r="T434" s="7">
        <f>Table1[[#This Row],[Profit]]/Table1[[#This Row],[Sales]]</f>
        <v>-0.50055224210293792</v>
      </c>
      <c r="U434" s="12" t="s">
        <v>33</v>
      </c>
      <c r="V434" s="12" t="s">
        <v>34</v>
      </c>
      <c r="W434" s="12" t="s">
        <v>378</v>
      </c>
      <c r="X434" s="12" t="s">
        <v>889</v>
      </c>
      <c r="Y434" s="12">
        <v>86314</v>
      </c>
      <c r="Z434" s="13">
        <v>42159</v>
      </c>
      <c r="AA434" s="14" t="str">
        <f>TEXT(Table1[[#This Row],[Order Date]],"mmmm")</f>
        <v>June</v>
      </c>
      <c r="AB434" s="8" t="str">
        <f>TEXT(Table1[[#This Row],[Order Date]],"yyyy")</f>
        <v>2015</v>
      </c>
      <c r="AC434" s="13">
        <v>42160</v>
      </c>
      <c r="AD434" s="12">
        <v>-453.2</v>
      </c>
      <c r="AE434" s="12">
        <v>4</v>
      </c>
      <c r="AF434" s="12">
        <v>905.4</v>
      </c>
      <c r="AG434" s="12">
        <v>90437</v>
      </c>
      <c r="AH434" s="7" t="str">
        <f>IF(COUNTIF(Returns!$A$2:$A$1635,Orders!AG434)&gt;0,"Returned","Not Returned")</f>
        <v>Not Returned</v>
      </c>
    </row>
    <row r="435" spans="5:34" ht="13.8" thickTop="1" thickBot="1" x14ac:dyDescent="0.3">
      <c r="E435" s="9">
        <v>25117</v>
      </c>
      <c r="F435" s="2" t="s">
        <v>106</v>
      </c>
      <c r="G435" s="2">
        <v>0.06</v>
      </c>
      <c r="H435" s="2">
        <v>119.99</v>
      </c>
      <c r="I435" s="2">
        <v>14</v>
      </c>
      <c r="J435" s="2">
        <v>754</v>
      </c>
      <c r="K435" s="7" t="str">
        <f>IF(COUNTIF(Table1[Customer ID],Table1[[#This Row],[Customer ID]])&gt;1,"Repeat Customer","One-Time Customer")</f>
        <v>Repeat Customer</v>
      </c>
      <c r="L435" s="2" t="s">
        <v>888</v>
      </c>
      <c r="M435" s="2" t="s">
        <v>39</v>
      </c>
      <c r="N435" s="2" t="s">
        <v>114</v>
      </c>
      <c r="O435" s="2" t="s">
        <v>77</v>
      </c>
      <c r="P435" s="2" t="s">
        <v>85</v>
      </c>
      <c r="Q435" s="2" t="s">
        <v>43</v>
      </c>
      <c r="R435" s="2" t="s">
        <v>890</v>
      </c>
      <c r="S435" s="2">
        <v>0.36</v>
      </c>
      <c r="T435" s="7">
        <f>Table1[[#This Row],[Profit]]/Table1[[#This Row],[Sales]]</f>
        <v>-0.85163531534486991</v>
      </c>
      <c r="U435" s="2" t="s">
        <v>33</v>
      </c>
      <c r="V435" s="2" t="s">
        <v>34</v>
      </c>
      <c r="W435" s="2" t="s">
        <v>378</v>
      </c>
      <c r="X435" s="2" t="s">
        <v>889</v>
      </c>
      <c r="Y435" s="2">
        <v>86314</v>
      </c>
      <c r="Z435" s="10">
        <v>42106</v>
      </c>
      <c r="AA435" s="14" t="str">
        <f>TEXT(Table1[[#This Row],[Order Date]],"mmmm")</f>
        <v>April</v>
      </c>
      <c r="AB435" s="8" t="str">
        <f>TEXT(Table1[[#This Row],[Order Date]],"yyyy")</f>
        <v>2015</v>
      </c>
      <c r="AC435" s="10">
        <v>42113</v>
      </c>
      <c r="AD435" s="2">
        <v>-207.679788</v>
      </c>
      <c r="AE435" s="2">
        <v>2</v>
      </c>
      <c r="AF435" s="2">
        <v>243.86</v>
      </c>
      <c r="AG435" s="2">
        <v>90439</v>
      </c>
      <c r="AH435" s="7" t="str">
        <f>IF(COUNTIF(Returns!$A$2:$A$1635,Orders!AG435)&gt;0,"Returned","Not Returned")</f>
        <v>Not Returned</v>
      </c>
    </row>
    <row r="436" spans="5:34" ht="12.75" customHeight="1" thickTop="1" thickBot="1" x14ac:dyDescent="0.3">
      <c r="E436" s="11">
        <v>25856</v>
      </c>
      <c r="F436" s="12" t="s">
        <v>37</v>
      </c>
      <c r="G436" s="12">
        <v>0.03</v>
      </c>
      <c r="H436" s="12">
        <v>37.94</v>
      </c>
      <c r="I436" s="12">
        <v>5.08</v>
      </c>
      <c r="J436" s="12">
        <v>757</v>
      </c>
      <c r="K436" s="7" t="str">
        <f>IF(COUNTIF(Table1[Customer ID],Table1[[#This Row],[Customer ID]])&gt;1,"Repeat Customer","One-Time Customer")</f>
        <v>One-Time Customer</v>
      </c>
      <c r="L436" s="12" t="s">
        <v>891</v>
      </c>
      <c r="M436" s="12" t="s">
        <v>49</v>
      </c>
      <c r="N436" s="12" t="s">
        <v>40</v>
      </c>
      <c r="O436" s="12" t="s">
        <v>29</v>
      </c>
      <c r="P436" s="12" t="s">
        <v>93</v>
      </c>
      <c r="Q436" s="12" t="s">
        <v>31</v>
      </c>
      <c r="R436" s="12" t="s">
        <v>892</v>
      </c>
      <c r="S436" s="12">
        <v>0.38</v>
      </c>
      <c r="T436" s="7">
        <f>Table1[[#This Row],[Profit]]/Table1[[#This Row],[Sales]]</f>
        <v>-0.18825118839129348</v>
      </c>
      <c r="U436" s="12" t="s">
        <v>33</v>
      </c>
      <c r="V436" s="12" t="s">
        <v>34</v>
      </c>
      <c r="W436" s="12" t="s">
        <v>102</v>
      </c>
      <c r="X436" s="12" t="s">
        <v>893</v>
      </c>
      <c r="Y436" s="12">
        <v>97062</v>
      </c>
      <c r="Z436" s="13">
        <v>42046</v>
      </c>
      <c r="AA436" s="14" t="str">
        <f>TEXT(Table1[[#This Row],[Order Date]],"mmmm")</f>
        <v>February</v>
      </c>
      <c r="AB436" s="8" t="str">
        <f>TEXT(Table1[[#This Row],[Order Date]],"yyyy")</f>
        <v>2015</v>
      </c>
      <c r="AC436" s="13">
        <v>42048</v>
      </c>
      <c r="AD436" s="12">
        <v>-7.5244000000000009</v>
      </c>
      <c r="AE436" s="12">
        <v>1</v>
      </c>
      <c r="AF436" s="12">
        <v>39.97</v>
      </c>
      <c r="AG436" s="12">
        <v>90258</v>
      </c>
      <c r="AH436" s="7" t="str">
        <f>IF(COUNTIF(Returns!$A$2:$A$1635,Orders!AG436)&gt;0,"Returned","Not Returned")</f>
        <v>Not Returned</v>
      </c>
    </row>
    <row r="437" spans="5:34" ht="12.75" customHeight="1" thickTop="1" thickBot="1" x14ac:dyDescent="0.3">
      <c r="E437" s="9">
        <v>21110</v>
      </c>
      <c r="F437" s="2" t="s">
        <v>106</v>
      </c>
      <c r="G437" s="2">
        <v>0</v>
      </c>
      <c r="H437" s="2">
        <v>20.99</v>
      </c>
      <c r="I437" s="2">
        <v>3.3</v>
      </c>
      <c r="J437" s="2">
        <v>759</v>
      </c>
      <c r="K437" s="7" t="str">
        <f>IF(COUNTIF(Table1[Customer ID],Table1[[#This Row],[Customer ID]])&gt;1,"Repeat Customer","One-Time Customer")</f>
        <v>One-Time Customer</v>
      </c>
      <c r="L437" s="2" t="s">
        <v>894</v>
      </c>
      <c r="M437" s="2" t="s">
        <v>49</v>
      </c>
      <c r="N437" s="2" t="s">
        <v>58</v>
      </c>
      <c r="O437" s="2" t="s">
        <v>77</v>
      </c>
      <c r="P437" s="2" t="s">
        <v>78</v>
      </c>
      <c r="Q437" s="2" t="s">
        <v>51</v>
      </c>
      <c r="R437" s="2" t="s">
        <v>895</v>
      </c>
      <c r="S437" s="2">
        <v>0.81</v>
      </c>
      <c r="T437" s="7">
        <f>Table1[[#This Row],[Profit]]/Table1[[#This Row],[Sales]]</f>
        <v>-1.0000107573149744</v>
      </c>
      <c r="U437" s="2" t="s">
        <v>33</v>
      </c>
      <c r="V437" s="2" t="s">
        <v>61</v>
      </c>
      <c r="W437" s="2" t="s">
        <v>178</v>
      </c>
      <c r="X437" s="2" t="s">
        <v>896</v>
      </c>
      <c r="Y437" s="2">
        <v>62301</v>
      </c>
      <c r="Z437" s="10">
        <v>42153</v>
      </c>
      <c r="AA437" s="14" t="str">
        <f>TEXT(Table1[[#This Row],[Order Date]],"mmmm")</f>
        <v>May</v>
      </c>
      <c r="AB437" s="8" t="str">
        <f>TEXT(Table1[[#This Row],[Order Date]],"yyyy")</f>
        <v>2015</v>
      </c>
      <c r="AC437" s="10">
        <v>42160</v>
      </c>
      <c r="AD437" s="2">
        <v>-92.961000000000013</v>
      </c>
      <c r="AE437" s="2">
        <v>5</v>
      </c>
      <c r="AF437" s="2">
        <v>92.96</v>
      </c>
      <c r="AG437" s="2">
        <v>86639</v>
      </c>
      <c r="AH437" s="7" t="str">
        <f>IF(COUNTIF(Returns!$A$2:$A$1635,Orders!AG437)&gt;0,"Returned","Not Returned")</f>
        <v>Not Returned</v>
      </c>
    </row>
    <row r="438" spans="5:34" ht="12.75" customHeight="1" thickTop="1" thickBot="1" x14ac:dyDescent="0.3">
      <c r="E438" s="11">
        <v>20377</v>
      </c>
      <c r="F438" s="12" t="s">
        <v>37</v>
      </c>
      <c r="G438" s="12">
        <v>0</v>
      </c>
      <c r="H438" s="12">
        <v>125.99</v>
      </c>
      <c r="I438" s="12">
        <v>8.99</v>
      </c>
      <c r="J438" s="12">
        <v>762</v>
      </c>
      <c r="K438" s="7" t="str">
        <f>IF(COUNTIF(Table1[Customer ID],Table1[[#This Row],[Customer ID]])&gt;1,"Repeat Customer","One-Time Customer")</f>
        <v>One-Time Customer</v>
      </c>
      <c r="L438" s="12" t="s">
        <v>897</v>
      </c>
      <c r="M438" s="12" t="s">
        <v>49</v>
      </c>
      <c r="N438" s="12" t="s">
        <v>58</v>
      </c>
      <c r="O438" s="12" t="s">
        <v>77</v>
      </c>
      <c r="P438" s="12" t="s">
        <v>78</v>
      </c>
      <c r="Q438" s="12" t="s">
        <v>59</v>
      </c>
      <c r="R438" s="12" t="s">
        <v>898</v>
      </c>
      <c r="S438" s="12">
        <v>0.56999999999999995</v>
      </c>
      <c r="T438" s="7">
        <f>Table1[[#This Row],[Profit]]/Table1[[#This Row],[Sales]]</f>
        <v>0.45066492438702099</v>
      </c>
      <c r="U438" s="12" t="s">
        <v>33</v>
      </c>
      <c r="V438" s="12" t="s">
        <v>34</v>
      </c>
      <c r="W438" s="12" t="s">
        <v>35</v>
      </c>
      <c r="X438" s="12" t="s">
        <v>899</v>
      </c>
      <c r="Y438" s="12">
        <v>98661</v>
      </c>
      <c r="Z438" s="13">
        <v>42121</v>
      </c>
      <c r="AA438" s="14" t="str">
        <f>TEXT(Table1[[#This Row],[Order Date]],"mmmm")</f>
        <v>April</v>
      </c>
      <c r="AB438" s="8" t="str">
        <f>TEXT(Table1[[#This Row],[Order Date]],"yyyy")</f>
        <v>2015</v>
      </c>
      <c r="AC438" s="13">
        <v>42123</v>
      </c>
      <c r="AD438" s="12">
        <v>613.89576</v>
      </c>
      <c r="AE438" s="12">
        <v>12</v>
      </c>
      <c r="AF438" s="12">
        <v>1362.2</v>
      </c>
      <c r="AG438" s="12">
        <v>87525</v>
      </c>
      <c r="AH438" s="7" t="str">
        <f>IF(COUNTIF(Returns!$A$2:$A$1635,Orders!AG438)&gt;0,"Returned","Not Returned")</f>
        <v>Not Returned</v>
      </c>
    </row>
    <row r="439" spans="5:34" ht="12.75" customHeight="1" thickTop="1" thickBot="1" x14ac:dyDescent="0.3">
      <c r="E439" s="9">
        <v>18735</v>
      </c>
      <c r="F439" s="2" t="s">
        <v>47</v>
      </c>
      <c r="G439" s="2">
        <v>0.1</v>
      </c>
      <c r="H439" s="2">
        <v>31.78</v>
      </c>
      <c r="I439" s="2">
        <v>1.99</v>
      </c>
      <c r="J439" s="2">
        <v>767</v>
      </c>
      <c r="K439" s="7" t="str">
        <f>IF(COUNTIF(Table1[Customer ID],Table1[[#This Row],[Customer ID]])&gt;1,"Repeat Customer","One-Time Customer")</f>
        <v>One-Time Customer</v>
      </c>
      <c r="L439" s="2" t="s">
        <v>900</v>
      </c>
      <c r="M439" s="2" t="s">
        <v>49</v>
      </c>
      <c r="N439" s="2" t="s">
        <v>28</v>
      </c>
      <c r="O439" s="2" t="s">
        <v>77</v>
      </c>
      <c r="P439" s="2" t="s">
        <v>180</v>
      </c>
      <c r="Q439" s="2" t="s">
        <v>51</v>
      </c>
      <c r="R439" s="2" t="s">
        <v>901</v>
      </c>
      <c r="S439" s="2">
        <v>0.42</v>
      </c>
      <c r="T439" s="7">
        <f>Table1[[#This Row],[Profit]]/Table1[[#This Row],[Sales]]</f>
        <v>0.69</v>
      </c>
      <c r="U439" s="2" t="s">
        <v>33</v>
      </c>
      <c r="V439" s="2" t="s">
        <v>61</v>
      </c>
      <c r="W439" s="2" t="s">
        <v>178</v>
      </c>
      <c r="X439" s="2" t="s">
        <v>902</v>
      </c>
      <c r="Y439" s="2">
        <v>61201</v>
      </c>
      <c r="Z439" s="10">
        <v>42034</v>
      </c>
      <c r="AA439" s="14" t="str">
        <f>TEXT(Table1[[#This Row],[Order Date]],"mmmm")</f>
        <v>January</v>
      </c>
      <c r="AB439" s="8" t="str">
        <f>TEXT(Table1[[#This Row],[Order Date]],"yyyy")</f>
        <v>2015</v>
      </c>
      <c r="AC439" s="10">
        <v>42036</v>
      </c>
      <c r="AD439" s="2">
        <v>232.28159999999997</v>
      </c>
      <c r="AE439" s="2">
        <v>11</v>
      </c>
      <c r="AF439" s="2">
        <v>336.64</v>
      </c>
      <c r="AG439" s="2">
        <v>86279</v>
      </c>
      <c r="AH439" s="7" t="str">
        <f>IF(COUNTIF(Returns!$A$2:$A$1635,Orders!AG439)&gt;0,"Returned","Not Returned")</f>
        <v>Not Returned</v>
      </c>
    </row>
    <row r="440" spans="5:34" ht="12.75" customHeight="1" thickTop="1" thickBot="1" x14ac:dyDescent="0.3">
      <c r="E440" s="11">
        <v>18659</v>
      </c>
      <c r="F440" s="12" t="s">
        <v>47</v>
      </c>
      <c r="G440" s="12">
        <v>0.08</v>
      </c>
      <c r="H440" s="12">
        <v>30.73</v>
      </c>
      <c r="I440" s="12">
        <v>4</v>
      </c>
      <c r="J440" s="12">
        <v>770</v>
      </c>
      <c r="K440" s="7" t="str">
        <f>IF(COUNTIF(Table1[Customer ID],Table1[[#This Row],[Customer ID]])&gt;1,"Repeat Customer","One-Time Customer")</f>
        <v>One-Time Customer</v>
      </c>
      <c r="L440" s="12" t="s">
        <v>903</v>
      </c>
      <c r="M440" s="12" t="s">
        <v>49</v>
      </c>
      <c r="N440" s="12" t="s">
        <v>58</v>
      </c>
      <c r="O440" s="12" t="s">
        <v>77</v>
      </c>
      <c r="P440" s="12" t="s">
        <v>180</v>
      </c>
      <c r="Q440" s="12" t="s">
        <v>59</v>
      </c>
      <c r="R440" s="12" t="s">
        <v>288</v>
      </c>
      <c r="S440" s="12">
        <v>0.75</v>
      </c>
      <c r="T440" s="7">
        <f>Table1[[#This Row],[Profit]]/Table1[[#This Row],[Sales]]</f>
        <v>-0.10497752311741551</v>
      </c>
      <c r="U440" s="12" t="s">
        <v>33</v>
      </c>
      <c r="V440" s="12" t="s">
        <v>34</v>
      </c>
      <c r="W440" s="12" t="s">
        <v>102</v>
      </c>
      <c r="X440" s="12" t="s">
        <v>893</v>
      </c>
      <c r="Y440" s="12">
        <v>97062</v>
      </c>
      <c r="Z440" s="13">
        <v>42082</v>
      </c>
      <c r="AA440" s="14" t="str">
        <f>TEXT(Table1[[#This Row],[Order Date]],"mmmm")</f>
        <v>March</v>
      </c>
      <c r="AB440" s="8" t="str">
        <f>TEXT(Table1[[#This Row],[Order Date]],"yyyy")</f>
        <v>2015</v>
      </c>
      <c r="AC440" s="13">
        <v>42082</v>
      </c>
      <c r="AD440" s="12">
        <v>-45.07</v>
      </c>
      <c r="AE440" s="12">
        <v>14</v>
      </c>
      <c r="AF440" s="12">
        <v>429.33</v>
      </c>
      <c r="AG440" s="12">
        <v>88667</v>
      </c>
      <c r="AH440" s="7" t="str">
        <f>IF(COUNTIF(Returns!$A$2:$A$1635,Orders!AG440)&gt;0,"Returned","Not Returned")</f>
        <v>Not Returned</v>
      </c>
    </row>
    <row r="441" spans="5:34" ht="12.75" customHeight="1" thickTop="1" thickBot="1" x14ac:dyDescent="0.3">
      <c r="E441" s="9">
        <v>18660</v>
      </c>
      <c r="F441" s="2" t="s">
        <v>47</v>
      </c>
      <c r="G441" s="2">
        <v>0.05</v>
      </c>
      <c r="H441" s="2">
        <v>14.56</v>
      </c>
      <c r="I441" s="2">
        <v>3.5</v>
      </c>
      <c r="J441" s="2">
        <v>771</v>
      </c>
      <c r="K441" s="7" t="str">
        <f>IF(COUNTIF(Table1[Customer ID],Table1[[#This Row],[Customer ID]])&gt;1,"Repeat Customer","One-Time Customer")</f>
        <v>Repeat Customer</v>
      </c>
      <c r="L441" s="2" t="s">
        <v>904</v>
      </c>
      <c r="M441" s="2" t="s">
        <v>49</v>
      </c>
      <c r="N441" s="2" t="s">
        <v>58</v>
      </c>
      <c r="O441" s="2" t="s">
        <v>29</v>
      </c>
      <c r="P441" s="2" t="s">
        <v>257</v>
      </c>
      <c r="Q441" s="2" t="s">
        <v>59</v>
      </c>
      <c r="R441" s="2" t="s">
        <v>905</v>
      </c>
      <c r="S441" s="2">
        <v>0.57999999999999996</v>
      </c>
      <c r="T441" s="7">
        <f>Table1[[#This Row],[Profit]]/Table1[[#This Row],[Sales]]</f>
        <v>-0.1909986565158979</v>
      </c>
      <c r="U441" s="2" t="s">
        <v>33</v>
      </c>
      <c r="V441" s="2" t="s">
        <v>34</v>
      </c>
      <c r="W441" s="2" t="s">
        <v>102</v>
      </c>
      <c r="X441" s="2" t="s">
        <v>906</v>
      </c>
      <c r="Y441" s="2">
        <v>97068</v>
      </c>
      <c r="Z441" s="10">
        <v>42082</v>
      </c>
      <c r="AA441" s="14" t="str">
        <f>TEXT(Table1[[#This Row],[Order Date]],"mmmm")</f>
        <v>March</v>
      </c>
      <c r="AB441" s="8" t="str">
        <f>TEXT(Table1[[#This Row],[Order Date]],"yyyy")</f>
        <v>2015</v>
      </c>
      <c r="AC441" s="10">
        <v>42084</v>
      </c>
      <c r="AD441" s="2">
        <v>-8.5299999999999994</v>
      </c>
      <c r="AE441" s="2">
        <v>3</v>
      </c>
      <c r="AF441" s="2">
        <v>44.66</v>
      </c>
      <c r="AG441" s="2">
        <v>88667</v>
      </c>
      <c r="AH441" s="7" t="str">
        <f>IF(COUNTIF(Returns!$A$2:$A$1635,Orders!AG441)&gt;0,"Returned","Not Returned")</f>
        <v>Not Returned</v>
      </c>
    </row>
    <row r="442" spans="5:34" ht="12.75" customHeight="1" thickTop="1" thickBot="1" x14ac:dyDescent="0.3">
      <c r="E442" s="11">
        <v>18661</v>
      </c>
      <c r="F442" s="12" t="s">
        <v>47</v>
      </c>
      <c r="G442" s="12">
        <v>0</v>
      </c>
      <c r="H442" s="12">
        <v>299.99</v>
      </c>
      <c r="I442" s="12">
        <v>11.64</v>
      </c>
      <c r="J442" s="12">
        <v>771</v>
      </c>
      <c r="K442" s="7" t="str">
        <f>IF(COUNTIF(Table1[Customer ID],Table1[[#This Row],[Customer ID]])&gt;1,"Repeat Customer","One-Time Customer")</f>
        <v>Repeat Customer</v>
      </c>
      <c r="L442" s="12" t="s">
        <v>904</v>
      </c>
      <c r="M442" s="12" t="s">
        <v>49</v>
      </c>
      <c r="N442" s="12" t="s">
        <v>58</v>
      </c>
      <c r="O442" s="12" t="s">
        <v>77</v>
      </c>
      <c r="P442" s="12" t="s">
        <v>587</v>
      </c>
      <c r="Q442" s="12" t="s">
        <v>236</v>
      </c>
      <c r="R442" s="12" t="s">
        <v>907</v>
      </c>
      <c r="S442" s="12">
        <v>0.5</v>
      </c>
      <c r="T442" s="7">
        <f>Table1[[#This Row],[Profit]]/Table1[[#This Row],[Sales]]</f>
        <v>0.17651779375906662</v>
      </c>
      <c r="U442" s="12" t="s">
        <v>33</v>
      </c>
      <c r="V442" s="12" t="s">
        <v>34</v>
      </c>
      <c r="W442" s="12" t="s">
        <v>102</v>
      </c>
      <c r="X442" s="12" t="s">
        <v>906</v>
      </c>
      <c r="Y442" s="12">
        <v>97068</v>
      </c>
      <c r="Z442" s="13">
        <v>42082</v>
      </c>
      <c r="AA442" s="14" t="str">
        <f>TEXT(Table1[[#This Row],[Order Date]],"mmmm")</f>
        <v>March</v>
      </c>
      <c r="AB442" s="8" t="str">
        <f>TEXT(Table1[[#This Row],[Order Date]],"yyyy")</f>
        <v>2015</v>
      </c>
      <c r="AC442" s="13">
        <v>42084</v>
      </c>
      <c r="AD442" s="12">
        <v>285.95</v>
      </c>
      <c r="AE442" s="12">
        <v>5</v>
      </c>
      <c r="AF442" s="12">
        <v>1619.95</v>
      </c>
      <c r="AG442" s="12">
        <v>88667</v>
      </c>
      <c r="AH442" s="7" t="str">
        <f>IF(COUNTIF(Returns!$A$2:$A$1635,Orders!AG442)&gt;0,"Returned","Not Returned")</f>
        <v>Not Returned</v>
      </c>
    </row>
    <row r="443" spans="5:34" ht="12.75" customHeight="1" thickTop="1" thickBot="1" x14ac:dyDescent="0.3">
      <c r="E443" s="9">
        <v>22875</v>
      </c>
      <c r="F443" s="2" t="s">
        <v>47</v>
      </c>
      <c r="G443" s="2">
        <v>0.08</v>
      </c>
      <c r="H443" s="2">
        <v>7.77</v>
      </c>
      <c r="I443" s="2">
        <v>9.23</v>
      </c>
      <c r="J443" s="2">
        <v>772</v>
      </c>
      <c r="K443" s="7" t="str">
        <f>IF(COUNTIF(Table1[Customer ID],Table1[[#This Row],[Customer ID]])&gt;1,"Repeat Customer","One-Time Customer")</f>
        <v>Repeat Customer</v>
      </c>
      <c r="L443" s="2" t="s">
        <v>908</v>
      </c>
      <c r="M443" s="2" t="s">
        <v>49</v>
      </c>
      <c r="N443" s="2" t="s">
        <v>58</v>
      </c>
      <c r="O443" s="2" t="s">
        <v>29</v>
      </c>
      <c r="P443" s="2" t="s">
        <v>257</v>
      </c>
      <c r="Q443" s="2" t="s">
        <v>59</v>
      </c>
      <c r="R443" s="2" t="s">
        <v>442</v>
      </c>
      <c r="S443" s="2">
        <v>0.57999999999999996</v>
      </c>
      <c r="T443" s="7">
        <f>Table1[[#This Row],[Profit]]/Table1[[#This Row],[Sales]]</f>
        <v>-3.7074769666902907</v>
      </c>
      <c r="U443" s="2" t="s">
        <v>33</v>
      </c>
      <c r="V443" s="2" t="s">
        <v>53</v>
      </c>
      <c r="W443" s="2" t="s">
        <v>234</v>
      </c>
      <c r="X443" s="2" t="s">
        <v>909</v>
      </c>
      <c r="Y443" s="2">
        <v>18103</v>
      </c>
      <c r="Z443" s="10">
        <v>42018</v>
      </c>
      <c r="AA443" s="14" t="str">
        <f>TEXT(Table1[[#This Row],[Order Date]],"mmmm")</f>
        <v>January</v>
      </c>
      <c r="AB443" s="8" t="str">
        <f>TEXT(Table1[[#This Row],[Order Date]],"yyyy")</f>
        <v>2015</v>
      </c>
      <c r="AC443" s="10">
        <v>42020</v>
      </c>
      <c r="AD443" s="2">
        <v>-209.25</v>
      </c>
      <c r="AE443" s="2">
        <v>7</v>
      </c>
      <c r="AF443" s="2">
        <v>56.44</v>
      </c>
      <c r="AG443" s="2">
        <v>88666</v>
      </c>
      <c r="AH443" s="7" t="str">
        <f>IF(COUNTIF(Returns!$A$2:$A$1635,Orders!AG443)&gt;0,"Returned","Not Returned")</f>
        <v>Not Returned</v>
      </c>
    </row>
    <row r="444" spans="5:34" ht="12.75" customHeight="1" thickTop="1" thickBot="1" x14ac:dyDescent="0.3">
      <c r="E444" s="11">
        <v>22877</v>
      </c>
      <c r="F444" s="12" t="s">
        <v>47</v>
      </c>
      <c r="G444" s="12">
        <v>0.1</v>
      </c>
      <c r="H444" s="12">
        <v>18.97</v>
      </c>
      <c r="I444" s="12">
        <v>9.5399999999999991</v>
      </c>
      <c r="J444" s="12">
        <v>772</v>
      </c>
      <c r="K444" s="7" t="str">
        <f>IF(COUNTIF(Table1[Customer ID],Table1[[#This Row],[Customer ID]])&gt;1,"Repeat Customer","One-Time Customer")</f>
        <v>Repeat Customer</v>
      </c>
      <c r="L444" s="12" t="s">
        <v>908</v>
      </c>
      <c r="M444" s="12" t="s">
        <v>27</v>
      </c>
      <c r="N444" s="12" t="s">
        <v>58</v>
      </c>
      <c r="O444" s="12" t="s">
        <v>29</v>
      </c>
      <c r="P444" s="12" t="s">
        <v>93</v>
      </c>
      <c r="Q444" s="12" t="s">
        <v>59</v>
      </c>
      <c r="R444" s="12" t="s">
        <v>223</v>
      </c>
      <c r="S444" s="12">
        <v>0.37</v>
      </c>
      <c r="T444" s="7">
        <f>Table1[[#This Row],[Profit]]/Table1[[#This Row],[Sales]]</f>
        <v>-0.16153005464480874</v>
      </c>
      <c r="U444" s="12" t="s">
        <v>33</v>
      </c>
      <c r="V444" s="12" t="s">
        <v>53</v>
      </c>
      <c r="W444" s="12" t="s">
        <v>234</v>
      </c>
      <c r="X444" s="12" t="s">
        <v>909</v>
      </c>
      <c r="Y444" s="12">
        <v>18103</v>
      </c>
      <c r="Z444" s="13">
        <v>42018</v>
      </c>
      <c r="AA444" s="14" t="str">
        <f>TEXT(Table1[[#This Row],[Order Date]],"mmmm")</f>
        <v>January</v>
      </c>
      <c r="AB444" s="8" t="str">
        <f>TEXT(Table1[[#This Row],[Order Date]],"yyyy")</f>
        <v>2015</v>
      </c>
      <c r="AC444" s="13">
        <v>42020</v>
      </c>
      <c r="AD444" s="12">
        <v>-9.1635999999999989</v>
      </c>
      <c r="AE444" s="12">
        <v>3</v>
      </c>
      <c r="AF444" s="12">
        <v>56.73</v>
      </c>
      <c r="AG444" s="12">
        <v>88666</v>
      </c>
      <c r="AH444" s="7" t="str">
        <f>IF(COUNTIF(Returns!$A$2:$A$1635,Orders!AG444)&gt;0,"Returned","Not Returned")</f>
        <v>Not Returned</v>
      </c>
    </row>
    <row r="445" spans="5:34" ht="12.75" customHeight="1" thickTop="1" thickBot="1" x14ac:dyDescent="0.3">
      <c r="E445" s="9">
        <v>20967</v>
      </c>
      <c r="F445" s="2" t="s">
        <v>106</v>
      </c>
      <c r="G445" s="2">
        <v>0.02</v>
      </c>
      <c r="H445" s="2">
        <v>4.0599999999999996</v>
      </c>
      <c r="I445" s="2">
        <v>6.89</v>
      </c>
      <c r="J445" s="2">
        <v>772</v>
      </c>
      <c r="K445" s="7" t="str">
        <f>IF(COUNTIF(Table1[Customer ID],Table1[[#This Row],[Customer ID]])&gt;1,"Repeat Customer","One-Time Customer")</f>
        <v>Repeat Customer</v>
      </c>
      <c r="L445" s="2" t="s">
        <v>908</v>
      </c>
      <c r="M445" s="2" t="s">
        <v>27</v>
      </c>
      <c r="N445" s="2" t="s">
        <v>58</v>
      </c>
      <c r="O445" s="2" t="s">
        <v>29</v>
      </c>
      <c r="P445" s="2" t="s">
        <v>257</v>
      </c>
      <c r="Q445" s="2" t="s">
        <v>59</v>
      </c>
      <c r="R445" s="2" t="s">
        <v>910</v>
      </c>
      <c r="S445" s="2">
        <v>0.6</v>
      </c>
      <c r="T445" s="7">
        <f>Table1[[#This Row],[Profit]]/Table1[[#This Row],[Sales]]</f>
        <v>0.19726750504580062</v>
      </c>
      <c r="U445" s="2" t="s">
        <v>33</v>
      </c>
      <c r="V445" s="2" t="s">
        <v>53</v>
      </c>
      <c r="W445" s="2" t="s">
        <v>234</v>
      </c>
      <c r="X445" s="2" t="s">
        <v>909</v>
      </c>
      <c r="Y445" s="2">
        <v>18103</v>
      </c>
      <c r="Z445" s="10">
        <v>42141</v>
      </c>
      <c r="AA445" s="14" t="str">
        <f>TEXT(Table1[[#This Row],[Order Date]],"mmmm")</f>
        <v>May</v>
      </c>
      <c r="AB445" s="8" t="str">
        <f>TEXT(Table1[[#This Row],[Order Date]],"yyyy")</f>
        <v>2015</v>
      </c>
      <c r="AC445" s="10">
        <v>42145</v>
      </c>
      <c r="AD445" s="2">
        <v>12.706000000000017</v>
      </c>
      <c r="AE445" s="2">
        <v>12</v>
      </c>
      <c r="AF445" s="2">
        <v>64.41</v>
      </c>
      <c r="AG445" s="2">
        <v>88668</v>
      </c>
      <c r="AH445" s="7" t="str">
        <f>IF(COUNTIF(Returns!$A$2:$A$1635,Orders!AG445)&gt;0,"Returned","Not Returned")</f>
        <v>Not Returned</v>
      </c>
    </row>
    <row r="446" spans="5:34" ht="12.75" customHeight="1" thickTop="1" thickBot="1" x14ac:dyDescent="0.3">
      <c r="E446" s="11">
        <v>20968</v>
      </c>
      <c r="F446" s="12" t="s">
        <v>106</v>
      </c>
      <c r="G446" s="12">
        <v>7.0000000000000007E-2</v>
      </c>
      <c r="H446" s="12">
        <v>9.49</v>
      </c>
      <c r="I446" s="12">
        <v>5.76</v>
      </c>
      <c r="J446" s="12">
        <v>772</v>
      </c>
      <c r="K446" s="7" t="str">
        <f>IF(COUNTIF(Table1[Customer ID],Table1[[#This Row],[Customer ID]])&gt;1,"Repeat Customer","One-Time Customer")</f>
        <v>Repeat Customer</v>
      </c>
      <c r="L446" s="12" t="s">
        <v>908</v>
      </c>
      <c r="M446" s="12" t="s">
        <v>49</v>
      </c>
      <c r="N446" s="12" t="s">
        <v>58</v>
      </c>
      <c r="O446" s="12" t="s">
        <v>77</v>
      </c>
      <c r="P446" s="12" t="s">
        <v>85</v>
      </c>
      <c r="Q446" s="12" t="s">
        <v>86</v>
      </c>
      <c r="R446" s="12" t="s">
        <v>911</v>
      </c>
      <c r="S446" s="12">
        <v>0.39</v>
      </c>
      <c r="T446" s="7">
        <f>Table1[[#This Row],[Profit]]/Table1[[#This Row],[Sales]]</f>
        <v>2.2390689845314463E-2</v>
      </c>
      <c r="U446" s="12" t="s">
        <v>33</v>
      </c>
      <c r="V446" s="12" t="s">
        <v>53</v>
      </c>
      <c r="W446" s="12" t="s">
        <v>234</v>
      </c>
      <c r="X446" s="12" t="s">
        <v>909</v>
      </c>
      <c r="Y446" s="12">
        <v>18103</v>
      </c>
      <c r="Z446" s="13">
        <v>42141</v>
      </c>
      <c r="AA446" s="14" t="str">
        <f>TEXT(Table1[[#This Row],[Order Date]],"mmmm")</f>
        <v>May</v>
      </c>
      <c r="AB446" s="8" t="str">
        <f>TEXT(Table1[[#This Row],[Order Date]],"yyyy")</f>
        <v>2015</v>
      </c>
      <c r="AC446" s="13">
        <v>42145</v>
      </c>
      <c r="AD446" s="12">
        <v>7.7151600000000045</v>
      </c>
      <c r="AE446" s="12">
        <v>37</v>
      </c>
      <c r="AF446" s="12">
        <v>344.57</v>
      </c>
      <c r="AG446" s="12">
        <v>88668</v>
      </c>
      <c r="AH446" s="7" t="str">
        <f>IF(COUNTIF(Returns!$A$2:$A$1635,Orders!AG446)&gt;0,"Returned","Not Returned")</f>
        <v>Not Returned</v>
      </c>
    </row>
    <row r="447" spans="5:34" ht="12.75" customHeight="1" thickTop="1" thickBot="1" x14ac:dyDescent="0.3">
      <c r="E447" s="9">
        <v>20434</v>
      </c>
      <c r="F447" s="2" t="s">
        <v>25</v>
      </c>
      <c r="G447" s="2">
        <v>0.04</v>
      </c>
      <c r="H447" s="2">
        <v>34.76</v>
      </c>
      <c r="I447" s="2">
        <v>5.49</v>
      </c>
      <c r="J447" s="2">
        <v>782</v>
      </c>
      <c r="K447" s="7" t="str">
        <f>IF(COUNTIF(Table1[Customer ID],Table1[[#This Row],[Customer ID]])&gt;1,"Repeat Customer","One-Time Customer")</f>
        <v>One-Time Customer</v>
      </c>
      <c r="L447" s="2" t="s">
        <v>912</v>
      </c>
      <c r="M447" s="2" t="s">
        <v>49</v>
      </c>
      <c r="N447" s="2" t="s">
        <v>58</v>
      </c>
      <c r="O447" s="2" t="s">
        <v>29</v>
      </c>
      <c r="P447" s="2" t="s">
        <v>141</v>
      </c>
      <c r="Q447" s="2" t="s">
        <v>59</v>
      </c>
      <c r="R447" s="2" t="s">
        <v>913</v>
      </c>
      <c r="S447" s="2">
        <v>0.6</v>
      </c>
      <c r="T447" s="7">
        <f>Table1[[#This Row],[Profit]]/Table1[[#This Row],[Sales]]</f>
        <v>0.69</v>
      </c>
      <c r="U447" s="2" t="s">
        <v>33</v>
      </c>
      <c r="V447" s="2" t="s">
        <v>34</v>
      </c>
      <c r="W447" s="2" t="s">
        <v>45</v>
      </c>
      <c r="X447" s="2" t="s">
        <v>914</v>
      </c>
      <c r="Y447" s="2">
        <v>90604</v>
      </c>
      <c r="Z447" s="10">
        <v>42123</v>
      </c>
      <c r="AA447" s="14" t="str">
        <f>TEXT(Table1[[#This Row],[Order Date]],"mmmm")</f>
        <v>April</v>
      </c>
      <c r="AB447" s="8" t="str">
        <f>TEXT(Table1[[#This Row],[Order Date]],"yyyy")</f>
        <v>2015</v>
      </c>
      <c r="AC447" s="10">
        <v>42124</v>
      </c>
      <c r="AD447" s="2">
        <v>192.51689999999999</v>
      </c>
      <c r="AE447" s="2">
        <v>8</v>
      </c>
      <c r="AF447" s="2">
        <v>279.01</v>
      </c>
      <c r="AG447" s="2">
        <v>90962</v>
      </c>
      <c r="AH447" s="7" t="str">
        <f>IF(COUNTIF(Returns!$A$2:$A$1635,Orders!AG447)&gt;0,"Returned","Not Returned")</f>
        <v>Not Returned</v>
      </c>
    </row>
    <row r="448" spans="5:34" ht="12.75" customHeight="1" thickTop="1" thickBot="1" x14ac:dyDescent="0.3">
      <c r="E448" s="11">
        <v>24773</v>
      </c>
      <c r="F448" s="12" t="s">
        <v>106</v>
      </c>
      <c r="G448" s="12">
        <v>0.02</v>
      </c>
      <c r="H448" s="12">
        <v>100.98</v>
      </c>
      <c r="I448" s="12">
        <v>35.840000000000003</v>
      </c>
      <c r="J448" s="12">
        <v>783</v>
      </c>
      <c r="K448" s="7" t="str">
        <f>IF(COUNTIF(Table1[Customer ID],Table1[[#This Row],[Customer ID]])&gt;1,"Repeat Customer","One-Time Customer")</f>
        <v>One-Time Customer</v>
      </c>
      <c r="L448" s="12" t="s">
        <v>915</v>
      </c>
      <c r="M448" s="12" t="s">
        <v>39</v>
      </c>
      <c r="N448" s="12" t="s">
        <v>58</v>
      </c>
      <c r="O448" s="12" t="s">
        <v>41</v>
      </c>
      <c r="P448" s="12" t="s">
        <v>191</v>
      </c>
      <c r="Q448" s="12" t="s">
        <v>121</v>
      </c>
      <c r="R448" s="12" t="s">
        <v>260</v>
      </c>
      <c r="S448" s="12">
        <v>0.62</v>
      </c>
      <c r="T448" s="7">
        <f>Table1[[#This Row],[Profit]]/Table1[[#This Row],[Sales]]</f>
        <v>-0.2193726727263858</v>
      </c>
      <c r="U448" s="12" t="s">
        <v>33</v>
      </c>
      <c r="V448" s="12" t="s">
        <v>53</v>
      </c>
      <c r="W448" s="12" t="s">
        <v>228</v>
      </c>
      <c r="X448" s="12" t="s">
        <v>916</v>
      </c>
      <c r="Y448" s="12">
        <v>6010</v>
      </c>
      <c r="Z448" s="13">
        <v>42010</v>
      </c>
      <c r="AA448" s="14" t="str">
        <f>TEXT(Table1[[#This Row],[Order Date]],"mmmm")</f>
        <v>January</v>
      </c>
      <c r="AB448" s="8" t="str">
        <f>TEXT(Table1[[#This Row],[Order Date]],"yyyy")</f>
        <v>2015</v>
      </c>
      <c r="AC448" s="13">
        <v>42010</v>
      </c>
      <c r="AD448" s="12">
        <v>-134.91200000000001</v>
      </c>
      <c r="AE448" s="12">
        <v>6</v>
      </c>
      <c r="AF448" s="12">
        <v>614.99</v>
      </c>
      <c r="AG448" s="12">
        <v>90961</v>
      </c>
      <c r="AH448" s="7" t="str">
        <f>IF(COUNTIF(Returns!$A$2:$A$1635,Orders!AG448)&gt;0,"Returned","Not Returned")</f>
        <v>Not Returned</v>
      </c>
    </row>
    <row r="449" spans="5:34" ht="12.75" customHeight="1" thickTop="1" thickBot="1" x14ac:dyDescent="0.3">
      <c r="E449" s="9">
        <v>22969</v>
      </c>
      <c r="F449" s="2" t="s">
        <v>56</v>
      </c>
      <c r="G449" s="2">
        <v>0</v>
      </c>
      <c r="H449" s="2">
        <v>8.34</v>
      </c>
      <c r="I449" s="2">
        <v>4.82</v>
      </c>
      <c r="J449" s="2">
        <v>786</v>
      </c>
      <c r="K449" s="7" t="str">
        <f>IF(COUNTIF(Table1[Customer ID],Table1[[#This Row],[Customer ID]])&gt;1,"Repeat Customer","One-Time Customer")</f>
        <v>One-Time Customer</v>
      </c>
      <c r="L449" s="2" t="s">
        <v>917</v>
      </c>
      <c r="M449" s="2" t="s">
        <v>49</v>
      </c>
      <c r="N449" s="2" t="s">
        <v>40</v>
      </c>
      <c r="O449" s="2" t="s">
        <v>29</v>
      </c>
      <c r="P449" s="2" t="s">
        <v>93</v>
      </c>
      <c r="Q449" s="2" t="s">
        <v>59</v>
      </c>
      <c r="R449" s="2" t="s">
        <v>918</v>
      </c>
      <c r="S449" s="2">
        <v>0.4</v>
      </c>
      <c r="T449" s="7">
        <f>Table1[[#This Row],[Profit]]/Table1[[#This Row],[Sales]]</f>
        <v>-6.6246884428702607E-2</v>
      </c>
      <c r="U449" s="2" t="s">
        <v>33</v>
      </c>
      <c r="V449" s="2" t="s">
        <v>34</v>
      </c>
      <c r="W449" s="2" t="s">
        <v>45</v>
      </c>
      <c r="X449" s="2" t="s">
        <v>919</v>
      </c>
      <c r="Y449" s="2">
        <v>92691</v>
      </c>
      <c r="Z449" s="10">
        <v>42100</v>
      </c>
      <c r="AA449" s="14" t="str">
        <f>TEXT(Table1[[#This Row],[Order Date]],"mmmm")</f>
        <v>April</v>
      </c>
      <c r="AB449" s="8" t="str">
        <f>TEXT(Table1[[#This Row],[Order Date]],"yyyy")</f>
        <v>2015</v>
      </c>
      <c r="AC449" s="10">
        <v>42101</v>
      </c>
      <c r="AD449" s="2">
        <v>-5.05</v>
      </c>
      <c r="AE449" s="2">
        <v>9</v>
      </c>
      <c r="AF449" s="2">
        <v>76.23</v>
      </c>
      <c r="AG449" s="2">
        <v>91513</v>
      </c>
      <c r="AH449" s="7" t="str">
        <f>IF(COUNTIF(Returns!$A$2:$A$1635,Orders!AG449)&gt;0,"Returned","Not Returned")</f>
        <v>Not Returned</v>
      </c>
    </row>
    <row r="450" spans="5:34" ht="12.75" customHeight="1" thickTop="1" thickBot="1" x14ac:dyDescent="0.3">
      <c r="E450" s="11">
        <v>24629</v>
      </c>
      <c r="F450" s="12" t="s">
        <v>37</v>
      </c>
      <c r="G450" s="12">
        <v>0.09</v>
      </c>
      <c r="H450" s="12">
        <v>6.48</v>
      </c>
      <c r="I450" s="12">
        <v>9.68</v>
      </c>
      <c r="J450" s="12">
        <v>792</v>
      </c>
      <c r="K450" s="7" t="str">
        <f>IF(COUNTIF(Table1[Customer ID],Table1[[#This Row],[Customer ID]])&gt;1,"Repeat Customer","One-Time Customer")</f>
        <v>One-Time Customer</v>
      </c>
      <c r="L450" s="12" t="s">
        <v>920</v>
      </c>
      <c r="M450" s="12" t="s">
        <v>49</v>
      </c>
      <c r="N450" s="12" t="s">
        <v>28</v>
      </c>
      <c r="O450" s="12" t="s">
        <v>29</v>
      </c>
      <c r="P450" s="12" t="s">
        <v>93</v>
      </c>
      <c r="Q450" s="12" t="s">
        <v>59</v>
      </c>
      <c r="R450" s="12" t="s">
        <v>921</v>
      </c>
      <c r="S450" s="12">
        <v>0.36</v>
      </c>
      <c r="T450" s="7">
        <f>Table1[[#This Row],[Profit]]/Table1[[#This Row],[Sales]]</f>
        <v>-2.0432345876701361</v>
      </c>
      <c r="U450" s="12" t="s">
        <v>33</v>
      </c>
      <c r="V450" s="12" t="s">
        <v>61</v>
      </c>
      <c r="W450" s="12" t="s">
        <v>304</v>
      </c>
      <c r="X450" s="12" t="s">
        <v>922</v>
      </c>
      <c r="Y450" s="12">
        <v>73064</v>
      </c>
      <c r="Z450" s="13">
        <v>42176</v>
      </c>
      <c r="AA450" s="14" t="str">
        <f>TEXT(Table1[[#This Row],[Order Date]],"mmmm")</f>
        <v>June</v>
      </c>
      <c r="AB450" s="8" t="str">
        <f>TEXT(Table1[[#This Row],[Order Date]],"yyyy")</f>
        <v>2015</v>
      </c>
      <c r="AC450" s="13">
        <v>42177</v>
      </c>
      <c r="AD450" s="12">
        <v>-204.16</v>
      </c>
      <c r="AE450" s="12">
        <v>16</v>
      </c>
      <c r="AF450" s="12">
        <v>99.92</v>
      </c>
      <c r="AG450" s="12">
        <v>88753</v>
      </c>
      <c r="AH450" s="7" t="str">
        <f>IF(COUNTIF(Returns!$A$2:$A$1635,Orders!AG450)&gt;0,"Returned","Not Returned")</f>
        <v>Not Returned</v>
      </c>
    </row>
    <row r="451" spans="5:34" ht="12.75" customHeight="1" thickTop="1" thickBot="1" x14ac:dyDescent="0.3">
      <c r="E451" s="9">
        <v>18347</v>
      </c>
      <c r="F451" s="2" t="s">
        <v>37</v>
      </c>
      <c r="G451" s="2">
        <v>0.06</v>
      </c>
      <c r="H451" s="2">
        <v>8.6</v>
      </c>
      <c r="I451" s="2">
        <v>6.19</v>
      </c>
      <c r="J451" s="2">
        <v>796</v>
      </c>
      <c r="K451" s="7" t="str">
        <f>IF(COUNTIF(Table1[Customer ID],Table1[[#This Row],[Customer ID]])&gt;1,"Repeat Customer","One-Time Customer")</f>
        <v>Repeat Customer</v>
      </c>
      <c r="L451" s="2" t="s">
        <v>923</v>
      </c>
      <c r="M451" s="2" t="s">
        <v>49</v>
      </c>
      <c r="N451" s="2" t="s">
        <v>28</v>
      </c>
      <c r="O451" s="2" t="s">
        <v>29</v>
      </c>
      <c r="P451" s="2" t="s">
        <v>109</v>
      </c>
      <c r="Q451" s="2" t="s">
        <v>59</v>
      </c>
      <c r="R451" s="2" t="s">
        <v>924</v>
      </c>
      <c r="S451" s="2">
        <v>0.38</v>
      </c>
      <c r="T451" s="7">
        <f>Table1[[#This Row],[Profit]]/Table1[[#This Row],[Sales]]</f>
        <v>-0.58079345088161205</v>
      </c>
      <c r="U451" s="2" t="s">
        <v>33</v>
      </c>
      <c r="V451" s="2" t="s">
        <v>61</v>
      </c>
      <c r="W451" s="2" t="s">
        <v>496</v>
      </c>
      <c r="X451" s="2" t="s">
        <v>808</v>
      </c>
      <c r="Y451" s="2">
        <v>68046</v>
      </c>
      <c r="Z451" s="10">
        <v>42074</v>
      </c>
      <c r="AA451" s="14" t="str">
        <f>TEXT(Table1[[#This Row],[Order Date]],"mmmm")</f>
        <v>March</v>
      </c>
      <c r="AB451" s="8" t="str">
        <f>TEXT(Table1[[#This Row],[Order Date]],"yyyy")</f>
        <v>2015</v>
      </c>
      <c r="AC451" s="10">
        <v>42075</v>
      </c>
      <c r="AD451" s="2">
        <v>-46.115000000000002</v>
      </c>
      <c r="AE451" s="2">
        <v>9</v>
      </c>
      <c r="AF451" s="2">
        <v>79.400000000000006</v>
      </c>
      <c r="AG451" s="2">
        <v>86867</v>
      </c>
      <c r="AH451" s="7" t="str">
        <f>IF(COUNTIF(Returns!$A$2:$A$1635,Orders!AG451)&gt;0,"Returned","Not Returned")</f>
        <v>Not Returned</v>
      </c>
    </row>
    <row r="452" spans="5:34" ht="12.75" customHeight="1" thickTop="1" thickBot="1" x14ac:dyDescent="0.3">
      <c r="E452" s="11">
        <v>18184</v>
      </c>
      <c r="F452" s="12" t="s">
        <v>37</v>
      </c>
      <c r="G452" s="12">
        <v>0.1</v>
      </c>
      <c r="H452" s="12">
        <v>14.42</v>
      </c>
      <c r="I452" s="12">
        <v>6.75</v>
      </c>
      <c r="J452" s="12">
        <v>796</v>
      </c>
      <c r="K452" s="7" t="str">
        <f>IF(COUNTIF(Table1[Customer ID],Table1[[#This Row],[Customer ID]])&gt;1,"Repeat Customer","One-Time Customer")</f>
        <v>Repeat Customer</v>
      </c>
      <c r="L452" s="12" t="s">
        <v>923</v>
      </c>
      <c r="M452" s="12" t="s">
        <v>49</v>
      </c>
      <c r="N452" s="12" t="s">
        <v>28</v>
      </c>
      <c r="O452" s="12" t="s">
        <v>29</v>
      </c>
      <c r="P452" s="12" t="s">
        <v>257</v>
      </c>
      <c r="Q452" s="12" t="s">
        <v>86</v>
      </c>
      <c r="R452" s="12" t="s">
        <v>571</v>
      </c>
      <c r="S452" s="12">
        <v>0.52</v>
      </c>
      <c r="T452" s="7">
        <f>Table1[[#This Row],[Profit]]/Table1[[#This Row],[Sales]]</f>
        <v>-1.2978695932859909</v>
      </c>
      <c r="U452" s="12" t="s">
        <v>33</v>
      </c>
      <c r="V452" s="12" t="s">
        <v>61</v>
      </c>
      <c r="W452" s="12" t="s">
        <v>496</v>
      </c>
      <c r="X452" s="12" t="s">
        <v>808</v>
      </c>
      <c r="Y452" s="12">
        <v>68046</v>
      </c>
      <c r="Z452" s="13">
        <v>42174</v>
      </c>
      <c r="AA452" s="14" t="str">
        <f>TEXT(Table1[[#This Row],[Order Date]],"mmmm")</f>
        <v>June</v>
      </c>
      <c r="AB452" s="8" t="str">
        <f>TEXT(Table1[[#This Row],[Order Date]],"yyyy")</f>
        <v>2015</v>
      </c>
      <c r="AC452" s="13">
        <v>42177</v>
      </c>
      <c r="AD452" s="12">
        <v>-20.103999999999999</v>
      </c>
      <c r="AE452" s="12">
        <v>1</v>
      </c>
      <c r="AF452" s="12">
        <v>15.49</v>
      </c>
      <c r="AG452" s="12">
        <v>86869</v>
      </c>
      <c r="AH452" s="7" t="str">
        <f>IF(COUNTIF(Returns!$A$2:$A$1635,Orders!AG452)&gt;0,"Returned","Not Returned")</f>
        <v>Not Returned</v>
      </c>
    </row>
    <row r="453" spans="5:34" ht="12.75" customHeight="1" thickTop="1" thickBot="1" x14ac:dyDescent="0.3">
      <c r="E453" s="9">
        <v>19011</v>
      </c>
      <c r="F453" s="2" t="s">
        <v>37</v>
      </c>
      <c r="G453" s="2">
        <v>0.04</v>
      </c>
      <c r="H453" s="2">
        <v>9.11</v>
      </c>
      <c r="I453" s="2">
        <v>2.25</v>
      </c>
      <c r="J453" s="2">
        <v>797</v>
      </c>
      <c r="K453" s="7" t="str">
        <f>IF(COUNTIF(Table1[Customer ID],Table1[[#This Row],[Customer ID]])&gt;1,"Repeat Customer","One-Time Customer")</f>
        <v>Repeat Customer</v>
      </c>
      <c r="L453" s="2" t="s">
        <v>925</v>
      </c>
      <c r="M453" s="2" t="s">
        <v>49</v>
      </c>
      <c r="N453" s="2" t="s">
        <v>28</v>
      </c>
      <c r="O453" s="2" t="s">
        <v>29</v>
      </c>
      <c r="P453" s="2" t="s">
        <v>30</v>
      </c>
      <c r="Q453" s="2" t="s">
        <v>31</v>
      </c>
      <c r="R453" s="2" t="s">
        <v>926</v>
      </c>
      <c r="S453" s="2">
        <v>0.52</v>
      </c>
      <c r="T453" s="7">
        <f>Table1[[#This Row],[Profit]]/Table1[[#This Row],[Sales]]</f>
        <v>-0.18805809575040344</v>
      </c>
      <c r="U453" s="2" t="s">
        <v>33</v>
      </c>
      <c r="V453" s="2" t="s">
        <v>34</v>
      </c>
      <c r="W453" s="2" t="s">
        <v>212</v>
      </c>
      <c r="X453" s="2" t="s">
        <v>927</v>
      </c>
      <c r="Y453" s="2">
        <v>84067</v>
      </c>
      <c r="Z453" s="10">
        <v>42156</v>
      </c>
      <c r="AA453" s="14" t="str">
        <f>TEXT(Table1[[#This Row],[Order Date]],"mmmm")</f>
        <v>June</v>
      </c>
      <c r="AB453" s="8" t="str">
        <f>TEXT(Table1[[#This Row],[Order Date]],"yyyy")</f>
        <v>2015</v>
      </c>
      <c r="AC453" s="10">
        <v>42159</v>
      </c>
      <c r="AD453" s="2">
        <v>-3.496</v>
      </c>
      <c r="AE453" s="2">
        <v>2</v>
      </c>
      <c r="AF453" s="2">
        <v>18.59</v>
      </c>
      <c r="AG453" s="2">
        <v>86868</v>
      </c>
      <c r="AH453" s="7" t="str">
        <f>IF(COUNTIF(Returns!$A$2:$A$1635,Orders!AG453)&gt;0,"Returned","Not Returned")</f>
        <v>Not Returned</v>
      </c>
    </row>
    <row r="454" spans="5:34" ht="12.75" customHeight="1" thickTop="1" thickBot="1" x14ac:dyDescent="0.3">
      <c r="E454" s="11">
        <v>19012</v>
      </c>
      <c r="F454" s="12" t="s">
        <v>37</v>
      </c>
      <c r="G454" s="12">
        <v>7.0000000000000007E-2</v>
      </c>
      <c r="H454" s="12">
        <v>64.650000000000006</v>
      </c>
      <c r="I454" s="12">
        <v>35</v>
      </c>
      <c r="J454" s="12">
        <v>797</v>
      </c>
      <c r="K454" s="7" t="str">
        <f>IF(COUNTIF(Table1[Customer ID],Table1[[#This Row],[Customer ID]])&gt;1,"Repeat Customer","One-Time Customer")</f>
        <v>Repeat Customer</v>
      </c>
      <c r="L454" s="12" t="s">
        <v>925</v>
      </c>
      <c r="M454" s="12" t="s">
        <v>49</v>
      </c>
      <c r="N454" s="12" t="s">
        <v>28</v>
      </c>
      <c r="O454" s="12" t="s">
        <v>29</v>
      </c>
      <c r="P454" s="12" t="s">
        <v>141</v>
      </c>
      <c r="Q454" s="12" t="s">
        <v>236</v>
      </c>
      <c r="R454" s="12" t="s">
        <v>928</v>
      </c>
      <c r="S454" s="12">
        <v>0.8</v>
      </c>
      <c r="T454" s="7">
        <f>Table1[[#This Row],[Profit]]/Table1[[#This Row],[Sales]]</f>
        <v>-0.85971609437943597</v>
      </c>
      <c r="U454" s="12" t="s">
        <v>33</v>
      </c>
      <c r="V454" s="12" t="s">
        <v>34</v>
      </c>
      <c r="W454" s="12" t="s">
        <v>212</v>
      </c>
      <c r="X454" s="12" t="s">
        <v>927</v>
      </c>
      <c r="Y454" s="12">
        <v>84067</v>
      </c>
      <c r="Z454" s="13">
        <v>42156</v>
      </c>
      <c r="AA454" s="14" t="str">
        <f>TEXT(Table1[[#This Row],[Order Date]],"mmmm")</f>
        <v>June</v>
      </c>
      <c r="AB454" s="8" t="str">
        <f>TEXT(Table1[[#This Row],[Order Date]],"yyyy")</f>
        <v>2015</v>
      </c>
      <c r="AC454" s="13">
        <v>42158</v>
      </c>
      <c r="AD454" s="12">
        <v>-717.072</v>
      </c>
      <c r="AE454" s="12">
        <v>13</v>
      </c>
      <c r="AF454" s="12">
        <v>834.08</v>
      </c>
      <c r="AG454" s="12">
        <v>86868</v>
      </c>
      <c r="AH454" s="7" t="str">
        <f>IF(COUNTIF(Returns!$A$2:$A$1635,Orders!AG454)&gt;0,"Returned","Not Returned")</f>
        <v>Not Returned</v>
      </c>
    </row>
    <row r="455" spans="5:34" ht="12.75" customHeight="1" thickTop="1" thickBot="1" x14ac:dyDescent="0.3">
      <c r="E455" s="9">
        <v>24851</v>
      </c>
      <c r="F455" s="2" t="s">
        <v>106</v>
      </c>
      <c r="G455" s="2">
        <v>0.09</v>
      </c>
      <c r="H455" s="2">
        <v>6.48</v>
      </c>
      <c r="I455" s="2">
        <v>6.86</v>
      </c>
      <c r="J455" s="2">
        <v>797</v>
      </c>
      <c r="K455" s="7" t="str">
        <f>IF(COUNTIF(Table1[Customer ID],Table1[[#This Row],[Customer ID]])&gt;1,"Repeat Customer","One-Time Customer")</f>
        <v>Repeat Customer</v>
      </c>
      <c r="L455" s="2" t="s">
        <v>925</v>
      </c>
      <c r="M455" s="2" t="s">
        <v>49</v>
      </c>
      <c r="N455" s="2" t="s">
        <v>28</v>
      </c>
      <c r="O455" s="2" t="s">
        <v>29</v>
      </c>
      <c r="P455" s="2" t="s">
        <v>93</v>
      </c>
      <c r="Q455" s="2" t="s">
        <v>59</v>
      </c>
      <c r="R455" s="2" t="s">
        <v>929</v>
      </c>
      <c r="S455" s="2">
        <v>0.37</v>
      </c>
      <c r="T455" s="7">
        <f>Table1[[#This Row],[Profit]]/Table1[[#This Row],[Sales]]</f>
        <v>-1.223073899371069</v>
      </c>
      <c r="U455" s="2" t="s">
        <v>33</v>
      </c>
      <c r="V455" s="2" t="s">
        <v>34</v>
      </c>
      <c r="W455" s="2" t="s">
        <v>212</v>
      </c>
      <c r="X455" s="2" t="s">
        <v>927</v>
      </c>
      <c r="Y455" s="2">
        <v>84067</v>
      </c>
      <c r="Z455" s="10">
        <v>42069</v>
      </c>
      <c r="AA455" s="14" t="str">
        <f>TEXT(Table1[[#This Row],[Order Date]],"mmmm")</f>
        <v>March</v>
      </c>
      <c r="AB455" s="8" t="str">
        <f>TEXT(Table1[[#This Row],[Order Date]],"yyyy")</f>
        <v>2015</v>
      </c>
      <c r="AC455" s="10">
        <v>42071</v>
      </c>
      <c r="AD455" s="2">
        <v>-62.23</v>
      </c>
      <c r="AE455" s="2">
        <v>8</v>
      </c>
      <c r="AF455" s="2">
        <v>50.88</v>
      </c>
      <c r="AG455" s="2">
        <v>86870</v>
      </c>
      <c r="AH455" s="7" t="str">
        <f>IF(COUNTIF(Returns!$A$2:$A$1635,Orders!AG455)&gt;0,"Returned","Not Returned")</f>
        <v>Not Returned</v>
      </c>
    </row>
    <row r="456" spans="5:34" ht="12.75" customHeight="1" thickTop="1" thickBot="1" x14ac:dyDescent="0.3">
      <c r="E456" s="11">
        <v>20001</v>
      </c>
      <c r="F456" s="12" t="s">
        <v>37</v>
      </c>
      <c r="G456" s="12">
        <v>0.01</v>
      </c>
      <c r="H456" s="12">
        <v>150.97999999999999</v>
      </c>
      <c r="I456" s="12">
        <v>30</v>
      </c>
      <c r="J456" s="12">
        <v>799</v>
      </c>
      <c r="K456" s="7" t="str">
        <f>IF(COUNTIF(Table1[Customer ID],Table1[[#This Row],[Customer ID]])&gt;1,"Repeat Customer","One-Time Customer")</f>
        <v>Repeat Customer</v>
      </c>
      <c r="L456" s="12" t="s">
        <v>930</v>
      </c>
      <c r="M456" s="12" t="s">
        <v>39</v>
      </c>
      <c r="N456" s="12" t="s">
        <v>114</v>
      </c>
      <c r="O456" s="12" t="s">
        <v>41</v>
      </c>
      <c r="P456" s="12" t="s">
        <v>42</v>
      </c>
      <c r="Q456" s="12" t="s">
        <v>43</v>
      </c>
      <c r="R456" s="12" t="s">
        <v>931</v>
      </c>
      <c r="S456" s="12">
        <v>0.74</v>
      </c>
      <c r="T456" s="7">
        <f>Table1[[#This Row],[Profit]]/Table1[[#This Row],[Sales]]</f>
        <v>0.13707614297936271</v>
      </c>
      <c r="U456" s="12" t="s">
        <v>33</v>
      </c>
      <c r="V456" s="12" t="s">
        <v>136</v>
      </c>
      <c r="W456" s="12" t="s">
        <v>932</v>
      </c>
      <c r="X456" s="12" t="s">
        <v>933</v>
      </c>
      <c r="Y456" s="12">
        <v>29915</v>
      </c>
      <c r="Z456" s="13">
        <v>42010</v>
      </c>
      <c r="AA456" s="14" t="str">
        <f>TEXT(Table1[[#This Row],[Order Date]],"mmmm")</f>
        <v>January</v>
      </c>
      <c r="AB456" s="8" t="str">
        <f>TEXT(Table1[[#This Row],[Order Date]],"yyyy")</f>
        <v>2015</v>
      </c>
      <c r="AC456" s="13">
        <v>42012</v>
      </c>
      <c r="AD456" s="12">
        <v>131.38200000000001</v>
      </c>
      <c r="AE456" s="12">
        <v>6</v>
      </c>
      <c r="AF456" s="12">
        <v>958.46</v>
      </c>
      <c r="AG456" s="12">
        <v>89909</v>
      </c>
      <c r="AH456" s="7" t="str">
        <f>IF(COUNTIF(Returns!$A$2:$A$1635,Orders!AG456)&gt;0,"Returned","Not Returned")</f>
        <v>Not Returned</v>
      </c>
    </row>
    <row r="457" spans="5:34" ht="12.75" customHeight="1" thickTop="1" thickBot="1" x14ac:dyDescent="0.3">
      <c r="E457" s="9">
        <v>20002</v>
      </c>
      <c r="F457" s="2" t="s">
        <v>37</v>
      </c>
      <c r="G457" s="2">
        <v>0.01</v>
      </c>
      <c r="H457" s="2">
        <v>28.28</v>
      </c>
      <c r="I457" s="2">
        <v>13.99</v>
      </c>
      <c r="J457" s="2">
        <v>799</v>
      </c>
      <c r="K457" s="7" t="str">
        <f>IF(COUNTIF(Table1[Customer ID],Table1[[#This Row],[Customer ID]])&gt;1,"Repeat Customer","One-Time Customer")</f>
        <v>Repeat Customer</v>
      </c>
      <c r="L457" s="2" t="s">
        <v>930</v>
      </c>
      <c r="M457" s="2" t="s">
        <v>27</v>
      </c>
      <c r="N457" s="2" t="s">
        <v>114</v>
      </c>
      <c r="O457" s="2" t="s">
        <v>29</v>
      </c>
      <c r="P457" s="2" t="s">
        <v>141</v>
      </c>
      <c r="Q457" s="2" t="s">
        <v>86</v>
      </c>
      <c r="R457" s="2" t="s">
        <v>934</v>
      </c>
      <c r="S457" s="2">
        <v>0.57999999999999996</v>
      </c>
      <c r="T457" s="7">
        <f>Table1[[#This Row],[Profit]]/Table1[[#This Row],[Sales]]</f>
        <v>-0.2420887105520009</v>
      </c>
      <c r="U457" s="2" t="s">
        <v>33</v>
      </c>
      <c r="V457" s="2" t="s">
        <v>136</v>
      </c>
      <c r="W457" s="2" t="s">
        <v>932</v>
      </c>
      <c r="X457" s="2" t="s">
        <v>933</v>
      </c>
      <c r="Y457" s="2">
        <v>29915</v>
      </c>
      <c r="Z457" s="10">
        <v>42010</v>
      </c>
      <c r="AA457" s="14" t="str">
        <f>TEXT(Table1[[#This Row],[Order Date]],"mmmm")</f>
        <v>January</v>
      </c>
      <c r="AB457" s="8" t="str">
        <f>TEXT(Table1[[#This Row],[Order Date]],"yyyy")</f>
        <v>2015</v>
      </c>
      <c r="AC457" s="10">
        <v>42012</v>
      </c>
      <c r="AD457" s="2">
        <v>-89.292000000000002</v>
      </c>
      <c r="AE457" s="2">
        <v>12</v>
      </c>
      <c r="AF457" s="2">
        <v>368.84</v>
      </c>
      <c r="AG457" s="2">
        <v>89909</v>
      </c>
      <c r="AH457" s="7" t="str">
        <f>IF(COUNTIF(Returns!$A$2:$A$1635,Orders!AG457)&gt;0,"Returned","Not Returned")</f>
        <v>Not Returned</v>
      </c>
    </row>
    <row r="458" spans="5:34" ht="12.75" customHeight="1" thickTop="1" thickBot="1" x14ac:dyDescent="0.3">
      <c r="E458" s="11">
        <v>20003</v>
      </c>
      <c r="F458" s="12" t="s">
        <v>37</v>
      </c>
      <c r="G458" s="12">
        <v>0.03</v>
      </c>
      <c r="H458" s="12">
        <v>35.99</v>
      </c>
      <c r="I458" s="12">
        <v>1.1000000000000001</v>
      </c>
      <c r="J458" s="12">
        <v>799</v>
      </c>
      <c r="K458" s="7" t="str">
        <f>IF(COUNTIF(Table1[Customer ID],Table1[[#This Row],[Customer ID]])&gt;1,"Repeat Customer","One-Time Customer")</f>
        <v>Repeat Customer</v>
      </c>
      <c r="L458" s="12" t="s">
        <v>930</v>
      </c>
      <c r="M458" s="12" t="s">
        <v>49</v>
      </c>
      <c r="N458" s="12" t="s">
        <v>114</v>
      </c>
      <c r="O458" s="12" t="s">
        <v>77</v>
      </c>
      <c r="P458" s="12" t="s">
        <v>78</v>
      </c>
      <c r="Q458" s="12" t="s">
        <v>59</v>
      </c>
      <c r="R458" s="12" t="s">
        <v>935</v>
      </c>
      <c r="S458" s="12">
        <v>0.55000000000000004</v>
      </c>
      <c r="T458" s="7">
        <f>Table1[[#This Row],[Profit]]/Table1[[#This Row],[Sales]]</f>
        <v>-6.8384964355152302</v>
      </c>
      <c r="U458" s="12" t="s">
        <v>33</v>
      </c>
      <c r="V458" s="12" t="s">
        <v>136</v>
      </c>
      <c r="W458" s="12" t="s">
        <v>932</v>
      </c>
      <c r="X458" s="12" t="s">
        <v>933</v>
      </c>
      <c r="Y458" s="12">
        <v>29915</v>
      </c>
      <c r="Z458" s="13">
        <v>42010</v>
      </c>
      <c r="AA458" s="14" t="str">
        <f>TEXT(Table1[[#This Row],[Order Date]],"mmmm")</f>
        <v>January</v>
      </c>
      <c r="AB458" s="8" t="str">
        <f>TEXT(Table1[[#This Row],[Order Date]],"yyyy")</f>
        <v>2015</v>
      </c>
      <c r="AC458" s="13">
        <v>42011</v>
      </c>
      <c r="AD458" s="12">
        <v>-211.036</v>
      </c>
      <c r="AE458" s="12">
        <v>1</v>
      </c>
      <c r="AF458" s="12">
        <v>30.86</v>
      </c>
      <c r="AG458" s="12">
        <v>89909</v>
      </c>
      <c r="AH458" s="7" t="str">
        <f>IF(COUNTIF(Returns!$A$2:$A$1635,Orders!AG458)&gt;0,"Returned","Not Returned")</f>
        <v>Not Returned</v>
      </c>
    </row>
    <row r="459" spans="5:34" ht="12.75" customHeight="1" thickTop="1" thickBot="1" x14ac:dyDescent="0.3">
      <c r="E459" s="9">
        <v>19265</v>
      </c>
      <c r="F459" s="2" t="s">
        <v>106</v>
      </c>
      <c r="G459" s="2">
        <v>0.04</v>
      </c>
      <c r="H459" s="2">
        <v>50.98</v>
      </c>
      <c r="I459" s="2">
        <v>6.5</v>
      </c>
      <c r="J459" s="2">
        <v>800</v>
      </c>
      <c r="K459" s="7" t="str">
        <f>IF(COUNTIF(Table1[Customer ID],Table1[[#This Row],[Customer ID]])&gt;1,"Repeat Customer","One-Time Customer")</f>
        <v>Repeat Customer</v>
      </c>
      <c r="L459" s="2" t="s">
        <v>936</v>
      </c>
      <c r="M459" s="2" t="s">
        <v>49</v>
      </c>
      <c r="N459" s="2" t="s">
        <v>114</v>
      </c>
      <c r="O459" s="2" t="s">
        <v>77</v>
      </c>
      <c r="P459" s="2" t="s">
        <v>180</v>
      </c>
      <c r="Q459" s="2" t="s">
        <v>59</v>
      </c>
      <c r="R459" s="2" t="s">
        <v>937</v>
      </c>
      <c r="S459" s="2">
        <v>0.73</v>
      </c>
      <c r="T459" s="7">
        <f>Table1[[#This Row],[Profit]]/Table1[[#This Row],[Sales]]</f>
        <v>-2.3369995600527934E-2</v>
      </c>
      <c r="U459" s="2" t="s">
        <v>33</v>
      </c>
      <c r="V459" s="2" t="s">
        <v>34</v>
      </c>
      <c r="W459" s="2" t="s">
        <v>212</v>
      </c>
      <c r="X459" s="2" t="s">
        <v>927</v>
      </c>
      <c r="Y459" s="2">
        <v>84067</v>
      </c>
      <c r="Z459" s="10">
        <v>42091</v>
      </c>
      <c r="AA459" s="14" t="str">
        <f>TEXT(Table1[[#This Row],[Order Date]],"mmmm")</f>
        <v>March</v>
      </c>
      <c r="AB459" s="8" t="str">
        <f>TEXT(Table1[[#This Row],[Order Date]],"yyyy")</f>
        <v>2015</v>
      </c>
      <c r="AC459" s="10">
        <v>42097</v>
      </c>
      <c r="AD459" s="2">
        <v>-13.28</v>
      </c>
      <c r="AE459" s="2">
        <v>11</v>
      </c>
      <c r="AF459" s="2">
        <v>568.25</v>
      </c>
      <c r="AG459" s="2">
        <v>89910</v>
      </c>
      <c r="AH459" s="7" t="str">
        <f>IF(COUNTIF(Returns!$A$2:$A$1635,Orders!AG459)&gt;0,"Returned","Not Returned")</f>
        <v>Not Returned</v>
      </c>
    </row>
    <row r="460" spans="5:34" ht="12.75" customHeight="1" thickTop="1" thickBot="1" x14ac:dyDescent="0.3">
      <c r="E460" s="11">
        <v>19266</v>
      </c>
      <c r="F460" s="12" t="s">
        <v>106</v>
      </c>
      <c r="G460" s="12">
        <v>0.02</v>
      </c>
      <c r="H460" s="12">
        <v>6.48</v>
      </c>
      <c r="I460" s="12">
        <v>5.14</v>
      </c>
      <c r="J460" s="12">
        <v>800</v>
      </c>
      <c r="K460" s="7" t="str">
        <f>IF(COUNTIF(Table1[Customer ID],Table1[[#This Row],[Customer ID]])&gt;1,"Repeat Customer","One-Time Customer")</f>
        <v>Repeat Customer</v>
      </c>
      <c r="L460" s="12" t="s">
        <v>936</v>
      </c>
      <c r="M460" s="12" t="s">
        <v>49</v>
      </c>
      <c r="N460" s="12" t="s">
        <v>114</v>
      </c>
      <c r="O460" s="12" t="s">
        <v>29</v>
      </c>
      <c r="P460" s="12" t="s">
        <v>93</v>
      </c>
      <c r="Q460" s="12" t="s">
        <v>59</v>
      </c>
      <c r="R460" s="12" t="s">
        <v>938</v>
      </c>
      <c r="S460" s="12">
        <v>0.37</v>
      </c>
      <c r="T460" s="7">
        <f>Table1[[#This Row],[Profit]]/Table1[[#This Row],[Sales]]</f>
        <v>-0.38433601768514131</v>
      </c>
      <c r="U460" s="12" t="s">
        <v>33</v>
      </c>
      <c r="V460" s="12" t="s">
        <v>34</v>
      </c>
      <c r="W460" s="12" t="s">
        <v>212</v>
      </c>
      <c r="X460" s="12" t="s">
        <v>927</v>
      </c>
      <c r="Y460" s="12">
        <v>84067</v>
      </c>
      <c r="Z460" s="13">
        <v>42091</v>
      </c>
      <c r="AA460" s="14" t="str">
        <f>TEXT(Table1[[#This Row],[Order Date]],"mmmm")</f>
        <v>March</v>
      </c>
      <c r="AB460" s="8" t="str">
        <f>TEXT(Table1[[#This Row],[Order Date]],"yyyy")</f>
        <v>2015</v>
      </c>
      <c r="AC460" s="13">
        <v>42093</v>
      </c>
      <c r="AD460" s="12">
        <v>-48.68</v>
      </c>
      <c r="AE460" s="12">
        <v>19</v>
      </c>
      <c r="AF460" s="12">
        <v>126.66</v>
      </c>
      <c r="AG460" s="12">
        <v>89910</v>
      </c>
      <c r="AH460" s="7" t="str">
        <f>IF(COUNTIF(Returns!$A$2:$A$1635,Orders!AG460)&gt;0,"Returned","Not Returned")</f>
        <v>Not Returned</v>
      </c>
    </row>
    <row r="461" spans="5:34" ht="12.75" customHeight="1" thickTop="1" thickBot="1" x14ac:dyDescent="0.3">
      <c r="E461" s="9">
        <v>22484</v>
      </c>
      <c r="F461" s="2" t="s">
        <v>56</v>
      </c>
      <c r="G461" s="2">
        <v>0.03</v>
      </c>
      <c r="H461" s="2">
        <v>35.99</v>
      </c>
      <c r="I461" s="2">
        <v>5</v>
      </c>
      <c r="J461" s="2">
        <v>803</v>
      </c>
      <c r="K461" s="7" t="str">
        <f>IF(COUNTIF(Table1[Customer ID],Table1[[#This Row],[Customer ID]])&gt;1,"Repeat Customer","One-Time Customer")</f>
        <v>One-Time Customer</v>
      </c>
      <c r="L461" s="2" t="s">
        <v>939</v>
      </c>
      <c r="M461" s="2" t="s">
        <v>49</v>
      </c>
      <c r="N461" s="2" t="s">
        <v>58</v>
      </c>
      <c r="O461" s="2" t="s">
        <v>77</v>
      </c>
      <c r="P461" s="2" t="s">
        <v>78</v>
      </c>
      <c r="Q461" s="2" t="s">
        <v>59</v>
      </c>
      <c r="R461" s="2" t="s">
        <v>717</v>
      </c>
      <c r="S461" s="2">
        <v>0.85</v>
      </c>
      <c r="T461" s="7">
        <f>Table1[[#This Row],[Profit]]/Table1[[#This Row],[Sales]]</f>
        <v>-1.9670432743551483</v>
      </c>
      <c r="U461" s="2" t="s">
        <v>33</v>
      </c>
      <c r="V461" s="2" t="s">
        <v>136</v>
      </c>
      <c r="W461" s="2" t="s">
        <v>362</v>
      </c>
      <c r="X461" s="2" t="s">
        <v>940</v>
      </c>
      <c r="Y461" s="2">
        <v>32168</v>
      </c>
      <c r="Z461" s="10">
        <v>42123</v>
      </c>
      <c r="AA461" s="14" t="str">
        <f>TEXT(Table1[[#This Row],[Order Date]],"mmmm")</f>
        <v>April</v>
      </c>
      <c r="AB461" s="8" t="str">
        <f>TEXT(Table1[[#This Row],[Order Date]],"yyyy")</f>
        <v>2015</v>
      </c>
      <c r="AC461" s="10">
        <v>42124</v>
      </c>
      <c r="AD461" s="2">
        <v>-184.548</v>
      </c>
      <c r="AE461" s="2">
        <v>3</v>
      </c>
      <c r="AF461" s="2">
        <v>93.82</v>
      </c>
      <c r="AG461" s="2">
        <v>90048</v>
      </c>
      <c r="AH461" s="7" t="str">
        <f>IF(COUNTIF(Returns!$A$2:$A$1635,Orders!AG461)&gt;0,"Returned","Not Returned")</f>
        <v>Not Returned</v>
      </c>
    </row>
    <row r="462" spans="5:34" ht="12.75" customHeight="1" thickTop="1" thickBot="1" x14ac:dyDescent="0.3">
      <c r="E462" s="11">
        <v>5722</v>
      </c>
      <c r="F462" s="12" t="s">
        <v>47</v>
      </c>
      <c r="G462" s="12">
        <v>0.06</v>
      </c>
      <c r="H462" s="12">
        <v>179.99</v>
      </c>
      <c r="I462" s="12">
        <v>13.99</v>
      </c>
      <c r="J462" s="12">
        <v>806</v>
      </c>
      <c r="K462" s="7" t="str">
        <f>IF(COUNTIF(Table1[Customer ID],Table1[[#This Row],[Customer ID]])&gt;1,"Repeat Customer","One-Time Customer")</f>
        <v>One-Time Customer</v>
      </c>
      <c r="L462" s="12" t="s">
        <v>941</v>
      </c>
      <c r="M462" s="12" t="s">
        <v>27</v>
      </c>
      <c r="N462" s="12" t="s">
        <v>58</v>
      </c>
      <c r="O462" s="12" t="s">
        <v>77</v>
      </c>
      <c r="P462" s="12" t="s">
        <v>78</v>
      </c>
      <c r="Q462" s="12" t="s">
        <v>86</v>
      </c>
      <c r="R462" s="12" t="s">
        <v>942</v>
      </c>
      <c r="S462" s="12">
        <v>0.56999999999999995</v>
      </c>
      <c r="T462" s="7">
        <f>Table1[[#This Row],[Profit]]/Table1[[#This Row],[Sales]]</f>
        <v>0.14641197852850923</v>
      </c>
      <c r="U462" s="12" t="s">
        <v>33</v>
      </c>
      <c r="V462" s="12" t="s">
        <v>136</v>
      </c>
      <c r="W462" s="12" t="s">
        <v>362</v>
      </c>
      <c r="X462" s="12" t="s">
        <v>447</v>
      </c>
      <c r="Y462" s="12">
        <v>33132</v>
      </c>
      <c r="Z462" s="13">
        <v>42013</v>
      </c>
      <c r="AA462" s="14" t="str">
        <f>TEXT(Table1[[#This Row],[Order Date]],"mmmm")</f>
        <v>January</v>
      </c>
      <c r="AB462" s="8" t="str">
        <f>TEXT(Table1[[#This Row],[Order Date]],"yyyy")</f>
        <v>2015</v>
      </c>
      <c r="AC462" s="13">
        <v>42015</v>
      </c>
      <c r="AD462" s="12">
        <v>1220.03784</v>
      </c>
      <c r="AE462" s="12">
        <v>54</v>
      </c>
      <c r="AF462" s="12">
        <v>8332.91</v>
      </c>
      <c r="AG462" s="12">
        <v>40547</v>
      </c>
      <c r="AH462" s="7" t="str">
        <f>IF(COUNTIF(Returns!$A$2:$A$1635,Orders!AG462)&gt;0,"Returned","Not Returned")</f>
        <v>Not Returned</v>
      </c>
    </row>
    <row r="463" spans="5:34" ht="12.75" customHeight="1" thickTop="1" thickBot="1" x14ac:dyDescent="0.3">
      <c r="E463" s="9">
        <v>21942</v>
      </c>
      <c r="F463" s="2" t="s">
        <v>106</v>
      </c>
      <c r="G463" s="2">
        <v>0.09</v>
      </c>
      <c r="H463" s="2">
        <v>5.84</v>
      </c>
      <c r="I463" s="2">
        <v>0.83</v>
      </c>
      <c r="J463" s="2">
        <v>820</v>
      </c>
      <c r="K463" s="7" t="str">
        <f>IF(COUNTIF(Table1[Customer ID],Table1[[#This Row],[Customer ID]])&gt;1,"Repeat Customer","One-Time Customer")</f>
        <v>One-Time Customer</v>
      </c>
      <c r="L463" s="2" t="s">
        <v>943</v>
      </c>
      <c r="M463" s="2" t="s">
        <v>49</v>
      </c>
      <c r="N463" s="2" t="s">
        <v>58</v>
      </c>
      <c r="O463" s="2" t="s">
        <v>29</v>
      </c>
      <c r="P463" s="2" t="s">
        <v>30</v>
      </c>
      <c r="Q463" s="2" t="s">
        <v>31</v>
      </c>
      <c r="R463" s="2" t="s">
        <v>944</v>
      </c>
      <c r="S463" s="2">
        <v>0.49</v>
      </c>
      <c r="T463" s="7">
        <f>Table1[[#This Row],[Profit]]/Table1[[#This Row],[Sales]]</f>
        <v>-0.48644067796610169</v>
      </c>
      <c r="U463" s="2" t="s">
        <v>33</v>
      </c>
      <c r="V463" s="2" t="s">
        <v>34</v>
      </c>
      <c r="W463" s="2" t="s">
        <v>35</v>
      </c>
      <c r="X463" s="2" t="s">
        <v>945</v>
      </c>
      <c r="Y463" s="2">
        <v>99362</v>
      </c>
      <c r="Z463" s="10">
        <v>42145</v>
      </c>
      <c r="AA463" s="14" t="str">
        <f>TEXT(Table1[[#This Row],[Order Date]],"mmmm")</f>
        <v>May</v>
      </c>
      <c r="AB463" s="8" t="str">
        <f>TEXT(Table1[[#This Row],[Order Date]],"yyyy")</f>
        <v>2015</v>
      </c>
      <c r="AC463" s="10">
        <v>42149</v>
      </c>
      <c r="AD463" s="2">
        <v>-2.87</v>
      </c>
      <c r="AE463" s="2">
        <v>1</v>
      </c>
      <c r="AF463" s="2">
        <v>5.9</v>
      </c>
      <c r="AG463" s="2">
        <v>90244</v>
      </c>
      <c r="AH463" s="7" t="str">
        <f>IF(COUNTIF(Returns!$A$2:$A$1635,Orders!AG463)&gt;0,"Returned","Not Returned")</f>
        <v>Not Returned</v>
      </c>
    </row>
    <row r="464" spans="5:34" ht="12.75" customHeight="1" thickTop="1" thickBot="1" x14ac:dyDescent="0.3">
      <c r="E464" s="11">
        <v>20661</v>
      </c>
      <c r="F464" s="12" t="s">
        <v>106</v>
      </c>
      <c r="G464" s="12">
        <v>0.04</v>
      </c>
      <c r="H464" s="12">
        <v>6.24</v>
      </c>
      <c r="I464" s="12">
        <v>5.22</v>
      </c>
      <c r="J464" s="12">
        <v>823</v>
      </c>
      <c r="K464" s="7" t="str">
        <f>IF(COUNTIF(Table1[Customer ID],Table1[[#This Row],[Customer ID]])&gt;1,"Repeat Customer","One-Time Customer")</f>
        <v>One-Time Customer</v>
      </c>
      <c r="L464" s="12" t="s">
        <v>946</v>
      </c>
      <c r="M464" s="12" t="s">
        <v>49</v>
      </c>
      <c r="N464" s="12" t="s">
        <v>58</v>
      </c>
      <c r="O464" s="12" t="s">
        <v>41</v>
      </c>
      <c r="P464" s="12" t="s">
        <v>50</v>
      </c>
      <c r="Q464" s="12" t="s">
        <v>59</v>
      </c>
      <c r="R464" s="12" t="s">
        <v>947</v>
      </c>
      <c r="S464" s="12">
        <v>0.6</v>
      </c>
      <c r="T464" s="7">
        <f>Table1[[#This Row],[Profit]]/Table1[[#This Row],[Sales]]</f>
        <v>5.4604262744609243E-2</v>
      </c>
      <c r="U464" s="12" t="s">
        <v>33</v>
      </c>
      <c r="V464" s="12" t="s">
        <v>136</v>
      </c>
      <c r="W464" s="12" t="s">
        <v>244</v>
      </c>
      <c r="X464" s="12" t="s">
        <v>948</v>
      </c>
      <c r="Y464" s="12">
        <v>37167</v>
      </c>
      <c r="Z464" s="13">
        <v>42016</v>
      </c>
      <c r="AA464" s="14" t="str">
        <f>TEXT(Table1[[#This Row],[Order Date]],"mmmm")</f>
        <v>January</v>
      </c>
      <c r="AB464" s="8" t="str">
        <f>TEXT(Table1[[#This Row],[Order Date]],"yyyy")</f>
        <v>2015</v>
      </c>
      <c r="AC464" s="13">
        <v>42021</v>
      </c>
      <c r="AD464" s="12">
        <v>4.3808999999999996</v>
      </c>
      <c r="AE464" s="12">
        <v>13</v>
      </c>
      <c r="AF464" s="12">
        <v>80.23</v>
      </c>
      <c r="AG464" s="12">
        <v>89257</v>
      </c>
      <c r="AH464" s="7" t="str">
        <f>IF(COUNTIF(Returns!$A$2:$A$1635,Orders!AG464)&gt;0,"Returned","Not Returned")</f>
        <v>Not Returned</v>
      </c>
    </row>
    <row r="465" spans="5:34" ht="12.75" customHeight="1" thickTop="1" thickBot="1" x14ac:dyDescent="0.3">
      <c r="E465" s="9">
        <v>20663</v>
      </c>
      <c r="F465" s="2" t="s">
        <v>106</v>
      </c>
      <c r="G465" s="2">
        <v>0.09</v>
      </c>
      <c r="H465" s="2">
        <v>260.98</v>
      </c>
      <c r="I465" s="2">
        <v>41.91</v>
      </c>
      <c r="J465" s="2">
        <v>824</v>
      </c>
      <c r="K465" s="7" t="str">
        <f>IF(COUNTIF(Table1[Customer ID],Table1[[#This Row],[Customer ID]])&gt;1,"Repeat Customer","One-Time Customer")</f>
        <v>One-Time Customer</v>
      </c>
      <c r="L465" s="2" t="s">
        <v>949</v>
      </c>
      <c r="M465" s="2" t="s">
        <v>39</v>
      </c>
      <c r="N465" s="2" t="s">
        <v>58</v>
      </c>
      <c r="O465" s="2" t="s">
        <v>41</v>
      </c>
      <c r="P465" s="2" t="s">
        <v>191</v>
      </c>
      <c r="Q465" s="2" t="s">
        <v>121</v>
      </c>
      <c r="R465" s="2" t="s">
        <v>950</v>
      </c>
      <c r="S465" s="2">
        <v>0.59</v>
      </c>
      <c r="T465" s="7">
        <f>Table1[[#This Row],[Profit]]/Table1[[#This Row],[Sales]]</f>
        <v>-4.9265978776468287E-2</v>
      </c>
      <c r="U465" s="2" t="s">
        <v>33</v>
      </c>
      <c r="V465" s="2" t="s">
        <v>136</v>
      </c>
      <c r="W465" s="2" t="s">
        <v>244</v>
      </c>
      <c r="X465" s="2" t="s">
        <v>951</v>
      </c>
      <c r="Y465" s="2">
        <v>37174</v>
      </c>
      <c r="Z465" s="10">
        <v>42016</v>
      </c>
      <c r="AA465" s="14" t="str">
        <f>TEXT(Table1[[#This Row],[Order Date]],"mmmm")</f>
        <v>January</v>
      </c>
      <c r="AB465" s="8" t="str">
        <f>TEXT(Table1[[#This Row],[Order Date]],"yyyy")</f>
        <v>2015</v>
      </c>
      <c r="AC465" s="10">
        <v>42023</v>
      </c>
      <c r="AD465" s="2">
        <v>-100.744</v>
      </c>
      <c r="AE465" s="2">
        <v>8</v>
      </c>
      <c r="AF465" s="2">
        <v>2044.9</v>
      </c>
      <c r="AG465" s="2">
        <v>89257</v>
      </c>
      <c r="AH465" s="7" t="str">
        <f>IF(COUNTIF(Returns!$A$2:$A$1635,Orders!AG465)&gt;0,"Returned","Not Returned")</f>
        <v>Not Returned</v>
      </c>
    </row>
    <row r="466" spans="5:34" ht="12.75" customHeight="1" thickTop="1" thickBot="1" x14ac:dyDescent="0.3">
      <c r="E466" s="11">
        <v>21350</v>
      </c>
      <c r="F466" s="12" t="s">
        <v>47</v>
      </c>
      <c r="G466" s="12">
        <v>0</v>
      </c>
      <c r="H466" s="12">
        <v>11.97</v>
      </c>
      <c r="I466" s="12">
        <v>4.9800000000000004</v>
      </c>
      <c r="J466" s="12">
        <v>825</v>
      </c>
      <c r="K466" s="7" t="str">
        <f>IF(COUNTIF(Table1[Customer ID],Table1[[#This Row],[Customer ID]])&gt;1,"Repeat Customer","One-Time Customer")</f>
        <v>One-Time Customer</v>
      </c>
      <c r="L466" s="12" t="s">
        <v>952</v>
      </c>
      <c r="M466" s="12" t="s">
        <v>49</v>
      </c>
      <c r="N466" s="12" t="s">
        <v>40</v>
      </c>
      <c r="O466" s="12" t="s">
        <v>29</v>
      </c>
      <c r="P466" s="12" t="s">
        <v>257</v>
      </c>
      <c r="Q466" s="12" t="s">
        <v>59</v>
      </c>
      <c r="R466" s="12" t="s">
        <v>584</v>
      </c>
      <c r="S466" s="12">
        <v>0.57999999999999996</v>
      </c>
      <c r="T466" s="7">
        <f>Table1[[#This Row],[Profit]]/Table1[[#This Row],[Sales]]</f>
        <v>6.3489681050656735E-2</v>
      </c>
      <c r="U466" s="12" t="s">
        <v>33</v>
      </c>
      <c r="V466" s="12" t="s">
        <v>61</v>
      </c>
      <c r="W466" s="12" t="s">
        <v>130</v>
      </c>
      <c r="X466" s="12" t="s">
        <v>953</v>
      </c>
      <c r="Y466" s="12">
        <v>79605</v>
      </c>
      <c r="Z466" s="13">
        <v>42145</v>
      </c>
      <c r="AA466" s="14" t="str">
        <f>TEXT(Table1[[#This Row],[Order Date]],"mmmm")</f>
        <v>May</v>
      </c>
      <c r="AB466" s="8" t="str">
        <f>TEXT(Table1[[#This Row],[Order Date]],"yyyy")</f>
        <v>2015</v>
      </c>
      <c r="AC466" s="13">
        <v>42148</v>
      </c>
      <c r="AD466" s="12">
        <v>3.3840000000000039</v>
      </c>
      <c r="AE466" s="12">
        <v>4</v>
      </c>
      <c r="AF466" s="12">
        <v>53.3</v>
      </c>
      <c r="AG466" s="12">
        <v>89258</v>
      </c>
      <c r="AH466" s="7" t="str">
        <f>IF(COUNTIF(Returns!$A$2:$A$1635,Orders!AG466)&gt;0,"Returned","Not Returned")</f>
        <v>Not Returned</v>
      </c>
    </row>
    <row r="467" spans="5:34" ht="12.75" customHeight="1" thickTop="1" thickBot="1" x14ac:dyDescent="0.3">
      <c r="E467" s="9">
        <v>24842</v>
      </c>
      <c r="F467" s="2" t="s">
        <v>56</v>
      </c>
      <c r="G467" s="2">
        <v>0.01</v>
      </c>
      <c r="H467" s="2">
        <v>6.98</v>
      </c>
      <c r="I467" s="2">
        <v>1.6</v>
      </c>
      <c r="J467" s="2">
        <v>827</v>
      </c>
      <c r="K467" s="7" t="str">
        <f>IF(COUNTIF(Table1[Customer ID],Table1[[#This Row],[Customer ID]])&gt;1,"Repeat Customer","One-Time Customer")</f>
        <v>One-Time Customer</v>
      </c>
      <c r="L467" s="2" t="s">
        <v>954</v>
      </c>
      <c r="M467" s="2" t="s">
        <v>49</v>
      </c>
      <c r="N467" s="2" t="s">
        <v>40</v>
      </c>
      <c r="O467" s="2" t="s">
        <v>29</v>
      </c>
      <c r="P467" s="2" t="s">
        <v>93</v>
      </c>
      <c r="Q467" s="2" t="s">
        <v>31</v>
      </c>
      <c r="R467" s="2" t="s">
        <v>955</v>
      </c>
      <c r="S467" s="2">
        <v>0.38</v>
      </c>
      <c r="T467" s="7">
        <f>Table1[[#This Row],[Profit]]/Table1[[#This Row],[Sales]]</f>
        <v>1.5777473780209762E-2</v>
      </c>
      <c r="U467" s="2" t="s">
        <v>33</v>
      </c>
      <c r="V467" s="2" t="s">
        <v>61</v>
      </c>
      <c r="W467" s="2" t="s">
        <v>130</v>
      </c>
      <c r="X467" s="2" t="s">
        <v>956</v>
      </c>
      <c r="Y467" s="2">
        <v>79109</v>
      </c>
      <c r="Z467" s="10">
        <v>42149</v>
      </c>
      <c r="AA467" s="14" t="str">
        <f>TEXT(Table1[[#This Row],[Order Date]],"mmmm")</f>
        <v>May</v>
      </c>
      <c r="AB467" s="8" t="str">
        <f>TEXT(Table1[[#This Row],[Order Date]],"yyyy")</f>
        <v>2015</v>
      </c>
      <c r="AC467" s="10">
        <v>42150</v>
      </c>
      <c r="AD467" s="2">
        <v>0.34600000000000009</v>
      </c>
      <c r="AE467" s="2">
        <v>3</v>
      </c>
      <c r="AF467" s="2">
        <v>21.93</v>
      </c>
      <c r="AG467" s="2">
        <v>89259</v>
      </c>
      <c r="AH467" s="7" t="str">
        <f>IF(COUNTIF(Returns!$A$2:$A$1635,Orders!AG467)&gt;0,"Returned","Not Returned")</f>
        <v>Not Returned</v>
      </c>
    </row>
    <row r="468" spans="5:34" ht="12.75" customHeight="1" thickTop="1" thickBot="1" x14ac:dyDescent="0.3">
      <c r="E468" s="11">
        <v>24236</v>
      </c>
      <c r="F468" s="12" t="s">
        <v>37</v>
      </c>
      <c r="G468" s="12">
        <v>0.01</v>
      </c>
      <c r="H468" s="12">
        <v>5.18</v>
      </c>
      <c r="I468" s="12">
        <v>2.04</v>
      </c>
      <c r="J468" s="12">
        <v>829</v>
      </c>
      <c r="K468" s="7" t="str">
        <f>IF(COUNTIF(Table1[Customer ID],Table1[[#This Row],[Customer ID]])&gt;1,"Repeat Customer","One-Time Customer")</f>
        <v>One-Time Customer</v>
      </c>
      <c r="L468" s="12" t="s">
        <v>957</v>
      </c>
      <c r="M468" s="12" t="s">
        <v>49</v>
      </c>
      <c r="N468" s="12" t="s">
        <v>28</v>
      </c>
      <c r="O468" s="12" t="s">
        <v>29</v>
      </c>
      <c r="P468" s="12" t="s">
        <v>93</v>
      </c>
      <c r="Q468" s="12" t="s">
        <v>31</v>
      </c>
      <c r="R468" s="12" t="s">
        <v>167</v>
      </c>
      <c r="S468" s="12">
        <v>0.36</v>
      </c>
      <c r="T468" s="7">
        <f>Table1[[#This Row],[Profit]]/Table1[[#This Row],[Sales]]</f>
        <v>-0.62030920590302174</v>
      </c>
      <c r="U468" s="12" t="s">
        <v>33</v>
      </c>
      <c r="V468" s="12" t="s">
        <v>136</v>
      </c>
      <c r="W468" s="12" t="s">
        <v>958</v>
      </c>
      <c r="X468" s="12" t="s">
        <v>959</v>
      </c>
      <c r="Y468" s="12">
        <v>71854</v>
      </c>
      <c r="Z468" s="13">
        <v>42057</v>
      </c>
      <c r="AA468" s="14" t="str">
        <f>TEXT(Table1[[#This Row],[Order Date]],"mmmm")</f>
        <v>February</v>
      </c>
      <c r="AB468" s="8" t="str">
        <f>TEXT(Table1[[#This Row],[Order Date]],"yyyy")</f>
        <v>2015</v>
      </c>
      <c r="AC468" s="13">
        <v>42059</v>
      </c>
      <c r="AD468" s="12">
        <v>-17.654</v>
      </c>
      <c r="AE468" s="12">
        <v>5</v>
      </c>
      <c r="AF468" s="12">
        <v>28.46</v>
      </c>
      <c r="AG468" s="12">
        <v>90271</v>
      </c>
      <c r="AH468" s="7" t="str">
        <f>IF(COUNTIF(Returns!$A$2:$A$1635,Orders!AG468)&gt;0,"Returned","Not Returned")</f>
        <v>Not Returned</v>
      </c>
    </row>
    <row r="469" spans="5:34" ht="12.75" customHeight="1" thickTop="1" thickBot="1" x14ac:dyDescent="0.3">
      <c r="E469" s="9">
        <v>20664</v>
      </c>
      <c r="F469" s="2" t="s">
        <v>25</v>
      </c>
      <c r="G469" s="2">
        <v>0.01</v>
      </c>
      <c r="H469" s="2">
        <v>14.42</v>
      </c>
      <c r="I469" s="2">
        <v>6.75</v>
      </c>
      <c r="J469" s="2">
        <v>830</v>
      </c>
      <c r="K469" s="7" t="str">
        <f>IF(COUNTIF(Table1[Customer ID],Table1[[#This Row],[Customer ID]])&gt;1,"Repeat Customer","One-Time Customer")</f>
        <v>One-Time Customer</v>
      </c>
      <c r="L469" s="2" t="s">
        <v>960</v>
      </c>
      <c r="M469" s="2" t="s">
        <v>49</v>
      </c>
      <c r="N469" s="2" t="s">
        <v>28</v>
      </c>
      <c r="O469" s="2" t="s">
        <v>29</v>
      </c>
      <c r="P469" s="2" t="s">
        <v>257</v>
      </c>
      <c r="Q469" s="2" t="s">
        <v>86</v>
      </c>
      <c r="R469" s="2" t="s">
        <v>571</v>
      </c>
      <c r="S469" s="2">
        <v>0.52</v>
      </c>
      <c r="T469" s="7">
        <f>Table1[[#This Row],[Profit]]/Table1[[#This Row],[Sales]]</f>
        <v>-0.15377599822044269</v>
      </c>
      <c r="U469" s="2" t="s">
        <v>33</v>
      </c>
      <c r="V469" s="2" t="s">
        <v>34</v>
      </c>
      <c r="W469" s="2" t="s">
        <v>255</v>
      </c>
      <c r="X469" s="2" t="s">
        <v>961</v>
      </c>
      <c r="Y469" s="2">
        <v>80033</v>
      </c>
      <c r="Z469" s="10">
        <v>42028</v>
      </c>
      <c r="AA469" s="14" t="str">
        <f>TEXT(Table1[[#This Row],[Order Date]],"mmmm")</f>
        <v>January</v>
      </c>
      <c r="AB469" s="8" t="str">
        <f>TEXT(Table1[[#This Row],[Order Date]],"yyyy")</f>
        <v>2015</v>
      </c>
      <c r="AC469" s="10">
        <v>42028</v>
      </c>
      <c r="AD469" s="2">
        <v>-13.826000000000001</v>
      </c>
      <c r="AE469" s="2">
        <v>6</v>
      </c>
      <c r="AF469" s="2">
        <v>89.91</v>
      </c>
      <c r="AG469" s="2">
        <v>90270</v>
      </c>
      <c r="AH469" s="7" t="str">
        <f>IF(COUNTIF(Returns!$A$2:$A$1635,Orders!AG469)&gt;0,"Returned","Not Returned")</f>
        <v>Not Returned</v>
      </c>
    </row>
    <row r="470" spans="5:34" ht="12.75" customHeight="1" thickTop="1" thickBot="1" x14ac:dyDescent="0.3">
      <c r="E470" s="11">
        <v>19173</v>
      </c>
      <c r="F470" s="12" t="s">
        <v>25</v>
      </c>
      <c r="G470" s="12">
        <v>0</v>
      </c>
      <c r="H470" s="12">
        <v>11.66</v>
      </c>
      <c r="I470" s="12">
        <v>8.99</v>
      </c>
      <c r="J470" s="12">
        <v>833</v>
      </c>
      <c r="K470" s="7" t="str">
        <f>IF(COUNTIF(Table1[Customer ID],Table1[[#This Row],[Customer ID]])&gt;1,"Repeat Customer","One-Time Customer")</f>
        <v>One-Time Customer</v>
      </c>
      <c r="L470" s="12" t="s">
        <v>962</v>
      </c>
      <c r="M470" s="12" t="s">
        <v>27</v>
      </c>
      <c r="N470" s="12" t="s">
        <v>28</v>
      </c>
      <c r="O470" s="12" t="s">
        <v>29</v>
      </c>
      <c r="P470" s="12" t="s">
        <v>30</v>
      </c>
      <c r="Q470" s="12" t="s">
        <v>51</v>
      </c>
      <c r="R470" s="12" t="s">
        <v>963</v>
      </c>
      <c r="S470" s="12">
        <v>0.59</v>
      </c>
      <c r="T470" s="7">
        <f>Table1[[#This Row],[Profit]]/Table1[[#This Row],[Sales]]</f>
        <v>-1.4704353476283303</v>
      </c>
      <c r="U470" s="12" t="s">
        <v>33</v>
      </c>
      <c r="V470" s="12" t="s">
        <v>34</v>
      </c>
      <c r="W470" s="12" t="s">
        <v>45</v>
      </c>
      <c r="X470" s="12" t="s">
        <v>964</v>
      </c>
      <c r="Y470" s="12">
        <v>95020</v>
      </c>
      <c r="Z470" s="13">
        <v>42013</v>
      </c>
      <c r="AA470" s="14" t="str">
        <f>TEXT(Table1[[#This Row],[Order Date]],"mmmm")</f>
        <v>January</v>
      </c>
      <c r="AB470" s="8" t="str">
        <f>TEXT(Table1[[#This Row],[Order Date]],"yyyy")</f>
        <v>2015</v>
      </c>
      <c r="AC470" s="13">
        <v>42015</v>
      </c>
      <c r="AD470" s="12">
        <v>-203.67000000000002</v>
      </c>
      <c r="AE470" s="12">
        <v>11</v>
      </c>
      <c r="AF470" s="12">
        <v>138.51</v>
      </c>
      <c r="AG470" s="12">
        <v>89770</v>
      </c>
      <c r="AH470" s="7" t="str">
        <f>IF(COUNTIF(Returns!$A$2:$A$1635,Orders!AG470)&gt;0,"Returned","Not Returned")</f>
        <v>Not Returned</v>
      </c>
    </row>
    <row r="471" spans="5:34" ht="12.75" customHeight="1" thickTop="1" thickBot="1" x14ac:dyDescent="0.3">
      <c r="E471" s="9">
        <v>19383</v>
      </c>
      <c r="F471" s="2" t="s">
        <v>37</v>
      </c>
      <c r="G471" s="2">
        <v>7.0000000000000007E-2</v>
      </c>
      <c r="H471" s="2">
        <v>6.08</v>
      </c>
      <c r="I471" s="2">
        <v>0.91</v>
      </c>
      <c r="J471" s="2">
        <v>850</v>
      </c>
      <c r="K471" s="7" t="str">
        <f>IF(COUNTIF(Table1[Customer ID],Table1[[#This Row],[Customer ID]])&gt;1,"Repeat Customer","One-Time Customer")</f>
        <v>One-Time Customer</v>
      </c>
      <c r="L471" s="2" t="s">
        <v>965</v>
      </c>
      <c r="M471" s="2" t="s">
        <v>49</v>
      </c>
      <c r="N471" s="2" t="s">
        <v>28</v>
      </c>
      <c r="O471" s="2" t="s">
        <v>29</v>
      </c>
      <c r="P471" s="2" t="s">
        <v>30</v>
      </c>
      <c r="Q471" s="2" t="s">
        <v>31</v>
      </c>
      <c r="R471" s="2" t="s">
        <v>966</v>
      </c>
      <c r="S471" s="2">
        <v>0.51</v>
      </c>
      <c r="T471" s="7">
        <f>Table1[[#This Row],[Profit]]/Table1[[#This Row],[Sales]]</f>
        <v>0.46639656816015251</v>
      </c>
      <c r="U471" s="2" t="s">
        <v>33</v>
      </c>
      <c r="V471" s="2" t="s">
        <v>34</v>
      </c>
      <c r="W471" s="2" t="s">
        <v>45</v>
      </c>
      <c r="X471" s="2" t="s">
        <v>967</v>
      </c>
      <c r="Y471" s="2">
        <v>93117</v>
      </c>
      <c r="Z471" s="10">
        <v>42070</v>
      </c>
      <c r="AA471" s="14" t="str">
        <f>TEXT(Table1[[#This Row],[Order Date]],"mmmm")</f>
        <v>March</v>
      </c>
      <c r="AB471" s="8" t="str">
        <f>TEXT(Table1[[#This Row],[Order Date]],"yyyy")</f>
        <v>2015</v>
      </c>
      <c r="AC471" s="10">
        <v>42071</v>
      </c>
      <c r="AD471" s="2">
        <v>19.57</v>
      </c>
      <c r="AE471" s="2">
        <v>7</v>
      </c>
      <c r="AF471" s="2">
        <v>41.96</v>
      </c>
      <c r="AG471" s="2">
        <v>88569</v>
      </c>
      <c r="AH471" s="7" t="str">
        <f>IF(COUNTIF(Returns!$A$2:$A$1635,Orders!AG471)&gt;0,"Returned","Not Returned")</f>
        <v>Not Returned</v>
      </c>
    </row>
    <row r="472" spans="5:34" ht="12.75" customHeight="1" thickTop="1" thickBot="1" x14ac:dyDescent="0.3">
      <c r="E472" s="11">
        <v>20604</v>
      </c>
      <c r="F472" s="12" t="s">
        <v>106</v>
      </c>
      <c r="G472" s="12">
        <v>0.1</v>
      </c>
      <c r="H472" s="12">
        <v>50.98</v>
      </c>
      <c r="I472" s="12">
        <v>22.24</v>
      </c>
      <c r="J472" s="12">
        <v>851</v>
      </c>
      <c r="K472" s="7" t="str">
        <f>IF(COUNTIF(Table1[Customer ID],Table1[[#This Row],[Customer ID]])&gt;1,"Repeat Customer","One-Time Customer")</f>
        <v>Repeat Customer</v>
      </c>
      <c r="L472" s="12" t="s">
        <v>968</v>
      </c>
      <c r="M472" s="12" t="s">
        <v>49</v>
      </c>
      <c r="N472" s="12" t="s">
        <v>28</v>
      </c>
      <c r="O472" s="12" t="s">
        <v>41</v>
      </c>
      <c r="P472" s="12" t="s">
        <v>50</v>
      </c>
      <c r="Q472" s="12" t="s">
        <v>236</v>
      </c>
      <c r="R472" s="12" t="s">
        <v>969</v>
      </c>
      <c r="S472" s="12">
        <v>0.55000000000000004</v>
      </c>
      <c r="T472" s="7">
        <f>Table1[[#This Row],[Profit]]/Table1[[#This Row],[Sales]]</f>
        <v>0.32638126600804979</v>
      </c>
      <c r="U472" s="12" t="s">
        <v>33</v>
      </c>
      <c r="V472" s="12" t="s">
        <v>34</v>
      </c>
      <c r="W472" s="12" t="s">
        <v>45</v>
      </c>
      <c r="X472" s="12" t="s">
        <v>970</v>
      </c>
      <c r="Y472" s="12">
        <v>91745</v>
      </c>
      <c r="Z472" s="13">
        <v>42060</v>
      </c>
      <c r="AA472" s="14" t="str">
        <f>TEXT(Table1[[#This Row],[Order Date]],"mmmm")</f>
        <v>February</v>
      </c>
      <c r="AB472" s="8" t="str">
        <f>TEXT(Table1[[#This Row],[Order Date]],"yyyy")</f>
        <v>2015</v>
      </c>
      <c r="AC472" s="13">
        <v>42062</v>
      </c>
      <c r="AD472" s="12">
        <v>98.12</v>
      </c>
      <c r="AE472" s="12">
        <v>6</v>
      </c>
      <c r="AF472" s="12">
        <v>300.63</v>
      </c>
      <c r="AG472" s="12">
        <v>88568</v>
      </c>
      <c r="AH472" s="7" t="str">
        <f>IF(COUNTIF(Returns!$A$2:$A$1635,Orders!AG472)&gt;0,"Returned","Not Returned")</f>
        <v>Not Returned</v>
      </c>
    </row>
    <row r="473" spans="5:34" ht="12.75" customHeight="1" thickTop="1" thickBot="1" x14ac:dyDescent="0.3">
      <c r="E473" s="9">
        <v>19384</v>
      </c>
      <c r="F473" s="2" t="s">
        <v>37</v>
      </c>
      <c r="G473" s="2">
        <v>0.08</v>
      </c>
      <c r="H473" s="2">
        <v>19.899999999999999</v>
      </c>
      <c r="I473" s="2">
        <v>5.29</v>
      </c>
      <c r="J473" s="2">
        <v>851</v>
      </c>
      <c r="K473" s="7" t="str">
        <f>IF(COUNTIF(Table1[Customer ID],Table1[[#This Row],[Customer ID]])&gt;1,"Repeat Customer","One-Time Customer")</f>
        <v>Repeat Customer</v>
      </c>
      <c r="L473" s="2" t="s">
        <v>968</v>
      </c>
      <c r="M473" s="2" t="s">
        <v>49</v>
      </c>
      <c r="N473" s="2" t="s">
        <v>28</v>
      </c>
      <c r="O473" s="2" t="s">
        <v>29</v>
      </c>
      <c r="P473" s="2" t="s">
        <v>257</v>
      </c>
      <c r="Q473" s="2" t="s">
        <v>86</v>
      </c>
      <c r="R473" s="2" t="s">
        <v>971</v>
      </c>
      <c r="S473" s="2">
        <v>0.4</v>
      </c>
      <c r="T473" s="7">
        <f>Table1[[#This Row],[Profit]]/Table1[[#This Row],[Sales]]</f>
        <v>0.44543791067121347</v>
      </c>
      <c r="U473" s="2" t="s">
        <v>33</v>
      </c>
      <c r="V473" s="2" t="s">
        <v>34</v>
      </c>
      <c r="W473" s="2" t="s">
        <v>45</v>
      </c>
      <c r="X473" s="2" t="s">
        <v>970</v>
      </c>
      <c r="Y473" s="2">
        <v>91745</v>
      </c>
      <c r="Z473" s="10">
        <v>42070</v>
      </c>
      <c r="AA473" s="14" t="str">
        <f>TEXT(Table1[[#This Row],[Order Date]],"mmmm")</f>
        <v>March</v>
      </c>
      <c r="AB473" s="8" t="str">
        <f>TEXT(Table1[[#This Row],[Order Date]],"yyyy")</f>
        <v>2015</v>
      </c>
      <c r="AC473" s="10">
        <v>42072</v>
      </c>
      <c r="AD473" s="2">
        <v>107.11</v>
      </c>
      <c r="AE473" s="2">
        <v>13</v>
      </c>
      <c r="AF473" s="2">
        <v>240.46</v>
      </c>
      <c r="AG473" s="2">
        <v>88569</v>
      </c>
      <c r="AH473" s="7" t="str">
        <f>IF(COUNTIF(Returns!$A$2:$A$1635,Orders!AG473)&gt;0,"Returned","Not Returned")</f>
        <v>Not Returned</v>
      </c>
    </row>
    <row r="474" spans="5:34" ht="12.75" customHeight="1" thickTop="1" thickBot="1" x14ac:dyDescent="0.3">
      <c r="E474" s="11">
        <v>19385</v>
      </c>
      <c r="F474" s="12" t="s">
        <v>37</v>
      </c>
      <c r="G474" s="12">
        <v>0.02</v>
      </c>
      <c r="H474" s="12">
        <v>3.36</v>
      </c>
      <c r="I474" s="12">
        <v>6.27</v>
      </c>
      <c r="J474" s="12">
        <v>851</v>
      </c>
      <c r="K474" s="7" t="str">
        <f>IF(COUNTIF(Table1[Customer ID],Table1[[#This Row],[Customer ID]])&gt;1,"Repeat Customer","One-Time Customer")</f>
        <v>Repeat Customer</v>
      </c>
      <c r="L474" s="12" t="s">
        <v>968</v>
      </c>
      <c r="M474" s="12" t="s">
        <v>49</v>
      </c>
      <c r="N474" s="12" t="s">
        <v>28</v>
      </c>
      <c r="O474" s="12" t="s">
        <v>29</v>
      </c>
      <c r="P474" s="12" t="s">
        <v>109</v>
      </c>
      <c r="Q474" s="12" t="s">
        <v>59</v>
      </c>
      <c r="R474" s="12" t="s">
        <v>586</v>
      </c>
      <c r="S474" s="12">
        <v>0.4</v>
      </c>
      <c r="T474" s="7">
        <f>Table1[[#This Row],[Profit]]/Table1[[#This Row],[Sales]]</f>
        <v>-2.9178455723542118</v>
      </c>
      <c r="U474" s="12" t="s">
        <v>33</v>
      </c>
      <c r="V474" s="12" t="s">
        <v>34</v>
      </c>
      <c r="W474" s="12" t="s">
        <v>45</v>
      </c>
      <c r="X474" s="12" t="s">
        <v>970</v>
      </c>
      <c r="Y474" s="12">
        <v>91745</v>
      </c>
      <c r="Z474" s="13">
        <v>42070</v>
      </c>
      <c r="AA474" s="14" t="str">
        <f>TEXT(Table1[[#This Row],[Order Date]],"mmmm")</f>
        <v>March</v>
      </c>
      <c r="AB474" s="8" t="str">
        <f>TEXT(Table1[[#This Row],[Order Date]],"yyyy")</f>
        <v>2015</v>
      </c>
      <c r="AC474" s="13">
        <v>42072</v>
      </c>
      <c r="AD474" s="12">
        <v>-216.154</v>
      </c>
      <c r="AE474" s="12">
        <v>21</v>
      </c>
      <c r="AF474" s="12">
        <v>74.08</v>
      </c>
      <c r="AG474" s="12">
        <v>88569</v>
      </c>
      <c r="AH474" s="7" t="str">
        <f>IF(COUNTIF(Returns!$A$2:$A$1635,Orders!AG474)&gt;0,"Returned","Not Returned")</f>
        <v>Not Returned</v>
      </c>
    </row>
    <row r="475" spans="5:34" ht="12.75" customHeight="1" thickTop="1" thickBot="1" x14ac:dyDescent="0.3">
      <c r="E475" s="9">
        <v>21353</v>
      </c>
      <c r="F475" s="2" t="s">
        <v>47</v>
      </c>
      <c r="G475" s="2">
        <v>0.06</v>
      </c>
      <c r="H475" s="2">
        <v>1.26</v>
      </c>
      <c r="I475" s="2">
        <v>0.7</v>
      </c>
      <c r="J475" s="2">
        <v>851</v>
      </c>
      <c r="K475" s="7" t="str">
        <f>IF(COUNTIF(Table1[Customer ID],Table1[[#This Row],[Customer ID]])&gt;1,"Repeat Customer","One-Time Customer")</f>
        <v>Repeat Customer</v>
      </c>
      <c r="L475" s="2" t="s">
        <v>968</v>
      </c>
      <c r="M475" s="2" t="s">
        <v>49</v>
      </c>
      <c r="N475" s="2" t="s">
        <v>28</v>
      </c>
      <c r="O475" s="2" t="s">
        <v>29</v>
      </c>
      <c r="P475" s="2" t="s">
        <v>66</v>
      </c>
      <c r="Q475" s="2" t="s">
        <v>31</v>
      </c>
      <c r="R475" s="2" t="s">
        <v>972</v>
      </c>
      <c r="S475" s="2">
        <v>0.81</v>
      </c>
      <c r="T475" s="7">
        <f>Table1[[#This Row],[Profit]]/Table1[[#This Row],[Sales]]</f>
        <v>-1.2518181818181817</v>
      </c>
      <c r="U475" s="2" t="s">
        <v>33</v>
      </c>
      <c r="V475" s="2" t="s">
        <v>34</v>
      </c>
      <c r="W475" s="2" t="s">
        <v>45</v>
      </c>
      <c r="X475" s="2" t="s">
        <v>970</v>
      </c>
      <c r="Y475" s="2">
        <v>91745</v>
      </c>
      <c r="Z475" s="10">
        <v>42124</v>
      </c>
      <c r="AA475" s="14" t="str">
        <f>TEXT(Table1[[#This Row],[Order Date]],"mmmm")</f>
        <v>April</v>
      </c>
      <c r="AB475" s="8" t="str">
        <f>TEXT(Table1[[#This Row],[Order Date]],"yyyy")</f>
        <v>2015</v>
      </c>
      <c r="AC475" s="10">
        <v>42124</v>
      </c>
      <c r="AD475" s="2">
        <v>-6.6096000000000004</v>
      </c>
      <c r="AE475" s="2">
        <v>4</v>
      </c>
      <c r="AF475" s="2">
        <v>5.28</v>
      </c>
      <c r="AG475" s="2">
        <v>88571</v>
      </c>
      <c r="AH475" s="7" t="str">
        <f>IF(COUNTIF(Returns!$A$2:$A$1635,Orders!AG475)&gt;0,"Returned","Not Returned")</f>
        <v>Not Returned</v>
      </c>
    </row>
    <row r="476" spans="5:34" ht="12.75" customHeight="1" thickTop="1" thickBot="1" x14ac:dyDescent="0.3">
      <c r="E476" s="11">
        <v>26093</v>
      </c>
      <c r="F476" s="12" t="s">
        <v>25</v>
      </c>
      <c r="G476" s="12">
        <v>0.05</v>
      </c>
      <c r="H476" s="12">
        <v>4.24</v>
      </c>
      <c r="I476" s="12">
        <v>5.41</v>
      </c>
      <c r="J476" s="12">
        <v>853</v>
      </c>
      <c r="K476" s="7" t="str">
        <f>IF(COUNTIF(Table1[Customer ID],Table1[[#This Row],[Customer ID]])&gt;1,"Repeat Customer","One-Time Customer")</f>
        <v>One-Time Customer</v>
      </c>
      <c r="L476" s="12" t="s">
        <v>973</v>
      </c>
      <c r="M476" s="12" t="s">
        <v>49</v>
      </c>
      <c r="N476" s="12" t="s">
        <v>58</v>
      </c>
      <c r="O476" s="12" t="s">
        <v>29</v>
      </c>
      <c r="P476" s="12" t="s">
        <v>109</v>
      </c>
      <c r="Q476" s="12" t="s">
        <v>59</v>
      </c>
      <c r="R476" s="12" t="s">
        <v>110</v>
      </c>
      <c r="S476" s="12">
        <v>0.35</v>
      </c>
      <c r="T476" s="7">
        <f>Table1[[#This Row],[Profit]]/Table1[[#This Row],[Sales]]</f>
        <v>-1.7552036199095022</v>
      </c>
      <c r="U476" s="12" t="s">
        <v>33</v>
      </c>
      <c r="V476" s="12" t="s">
        <v>34</v>
      </c>
      <c r="W476" s="12" t="s">
        <v>45</v>
      </c>
      <c r="X476" s="12" t="s">
        <v>974</v>
      </c>
      <c r="Y476" s="12">
        <v>92345</v>
      </c>
      <c r="Z476" s="13">
        <v>42079</v>
      </c>
      <c r="AA476" s="14" t="str">
        <f>TEXT(Table1[[#This Row],[Order Date]],"mmmm")</f>
        <v>March</v>
      </c>
      <c r="AB476" s="8" t="str">
        <f>TEXT(Table1[[#This Row],[Order Date]],"yyyy")</f>
        <v>2015</v>
      </c>
      <c r="AC476" s="13">
        <v>42081</v>
      </c>
      <c r="AD476" s="12">
        <v>-89.216999999999999</v>
      </c>
      <c r="AE476" s="12">
        <v>12</v>
      </c>
      <c r="AF476" s="12">
        <v>50.83</v>
      </c>
      <c r="AG476" s="12">
        <v>88570</v>
      </c>
      <c r="AH476" s="7" t="str">
        <f>IF(COUNTIF(Returns!$A$2:$A$1635,Orders!AG476)&gt;0,"Returned","Not Returned")</f>
        <v>Not Returned</v>
      </c>
    </row>
    <row r="477" spans="5:34" ht="12.75" customHeight="1" thickTop="1" thickBot="1" x14ac:dyDescent="0.3">
      <c r="E477" s="9">
        <v>21351</v>
      </c>
      <c r="F477" s="2" t="s">
        <v>47</v>
      </c>
      <c r="G477" s="2">
        <v>0.06</v>
      </c>
      <c r="H477" s="2">
        <v>1.76</v>
      </c>
      <c r="I477" s="2">
        <v>0.7</v>
      </c>
      <c r="J477" s="2">
        <v>854</v>
      </c>
      <c r="K477" s="7" t="str">
        <f>IF(COUNTIF(Table1[Customer ID],Table1[[#This Row],[Customer ID]])&gt;1,"Repeat Customer","One-Time Customer")</f>
        <v>One-Time Customer</v>
      </c>
      <c r="L477" s="2" t="s">
        <v>975</v>
      </c>
      <c r="M477" s="2" t="s">
        <v>49</v>
      </c>
      <c r="N477" s="2" t="s">
        <v>28</v>
      </c>
      <c r="O477" s="2" t="s">
        <v>29</v>
      </c>
      <c r="P477" s="2" t="s">
        <v>30</v>
      </c>
      <c r="Q477" s="2" t="s">
        <v>31</v>
      </c>
      <c r="R477" s="2" t="s">
        <v>127</v>
      </c>
      <c r="S477" s="2">
        <v>0.56000000000000005</v>
      </c>
      <c r="T477" s="7">
        <f>Table1[[#This Row],[Profit]]/Table1[[#This Row],[Sales]]</f>
        <v>3.1166581762608253E-2</v>
      </c>
      <c r="U477" s="2" t="s">
        <v>33</v>
      </c>
      <c r="V477" s="2" t="s">
        <v>53</v>
      </c>
      <c r="W477" s="2" t="s">
        <v>228</v>
      </c>
      <c r="X477" s="2" t="s">
        <v>976</v>
      </c>
      <c r="Y477" s="2">
        <v>6405</v>
      </c>
      <c r="Z477" s="10">
        <v>42124</v>
      </c>
      <c r="AA477" s="14" t="str">
        <f>TEXT(Table1[[#This Row],[Order Date]],"mmmm")</f>
        <v>April</v>
      </c>
      <c r="AB477" s="8" t="str">
        <f>TEXT(Table1[[#This Row],[Order Date]],"yyyy")</f>
        <v>2015</v>
      </c>
      <c r="AC477" s="10">
        <v>42126</v>
      </c>
      <c r="AD477" s="2">
        <v>1.2236</v>
      </c>
      <c r="AE477" s="2">
        <v>22</v>
      </c>
      <c r="AF477" s="2">
        <v>39.26</v>
      </c>
      <c r="AG477" s="2">
        <v>88571</v>
      </c>
      <c r="AH477" s="7" t="str">
        <f>IF(COUNTIF(Returns!$A$2:$A$1635,Orders!AG477)&gt;0,"Returned","Not Returned")</f>
        <v>Not Returned</v>
      </c>
    </row>
    <row r="478" spans="5:34" ht="12.75" customHeight="1" thickTop="1" thickBot="1" x14ac:dyDescent="0.3">
      <c r="E478" s="11">
        <v>21352</v>
      </c>
      <c r="F478" s="12" t="s">
        <v>47</v>
      </c>
      <c r="G478" s="12">
        <v>0.02</v>
      </c>
      <c r="H478" s="12">
        <v>24.98</v>
      </c>
      <c r="I478" s="12">
        <v>8.7899999999999991</v>
      </c>
      <c r="J478" s="12">
        <v>855</v>
      </c>
      <c r="K478" s="7" t="str">
        <f>IF(COUNTIF(Table1[Customer ID],Table1[[#This Row],[Customer ID]])&gt;1,"Repeat Customer","One-Time Customer")</f>
        <v>One-Time Customer</v>
      </c>
      <c r="L478" s="12" t="s">
        <v>977</v>
      </c>
      <c r="M478" s="12" t="s">
        <v>49</v>
      </c>
      <c r="N478" s="12" t="s">
        <v>28</v>
      </c>
      <c r="O478" s="12" t="s">
        <v>29</v>
      </c>
      <c r="P478" s="12" t="s">
        <v>141</v>
      </c>
      <c r="Q478" s="12" t="s">
        <v>59</v>
      </c>
      <c r="R478" s="12" t="s">
        <v>978</v>
      </c>
      <c r="S478" s="12">
        <v>0.66</v>
      </c>
      <c r="T478" s="7">
        <f>Table1[[#This Row],[Profit]]/Table1[[#This Row],[Sales]]</f>
        <v>7.114144861585135E-3</v>
      </c>
      <c r="U478" s="12" t="s">
        <v>33</v>
      </c>
      <c r="V478" s="12" t="s">
        <v>53</v>
      </c>
      <c r="W478" s="12" t="s">
        <v>228</v>
      </c>
      <c r="X478" s="12" t="s">
        <v>979</v>
      </c>
      <c r="Y478" s="12">
        <v>6810</v>
      </c>
      <c r="Z478" s="13">
        <v>42124</v>
      </c>
      <c r="AA478" s="14" t="str">
        <f>TEXT(Table1[[#This Row],[Order Date]],"mmmm")</f>
        <v>April</v>
      </c>
      <c r="AB478" s="8" t="str">
        <f>TEXT(Table1[[#This Row],[Order Date]],"yyyy")</f>
        <v>2015</v>
      </c>
      <c r="AC478" s="13">
        <v>42125</v>
      </c>
      <c r="AD478" s="12">
        <v>4.3148</v>
      </c>
      <c r="AE478" s="12">
        <v>23</v>
      </c>
      <c r="AF478" s="12">
        <v>606.51</v>
      </c>
      <c r="AG478" s="12">
        <v>88571</v>
      </c>
      <c r="AH478" s="7" t="str">
        <f>IF(COUNTIF(Returns!$A$2:$A$1635,Orders!AG478)&gt;0,"Returned","Not Returned")</f>
        <v>Not Returned</v>
      </c>
    </row>
    <row r="479" spans="5:34" ht="12.75" customHeight="1" thickTop="1" thickBot="1" x14ac:dyDescent="0.3">
      <c r="E479" s="9">
        <v>21354</v>
      </c>
      <c r="F479" s="2" t="s">
        <v>47</v>
      </c>
      <c r="G479" s="2">
        <v>0.05</v>
      </c>
      <c r="H479" s="2">
        <v>35.99</v>
      </c>
      <c r="I479" s="2">
        <v>5.99</v>
      </c>
      <c r="J479" s="2">
        <v>858</v>
      </c>
      <c r="K479" s="7" t="str">
        <f>IF(COUNTIF(Table1[Customer ID],Table1[[#This Row],[Customer ID]])&gt;1,"Repeat Customer","One-Time Customer")</f>
        <v>One-Time Customer</v>
      </c>
      <c r="L479" s="2" t="s">
        <v>980</v>
      </c>
      <c r="M479" s="2" t="s">
        <v>27</v>
      </c>
      <c r="N479" s="2" t="s">
        <v>28</v>
      </c>
      <c r="O479" s="2" t="s">
        <v>77</v>
      </c>
      <c r="P479" s="2" t="s">
        <v>78</v>
      </c>
      <c r="Q479" s="2" t="s">
        <v>31</v>
      </c>
      <c r="R479" s="2" t="s">
        <v>981</v>
      </c>
      <c r="S479" s="2">
        <v>0.38</v>
      </c>
      <c r="T479" s="7">
        <f>Table1[[#This Row],[Profit]]/Table1[[#This Row],[Sales]]</f>
        <v>-1.9391733703190013</v>
      </c>
      <c r="U479" s="2" t="s">
        <v>33</v>
      </c>
      <c r="V479" s="2" t="s">
        <v>53</v>
      </c>
      <c r="W479" s="2" t="s">
        <v>188</v>
      </c>
      <c r="X479" s="2" t="s">
        <v>476</v>
      </c>
      <c r="Y479" s="2">
        <v>4240</v>
      </c>
      <c r="Z479" s="10">
        <v>42124</v>
      </c>
      <c r="AA479" s="14" t="str">
        <f>TEXT(Table1[[#This Row],[Order Date]],"mmmm")</f>
        <v>April</v>
      </c>
      <c r="AB479" s="8" t="str">
        <f>TEXT(Table1[[#This Row],[Order Date]],"yyyy")</f>
        <v>2015</v>
      </c>
      <c r="AC479" s="10">
        <v>42126</v>
      </c>
      <c r="AD479" s="2">
        <v>-125.83296</v>
      </c>
      <c r="AE479" s="2">
        <v>2</v>
      </c>
      <c r="AF479" s="2">
        <v>64.89</v>
      </c>
      <c r="AG479" s="2">
        <v>88571</v>
      </c>
      <c r="AH479" s="7" t="str">
        <f>IF(COUNTIF(Returns!$A$2:$A$1635,Orders!AG479)&gt;0,"Returned","Not Returned")</f>
        <v>Not Returned</v>
      </c>
    </row>
    <row r="480" spans="5:34" ht="12.75" customHeight="1" thickTop="1" thickBot="1" x14ac:dyDescent="0.3">
      <c r="E480" s="11">
        <v>21214</v>
      </c>
      <c r="F480" s="12" t="s">
        <v>47</v>
      </c>
      <c r="G480" s="12">
        <v>0.03</v>
      </c>
      <c r="H480" s="12">
        <v>14.2</v>
      </c>
      <c r="I480" s="12">
        <v>5.3</v>
      </c>
      <c r="J480" s="12">
        <v>865</v>
      </c>
      <c r="K480" s="7" t="str">
        <f>IF(COUNTIF(Table1[Customer ID],Table1[[#This Row],[Customer ID]])&gt;1,"Repeat Customer","One-Time Customer")</f>
        <v>Repeat Customer</v>
      </c>
      <c r="L480" s="12" t="s">
        <v>982</v>
      </c>
      <c r="M480" s="12" t="s">
        <v>49</v>
      </c>
      <c r="N480" s="12" t="s">
        <v>28</v>
      </c>
      <c r="O480" s="12" t="s">
        <v>41</v>
      </c>
      <c r="P480" s="12" t="s">
        <v>50</v>
      </c>
      <c r="Q480" s="12" t="s">
        <v>31</v>
      </c>
      <c r="R480" s="12" t="s">
        <v>730</v>
      </c>
      <c r="S480" s="12">
        <v>0.46</v>
      </c>
      <c r="T480" s="7">
        <f>Table1[[#This Row],[Profit]]/Table1[[#This Row],[Sales]]</f>
        <v>0.45737275449101794</v>
      </c>
      <c r="U480" s="12" t="s">
        <v>33</v>
      </c>
      <c r="V480" s="12" t="s">
        <v>61</v>
      </c>
      <c r="W480" s="12" t="s">
        <v>703</v>
      </c>
      <c r="X480" s="12" t="s">
        <v>832</v>
      </c>
      <c r="Y480" s="12">
        <v>46312</v>
      </c>
      <c r="Z480" s="13">
        <v>42151</v>
      </c>
      <c r="AA480" s="14" t="str">
        <f>TEXT(Table1[[#This Row],[Order Date]],"mmmm")</f>
        <v>May</v>
      </c>
      <c r="AB480" s="8" t="str">
        <f>TEXT(Table1[[#This Row],[Order Date]],"yyyy")</f>
        <v>2015</v>
      </c>
      <c r="AC480" s="13">
        <v>42152</v>
      </c>
      <c r="AD480" s="12">
        <v>122.21</v>
      </c>
      <c r="AE480" s="12">
        <v>18</v>
      </c>
      <c r="AF480" s="12">
        <v>267.2</v>
      </c>
      <c r="AG480" s="12">
        <v>90674</v>
      </c>
      <c r="AH480" s="7" t="str">
        <f>IF(COUNTIF(Returns!$A$2:$A$1635,Orders!AG480)&gt;0,"Returned","Not Returned")</f>
        <v>Not Returned</v>
      </c>
    </row>
    <row r="481" spans="5:34" ht="12.75" customHeight="1" thickTop="1" thickBot="1" x14ac:dyDescent="0.3">
      <c r="E481" s="9">
        <v>19947</v>
      </c>
      <c r="F481" s="2" t="s">
        <v>106</v>
      </c>
      <c r="G481" s="2">
        <v>0.04</v>
      </c>
      <c r="H481" s="2">
        <v>6.48</v>
      </c>
      <c r="I481" s="2">
        <v>5.16</v>
      </c>
      <c r="J481" s="2">
        <v>865</v>
      </c>
      <c r="K481" s="7" t="str">
        <f>IF(COUNTIF(Table1[Customer ID],Table1[[#This Row],[Customer ID]])&gt;1,"Repeat Customer","One-Time Customer")</f>
        <v>Repeat Customer</v>
      </c>
      <c r="L481" s="2" t="s">
        <v>982</v>
      </c>
      <c r="M481" s="2" t="s">
        <v>27</v>
      </c>
      <c r="N481" s="2" t="s">
        <v>28</v>
      </c>
      <c r="O481" s="2" t="s">
        <v>29</v>
      </c>
      <c r="P481" s="2" t="s">
        <v>93</v>
      </c>
      <c r="Q481" s="2" t="s">
        <v>59</v>
      </c>
      <c r="R481" s="2" t="s">
        <v>983</v>
      </c>
      <c r="S481" s="2">
        <v>0.37</v>
      </c>
      <c r="T481" s="7">
        <f>Table1[[#This Row],[Profit]]/Table1[[#This Row],[Sales]]</f>
        <v>-0.1282774513192764</v>
      </c>
      <c r="U481" s="2" t="s">
        <v>33</v>
      </c>
      <c r="V481" s="2" t="s">
        <v>61</v>
      </c>
      <c r="W481" s="2" t="s">
        <v>703</v>
      </c>
      <c r="X481" s="2" t="s">
        <v>832</v>
      </c>
      <c r="Y481" s="2">
        <v>46312</v>
      </c>
      <c r="Z481" s="10">
        <v>42061</v>
      </c>
      <c r="AA481" s="14" t="str">
        <f>TEXT(Table1[[#This Row],[Order Date]],"mmmm")</f>
        <v>February</v>
      </c>
      <c r="AB481" s="8" t="str">
        <f>TEXT(Table1[[#This Row],[Order Date]],"yyyy")</f>
        <v>2015</v>
      </c>
      <c r="AC481" s="10">
        <v>42065</v>
      </c>
      <c r="AD481" s="2">
        <v>-11.1332</v>
      </c>
      <c r="AE481" s="2">
        <v>12</v>
      </c>
      <c r="AF481" s="2">
        <v>86.79</v>
      </c>
      <c r="AG481" s="2">
        <v>90675</v>
      </c>
      <c r="AH481" s="7" t="str">
        <f>IF(COUNTIF(Returns!$A$2:$A$1635,Orders!AG481)&gt;0,"Returned","Not Returned")</f>
        <v>Not Returned</v>
      </c>
    </row>
    <row r="482" spans="5:34" ht="12.75" customHeight="1" thickTop="1" thickBot="1" x14ac:dyDescent="0.3">
      <c r="E482" s="11">
        <v>24774</v>
      </c>
      <c r="F482" s="12" t="s">
        <v>37</v>
      </c>
      <c r="G482" s="12">
        <v>0.04</v>
      </c>
      <c r="H482" s="12">
        <v>29.18</v>
      </c>
      <c r="I482" s="12">
        <v>8.5500000000000007</v>
      </c>
      <c r="J482" s="12">
        <v>868</v>
      </c>
      <c r="K482" s="7" t="str">
        <f>IF(COUNTIF(Table1[Customer ID],Table1[[#This Row],[Customer ID]])&gt;1,"Repeat Customer","One-Time Customer")</f>
        <v>Repeat Customer</v>
      </c>
      <c r="L482" s="12" t="s">
        <v>984</v>
      </c>
      <c r="M482" s="12" t="s">
        <v>27</v>
      </c>
      <c r="N482" s="12" t="s">
        <v>28</v>
      </c>
      <c r="O482" s="12" t="s">
        <v>41</v>
      </c>
      <c r="P482" s="12" t="s">
        <v>50</v>
      </c>
      <c r="Q482" s="12" t="s">
        <v>59</v>
      </c>
      <c r="R482" s="12" t="s">
        <v>985</v>
      </c>
      <c r="S482" s="12">
        <v>0.42</v>
      </c>
      <c r="T482" s="7">
        <f>Table1[[#This Row],[Profit]]/Table1[[#This Row],[Sales]]</f>
        <v>0.69</v>
      </c>
      <c r="U482" s="12" t="s">
        <v>33</v>
      </c>
      <c r="V482" s="12" t="s">
        <v>61</v>
      </c>
      <c r="W482" s="12" t="s">
        <v>62</v>
      </c>
      <c r="X482" s="12" t="s">
        <v>986</v>
      </c>
      <c r="Y482" s="12">
        <v>55126</v>
      </c>
      <c r="Z482" s="13">
        <v>42060</v>
      </c>
      <c r="AA482" s="14" t="str">
        <f>TEXT(Table1[[#This Row],[Order Date]],"mmmm")</f>
        <v>February</v>
      </c>
      <c r="AB482" s="8" t="str">
        <f>TEXT(Table1[[#This Row],[Order Date]],"yyyy")</f>
        <v>2015</v>
      </c>
      <c r="AC482" s="13">
        <v>42062</v>
      </c>
      <c r="AD482" s="12">
        <v>201.7353</v>
      </c>
      <c r="AE482" s="12">
        <v>10</v>
      </c>
      <c r="AF482" s="12">
        <v>292.37</v>
      </c>
      <c r="AG482" s="12">
        <v>91194</v>
      </c>
      <c r="AH482" s="7" t="str">
        <f>IF(COUNTIF(Returns!$A$2:$A$1635,Orders!AG482)&gt;0,"Returned","Not Returned")</f>
        <v>Not Returned</v>
      </c>
    </row>
    <row r="483" spans="5:34" ht="12.75" customHeight="1" thickTop="1" thickBot="1" x14ac:dyDescent="0.3">
      <c r="E483" s="9">
        <v>24775</v>
      </c>
      <c r="F483" s="2" t="s">
        <v>37</v>
      </c>
      <c r="G483" s="2">
        <v>0</v>
      </c>
      <c r="H483" s="2">
        <v>80.98</v>
      </c>
      <c r="I483" s="2">
        <v>35</v>
      </c>
      <c r="J483" s="2">
        <v>868</v>
      </c>
      <c r="K483" s="7" t="str">
        <f>IF(COUNTIF(Table1[Customer ID],Table1[[#This Row],[Customer ID]])&gt;1,"Repeat Customer","One-Time Customer")</f>
        <v>Repeat Customer</v>
      </c>
      <c r="L483" s="2" t="s">
        <v>984</v>
      </c>
      <c r="M483" s="2" t="s">
        <v>49</v>
      </c>
      <c r="N483" s="2" t="s">
        <v>28</v>
      </c>
      <c r="O483" s="2" t="s">
        <v>29</v>
      </c>
      <c r="P483" s="2" t="s">
        <v>141</v>
      </c>
      <c r="Q483" s="2" t="s">
        <v>236</v>
      </c>
      <c r="R483" s="2" t="s">
        <v>987</v>
      </c>
      <c r="S483" s="2">
        <v>0.83</v>
      </c>
      <c r="T483" s="7">
        <f>Table1[[#This Row],[Profit]]/Table1[[#This Row],[Sales]]</f>
        <v>-1.0029145125148289</v>
      </c>
      <c r="U483" s="2" t="s">
        <v>33</v>
      </c>
      <c r="V483" s="2" t="s">
        <v>61</v>
      </c>
      <c r="W483" s="2" t="s">
        <v>62</v>
      </c>
      <c r="X483" s="2" t="s">
        <v>986</v>
      </c>
      <c r="Y483" s="2">
        <v>55126</v>
      </c>
      <c r="Z483" s="10">
        <v>42060</v>
      </c>
      <c r="AA483" s="14" t="str">
        <f>TEXT(Table1[[#This Row],[Order Date]],"mmmm")</f>
        <v>February</v>
      </c>
      <c r="AB483" s="8" t="str">
        <f>TEXT(Table1[[#This Row],[Order Date]],"yyyy")</f>
        <v>2015</v>
      </c>
      <c r="AC483" s="10">
        <v>42062</v>
      </c>
      <c r="AD483" s="2">
        <v>-684.78</v>
      </c>
      <c r="AE483" s="2">
        <v>8</v>
      </c>
      <c r="AF483" s="2">
        <v>682.79</v>
      </c>
      <c r="AG483" s="2">
        <v>91194</v>
      </c>
      <c r="AH483" s="7" t="str">
        <f>IF(COUNTIF(Returns!$A$2:$A$1635,Orders!AG483)&gt;0,"Returned","Not Returned")</f>
        <v>Not Returned</v>
      </c>
    </row>
    <row r="484" spans="5:34" ht="12.75" customHeight="1" thickTop="1" thickBot="1" x14ac:dyDescent="0.3">
      <c r="E484" s="11">
        <v>24763</v>
      </c>
      <c r="F484" s="12" t="s">
        <v>47</v>
      </c>
      <c r="G484" s="12">
        <v>0.06</v>
      </c>
      <c r="H484" s="12">
        <v>6.48</v>
      </c>
      <c r="I484" s="12">
        <v>8.8800000000000008</v>
      </c>
      <c r="J484" s="12">
        <v>868</v>
      </c>
      <c r="K484" s="7" t="str">
        <f>IF(COUNTIF(Table1[Customer ID],Table1[[#This Row],[Customer ID]])&gt;1,"Repeat Customer","One-Time Customer")</f>
        <v>Repeat Customer</v>
      </c>
      <c r="L484" s="12" t="s">
        <v>984</v>
      </c>
      <c r="M484" s="12" t="s">
        <v>49</v>
      </c>
      <c r="N484" s="12" t="s">
        <v>28</v>
      </c>
      <c r="O484" s="12" t="s">
        <v>29</v>
      </c>
      <c r="P484" s="12" t="s">
        <v>93</v>
      </c>
      <c r="Q484" s="12" t="s">
        <v>59</v>
      </c>
      <c r="R484" s="12" t="s">
        <v>988</v>
      </c>
      <c r="S484" s="12">
        <v>0.37</v>
      </c>
      <c r="T484" s="7">
        <f>Table1[[#This Row],[Profit]]/Table1[[#This Row],[Sales]]</f>
        <v>-1.8881291245925103</v>
      </c>
      <c r="U484" s="12" t="s">
        <v>33</v>
      </c>
      <c r="V484" s="12" t="s">
        <v>61</v>
      </c>
      <c r="W484" s="12" t="s">
        <v>62</v>
      </c>
      <c r="X484" s="12" t="s">
        <v>986</v>
      </c>
      <c r="Y484" s="12">
        <v>55126</v>
      </c>
      <c r="Z484" s="13">
        <v>42069</v>
      </c>
      <c r="AA484" s="14" t="str">
        <f>TEXT(Table1[[#This Row],[Order Date]],"mmmm")</f>
        <v>March</v>
      </c>
      <c r="AB484" s="8" t="str">
        <f>TEXT(Table1[[#This Row],[Order Date]],"yyyy")</f>
        <v>2015</v>
      </c>
      <c r="AC484" s="13">
        <v>42070</v>
      </c>
      <c r="AD484" s="12">
        <v>-237.47</v>
      </c>
      <c r="AE484" s="12">
        <v>20</v>
      </c>
      <c r="AF484" s="12">
        <v>125.77</v>
      </c>
      <c r="AG484" s="12">
        <v>91195</v>
      </c>
      <c r="AH484" s="7" t="str">
        <f>IF(COUNTIF(Returns!$A$2:$A$1635,Orders!AG484)&gt;0,"Returned","Not Returned")</f>
        <v>Not Returned</v>
      </c>
    </row>
    <row r="485" spans="5:34" ht="12.75" customHeight="1" thickTop="1" thickBot="1" x14ac:dyDescent="0.3">
      <c r="E485" s="9">
        <v>24764</v>
      </c>
      <c r="F485" s="2" t="s">
        <v>47</v>
      </c>
      <c r="G485" s="2">
        <v>0.09</v>
      </c>
      <c r="H485" s="2">
        <v>349.45</v>
      </c>
      <c r="I485" s="2">
        <v>60</v>
      </c>
      <c r="J485" s="2">
        <v>868</v>
      </c>
      <c r="K485" s="7" t="str">
        <f>IF(COUNTIF(Table1[Customer ID],Table1[[#This Row],[Customer ID]])&gt;1,"Repeat Customer","One-Time Customer")</f>
        <v>Repeat Customer</v>
      </c>
      <c r="L485" s="2" t="s">
        <v>984</v>
      </c>
      <c r="M485" s="2" t="s">
        <v>39</v>
      </c>
      <c r="N485" s="2" t="s">
        <v>28</v>
      </c>
      <c r="O485" s="2" t="s">
        <v>41</v>
      </c>
      <c r="P485" s="2" t="s">
        <v>152</v>
      </c>
      <c r="Q485" s="2" t="s">
        <v>43</v>
      </c>
      <c r="R485" s="2" t="s">
        <v>989</v>
      </c>
      <c r="S485" s="2"/>
      <c r="T485" s="7">
        <f>Table1[[#This Row],[Profit]]/Table1[[#This Row],[Sales]]</f>
        <v>-0.75173922806444526</v>
      </c>
      <c r="U485" s="2" t="s">
        <v>33</v>
      </c>
      <c r="V485" s="2" t="s">
        <v>61</v>
      </c>
      <c r="W485" s="2" t="s">
        <v>62</v>
      </c>
      <c r="X485" s="2" t="s">
        <v>986</v>
      </c>
      <c r="Y485" s="2">
        <v>55126</v>
      </c>
      <c r="Z485" s="10">
        <v>42069</v>
      </c>
      <c r="AA485" s="14" t="str">
        <f>TEXT(Table1[[#This Row],[Order Date]],"mmmm")</f>
        <v>March</v>
      </c>
      <c r="AB485" s="8" t="str">
        <f>TEXT(Table1[[#This Row],[Order Date]],"yyyy")</f>
        <v>2015</v>
      </c>
      <c r="AC485" s="10">
        <v>42070</v>
      </c>
      <c r="AD485" s="2">
        <v>-2946.0509999999999</v>
      </c>
      <c r="AE485" s="2">
        <v>12</v>
      </c>
      <c r="AF485" s="2">
        <v>3918.98</v>
      </c>
      <c r="AG485" s="2">
        <v>91195</v>
      </c>
      <c r="AH485" s="7" t="str">
        <f>IF(COUNTIF(Returns!$A$2:$A$1635,Orders!AG485)&gt;0,"Returned","Not Returned")</f>
        <v>Not Returned</v>
      </c>
    </row>
    <row r="486" spans="5:34" ht="12.75" customHeight="1" thickTop="1" thickBot="1" x14ac:dyDescent="0.3">
      <c r="E486" s="11">
        <v>25507</v>
      </c>
      <c r="F486" s="12" t="s">
        <v>37</v>
      </c>
      <c r="G486" s="12">
        <v>0.03</v>
      </c>
      <c r="H486" s="12">
        <v>14.2</v>
      </c>
      <c r="I486" s="12">
        <v>5.3</v>
      </c>
      <c r="J486" s="12">
        <v>871</v>
      </c>
      <c r="K486" s="7" t="str">
        <f>IF(COUNTIF(Table1[Customer ID],Table1[[#This Row],[Customer ID]])&gt;1,"Repeat Customer","One-Time Customer")</f>
        <v>Repeat Customer</v>
      </c>
      <c r="L486" s="12" t="s">
        <v>990</v>
      </c>
      <c r="M486" s="12" t="s">
        <v>49</v>
      </c>
      <c r="N486" s="12" t="s">
        <v>40</v>
      </c>
      <c r="O486" s="12" t="s">
        <v>41</v>
      </c>
      <c r="P486" s="12" t="s">
        <v>50</v>
      </c>
      <c r="Q486" s="12" t="s">
        <v>31</v>
      </c>
      <c r="R486" s="12" t="s">
        <v>730</v>
      </c>
      <c r="S486" s="12">
        <v>0.46</v>
      </c>
      <c r="T486" s="7">
        <f>Table1[[#This Row],[Profit]]/Table1[[#This Row],[Sales]]</f>
        <v>0.69</v>
      </c>
      <c r="U486" s="12" t="s">
        <v>33</v>
      </c>
      <c r="V486" s="12" t="s">
        <v>34</v>
      </c>
      <c r="W486" s="12" t="s">
        <v>533</v>
      </c>
      <c r="X486" s="12" t="s">
        <v>991</v>
      </c>
      <c r="Y486" s="12">
        <v>89502</v>
      </c>
      <c r="Z486" s="13">
        <v>42078</v>
      </c>
      <c r="AA486" s="14" t="str">
        <f>TEXT(Table1[[#This Row],[Order Date]],"mmmm")</f>
        <v>March</v>
      </c>
      <c r="AB486" s="8" t="str">
        <f>TEXT(Table1[[#This Row],[Order Date]],"yyyy")</f>
        <v>2015</v>
      </c>
      <c r="AC486" s="13">
        <v>42080</v>
      </c>
      <c r="AD486" s="12">
        <v>21.555599999999998</v>
      </c>
      <c r="AE486" s="12">
        <v>2</v>
      </c>
      <c r="AF486" s="12">
        <v>31.24</v>
      </c>
      <c r="AG486" s="12">
        <v>90577</v>
      </c>
      <c r="AH486" s="7" t="str">
        <f>IF(COUNTIF(Returns!$A$2:$A$1635,Orders!AG486)&gt;0,"Returned","Not Returned")</f>
        <v>Not Returned</v>
      </c>
    </row>
    <row r="487" spans="5:34" ht="12.75" customHeight="1" thickTop="1" thickBot="1" x14ac:dyDescent="0.3">
      <c r="E487" s="9">
        <v>22547</v>
      </c>
      <c r="F487" s="2" t="s">
        <v>37</v>
      </c>
      <c r="G487" s="2">
        <v>0.01</v>
      </c>
      <c r="H487" s="2">
        <v>5.94</v>
      </c>
      <c r="I487" s="2">
        <v>9.92</v>
      </c>
      <c r="J487" s="2">
        <v>871</v>
      </c>
      <c r="K487" s="7" t="str">
        <f>IF(COUNTIF(Table1[Customer ID],Table1[[#This Row],[Customer ID]])&gt;1,"Repeat Customer","One-Time Customer")</f>
        <v>Repeat Customer</v>
      </c>
      <c r="L487" s="2" t="s">
        <v>990</v>
      </c>
      <c r="M487" s="2" t="s">
        <v>49</v>
      </c>
      <c r="N487" s="2" t="s">
        <v>40</v>
      </c>
      <c r="O487" s="2" t="s">
        <v>29</v>
      </c>
      <c r="P487" s="2" t="s">
        <v>109</v>
      </c>
      <c r="Q487" s="2" t="s">
        <v>59</v>
      </c>
      <c r="R487" s="2" t="s">
        <v>344</v>
      </c>
      <c r="S487" s="2">
        <v>0.38</v>
      </c>
      <c r="T487" s="7">
        <f>Table1[[#This Row],[Profit]]/Table1[[#This Row],[Sales]]</f>
        <v>-3.2006820917480274</v>
      </c>
      <c r="U487" s="2" t="s">
        <v>33</v>
      </c>
      <c r="V487" s="2" t="s">
        <v>34</v>
      </c>
      <c r="W487" s="2" t="s">
        <v>533</v>
      </c>
      <c r="X487" s="2" t="s">
        <v>991</v>
      </c>
      <c r="Y487" s="2">
        <v>89502</v>
      </c>
      <c r="Z487" s="10">
        <v>42144</v>
      </c>
      <c r="AA487" s="14" t="str">
        <f>TEXT(Table1[[#This Row],[Order Date]],"mmmm")</f>
        <v>May</v>
      </c>
      <c r="AB487" s="8" t="str">
        <f>TEXT(Table1[[#This Row],[Order Date]],"yyyy")</f>
        <v>2015</v>
      </c>
      <c r="AC487" s="10">
        <v>42147</v>
      </c>
      <c r="AD487" s="2">
        <v>-239.315</v>
      </c>
      <c r="AE487" s="2">
        <v>12</v>
      </c>
      <c r="AF487" s="2">
        <v>74.77</v>
      </c>
      <c r="AG487" s="2">
        <v>90578</v>
      </c>
      <c r="AH487" s="7" t="str">
        <f>IF(COUNTIF(Returns!$A$2:$A$1635,Orders!AG487)&gt;0,"Returned","Not Returned")</f>
        <v>Not Returned</v>
      </c>
    </row>
    <row r="488" spans="5:34" ht="12.75" customHeight="1" thickTop="1" thickBot="1" x14ac:dyDescent="0.3">
      <c r="E488" s="11">
        <v>22548</v>
      </c>
      <c r="F488" s="12" t="s">
        <v>37</v>
      </c>
      <c r="G488" s="12">
        <v>0</v>
      </c>
      <c r="H488" s="12">
        <v>6.48</v>
      </c>
      <c r="I488" s="12">
        <v>5.1100000000000003</v>
      </c>
      <c r="J488" s="12">
        <v>871</v>
      </c>
      <c r="K488" s="7" t="str">
        <f>IF(COUNTIF(Table1[Customer ID],Table1[[#This Row],[Customer ID]])&gt;1,"Repeat Customer","One-Time Customer")</f>
        <v>Repeat Customer</v>
      </c>
      <c r="L488" s="12" t="s">
        <v>990</v>
      </c>
      <c r="M488" s="12" t="s">
        <v>49</v>
      </c>
      <c r="N488" s="12" t="s">
        <v>40</v>
      </c>
      <c r="O488" s="12" t="s">
        <v>29</v>
      </c>
      <c r="P488" s="12" t="s">
        <v>93</v>
      </c>
      <c r="Q488" s="12" t="s">
        <v>59</v>
      </c>
      <c r="R488" s="12" t="s">
        <v>992</v>
      </c>
      <c r="S488" s="12">
        <v>0.37</v>
      </c>
      <c r="T488" s="7">
        <f>Table1[[#This Row],[Profit]]/Table1[[#This Row],[Sales]]</f>
        <v>-0.26062123464517645</v>
      </c>
      <c r="U488" s="12" t="s">
        <v>33</v>
      </c>
      <c r="V488" s="12" t="s">
        <v>34</v>
      </c>
      <c r="W488" s="12" t="s">
        <v>533</v>
      </c>
      <c r="X488" s="12" t="s">
        <v>991</v>
      </c>
      <c r="Y488" s="12">
        <v>89502</v>
      </c>
      <c r="Z488" s="13">
        <v>42144</v>
      </c>
      <c r="AA488" s="14" t="str">
        <f>TEXT(Table1[[#This Row],[Order Date]],"mmmm")</f>
        <v>May</v>
      </c>
      <c r="AB488" s="8" t="str">
        <f>TEXT(Table1[[#This Row],[Order Date]],"yyyy")</f>
        <v>2015</v>
      </c>
      <c r="AC488" s="13">
        <v>42146</v>
      </c>
      <c r="AD488" s="12">
        <v>-33.31</v>
      </c>
      <c r="AE488" s="12">
        <v>18</v>
      </c>
      <c r="AF488" s="12">
        <v>127.81</v>
      </c>
      <c r="AG488" s="12">
        <v>90578</v>
      </c>
      <c r="AH488" s="7" t="str">
        <f>IF(COUNTIF(Returns!$A$2:$A$1635,Orders!AG488)&gt;0,"Returned","Not Returned")</f>
        <v>Not Returned</v>
      </c>
    </row>
    <row r="489" spans="5:34" ht="12.75" customHeight="1" thickTop="1" thickBot="1" x14ac:dyDescent="0.3">
      <c r="E489" s="9">
        <v>19262</v>
      </c>
      <c r="F489" s="2" t="s">
        <v>25</v>
      </c>
      <c r="G489" s="2">
        <v>0.04</v>
      </c>
      <c r="H489" s="2">
        <v>4.37</v>
      </c>
      <c r="I489" s="2">
        <v>5.15</v>
      </c>
      <c r="J489" s="2">
        <v>875</v>
      </c>
      <c r="K489" s="7" t="str">
        <f>IF(COUNTIF(Table1[Customer ID],Table1[[#This Row],[Customer ID]])&gt;1,"Repeat Customer","One-Time Customer")</f>
        <v>Repeat Customer</v>
      </c>
      <c r="L489" s="2" t="s">
        <v>993</v>
      </c>
      <c r="M489" s="2" t="s">
        <v>49</v>
      </c>
      <c r="N489" s="2" t="s">
        <v>58</v>
      </c>
      <c r="O489" s="2" t="s">
        <v>29</v>
      </c>
      <c r="P489" s="2" t="s">
        <v>257</v>
      </c>
      <c r="Q489" s="2" t="s">
        <v>59</v>
      </c>
      <c r="R489" s="2" t="s">
        <v>994</v>
      </c>
      <c r="S489" s="2">
        <v>0.59</v>
      </c>
      <c r="T489" s="7">
        <f>Table1[[#This Row],[Profit]]/Table1[[#This Row],[Sales]]</f>
        <v>-0.94769818043008003</v>
      </c>
      <c r="U489" s="2" t="s">
        <v>33</v>
      </c>
      <c r="V489" s="2" t="s">
        <v>34</v>
      </c>
      <c r="W489" s="2" t="s">
        <v>212</v>
      </c>
      <c r="X489" s="2" t="s">
        <v>995</v>
      </c>
      <c r="Y489" s="2">
        <v>84106</v>
      </c>
      <c r="Z489" s="10">
        <v>42056</v>
      </c>
      <c r="AA489" s="14" t="str">
        <f>TEXT(Table1[[#This Row],[Order Date]],"mmmm")</f>
        <v>February</v>
      </c>
      <c r="AB489" s="8" t="str">
        <f>TEXT(Table1[[#This Row],[Order Date]],"yyyy")</f>
        <v>2015</v>
      </c>
      <c r="AC489" s="10">
        <v>42057</v>
      </c>
      <c r="AD489" s="2">
        <v>-74.479599999999991</v>
      </c>
      <c r="AE489" s="2">
        <v>18</v>
      </c>
      <c r="AF489" s="2">
        <v>78.59</v>
      </c>
      <c r="AG489" s="2">
        <v>89059</v>
      </c>
      <c r="AH489" s="7" t="str">
        <f>IF(COUNTIF(Returns!$A$2:$A$1635,Orders!AG489)&gt;0,"Returned","Not Returned")</f>
        <v>Not Returned</v>
      </c>
    </row>
    <row r="490" spans="5:34" ht="12.75" customHeight="1" thickTop="1" thickBot="1" x14ac:dyDescent="0.3">
      <c r="E490" s="11">
        <v>19263</v>
      </c>
      <c r="F490" s="12" t="s">
        <v>25</v>
      </c>
      <c r="G490" s="12">
        <v>0.09</v>
      </c>
      <c r="H490" s="12">
        <v>155.99</v>
      </c>
      <c r="I490" s="12">
        <v>8.99</v>
      </c>
      <c r="J490" s="12">
        <v>875</v>
      </c>
      <c r="K490" s="7" t="str">
        <f>IF(COUNTIF(Table1[Customer ID],Table1[[#This Row],[Customer ID]])&gt;1,"Repeat Customer","One-Time Customer")</f>
        <v>Repeat Customer</v>
      </c>
      <c r="L490" s="12" t="s">
        <v>993</v>
      </c>
      <c r="M490" s="12" t="s">
        <v>49</v>
      </c>
      <c r="N490" s="12" t="s">
        <v>58</v>
      </c>
      <c r="O490" s="12" t="s">
        <v>77</v>
      </c>
      <c r="P490" s="12" t="s">
        <v>78</v>
      </c>
      <c r="Q490" s="12" t="s">
        <v>59</v>
      </c>
      <c r="R490" s="12" t="s">
        <v>996</v>
      </c>
      <c r="S490" s="12">
        <v>0.57999999999999996</v>
      </c>
      <c r="T490" s="7">
        <f>Table1[[#This Row],[Profit]]/Table1[[#This Row],[Sales]]</f>
        <v>-0.46714119611353627</v>
      </c>
      <c r="U490" s="12" t="s">
        <v>33</v>
      </c>
      <c r="V490" s="12" t="s">
        <v>34</v>
      </c>
      <c r="W490" s="12" t="s">
        <v>212</v>
      </c>
      <c r="X490" s="12" t="s">
        <v>995</v>
      </c>
      <c r="Y490" s="12">
        <v>84106</v>
      </c>
      <c r="Z490" s="13">
        <v>42056</v>
      </c>
      <c r="AA490" s="14" t="str">
        <f>TEXT(Table1[[#This Row],[Order Date]],"mmmm")</f>
        <v>February</v>
      </c>
      <c r="AB490" s="8" t="str">
        <f>TEXT(Table1[[#This Row],[Order Date]],"yyyy")</f>
        <v>2015</v>
      </c>
      <c r="AC490" s="13">
        <v>42058</v>
      </c>
      <c r="AD490" s="12">
        <v>-232.22056000000003</v>
      </c>
      <c r="AE490" s="12">
        <v>4</v>
      </c>
      <c r="AF490" s="12">
        <v>497.11</v>
      </c>
      <c r="AG490" s="12">
        <v>89059</v>
      </c>
      <c r="AH490" s="7" t="str">
        <f>IF(COUNTIF(Returns!$A$2:$A$1635,Orders!AG490)&gt;0,"Returned","Not Returned")</f>
        <v>Not Returned</v>
      </c>
    </row>
    <row r="491" spans="5:34" ht="13.8" thickTop="1" thickBot="1" x14ac:dyDescent="0.3">
      <c r="E491" s="9">
        <v>18054</v>
      </c>
      <c r="F491" s="2" t="s">
        <v>47</v>
      </c>
      <c r="G491" s="2">
        <v>7.0000000000000007E-2</v>
      </c>
      <c r="H491" s="2">
        <v>5.68</v>
      </c>
      <c r="I491" s="2">
        <v>1.39</v>
      </c>
      <c r="J491" s="2">
        <v>880</v>
      </c>
      <c r="K491" s="7" t="str">
        <f>IF(COUNTIF(Table1[Customer ID],Table1[[#This Row],[Customer ID]])&gt;1,"Repeat Customer","One-Time Customer")</f>
        <v>Repeat Customer</v>
      </c>
      <c r="L491" s="2" t="s">
        <v>997</v>
      </c>
      <c r="M491" s="2" t="s">
        <v>49</v>
      </c>
      <c r="N491" s="2" t="s">
        <v>58</v>
      </c>
      <c r="O491" s="2" t="s">
        <v>29</v>
      </c>
      <c r="P491" s="2" t="s">
        <v>69</v>
      </c>
      <c r="Q491" s="2" t="s">
        <v>59</v>
      </c>
      <c r="R491" s="2" t="s">
        <v>998</v>
      </c>
      <c r="S491" s="2">
        <v>0.38</v>
      </c>
      <c r="T491" s="7">
        <f>Table1[[#This Row],[Profit]]/Table1[[#This Row],[Sales]]</f>
        <v>0.69</v>
      </c>
      <c r="U491" s="2" t="s">
        <v>33</v>
      </c>
      <c r="V491" s="2" t="s">
        <v>34</v>
      </c>
      <c r="W491" s="2" t="s">
        <v>378</v>
      </c>
      <c r="X491" s="2" t="s">
        <v>999</v>
      </c>
      <c r="Y491" s="2">
        <v>85254</v>
      </c>
      <c r="Z491" s="10">
        <v>42088</v>
      </c>
      <c r="AA491" s="14" t="str">
        <f>TEXT(Table1[[#This Row],[Order Date]],"mmmm")</f>
        <v>March</v>
      </c>
      <c r="AB491" s="8" t="str">
        <f>TEXT(Table1[[#This Row],[Order Date]],"yyyy")</f>
        <v>2015</v>
      </c>
      <c r="AC491" s="10">
        <v>42090</v>
      </c>
      <c r="AD491" s="2">
        <v>18.643799999999999</v>
      </c>
      <c r="AE491" s="2">
        <v>5</v>
      </c>
      <c r="AF491" s="2">
        <v>27.02</v>
      </c>
      <c r="AG491" s="2">
        <v>86153</v>
      </c>
      <c r="AH491" s="7" t="str">
        <f>IF(COUNTIF(Returns!$A$2:$A$1635,Orders!AG491)&gt;0,"Returned","Not Returned")</f>
        <v>Not Returned</v>
      </c>
    </row>
    <row r="492" spans="5:34" ht="13.8" thickTop="1" thickBot="1" x14ac:dyDescent="0.3">
      <c r="E492" s="11">
        <v>18055</v>
      </c>
      <c r="F492" s="12" t="s">
        <v>47</v>
      </c>
      <c r="G492" s="12">
        <v>0.06</v>
      </c>
      <c r="H492" s="12">
        <v>22.84</v>
      </c>
      <c r="I492" s="12">
        <v>11.54</v>
      </c>
      <c r="J492" s="12">
        <v>880</v>
      </c>
      <c r="K492" s="7" t="str">
        <f>IF(COUNTIF(Table1[Customer ID],Table1[[#This Row],[Customer ID]])&gt;1,"Repeat Customer","One-Time Customer")</f>
        <v>Repeat Customer</v>
      </c>
      <c r="L492" s="12" t="s">
        <v>997</v>
      </c>
      <c r="M492" s="12" t="s">
        <v>49</v>
      </c>
      <c r="N492" s="12" t="s">
        <v>58</v>
      </c>
      <c r="O492" s="12" t="s">
        <v>29</v>
      </c>
      <c r="P492" s="12" t="s">
        <v>93</v>
      </c>
      <c r="Q492" s="12" t="s">
        <v>59</v>
      </c>
      <c r="R492" s="12" t="s">
        <v>227</v>
      </c>
      <c r="S492" s="12">
        <v>0.39</v>
      </c>
      <c r="T492" s="7">
        <f>Table1[[#This Row],[Profit]]/Table1[[#This Row],[Sales]]</f>
        <v>-1.1290205999277194</v>
      </c>
      <c r="U492" s="12" t="s">
        <v>33</v>
      </c>
      <c r="V492" s="12" t="s">
        <v>34</v>
      </c>
      <c r="W492" s="12" t="s">
        <v>378</v>
      </c>
      <c r="X492" s="12" t="s">
        <v>999</v>
      </c>
      <c r="Y492" s="12">
        <v>85254</v>
      </c>
      <c r="Z492" s="13">
        <v>42088</v>
      </c>
      <c r="AA492" s="14" t="str">
        <f>TEXT(Table1[[#This Row],[Order Date]],"mmmm")</f>
        <v>March</v>
      </c>
      <c r="AB492" s="8" t="str">
        <f>TEXT(Table1[[#This Row],[Order Date]],"yyyy")</f>
        <v>2015</v>
      </c>
      <c r="AC492" s="13">
        <v>42090</v>
      </c>
      <c r="AD492" s="12">
        <v>-31.24</v>
      </c>
      <c r="AE492" s="12">
        <v>1</v>
      </c>
      <c r="AF492" s="12">
        <v>27.67</v>
      </c>
      <c r="AG492" s="12">
        <v>86153</v>
      </c>
      <c r="AH492" s="7" t="str">
        <f>IF(COUNTIF(Returns!$A$2:$A$1635,Orders!AG492)&gt;0,"Returned","Not Returned")</f>
        <v>Not Returned</v>
      </c>
    </row>
    <row r="493" spans="5:34" ht="12.75" customHeight="1" thickTop="1" thickBot="1" x14ac:dyDescent="0.3">
      <c r="E493" s="9">
        <v>19401</v>
      </c>
      <c r="F493" s="2" t="s">
        <v>47</v>
      </c>
      <c r="G493" s="2">
        <v>0.06</v>
      </c>
      <c r="H493" s="2">
        <v>25.98</v>
      </c>
      <c r="I493" s="2">
        <v>14.36</v>
      </c>
      <c r="J493" s="2">
        <v>885</v>
      </c>
      <c r="K493" s="7" t="str">
        <f>IF(COUNTIF(Table1[Customer ID],Table1[[#This Row],[Customer ID]])&gt;1,"Repeat Customer","One-Time Customer")</f>
        <v>One-Time Customer</v>
      </c>
      <c r="L493" s="2" t="s">
        <v>1000</v>
      </c>
      <c r="M493" s="2" t="s">
        <v>39</v>
      </c>
      <c r="N493" s="2" t="s">
        <v>28</v>
      </c>
      <c r="O493" s="2" t="s">
        <v>41</v>
      </c>
      <c r="P493" s="2" t="s">
        <v>42</v>
      </c>
      <c r="Q493" s="2" t="s">
        <v>43</v>
      </c>
      <c r="R493" s="2" t="s">
        <v>1001</v>
      </c>
      <c r="S493" s="2">
        <v>0.6</v>
      </c>
      <c r="T493" s="7">
        <f>Table1[[#This Row],[Profit]]/Table1[[#This Row],[Sales]]</f>
        <v>5.4073300050311579E-2</v>
      </c>
      <c r="U493" s="2" t="s">
        <v>33</v>
      </c>
      <c r="V493" s="2" t="s">
        <v>61</v>
      </c>
      <c r="W493" s="2" t="s">
        <v>130</v>
      </c>
      <c r="X493" s="2" t="s">
        <v>956</v>
      </c>
      <c r="Y493" s="2">
        <v>79109</v>
      </c>
      <c r="Z493" s="10">
        <v>42148</v>
      </c>
      <c r="AA493" s="14" t="str">
        <f>TEXT(Table1[[#This Row],[Order Date]],"mmmm")</f>
        <v>May</v>
      </c>
      <c r="AB493" s="8" t="str">
        <f>TEXT(Table1[[#This Row],[Order Date]],"yyyy")</f>
        <v>2015</v>
      </c>
      <c r="AC493" s="10">
        <v>42149</v>
      </c>
      <c r="AD493" s="2">
        <v>55.888000000000034</v>
      </c>
      <c r="AE493" s="2">
        <v>41</v>
      </c>
      <c r="AF493" s="2">
        <v>1033.56</v>
      </c>
      <c r="AG493" s="2">
        <v>89537</v>
      </c>
      <c r="AH493" s="7" t="str">
        <f>IF(COUNTIF(Returns!$A$2:$A$1635,Orders!AG493)&gt;0,"Returned","Not Returned")</f>
        <v>Not Returned</v>
      </c>
    </row>
    <row r="494" spans="5:34" ht="12.75" customHeight="1" thickTop="1" thickBot="1" x14ac:dyDescent="0.3">
      <c r="E494" s="11">
        <v>26011</v>
      </c>
      <c r="F494" s="12" t="s">
        <v>47</v>
      </c>
      <c r="G494" s="12">
        <v>0.08</v>
      </c>
      <c r="H494" s="12">
        <v>1.81</v>
      </c>
      <c r="I494" s="12">
        <v>0.75</v>
      </c>
      <c r="J494" s="12">
        <v>890</v>
      </c>
      <c r="K494" s="7" t="str">
        <f>IF(COUNTIF(Table1[Customer ID],Table1[[#This Row],[Customer ID]])&gt;1,"Repeat Customer","One-Time Customer")</f>
        <v>Repeat Customer</v>
      </c>
      <c r="L494" s="12" t="s">
        <v>1002</v>
      </c>
      <c r="M494" s="12" t="s">
        <v>49</v>
      </c>
      <c r="N494" s="12" t="s">
        <v>114</v>
      </c>
      <c r="O494" s="12" t="s">
        <v>41</v>
      </c>
      <c r="P494" s="12" t="s">
        <v>42</v>
      </c>
      <c r="Q494" s="12" t="s">
        <v>43</v>
      </c>
      <c r="R494" s="12" t="s">
        <v>1003</v>
      </c>
      <c r="S494" s="12">
        <v>0.57999999999999996</v>
      </c>
      <c r="T494" s="7">
        <f>Table1[[#This Row],[Profit]]/Table1[[#This Row],[Sales]]</f>
        <v>6.6219328993490242E-2</v>
      </c>
      <c r="U494" s="12" t="s">
        <v>33</v>
      </c>
      <c r="V494" s="12" t="s">
        <v>61</v>
      </c>
      <c r="W494" s="12" t="s">
        <v>130</v>
      </c>
      <c r="X494" s="12" t="s">
        <v>1004</v>
      </c>
      <c r="Y494" s="12">
        <v>76021</v>
      </c>
      <c r="Z494" s="13">
        <v>42009</v>
      </c>
      <c r="AA494" s="14" t="str">
        <f>TEXT(Table1[[#This Row],[Order Date]],"mmmm")</f>
        <v>January</v>
      </c>
      <c r="AB494" s="8" t="str">
        <f>TEXT(Table1[[#This Row],[Order Date]],"yyyy")</f>
        <v>2015</v>
      </c>
      <c r="AC494" s="13">
        <v>42010</v>
      </c>
      <c r="AD494" s="12">
        <v>1.3224</v>
      </c>
      <c r="AE494" s="12">
        <v>11</v>
      </c>
      <c r="AF494" s="12">
        <v>19.97</v>
      </c>
      <c r="AG494" s="12">
        <v>89536</v>
      </c>
      <c r="AH494" s="7" t="str">
        <f>IF(COUNTIF(Returns!$A$2:$A$1635,Orders!AG494)&gt;0,"Returned","Not Returned")</f>
        <v>Not Returned</v>
      </c>
    </row>
    <row r="495" spans="5:34" ht="12.75" customHeight="1" thickTop="1" thickBot="1" x14ac:dyDescent="0.3">
      <c r="E495" s="9">
        <v>26015</v>
      </c>
      <c r="F495" s="2" t="s">
        <v>47</v>
      </c>
      <c r="G495" s="2">
        <v>0.04</v>
      </c>
      <c r="H495" s="2">
        <v>125.99</v>
      </c>
      <c r="I495" s="2">
        <v>5.26</v>
      </c>
      <c r="J495" s="2">
        <v>890</v>
      </c>
      <c r="K495" s="7" t="str">
        <f>IF(COUNTIF(Table1[Customer ID],Table1[[#This Row],[Customer ID]])&gt;1,"Repeat Customer","One-Time Customer")</f>
        <v>Repeat Customer</v>
      </c>
      <c r="L495" s="2" t="s">
        <v>1002</v>
      </c>
      <c r="M495" s="2" t="s">
        <v>49</v>
      </c>
      <c r="N495" s="2" t="s">
        <v>114</v>
      </c>
      <c r="O495" s="2" t="s">
        <v>77</v>
      </c>
      <c r="P495" s="2" t="s">
        <v>78</v>
      </c>
      <c r="Q495" s="2" t="s">
        <v>59</v>
      </c>
      <c r="R495" s="2" t="s">
        <v>1005</v>
      </c>
      <c r="S495" s="2">
        <v>0.55000000000000004</v>
      </c>
      <c r="T495" s="7">
        <f>Table1[[#This Row],[Profit]]/Table1[[#This Row],[Sales]]</f>
        <v>0.69</v>
      </c>
      <c r="U495" s="2" t="s">
        <v>33</v>
      </c>
      <c r="V495" s="2" t="s">
        <v>61</v>
      </c>
      <c r="W495" s="2" t="s">
        <v>130</v>
      </c>
      <c r="X495" s="2" t="s">
        <v>1004</v>
      </c>
      <c r="Y495" s="2">
        <v>76021</v>
      </c>
      <c r="Z495" s="10">
        <v>42009</v>
      </c>
      <c r="AA495" s="14" t="str">
        <f>TEXT(Table1[[#This Row],[Order Date]],"mmmm")</f>
        <v>January</v>
      </c>
      <c r="AB495" s="8" t="str">
        <f>TEXT(Table1[[#This Row],[Order Date]],"yyyy")</f>
        <v>2015</v>
      </c>
      <c r="AC495" s="10">
        <v>42009</v>
      </c>
      <c r="AD495" s="2">
        <v>455.42069999999995</v>
      </c>
      <c r="AE495" s="2">
        <v>6</v>
      </c>
      <c r="AF495" s="2">
        <v>660.03</v>
      </c>
      <c r="AG495" s="2">
        <v>89536</v>
      </c>
      <c r="AH495" s="7" t="str">
        <f>IF(COUNTIF(Returns!$A$2:$A$1635,Orders!AG495)&gt;0,"Returned","Not Returned")</f>
        <v>Not Returned</v>
      </c>
    </row>
    <row r="496" spans="5:34" ht="12.75" customHeight="1" thickTop="1" thickBot="1" x14ac:dyDescent="0.3">
      <c r="E496" s="11">
        <v>2045</v>
      </c>
      <c r="F496" s="12" t="s">
        <v>47</v>
      </c>
      <c r="G496" s="12">
        <v>0.01</v>
      </c>
      <c r="H496" s="12">
        <v>8.34</v>
      </c>
      <c r="I496" s="12">
        <v>0.96</v>
      </c>
      <c r="J496" s="12">
        <v>894</v>
      </c>
      <c r="K496" s="7" t="str">
        <f>IF(COUNTIF(Table1[Customer ID],Table1[[#This Row],[Customer ID]])&gt;1,"Repeat Customer","One-Time Customer")</f>
        <v>Repeat Customer</v>
      </c>
      <c r="L496" s="12" t="s">
        <v>1006</v>
      </c>
      <c r="M496" s="12" t="s">
        <v>49</v>
      </c>
      <c r="N496" s="12" t="s">
        <v>28</v>
      </c>
      <c r="O496" s="12" t="s">
        <v>41</v>
      </c>
      <c r="P496" s="12" t="s">
        <v>50</v>
      </c>
      <c r="Q496" s="12" t="s">
        <v>31</v>
      </c>
      <c r="R496" s="12" t="s">
        <v>1007</v>
      </c>
      <c r="S496" s="12">
        <v>0.43</v>
      </c>
      <c r="T496" s="7">
        <f>Table1[[#This Row],[Profit]]/Table1[[#This Row],[Sales]]</f>
        <v>0.14730815588589796</v>
      </c>
      <c r="U496" s="12" t="s">
        <v>33</v>
      </c>
      <c r="V496" s="12" t="s">
        <v>53</v>
      </c>
      <c r="W496" s="12" t="s">
        <v>1008</v>
      </c>
      <c r="X496" s="12" t="s">
        <v>35</v>
      </c>
      <c r="Y496" s="12">
        <v>20024</v>
      </c>
      <c r="Z496" s="13">
        <v>42014</v>
      </c>
      <c r="AA496" s="14" t="str">
        <f>TEXT(Table1[[#This Row],[Order Date]],"mmmm")</f>
        <v>January</v>
      </c>
      <c r="AB496" s="8" t="str">
        <f>TEXT(Table1[[#This Row],[Order Date]],"yyyy")</f>
        <v>2015</v>
      </c>
      <c r="AC496" s="13">
        <v>42016</v>
      </c>
      <c r="AD496" s="12">
        <v>29.332000000000001</v>
      </c>
      <c r="AE496" s="12">
        <v>24</v>
      </c>
      <c r="AF496" s="12">
        <v>199.12</v>
      </c>
      <c r="AG496" s="12">
        <v>14596</v>
      </c>
      <c r="AH496" s="7" t="str">
        <f>IF(COUNTIF(Returns!$A$2:$A$1635,Orders!AG496)&gt;0,"Returned","Not Returned")</f>
        <v>Not Returned</v>
      </c>
    </row>
    <row r="497" spans="5:34" ht="12.75" customHeight="1" thickTop="1" thickBot="1" x14ac:dyDescent="0.3">
      <c r="E497" s="9">
        <v>2046</v>
      </c>
      <c r="F497" s="2" t="s">
        <v>47</v>
      </c>
      <c r="G497" s="2">
        <v>0.06</v>
      </c>
      <c r="H497" s="2">
        <v>3.28</v>
      </c>
      <c r="I497" s="2">
        <v>3.97</v>
      </c>
      <c r="J497" s="2">
        <v>894</v>
      </c>
      <c r="K497" s="7" t="str">
        <f>IF(COUNTIF(Table1[Customer ID],Table1[[#This Row],[Customer ID]])&gt;1,"Repeat Customer","One-Time Customer")</f>
        <v>Repeat Customer</v>
      </c>
      <c r="L497" s="2" t="s">
        <v>1006</v>
      </c>
      <c r="M497" s="2" t="s">
        <v>49</v>
      </c>
      <c r="N497" s="2" t="s">
        <v>28</v>
      </c>
      <c r="O497" s="2" t="s">
        <v>29</v>
      </c>
      <c r="P497" s="2" t="s">
        <v>30</v>
      </c>
      <c r="Q497" s="2" t="s">
        <v>31</v>
      </c>
      <c r="R497" s="2" t="s">
        <v>1009</v>
      </c>
      <c r="S497" s="2">
        <v>0.56000000000000005</v>
      </c>
      <c r="T497" s="7">
        <f>Table1[[#This Row],[Profit]]/Table1[[#This Row],[Sales]]</f>
        <v>-1.3620525815647766</v>
      </c>
      <c r="U497" s="2" t="s">
        <v>33</v>
      </c>
      <c r="V497" s="2" t="s">
        <v>53</v>
      </c>
      <c r="W497" s="2" t="s">
        <v>1008</v>
      </c>
      <c r="X497" s="2" t="s">
        <v>35</v>
      </c>
      <c r="Y497" s="2">
        <v>20024</v>
      </c>
      <c r="Z497" s="10">
        <v>42014</v>
      </c>
      <c r="AA497" s="14" t="str">
        <f>TEXT(Table1[[#This Row],[Order Date]],"mmmm")</f>
        <v>January</v>
      </c>
      <c r="AB497" s="8" t="str">
        <f>TEXT(Table1[[#This Row],[Order Date]],"yyyy")</f>
        <v>2015</v>
      </c>
      <c r="AC497" s="10">
        <v>42015</v>
      </c>
      <c r="AD497" s="2">
        <v>-86</v>
      </c>
      <c r="AE497" s="2">
        <v>19</v>
      </c>
      <c r="AF497" s="2">
        <v>63.14</v>
      </c>
      <c r="AG497" s="2">
        <v>14596</v>
      </c>
      <c r="AH497" s="7" t="str">
        <f>IF(COUNTIF(Returns!$A$2:$A$1635,Orders!AG497)&gt;0,"Returned","Not Returned")</f>
        <v>Not Returned</v>
      </c>
    </row>
    <row r="498" spans="5:34" ht="12.75" customHeight="1" thickTop="1" thickBot="1" x14ac:dyDescent="0.3">
      <c r="E498" s="11">
        <v>5421</v>
      </c>
      <c r="F498" s="12" t="s">
        <v>106</v>
      </c>
      <c r="G498" s="12">
        <v>0.02</v>
      </c>
      <c r="H498" s="12">
        <v>1.1399999999999999</v>
      </c>
      <c r="I498" s="12">
        <v>0.7</v>
      </c>
      <c r="J498" s="12">
        <v>894</v>
      </c>
      <c r="K498" s="7" t="str">
        <f>IF(COUNTIF(Table1[Customer ID],Table1[[#This Row],[Customer ID]])&gt;1,"Repeat Customer","One-Time Customer")</f>
        <v>Repeat Customer</v>
      </c>
      <c r="L498" s="12" t="s">
        <v>1006</v>
      </c>
      <c r="M498" s="12" t="s">
        <v>49</v>
      </c>
      <c r="N498" s="12" t="s">
        <v>28</v>
      </c>
      <c r="O498" s="12" t="s">
        <v>29</v>
      </c>
      <c r="P498" s="12" t="s">
        <v>66</v>
      </c>
      <c r="Q498" s="12" t="s">
        <v>31</v>
      </c>
      <c r="R498" s="12" t="s">
        <v>1010</v>
      </c>
      <c r="S498" s="12">
        <v>0.38</v>
      </c>
      <c r="T498" s="7">
        <f>Table1[[#This Row],[Profit]]/Table1[[#This Row],[Sales]]</f>
        <v>-1.092530657748049E-2</v>
      </c>
      <c r="U498" s="12" t="s">
        <v>33</v>
      </c>
      <c r="V498" s="12" t="s">
        <v>53</v>
      </c>
      <c r="W498" s="12" t="s">
        <v>1008</v>
      </c>
      <c r="X498" s="12" t="s">
        <v>35</v>
      </c>
      <c r="Y498" s="12">
        <v>20024</v>
      </c>
      <c r="Z498" s="13">
        <v>42037</v>
      </c>
      <c r="AA498" s="14" t="str">
        <f>TEXT(Table1[[#This Row],[Order Date]],"mmmm")</f>
        <v>February</v>
      </c>
      <c r="AB498" s="8" t="str">
        <f>TEXT(Table1[[#This Row],[Order Date]],"yyyy")</f>
        <v>2015</v>
      </c>
      <c r="AC498" s="13">
        <v>42037</v>
      </c>
      <c r="AD498" s="12">
        <v>-0.49</v>
      </c>
      <c r="AE498" s="12">
        <v>38</v>
      </c>
      <c r="AF498" s="12">
        <v>44.85</v>
      </c>
      <c r="AG498" s="12">
        <v>38529</v>
      </c>
      <c r="AH498" s="7" t="str">
        <f>IF(COUNTIF(Returns!$A$2:$A$1635,Orders!AG498)&gt;0,"Returned","Not Returned")</f>
        <v>Not Returned</v>
      </c>
    </row>
    <row r="499" spans="5:34" ht="12.75" customHeight="1" thickTop="1" thickBot="1" x14ac:dyDescent="0.3">
      <c r="E499" s="9">
        <v>20045</v>
      </c>
      <c r="F499" s="2" t="s">
        <v>47</v>
      </c>
      <c r="G499" s="2">
        <v>0.01</v>
      </c>
      <c r="H499" s="2">
        <v>8.34</v>
      </c>
      <c r="I499" s="2">
        <v>0.96</v>
      </c>
      <c r="J499" s="2">
        <v>896</v>
      </c>
      <c r="K499" s="7" t="str">
        <f>IF(COUNTIF(Table1[Customer ID],Table1[[#This Row],[Customer ID]])&gt;1,"Repeat Customer","One-Time Customer")</f>
        <v>Repeat Customer</v>
      </c>
      <c r="L499" s="2" t="s">
        <v>1011</v>
      </c>
      <c r="M499" s="2" t="s">
        <v>49</v>
      </c>
      <c r="N499" s="2" t="s">
        <v>28</v>
      </c>
      <c r="O499" s="2" t="s">
        <v>41</v>
      </c>
      <c r="P499" s="2" t="s">
        <v>50</v>
      </c>
      <c r="Q499" s="2" t="s">
        <v>31</v>
      </c>
      <c r="R499" s="2" t="s">
        <v>1007</v>
      </c>
      <c r="S499" s="2">
        <v>0.43</v>
      </c>
      <c r="T499" s="7">
        <f>Table1[[#This Row],[Profit]]/Table1[[#This Row],[Sales]]</f>
        <v>0.69</v>
      </c>
      <c r="U499" s="2" t="s">
        <v>33</v>
      </c>
      <c r="V499" s="2" t="s">
        <v>61</v>
      </c>
      <c r="W499" s="2" t="s">
        <v>130</v>
      </c>
      <c r="X499" s="2" t="s">
        <v>1012</v>
      </c>
      <c r="Y499" s="2">
        <v>76201</v>
      </c>
      <c r="Z499" s="10">
        <v>42014</v>
      </c>
      <c r="AA499" s="14" t="str">
        <f>TEXT(Table1[[#This Row],[Order Date]],"mmmm")</f>
        <v>January</v>
      </c>
      <c r="AB499" s="8" t="str">
        <f>TEXT(Table1[[#This Row],[Order Date]],"yyyy")</f>
        <v>2015</v>
      </c>
      <c r="AC499" s="10">
        <v>42016</v>
      </c>
      <c r="AD499" s="2">
        <v>34.348199999999999</v>
      </c>
      <c r="AE499" s="2">
        <v>6</v>
      </c>
      <c r="AF499" s="2">
        <v>49.78</v>
      </c>
      <c r="AG499" s="2">
        <v>90166</v>
      </c>
      <c r="AH499" s="7" t="str">
        <f>IF(COUNTIF(Returns!$A$2:$A$1635,Orders!AG499)&gt;0,"Returned","Not Returned")</f>
        <v>Not Returned</v>
      </c>
    </row>
    <row r="500" spans="5:34" ht="12.75" customHeight="1" thickTop="1" thickBot="1" x14ac:dyDescent="0.3">
      <c r="E500" s="11">
        <v>20046</v>
      </c>
      <c r="F500" s="12" t="s">
        <v>47</v>
      </c>
      <c r="G500" s="12">
        <v>0.06</v>
      </c>
      <c r="H500" s="12">
        <v>3.28</v>
      </c>
      <c r="I500" s="12">
        <v>3.97</v>
      </c>
      <c r="J500" s="12">
        <v>896</v>
      </c>
      <c r="K500" s="7" t="str">
        <f>IF(COUNTIF(Table1[Customer ID],Table1[[#This Row],[Customer ID]])&gt;1,"Repeat Customer","One-Time Customer")</f>
        <v>Repeat Customer</v>
      </c>
      <c r="L500" s="12" t="s">
        <v>1011</v>
      </c>
      <c r="M500" s="12" t="s">
        <v>49</v>
      </c>
      <c r="N500" s="12" t="s">
        <v>28</v>
      </c>
      <c r="O500" s="12" t="s">
        <v>29</v>
      </c>
      <c r="P500" s="12" t="s">
        <v>30</v>
      </c>
      <c r="Q500" s="12" t="s">
        <v>31</v>
      </c>
      <c r="R500" s="12" t="s">
        <v>1009</v>
      </c>
      <c r="S500" s="12">
        <v>0.56000000000000005</v>
      </c>
      <c r="T500" s="7">
        <f>Table1[[#This Row],[Profit]]/Table1[[#This Row],[Sales]]</f>
        <v>-4.0102286401925396</v>
      </c>
      <c r="U500" s="12" t="s">
        <v>33</v>
      </c>
      <c r="V500" s="12" t="s">
        <v>61</v>
      </c>
      <c r="W500" s="12" t="s">
        <v>130</v>
      </c>
      <c r="X500" s="12" t="s">
        <v>1012</v>
      </c>
      <c r="Y500" s="12">
        <v>76201</v>
      </c>
      <c r="Z500" s="13">
        <v>42014</v>
      </c>
      <c r="AA500" s="14" t="str">
        <f>TEXT(Table1[[#This Row],[Order Date]],"mmmm")</f>
        <v>January</v>
      </c>
      <c r="AB500" s="8" t="str">
        <f>TEXT(Table1[[#This Row],[Order Date]],"yyyy")</f>
        <v>2015</v>
      </c>
      <c r="AC500" s="13">
        <v>42015</v>
      </c>
      <c r="AD500" s="12">
        <v>-66.650000000000006</v>
      </c>
      <c r="AE500" s="12">
        <v>5</v>
      </c>
      <c r="AF500" s="12">
        <v>16.62</v>
      </c>
      <c r="AG500" s="12">
        <v>90166</v>
      </c>
      <c r="AH500" s="7" t="str">
        <f>IF(COUNTIF(Returns!$A$2:$A$1635,Orders!AG500)&gt;0,"Returned","Not Returned")</f>
        <v>Not Returned</v>
      </c>
    </row>
    <row r="501" spans="5:34" ht="12.75" customHeight="1" thickTop="1" thickBot="1" x14ac:dyDescent="0.3">
      <c r="E501" s="9">
        <v>19470</v>
      </c>
      <c r="F501" s="2" t="s">
        <v>47</v>
      </c>
      <c r="G501" s="2">
        <v>0.06</v>
      </c>
      <c r="H501" s="2">
        <v>47.98</v>
      </c>
      <c r="I501" s="2">
        <v>3.61</v>
      </c>
      <c r="J501" s="2">
        <v>896</v>
      </c>
      <c r="K501" s="7" t="str">
        <f>IF(COUNTIF(Table1[Customer ID],Table1[[#This Row],[Customer ID]])&gt;1,"Repeat Customer","One-Time Customer")</f>
        <v>Repeat Customer</v>
      </c>
      <c r="L501" s="2" t="s">
        <v>1011</v>
      </c>
      <c r="M501" s="2" t="s">
        <v>49</v>
      </c>
      <c r="N501" s="2" t="s">
        <v>28</v>
      </c>
      <c r="O501" s="2" t="s">
        <v>77</v>
      </c>
      <c r="P501" s="2" t="s">
        <v>180</v>
      </c>
      <c r="Q501" s="2" t="s">
        <v>51</v>
      </c>
      <c r="R501" s="2" t="s">
        <v>1013</v>
      </c>
      <c r="S501" s="2">
        <v>0.71</v>
      </c>
      <c r="T501" s="7">
        <f>Table1[[#This Row],[Profit]]/Table1[[#This Row],[Sales]]</f>
        <v>6.9454102920723224E-2</v>
      </c>
      <c r="U501" s="2" t="s">
        <v>33</v>
      </c>
      <c r="V501" s="2" t="s">
        <v>61</v>
      </c>
      <c r="W501" s="2" t="s">
        <v>130</v>
      </c>
      <c r="X501" s="2" t="s">
        <v>1012</v>
      </c>
      <c r="Y501" s="2">
        <v>76201</v>
      </c>
      <c r="Z501" s="10">
        <v>42175</v>
      </c>
      <c r="AA501" s="14" t="str">
        <f>TEXT(Table1[[#This Row],[Order Date]],"mmmm")</f>
        <v>June</v>
      </c>
      <c r="AB501" s="8" t="str">
        <f>TEXT(Table1[[#This Row],[Order Date]],"yyyy")</f>
        <v>2015</v>
      </c>
      <c r="AC501" s="10">
        <v>42177</v>
      </c>
      <c r="AD501" s="2">
        <v>35.954999999999998</v>
      </c>
      <c r="AE501" s="2">
        <v>11</v>
      </c>
      <c r="AF501" s="2">
        <v>517.67999999999995</v>
      </c>
      <c r="AG501" s="2">
        <v>90167</v>
      </c>
      <c r="AH501" s="7" t="str">
        <f>IF(COUNTIF(Returns!$A$2:$A$1635,Orders!AG501)&gt;0,"Returned","Not Returned")</f>
        <v>Not Returned</v>
      </c>
    </row>
    <row r="502" spans="5:34" ht="12.75" customHeight="1" thickTop="1" thickBot="1" x14ac:dyDescent="0.3">
      <c r="E502" s="11">
        <v>4724</v>
      </c>
      <c r="F502" s="12" t="s">
        <v>25</v>
      </c>
      <c r="G502" s="12">
        <v>0.04</v>
      </c>
      <c r="H502" s="12">
        <v>90.97</v>
      </c>
      <c r="I502" s="12">
        <v>28</v>
      </c>
      <c r="J502" s="12">
        <v>898</v>
      </c>
      <c r="K502" s="7" t="str">
        <f>IF(COUNTIF(Table1[Customer ID],Table1[[#This Row],[Customer ID]])&gt;1,"Repeat Customer","One-Time Customer")</f>
        <v>Repeat Customer</v>
      </c>
      <c r="L502" s="12" t="s">
        <v>1014</v>
      </c>
      <c r="M502" s="12" t="s">
        <v>39</v>
      </c>
      <c r="N502" s="12" t="s">
        <v>58</v>
      </c>
      <c r="O502" s="12" t="s">
        <v>77</v>
      </c>
      <c r="P502" s="12" t="s">
        <v>85</v>
      </c>
      <c r="Q502" s="12" t="s">
        <v>43</v>
      </c>
      <c r="R502" s="12" t="s">
        <v>1015</v>
      </c>
      <c r="S502" s="12">
        <v>0.38</v>
      </c>
      <c r="T502" s="7">
        <f>Table1[[#This Row],[Profit]]/Table1[[#This Row],[Sales]]</f>
        <v>-0.30192252010256238</v>
      </c>
      <c r="U502" s="12" t="s">
        <v>33</v>
      </c>
      <c r="V502" s="12" t="s">
        <v>53</v>
      </c>
      <c r="W502" s="12" t="s">
        <v>71</v>
      </c>
      <c r="X502" s="12" t="s">
        <v>90</v>
      </c>
      <c r="Y502" s="12">
        <v>10039</v>
      </c>
      <c r="Z502" s="13">
        <v>42016</v>
      </c>
      <c r="AA502" s="14" t="str">
        <f>TEXT(Table1[[#This Row],[Order Date]],"mmmm")</f>
        <v>January</v>
      </c>
      <c r="AB502" s="8" t="str">
        <f>TEXT(Table1[[#This Row],[Order Date]],"yyyy")</f>
        <v>2015</v>
      </c>
      <c r="AC502" s="13">
        <v>42017</v>
      </c>
      <c r="AD502" s="12">
        <v>-173.09520000000001</v>
      </c>
      <c r="AE502" s="12">
        <v>6</v>
      </c>
      <c r="AF502" s="12">
        <v>573.30999999999995</v>
      </c>
      <c r="AG502" s="12">
        <v>33635</v>
      </c>
      <c r="AH502" s="7" t="str">
        <f>IF(COUNTIF(Returns!$A$2:$A$1635,Orders!AG502)&gt;0,"Returned","Not Returned")</f>
        <v>Not Returned</v>
      </c>
    </row>
    <row r="503" spans="5:34" ht="12.75" customHeight="1" thickTop="1" thickBot="1" x14ac:dyDescent="0.3">
      <c r="E503" s="9">
        <v>4725</v>
      </c>
      <c r="F503" s="2" t="s">
        <v>25</v>
      </c>
      <c r="G503" s="2">
        <v>7.0000000000000007E-2</v>
      </c>
      <c r="H503" s="2">
        <v>20.34</v>
      </c>
      <c r="I503" s="2">
        <v>35</v>
      </c>
      <c r="J503" s="2">
        <v>898</v>
      </c>
      <c r="K503" s="7" t="str">
        <f>IF(COUNTIF(Table1[Customer ID],Table1[[#This Row],[Customer ID]])&gt;1,"Repeat Customer","One-Time Customer")</f>
        <v>Repeat Customer</v>
      </c>
      <c r="L503" s="2" t="s">
        <v>1014</v>
      </c>
      <c r="M503" s="2" t="s">
        <v>49</v>
      </c>
      <c r="N503" s="2" t="s">
        <v>58</v>
      </c>
      <c r="O503" s="2" t="s">
        <v>29</v>
      </c>
      <c r="P503" s="2" t="s">
        <v>141</v>
      </c>
      <c r="Q503" s="2" t="s">
        <v>236</v>
      </c>
      <c r="R503" s="2" t="s">
        <v>375</v>
      </c>
      <c r="S503" s="2">
        <v>0.84</v>
      </c>
      <c r="T503" s="7">
        <f>Table1[[#This Row],[Profit]]/Table1[[#This Row],[Sales]]</f>
        <v>-0.68573058546673327</v>
      </c>
      <c r="U503" s="2" t="s">
        <v>33</v>
      </c>
      <c r="V503" s="2" t="s">
        <v>53</v>
      </c>
      <c r="W503" s="2" t="s">
        <v>71</v>
      </c>
      <c r="X503" s="2" t="s">
        <v>90</v>
      </c>
      <c r="Y503" s="2">
        <v>10039</v>
      </c>
      <c r="Z503" s="10">
        <v>42016</v>
      </c>
      <c r="AA503" s="14" t="str">
        <f>TEXT(Table1[[#This Row],[Order Date]],"mmmm")</f>
        <v>January</v>
      </c>
      <c r="AB503" s="8" t="str">
        <f>TEXT(Table1[[#This Row],[Order Date]],"yyyy")</f>
        <v>2015</v>
      </c>
      <c r="AC503" s="10">
        <v>42017</v>
      </c>
      <c r="AD503" s="2">
        <v>-96.16</v>
      </c>
      <c r="AE503" s="2">
        <v>5</v>
      </c>
      <c r="AF503" s="2">
        <v>140.22999999999999</v>
      </c>
      <c r="AG503" s="2">
        <v>33635</v>
      </c>
      <c r="AH503" s="7" t="str">
        <f>IF(COUNTIF(Returns!$A$2:$A$1635,Orders!AG503)&gt;0,"Returned","Not Returned")</f>
        <v>Not Returned</v>
      </c>
    </row>
    <row r="504" spans="5:34" ht="12.75" customHeight="1" thickTop="1" thickBot="1" x14ac:dyDescent="0.3">
      <c r="E504" s="11">
        <v>1311</v>
      </c>
      <c r="F504" s="12" t="s">
        <v>37</v>
      </c>
      <c r="G504" s="12">
        <v>0.02</v>
      </c>
      <c r="H504" s="12">
        <v>12.53</v>
      </c>
      <c r="I504" s="12">
        <v>0.49</v>
      </c>
      <c r="J504" s="12">
        <v>898</v>
      </c>
      <c r="K504" s="7" t="str">
        <f>IF(COUNTIF(Table1[Customer ID],Table1[[#This Row],[Customer ID]])&gt;1,"Repeat Customer","One-Time Customer")</f>
        <v>Repeat Customer</v>
      </c>
      <c r="L504" s="12" t="s">
        <v>1014</v>
      </c>
      <c r="M504" s="12" t="s">
        <v>49</v>
      </c>
      <c r="N504" s="12" t="s">
        <v>58</v>
      </c>
      <c r="O504" s="12" t="s">
        <v>29</v>
      </c>
      <c r="P504" s="12" t="s">
        <v>134</v>
      </c>
      <c r="Q504" s="12" t="s">
        <v>59</v>
      </c>
      <c r="R504" s="12" t="s">
        <v>1016</v>
      </c>
      <c r="S504" s="12">
        <v>0.38</v>
      </c>
      <c r="T504" s="7">
        <f>Table1[[#This Row],[Profit]]/Table1[[#This Row],[Sales]]</f>
        <v>0.44310611668124611</v>
      </c>
      <c r="U504" s="12" t="s">
        <v>33</v>
      </c>
      <c r="V504" s="12" t="s">
        <v>53</v>
      </c>
      <c r="W504" s="12" t="s">
        <v>71</v>
      </c>
      <c r="X504" s="12" t="s">
        <v>90</v>
      </c>
      <c r="Y504" s="12">
        <v>10039</v>
      </c>
      <c r="Z504" s="13">
        <v>42031</v>
      </c>
      <c r="AA504" s="14" t="str">
        <f>TEXT(Table1[[#This Row],[Order Date]],"mmmm")</f>
        <v>January</v>
      </c>
      <c r="AB504" s="8" t="str">
        <f>TEXT(Table1[[#This Row],[Order Date]],"yyyy")</f>
        <v>2015</v>
      </c>
      <c r="AC504" s="13">
        <v>42031</v>
      </c>
      <c r="AD504" s="12">
        <v>263.39999999999998</v>
      </c>
      <c r="AE504" s="12">
        <v>47</v>
      </c>
      <c r="AF504" s="12">
        <v>594.44000000000005</v>
      </c>
      <c r="AG504" s="12">
        <v>9606</v>
      </c>
      <c r="AH504" s="7" t="str">
        <f>IF(COUNTIF(Returns!$A$2:$A$1635,Orders!AG504)&gt;0,"Returned","Not Returned")</f>
        <v>Not Returned</v>
      </c>
    </row>
    <row r="505" spans="5:34" ht="12.75" customHeight="1" thickTop="1" thickBot="1" x14ac:dyDescent="0.3">
      <c r="E505" s="9">
        <v>1312</v>
      </c>
      <c r="F505" s="2" t="s">
        <v>37</v>
      </c>
      <c r="G505" s="2">
        <v>7.0000000000000007E-2</v>
      </c>
      <c r="H505" s="2">
        <v>5.18</v>
      </c>
      <c r="I505" s="2">
        <v>2.04</v>
      </c>
      <c r="J505" s="2">
        <v>898</v>
      </c>
      <c r="K505" s="7" t="str">
        <f>IF(COUNTIF(Table1[Customer ID],Table1[[#This Row],[Customer ID]])&gt;1,"Repeat Customer","One-Time Customer")</f>
        <v>Repeat Customer</v>
      </c>
      <c r="L505" s="2" t="s">
        <v>1014</v>
      </c>
      <c r="M505" s="2" t="s">
        <v>27</v>
      </c>
      <c r="N505" s="2" t="s">
        <v>58</v>
      </c>
      <c r="O505" s="2" t="s">
        <v>29</v>
      </c>
      <c r="P505" s="2" t="s">
        <v>93</v>
      </c>
      <c r="Q505" s="2" t="s">
        <v>31</v>
      </c>
      <c r="R505" s="2" t="s">
        <v>167</v>
      </c>
      <c r="S505" s="2">
        <v>0.36</v>
      </c>
      <c r="T505" s="7">
        <f>Table1[[#This Row],[Profit]]/Table1[[#This Row],[Sales]]</f>
        <v>0.16328227571115975</v>
      </c>
      <c r="U505" s="2" t="s">
        <v>33</v>
      </c>
      <c r="V505" s="2" t="s">
        <v>53</v>
      </c>
      <c r="W505" s="2" t="s">
        <v>71</v>
      </c>
      <c r="X505" s="2" t="s">
        <v>90</v>
      </c>
      <c r="Y505" s="2">
        <v>10039</v>
      </c>
      <c r="Z505" s="10">
        <v>42031</v>
      </c>
      <c r="AA505" s="14" t="str">
        <f>TEXT(Table1[[#This Row],[Order Date]],"mmmm")</f>
        <v>January</v>
      </c>
      <c r="AB505" s="8" t="str">
        <f>TEXT(Table1[[#This Row],[Order Date]],"yyyy")</f>
        <v>2015</v>
      </c>
      <c r="AC505" s="10">
        <v>42033</v>
      </c>
      <c r="AD505" s="2">
        <v>37.31</v>
      </c>
      <c r="AE505" s="2">
        <v>44</v>
      </c>
      <c r="AF505" s="2">
        <v>228.5</v>
      </c>
      <c r="AG505" s="2">
        <v>9606</v>
      </c>
      <c r="AH505" s="7" t="str">
        <f>IF(COUNTIF(Returns!$A$2:$A$1635,Orders!AG505)&gt;0,"Returned","Not Returned")</f>
        <v>Not Returned</v>
      </c>
    </row>
    <row r="506" spans="5:34" ht="12.75" customHeight="1" thickTop="1" thickBot="1" x14ac:dyDescent="0.3">
      <c r="E506" s="11">
        <v>22724</v>
      </c>
      <c r="F506" s="12" t="s">
        <v>25</v>
      </c>
      <c r="G506" s="12">
        <v>0.04</v>
      </c>
      <c r="H506" s="12">
        <v>90.97</v>
      </c>
      <c r="I506" s="12">
        <v>28</v>
      </c>
      <c r="J506" s="12">
        <v>899</v>
      </c>
      <c r="K506" s="7" t="str">
        <f>IF(COUNTIF(Table1[Customer ID],Table1[[#This Row],[Customer ID]])&gt;1,"Repeat Customer","One-Time Customer")</f>
        <v>Repeat Customer</v>
      </c>
      <c r="L506" s="12" t="s">
        <v>1017</v>
      </c>
      <c r="M506" s="12" t="s">
        <v>39</v>
      </c>
      <c r="N506" s="12" t="s">
        <v>58</v>
      </c>
      <c r="O506" s="12" t="s">
        <v>77</v>
      </c>
      <c r="P506" s="12" t="s">
        <v>85</v>
      </c>
      <c r="Q506" s="12" t="s">
        <v>43</v>
      </c>
      <c r="R506" s="12" t="s">
        <v>1015</v>
      </c>
      <c r="S506" s="12">
        <v>0.38</v>
      </c>
      <c r="T506" s="7">
        <f>Table1[[#This Row],[Profit]]/Table1[[#This Row],[Sales]]</f>
        <v>-0.90578335949764521</v>
      </c>
      <c r="U506" s="12" t="s">
        <v>33</v>
      </c>
      <c r="V506" s="12" t="s">
        <v>53</v>
      </c>
      <c r="W506" s="12" t="s">
        <v>234</v>
      </c>
      <c r="X506" s="12" t="s">
        <v>1018</v>
      </c>
      <c r="Y506" s="12">
        <v>16602</v>
      </c>
      <c r="Z506" s="13">
        <v>42016</v>
      </c>
      <c r="AA506" s="14" t="str">
        <f>TEXT(Table1[[#This Row],[Order Date]],"mmmm")</f>
        <v>January</v>
      </c>
      <c r="AB506" s="8" t="str">
        <f>TEXT(Table1[[#This Row],[Order Date]],"yyyy")</f>
        <v>2015</v>
      </c>
      <c r="AC506" s="13">
        <v>42017</v>
      </c>
      <c r="AD506" s="12">
        <v>-173.09520000000001</v>
      </c>
      <c r="AE506" s="12">
        <v>2</v>
      </c>
      <c r="AF506" s="12">
        <v>191.1</v>
      </c>
      <c r="AG506" s="12">
        <v>86263</v>
      </c>
      <c r="AH506" s="7" t="str">
        <f>IF(COUNTIF(Returns!$A$2:$A$1635,Orders!AG506)&gt;0,"Returned","Not Returned")</f>
        <v>Not Returned</v>
      </c>
    </row>
    <row r="507" spans="5:34" ht="12.75" customHeight="1" thickTop="1" thickBot="1" x14ac:dyDescent="0.3">
      <c r="E507" s="9">
        <v>22725</v>
      </c>
      <c r="F507" s="2" t="s">
        <v>25</v>
      </c>
      <c r="G507" s="2">
        <v>7.0000000000000007E-2</v>
      </c>
      <c r="H507" s="2">
        <v>20.34</v>
      </c>
      <c r="I507" s="2">
        <v>35</v>
      </c>
      <c r="J507" s="2">
        <v>899</v>
      </c>
      <c r="K507" s="7" t="str">
        <f>IF(COUNTIF(Table1[Customer ID],Table1[[#This Row],[Customer ID]])&gt;1,"Repeat Customer","One-Time Customer")</f>
        <v>Repeat Customer</v>
      </c>
      <c r="L507" s="2" t="s">
        <v>1017</v>
      </c>
      <c r="M507" s="2" t="s">
        <v>49</v>
      </c>
      <c r="N507" s="2" t="s">
        <v>58</v>
      </c>
      <c r="O507" s="2" t="s">
        <v>29</v>
      </c>
      <c r="P507" s="2" t="s">
        <v>141</v>
      </c>
      <c r="Q507" s="2" t="s">
        <v>236</v>
      </c>
      <c r="R507" s="2" t="s">
        <v>375</v>
      </c>
      <c r="S507" s="2">
        <v>0.84</v>
      </c>
      <c r="T507" s="7">
        <f>Table1[[#This Row],[Profit]]/Table1[[#This Row],[Sales]]</f>
        <v>-3.4281639928698748</v>
      </c>
      <c r="U507" s="2" t="s">
        <v>33</v>
      </c>
      <c r="V507" s="2" t="s">
        <v>53</v>
      </c>
      <c r="W507" s="2" t="s">
        <v>234</v>
      </c>
      <c r="X507" s="2" t="s">
        <v>1018</v>
      </c>
      <c r="Y507" s="2">
        <v>16602</v>
      </c>
      <c r="Z507" s="10">
        <v>42016</v>
      </c>
      <c r="AA507" s="14" t="str">
        <f>TEXT(Table1[[#This Row],[Order Date]],"mmmm")</f>
        <v>January</v>
      </c>
      <c r="AB507" s="8" t="str">
        <f>TEXT(Table1[[#This Row],[Order Date]],"yyyy")</f>
        <v>2015</v>
      </c>
      <c r="AC507" s="10">
        <v>42017</v>
      </c>
      <c r="AD507" s="2">
        <v>-96.16</v>
      </c>
      <c r="AE507" s="2">
        <v>1</v>
      </c>
      <c r="AF507" s="2">
        <v>28.05</v>
      </c>
      <c r="AG507" s="2">
        <v>86263</v>
      </c>
      <c r="AH507" s="7" t="str">
        <f>IF(COUNTIF(Returns!$A$2:$A$1635,Orders!AG507)&gt;0,"Returned","Not Returned")</f>
        <v>Not Returned</v>
      </c>
    </row>
    <row r="508" spans="5:34" ht="12.75" customHeight="1" thickTop="1" thickBot="1" x14ac:dyDescent="0.3">
      <c r="E508" s="11">
        <v>19311</v>
      </c>
      <c r="F508" s="12" t="s">
        <v>37</v>
      </c>
      <c r="G508" s="12">
        <v>0.02</v>
      </c>
      <c r="H508" s="12">
        <v>12.53</v>
      </c>
      <c r="I508" s="12">
        <v>0.49</v>
      </c>
      <c r="J508" s="12">
        <v>899</v>
      </c>
      <c r="K508" s="7" t="str">
        <f>IF(COUNTIF(Table1[Customer ID],Table1[[#This Row],[Customer ID]])&gt;1,"Repeat Customer","One-Time Customer")</f>
        <v>Repeat Customer</v>
      </c>
      <c r="L508" s="12" t="s">
        <v>1017</v>
      </c>
      <c r="M508" s="12" t="s">
        <v>49</v>
      </c>
      <c r="N508" s="12" t="s">
        <v>58</v>
      </c>
      <c r="O508" s="12" t="s">
        <v>29</v>
      </c>
      <c r="P508" s="12" t="s">
        <v>134</v>
      </c>
      <c r="Q508" s="12" t="s">
        <v>59</v>
      </c>
      <c r="R508" s="12" t="s">
        <v>1016</v>
      </c>
      <c r="S508" s="12">
        <v>0.38</v>
      </c>
      <c r="T508" s="7">
        <f>Table1[[#This Row],[Profit]]/Table1[[#This Row],[Sales]]</f>
        <v>0.69</v>
      </c>
      <c r="U508" s="12" t="s">
        <v>33</v>
      </c>
      <c r="V508" s="12" t="s">
        <v>53</v>
      </c>
      <c r="W508" s="12" t="s">
        <v>234</v>
      </c>
      <c r="X508" s="12" t="s">
        <v>1018</v>
      </c>
      <c r="Y508" s="12">
        <v>16602</v>
      </c>
      <c r="Z508" s="13">
        <v>42031</v>
      </c>
      <c r="AA508" s="14" t="str">
        <f>TEXT(Table1[[#This Row],[Order Date]],"mmmm")</f>
        <v>January</v>
      </c>
      <c r="AB508" s="8" t="str">
        <f>TEXT(Table1[[#This Row],[Order Date]],"yyyy")</f>
        <v>2015</v>
      </c>
      <c r="AC508" s="13">
        <v>42031</v>
      </c>
      <c r="AD508" s="12">
        <v>104.7213</v>
      </c>
      <c r="AE508" s="12">
        <v>12</v>
      </c>
      <c r="AF508" s="12">
        <v>151.77000000000001</v>
      </c>
      <c r="AG508" s="12">
        <v>86264</v>
      </c>
      <c r="AH508" s="7" t="str">
        <f>IF(COUNTIF(Returns!$A$2:$A$1635,Orders!AG508)&gt;0,"Returned","Not Returned")</f>
        <v>Not Returned</v>
      </c>
    </row>
    <row r="509" spans="5:34" ht="12.75" customHeight="1" thickTop="1" thickBot="1" x14ac:dyDescent="0.3">
      <c r="E509" s="9">
        <v>19312</v>
      </c>
      <c r="F509" s="2" t="s">
        <v>37</v>
      </c>
      <c r="G509" s="2">
        <v>7.0000000000000007E-2</v>
      </c>
      <c r="H509" s="2">
        <v>5.18</v>
      </c>
      <c r="I509" s="2">
        <v>2.04</v>
      </c>
      <c r="J509" s="2">
        <v>899</v>
      </c>
      <c r="K509" s="7" t="str">
        <f>IF(COUNTIF(Table1[Customer ID],Table1[[#This Row],[Customer ID]])&gt;1,"Repeat Customer","One-Time Customer")</f>
        <v>Repeat Customer</v>
      </c>
      <c r="L509" s="2" t="s">
        <v>1017</v>
      </c>
      <c r="M509" s="2" t="s">
        <v>27</v>
      </c>
      <c r="N509" s="2" t="s">
        <v>58</v>
      </c>
      <c r="O509" s="2" t="s">
        <v>29</v>
      </c>
      <c r="P509" s="2" t="s">
        <v>93</v>
      </c>
      <c r="Q509" s="2" t="s">
        <v>31</v>
      </c>
      <c r="R509" s="2" t="s">
        <v>167</v>
      </c>
      <c r="S509" s="2">
        <v>0.36</v>
      </c>
      <c r="T509" s="7">
        <f>Table1[[#This Row],[Profit]]/Table1[[#This Row],[Sales]]</f>
        <v>0.65307194118676704</v>
      </c>
      <c r="U509" s="2" t="s">
        <v>33</v>
      </c>
      <c r="V509" s="2" t="s">
        <v>53</v>
      </c>
      <c r="W509" s="2" t="s">
        <v>234</v>
      </c>
      <c r="X509" s="2" t="s">
        <v>1018</v>
      </c>
      <c r="Y509" s="2">
        <v>16602</v>
      </c>
      <c r="Z509" s="10">
        <v>42031</v>
      </c>
      <c r="AA509" s="14" t="str">
        <f>TEXT(Table1[[#This Row],[Order Date]],"mmmm")</f>
        <v>January</v>
      </c>
      <c r="AB509" s="8" t="str">
        <f>TEXT(Table1[[#This Row],[Order Date]],"yyyy")</f>
        <v>2015</v>
      </c>
      <c r="AC509" s="10">
        <v>42033</v>
      </c>
      <c r="AD509" s="2">
        <v>37.31</v>
      </c>
      <c r="AE509" s="2">
        <v>11</v>
      </c>
      <c r="AF509" s="2">
        <v>57.13</v>
      </c>
      <c r="AG509" s="2">
        <v>86264</v>
      </c>
      <c r="AH509" s="7" t="str">
        <f>IF(COUNTIF(Returns!$A$2:$A$1635,Orders!AG509)&gt;0,"Returned","Not Returned")</f>
        <v>Not Returned</v>
      </c>
    </row>
    <row r="510" spans="5:34" ht="12.75" customHeight="1" thickTop="1" thickBot="1" x14ac:dyDescent="0.3">
      <c r="E510" s="11">
        <v>24981</v>
      </c>
      <c r="F510" s="12" t="s">
        <v>37</v>
      </c>
      <c r="G510" s="12">
        <v>0</v>
      </c>
      <c r="H510" s="12">
        <v>5.98</v>
      </c>
      <c r="I510" s="12">
        <v>1.49</v>
      </c>
      <c r="J510" s="12">
        <v>903</v>
      </c>
      <c r="K510" s="7" t="str">
        <f>IF(COUNTIF(Table1[Customer ID],Table1[[#This Row],[Customer ID]])&gt;1,"Repeat Customer","One-Time Customer")</f>
        <v>One-Time Customer</v>
      </c>
      <c r="L510" s="12" t="s">
        <v>1019</v>
      </c>
      <c r="M510" s="12" t="s">
        <v>49</v>
      </c>
      <c r="N510" s="12" t="s">
        <v>114</v>
      </c>
      <c r="O510" s="12" t="s">
        <v>29</v>
      </c>
      <c r="P510" s="12" t="s">
        <v>109</v>
      </c>
      <c r="Q510" s="12" t="s">
        <v>59</v>
      </c>
      <c r="R510" s="12" t="s">
        <v>1020</v>
      </c>
      <c r="S510" s="12">
        <v>0.39</v>
      </c>
      <c r="T510" s="7">
        <f>Table1[[#This Row],[Profit]]/Table1[[#This Row],[Sales]]</f>
        <v>0.69</v>
      </c>
      <c r="U510" s="12" t="s">
        <v>33</v>
      </c>
      <c r="V510" s="12" t="s">
        <v>53</v>
      </c>
      <c r="W510" s="12" t="s">
        <v>193</v>
      </c>
      <c r="X510" s="12" t="s">
        <v>1021</v>
      </c>
      <c r="Y510" s="12">
        <v>1887</v>
      </c>
      <c r="Z510" s="13">
        <v>42075</v>
      </c>
      <c r="AA510" s="14" t="str">
        <f>TEXT(Table1[[#This Row],[Order Date]],"mmmm")</f>
        <v>March</v>
      </c>
      <c r="AB510" s="8" t="str">
        <f>TEXT(Table1[[#This Row],[Order Date]],"yyyy")</f>
        <v>2015</v>
      </c>
      <c r="AC510" s="13">
        <v>42077</v>
      </c>
      <c r="AD510" s="12">
        <v>80.674799999999991</v>
      </c>
      <c r="AE510" s="12">
        <v>18</v>
      </c>
      <c r="AF510" s="12">
        <v>116.92</v>
      </c>
      <c r="AG510" s="12">
        <v>90806</v>
      </c>
      <c r="AH510" s="7" t="str">
        <f>IF(COUNTIF(Returns!$A$2:$A$1635,Orders!AG510)&gt;0,"Returned","Not Returned")</f>
        <v>Not Returned</v>
      </c>
    </row>
    <row r="511" spans="5:34" ht="12.75" customHeight="1" thickTop="1" thickBot="1" x14ac:dyDescent="0.3">
      <c r="E511" s="9">
        <v>22288</v>
      </c>
      <c r="F511" s="2" t="s">
        <v>47</v>
      </c>
      <c r="G511" s="2">
        <v>0.09</v>
      </c>
      <c r="H511" s="2">
        <v>35.99</v>
      </c>
      <c r="I511" s="2">
        <v>5.99</v>
      </c>
      <c r="J511" s="2">
        <v>907</v>
      </c>
      <c r="K511" s="7" t="str">
        <f>IF(COUNTIF(Table1[Customer ID],Table1[[#This Row],[Customer ID]])&gt;1,"Repeat Customer","One-Time Customer")</f>
        <v>Repeat Customer</v>
      </c>
      <c r="L511" s="2" t="s">
        <v>1022</v>
      </c>
      <c r="M511" s="2" t="s">
        <v>49</v>
      </c>
      <c r="N511" s="2" t="s">
        <v>40</v>
      </c>
      <c r="O511" s="2" t="s">
        <v>77</v>
      </c>
      <c r="P511" s="2" t="s">
        <v>78</v>
      </c>
      <c r="Q511" s="2" t="s">
        <v>31</v>
      </c>
      <c r="R511" s="2" t="s">
        <v>981</v>
      </c>
      <c r="S511" s="2">
        <v>0.38</v>
      </c>
      <c r="T511" s="7">
        <f>Table1[[#This Row],[Profit]]/Table1[[#This Row],[Sales]]</f>
        <v>0.75406662269129299</v>
      </c>
      <c r="U511" s="2" t="s">
        <v>33</v>
      </c>
      <c r="V511" s="2" t="s">
        <v>136</v>
      </c>
      <c r="W511" s="2" t="s">
        <v>613</v>
      </c>
      <c r="X511" s="2" t="s">
        <v>675</v>
      </c>
      <c r="Y511" s="2">
        <v>42420</v>
      </c>
      <c r="Z511" s="10">
        <v>42061</v>
      </c>
      <c r="AA511" s="14" t="str">
        <f>TEXT(Table1[[#This Row],[Order Date]],"mmmm")</f>
        <v>February</v>
      </c>
      <c r="AB511" s="8" t="str">
        <f>TEXT(Table1[[#This Row],[Order Date]],"yyyy")</f>
        <v>2015</v>
      </c>
      <c r="AC511" s="10">
        <v>42062</v>
      </c>
      <c r="AD511" s="2">
        <v>114.3165</v>
      </c>
      <c r="AE511" s="2">
        <v>5</v>
      </c>
      <c r="AF511" s="2">
        <v>151.6</v>
      </c>
      <c r="AG511" s="2">
        <v>86459</v>
      </c>
      <c r="AH511" s="7" t="str">
        <f>IF(COUNTIF(Returns!$A$2:$A$1635,Orders!AG511)&gt;0,"Returned","Not Returned")</f>
        <v>Not Returned</v>
      </c>
    </row>
    <row r="512" spans="5:34" ht="12.75" customHeight="1" thickTop="1" thickBot="1" x14ac:dyDescent="0.3">
      <c r="E512" s="11">
        <v>21345</v>
      </c>
      <c r="F512" s="12" t="s">
        <v>56</v>
      </c>
      <c r="G512" s="12">
        <v>0.09</v>
      </c>
      <c r="H512" s="12">
        <v>2.6</v>
      </c>
      <c r="I512" s="12">
        <v>2.4</v>
      </c>
      <c r="J512" s="12">
        <v>907</v>
      </c>
      <c r="K512" s="7" t="str">
        <f>IF(COUNTIF(Table1[Customer ID],Table1[[#This Row],[Customer ID]])&gt;1,"Repeat Customer","One-Time Customer")</f>
        <v>Repeat Customer</v>
      </c>
      <c r="L512" s="12" t="s">
        <v>1022</v>
      </c>
      <c r="M512" s="12" t="s">
        <v>49</v>
      </c>
      <c r="N512" s="12" t="s">
        <v>40</v>
      </c>
      <c r="O512" s="12" t="s">
        <v>29</v>
      </c>
      <c r="P512" s="12" t="s">
        <v>30</v>
      </c>
      <c r="Q512" s="12" t="s">
        <v>31</v>
      </c>
      <c r="R512" s="12" t="s">
        <v>1023</v>
      </c>
      <c r="S512" s="12">
        <v>0.57999999999999996</v>
      </c>
      <c r="T512" s="7">
        <f>Table1[[#This Row],[Profit]]/Table1[[#This Row],[Sales]]</f>
        <v>34.900976993381654</v>
      </c>
      <c r="U512" s="12" t="s">
        <v>33</v>
      </c>
      <c r="V512" s="12" t="s">
        <v>136</v>
      </c>
      <c r="W512" s="12" t="s">
        <v>613</v>
      </c>
      <c r="X512" s="12" t="s">
        <v>675</v>
      </c>
      <c r="Y512" s="12">
        <v>42420</v>
      </c>
      <c r="Z512" s="13">
        <v>42172</v>
      </c>
      <c r="AA512" s="14" t="str">
        <f>TEXT(Table1[[#This Row],[Order Date]],"mmmm")</f>
        <v>June</v>
      </c>
      <c r="AB512" s="8" t="str">
        <f>TEXT(Table1[[#This Row],[Order Date]],"yyyy")</f>
        <v>2015</v>
      </c>
      <c r="AC512" s="13">
        <v>42174</v>
      </c>
      <c r="AD512" s="12">
        <v>1107.4079999999999</v>
      </c>
      <c r="AE512" s="12">
        <v>12</v>
      </c>
      <c r="AF512" s="12">
        <v>31.73</v>
      </c>
      <c r="AG512" s="12">
        <v>86460</v>
      </c>
      <c r="AH512" s="7" t="str">
        <f>IF(COUNTIF(Returns!$A$2:$A$1635,Orders!AG512)&gt;0,"Returned","Not Returned")</f>
        <v>Not Returned</v>
      </c>
    </row>
    <row r="513" spans="5:34" ht="12.75" customHeight="1" thickTop="1" thickBot="1" x14ac:dyDescent="0.3">
      <c r="E513" s="9">
        <v>19480</v>
      </c>
      <c r="F513" s="2" t="s">
        <v>47</v>
      </c>
      <c r="G513" s="2">
        <v>0</v>
      </c>
      <c r="H513" s="2">
        <v>5.28</v>
      </c>
      <c r="I513" s="2">
        <v>5.61</v>
      </c>
      <c r="J513" s="2">
        <v>910</v>
      </c>
      <c r="K513" s="7" t="str">
        <f>IF(COUNTIF(Table1[Customer ID],Table1[[#This Row],[Customer ID]])&gt;1,"Repeat Customer","One-Time Customer")</f>
        <v>One-Time Customer</v>
      </c>
      <c r="L513" s="2" t="s">
        <v>1024</v>
      </c>
      <c r="M513" s="2" t="s">
        <v>49</v>
      </c>
      <c r="N513" s="2" t="s">
        <v>28</v>
      </c>
      <c r="O513" s="2" t="s">
        <v>29</v>
      </c>
      <c r="P513" s="2" t="s">
        <v>93</v>
      </c>
      <c r="Q513" s="2" t="s">
        <v>59</v>
      </c>
      <c r="R513" s="2" t="s">
        <v>836</v>
      </c>
      <c r="S513" s="2">
        <v>0.4</v>
      </c>
      <c r="T513" s="7">
        <f>Table1[[#This Row],[Profit]]/Table1[[#This Row],[Sales]]</f>
        <v>-1.7500821018062396</v>
      </c>
      <c r="U513" s="2" t="s">
        <v>33</v>
      </c>
      <c r="V513" s="2" t="s">
        <v>136</v>
      </c>
      <c r="W513" s="2" t="s">
        <v>958</v>
      </c>
      <c r="X513" s="2" t="s">
        <v>959</v>
      </c>
      <c r="Y513" s="2">
        <v>71854</v>
      </c>
      <c r="Z513" s="10">
        <v>42138</v>
      </c>
      <c r="AA513" s="14" t="str">
        <f>TEXT(Table1[[#This Row],[Order Date]],"mmmm")</f>
        <v>May</v>
      </c>
      <c r="AB513" s="8" t="str">
        <f>TEXT(Table1[[#This Row],[Order Date]],"yyyy")</f>
        <v>2015</v>
      </c>
      <c r="AC513" s="10">
        <v>42138</v>
      </c>
      <c r="AD513" s="2">
        <v>-149.21199999999999</v>
      </c>
      <c r="AE513" s="2">
        <v>15</v>
      </c>
      <c r="AF513" s="2">
        <v>85.26</v>
      </c>
      <c r="AG513" s="2">
        <v>90187</v>
      </c>
      <c r="AH513" s="7" t="str">
        <f>IF(COUNTIF(Returns!$A$2:$A$1635,Orders!AG513)&gt;0,"Returned","Not Returned")</f>
        <v>Not Returned</v>
      </c>
    </row>
    <row r="514" spans="5:34" ht="12.75" customHeight="1" thickTop="1" thickBot="1" x14ac:dyDescent="0.3">
      <c r="E514" s="11">
        <v>25356</v>
      </c>
      <c r="F514" s="12" t="s">
        <v>37</v>
      </c>
      <c r="G514" s="12">
        <v>0.05</v>
      </c>
      <c r="H514" s="12">
        <v>7.64</v>
      </c>
      <c r="I514" s="12">
        <v>5.83</v>
      </c>
      <c r="J514" s="12">
        <v>911</v>
      </c>
      <c r="K514" s="7" t="str">
        <f>IF(COUNTIF(Table1[Customer ID],Table1[[#This Row],[Customer ID]])&gt;1,"Repeat Customer","One-Time Customer")</f>
        <v>Repeat Customer</v>
      </c>
      <c r="L514" s="12" t="s">
        <v>1025</v>
      </c>
      <c r="M514" s="12" t="s">
        <v>49</v>
      </c>
      <c r="N514" s="12" t="s">
        <v>28</v>
      </c>
      <c r="O514" s="12" t="s">
        <v>29</v>
      </c>
      <c r="P514" s="12" t="s">
        <v>93</v>
      </c>
      <c r="Q514" s="12" t="s">
        <v>31</v>
      </c>
      <c r="R514" s="12" t="s">
        <v>1026</v>
      </c>
      <c r="S514" s="12">
        <v>0.36</v>
      </c>
      <c r="T514" s="7">
        <f>Table1[[#This Row],[Profit]]/Table1[[#This Row],[Sales]]</f>
        <v>-1.266144578313253</v>
      </c>
      <c r="U514" s="12" t="s">
        <v>33</v>
      </c>
      <c r="V514" s="12" t="s">
        <v>53</v>
      </c>
      <c r="W514" s="12" t="s">
        <v>648</v>
      </c>
      <c r="X514" s="12" t="s">
        <v>1027</v>
      </c>
      <c r="Y514" s="12">
        <v>26003</v>
      </c>
      <c r="Z514" s="13">
        <v>42035</v>
      </c>
      <c r="AA514" s="14" t="str">
        <f>TEXT(Table1[[#This Row],[Order Date]],"mmmm")</f>
        <v>January</v>
      </c>
      <c r="AB514" s="8" t="str">
        <f>TEXT(Table1[[#This Row],[Order Date]],"yyyy")</f>
        <v>2015</v>
      </c>
      <c r="AC514" s="13">
        <v>42037</v>
      </c>
      <c r="AD514" s="12">
        <v>-21.018000000000001</v>
      </c>
      <c r="AE514" s="12">
        <v>2</v>
      </c>
      <c r="AF514" s="12">
        <v>16.600000000000001</v>
      </c>
      <c r="AG514" s="12">
        <v>90185</v>
      </c>
      <c r="AH514" s="7" t="str">
        <f>IF(COUNTIF(Returns!$A$2:$A$1635,Orders!AG514)&gt;0,"Returned","Not Returned")</f>
        <v>Not Returned</v>
      </c>
    </row>
    <row r="515" spans="5:34" ht="12.75" customHeight="1" thickTop="1" thickBot="1" x14ac:dyDescent="0.3">
      <c r="E515" s="9">
        <v>25357</v>
      </c>
      <c r="F515" s="2" t="s">
        <v>37</v>
      </c>
      <c r="G515" s="2">
        <v>0.04</v>
      </c>
      <c r="H515" s="2">
        <v>218.75</v>
      </c>
      <c r="I515" s="2">
        <v>69.64</v>
      </c>
      <c r="J515" s="2">
        <v>911</v>
      </c>
      <c r="K515" s="7" t="str">
        <f>IF(COUNTIF(Table1[Customer ID],Table1[[#This Row],[Customer ID]])&gt;1,"Repeat Customer","One-Time Customer")</f>
        <v>Repeat Customer</v>
      </c>
      <c r="L515" s="2" t="s">
        <v>1025</v>
      </c>
      <c r="M515" s="2" t="s">
        <v>39</v>
      </c>
      <c r="N515" s="2" t="s">
        <v>28</v>
      </c>
      <c r="O515" s="2" t="s">
        <v>41</v>
      </c>
      <c r="P515" s="2" t="s">
        <v>152</v>
      </c>
      <c r="Q515" s="2" t="s">
        <v>121</v>
      </c>
      <c r="R515" s="2" t="s">
        <v>655</v>
      </c>
      <c r="S515" s="2">
        <v>0.72</v>
      </c>
      <c r="T515" s="7">
        <f>Table1[[#This Row],[Profit]]/Table1[[#This Row],[Sales]]</f>
        <v>-0.28683250488971351</v>
      </c>
      <c r="U515" s="2" t="s">
        <v>33</v>
      </c>
      <c r="V515" s="2" t="s">
        <v>53</v>
      </c>
      <c r="W515" s="2" t="s">
        <v>648</v>
      </c>
      <c r="X515" s="2" t="s">
        <v>1027</v>
      </c>
      <c r="Y515" s="2">
        <v>26003</v>
      </c>
      <c r="Z515" s="10">
        <v>42035</v>
      </c>
      <c r="AA515" s="14" t="str">
        <f>TEXT(Table1[[#This Row],[Order Date]],"mmmm")</f>
        <v>January</v>
      </c>
      <c r="AB515" s="8" t="str">
        <f>TEXT(Table1[[#This Row],[Order Date]],"yyyy")</f>
        <v>2015</v>
      </c>
      <c r="AC515" s="10">
        <v>42036</v>
      </c>
      <c r="AD515" s="2">
        <v>-655.52987500000006</v>
      </c>
      <c r="AE515" s="2">
        <v>10</v>
      </c>
      <c r="AF515" s="2">
        <v>2285.41</v>
      </c>
      <c r="AG515" s="2">
        <v>90185</v>
      </c>
      <c r="AH515" s="7" t="str">
        <f>IF(COUNTIF(Returns!$A$2:$A$1635,Orders!AG515)&gt;0,"Returned","Not Returned")</f>
        <v>Not Returned</v>
      </c>
    </row>
    <row r="516" spans="5:34" ht="12.75" customHeight="1" thickTop="1" thickBot="1" x14ac:dyDescent="0.3">
      <c r="E516" s="11">
        <v>24028</v>
      </c>
      <c r="F516" s="12" t="s">
        <v>25</v>
      </c>
      <c r="G516" s="12">
        <v>0.01</v>
      </c>
      <c r="H516" s="12">
        <v>59.76</v>
      </c>
      <c r="I516" s="12">
        <v>9.7100000000000009</v>
      </c>
      <c r="J516" s="12">
        <v>911</v>
      </c>
      <c r="K516" s="7" t="str">
        <f>IF(COUNTIF(Table1[Customer ID],Table1[[#This Row],[Customer ID]])&gt;1,"Repeat Customer","One-Time Customer")</f>
        <v>Repeat Customer</v>
      </c>
      <c r="L516" s="12" t="s">
        <v>1025</v>
      </c>
      <c r="M516" s="12" t="s">
        <v>49</v>
      </c>
      <c r="N516" s="12" t="s">
        <v>28</v>
      </c>
      <c r="O516" s="12" t="s">
        <v>29</v>
      </c>
      <c r="P516" s="12" t="s">
        <v>141</v>
      </c>
      <c r="Q516" s="12" t="s">
        <v>59</v>
      </c>
      <c r="R516" s="12" t="s">
        <v>1028</v>
      </c>
      <c r="S516" s="12">
        <v>0.56999999999999995</v>
      </c>
      <c r="T516" s="7">
        <f>Table1[[#This Row],[Profit]]/Table1[[#This Row],[Sales]]</f>
        <v>0.69</v>
      </c>
      <c r="U516" s="12" t="s">
        <v>33</v>
      </c>
      <c r="V516" s="12" t="s">
        <v>53</v>
      </c>
      <c r="W516" s="12" t="s">
        <v>648</v>
      </c>
      <c r="X516" s="12" t="s">
        <v>1027</v>
      </c>
      <c r="Y516" s="12">
        <v>26003</v>
      </c>
      <c r="Z516" s="13">
        <v>42098</v>
      </c>
      <c r="AA516" s="14" t="str">
        <f>TEXT(Table1[[#This Row],[Order Date]],"mmmm")</f>
        <v>April</v>
      </c>
      <c r="AB516" s="8" t="str">
        <f>TEXT(Table1[[#This Row],[Order Date]],"yyyy")</f>
        <v>2015</v>
      </c>
      <c r="AC516" s="13">
        <v>42100</v>
      </c>
      <c r="AD516" s="12">
        <v>354.32879999999994</v>
      </c>
      <c r="AE516" s="12">
        <v>8</v>
      </c>
      <c r="AF516" s="12">
        <v>513.52</v>
      </c>
      <c r="AG516" s="12">
        <v>90186</v>
      </c>
      <c r="AH516" s="7" t="str">
        <f>IF(COUNTIF(Returns!$A$2:$A$1635,Orders!AG516)&gt;0,"Returned","Not Returned")</f>
        <v>Not Returned</v>
      </c>
    </row>
    <row r="517" spans="5:34" ht="12.75" customHeight="1" thickTop="1" thickBot="1" x14ac:dyDescent="0.3">
      <c r="E517" s="9">
        <v>24953</v>
      </c>
      <c r="F517" s="2" t="s">
        <v>25</v>
      </c>
      <c r="G517" s="2">
        <v>0.06</v>
      </c>
      <c r="H517" s="2">
        <v>350.98</v>
      </c>
      <c r="I517" s="2">
        <v>30</v>
      </c>
      <c r="J517" s="2">
        <v>915</v>
      </c>
      <c r="K517" s="7" t="str">
        <f>IF(COUNTIF(Table1[Customer ID],Table1[[#This Row],[Customer ID]])&gt;1,"Repeat Customer","One-Time Customer")</f>
        <v>One-Time Customer</v>
      </c>
      <c r="L517" s="2" t="s">
        <v>1029</v>
      </c>
      <c r="M517" s="2" t="s">
        <v>39</v>
      </c>
      <c r="N517" s="2" t="s">
        <v>40</v>
      </c>
      <c r="O517" s="2" t="s">
        <v>41</v>
      </c>
      <c r="P517" s="2" t="s">
        <v>42</v>
      </c>
      <c r="Q517" s="2" t="s">
        <v>43</v>
      </c>
      <c r="R517" s="2" t="s">
        <v>862</v>
      </c>
      <c r="S517" s="2">
        <v>0.61</v>
      </c>
      <c r="T517" s="7">
        <f>Table1[[#This Row],[Profit]]/Table1[[#This Row],[Sales]]</f>
        <v>-1.4123733117857555</v>
      </c>
      <c r="U517" s="2" t="s">
        <v>33</v>
      </c>
      <c r="V517" s="2" t="s">
        <v>61</v>
      </c>
      <c r="W517" s="2" t="s">
        <v>130</v>
      </c>
      <c r="X517" s="2" t="s">
        <v>1030</v>
      </c>
      <c r="Y517" s="2">
        <v>77803</v>
      </c>
      <c r="Z517" s="10">
        <v>42008</v>
      </c>
      <c r="AA517" s="14" t="str">
        <f>TEXT(Table1[[#This Row],[Order Date]],"mmmm")</f>
        <v>January</v>
      </c>
      <c r="AB517" s="8" t="str">
        <f>TEXT(Table1[[#This Row],[Order Date]],"yyyy")</f>
        <v>2015</v>
      </c>
      <c r="AC517" s="10">
        <v>42009</v>
      </c>
      <c r="AD517" s="2">
        <v>-489.41559999999998</v>
      </c>
      <c r="AE517" s="2">
        <v>1</v>
      </c>
      <c r="AF517" s="2">
        <v>346.52</v>
      </c>
      <c r="AG517" s="2">
        <v>86356</v>
      </c>
      <c r="AH517" s="7" t="str">
        <f>IF(COUNTIF(Returns!$A$2:$A$1635,Orders!AG517)&gt;0,"Returned","Not Returned")</f>
        <v>Not Returned</v>
      </c>
    </row>
    <row r="518" spans="5:34" ht="12.75" customHeight="1" thickTop="1" thickBot="1" x14ac:dyDescent="0.3">
      <c r="E518" s="11">
        <v>25833</v>
      </c>
      <c r="F518" s="12" t="s">
        <v>106</v>
      </c>
      <c r="G518" s="12">
        <v>0.05</v>
      </c>
      <c r="H518" s="12">
        <v>161.55000000000001</v>
      </c>
      <c r="I518" s="12">
        <v>19.989999999999998</v>
      </c>
      <c r="J518" s="12">
        <v>916</v>
      </c>
      <c r="K518" s="7" t="str">
        <f>IF(COUNTIF(Table1[Customer ID],Table1[[#This Row],[Customer ID]])&gt;1,"Repeat Customer","One-Time Customer")</f>
        <v>One-Time Customer</v>
      </c>
      <c r="L518" s="12" t="s">
        <v>1031</v>
      </c>
      <c r="M518" s="12" t="s">
        <v>49</v>
      </c>
      <c r="N518" s="12" t="s">
        <v>28</v>
      </c>
      <c r="O518" s="12" t="s">
        <v>29</v>
      </c>
      <c r="P518" s="12" t="s">
        <v>141</v>
      </c>
      <c r="Q518" s="12" t="s">
        <v>59</v>
      </c>
      <c r="R518" s="12" t="s">
        <v>161</v>
      </c>
      <c r="S518" s="12">
        <v>0.66</v>
      </c>
      <c r="T518" s="7">
        <f>Table1[[#This Row],[Profit]]/Table1[[#This Row],[Sales]]</f>
        <v>7.0717590274578926E-2</v>
      </c>
      <c r="U518" s="12" t="s">
        <v>33</v>
      </c>
      <c r="V518" s="12" t="s">
        <v>61</v>
      </c>
      <c r="W518" s="12" t="s">
        <v>130</v>
      </c>
      <c r="X518" s="12" t="s">
        <v>1032</v>
      </c>
      <c r="Y518" s="12">
        <v>76028</v>
      </c>
      <c r="Z518" s="13">
        <v>42008</v>
      </c>
      <c r="AA518" s="14" t="str">
        <f>TEXT(Table1[[#This Row],[Order Date]],"mmmm")</f>
        <v>January</v>
      </c>
      <c r="AB518" s="8" t="str">
        <f>TEXT(Table1[[#This Row],[Order Date]],"yyyy")</f>
        <v>2015</v>
      </c>
      <c r="AC518" s="13">
        <v>42015</v>
      </c>
      <c r="AD518" s="12">
        <v>35.31</v>
      </c>
      <c r="AE518" s="12">
        <v>3</v>
      </c>
      <c r="AF518" s="12">
        <v>499.31</v>
      </c>
      <c r="AG518" s="12">
        <v>86357</v>
      </c>
      <c r="AH518" s="7" t="str">
        <f>IF(COUNTIF(Returns!$A$2:$A$1635,Orders!AG518)&gt;0,"Returned","Not Returned")</f>
        <v>Not Returned</v>
      </c>
    </row>
    <row r="519" spans="5:34" ht="12.75" customHeight="1" thickTop="1" thickBot="1" x14ac:dyDescent="0.3">
      <c r="E519" s="9">
        <v>25676</v>
      </c>
      <c r="F519" s="2" t="s">
        <v>25</v>
      </c>
      <c r="G519" s="2">
        <v>0.05</v>
      </c>
      <c r="H519" s="2">
        <v>35.51</v>
      </c>
      <c r="I519" s="2">
        <v>6.31</v>
      </c>
      <c r="J519" s="2">
        <v>918</v>
      </c>
      <c r="K519" s="7" t="str">
        <f>IF(COUNTIF(Table1[Customer ID],Table1[[#This Row],[Customer ID]])&gt;1,"Repeat Customer","One-Time Customer")</f>
        <v>Repeat Customer</v>
      </c>
      <c r="L519" s="2" t="s">
        <v>1033</v>
      </c>
      <c r="M519" s="2" t="s">
        <v>49</v>
      </c>
      <c r="N519" s="2" t="s">
        <v>114</v>
      </c>
      <c r="O519" s="2" t="s">
        <v>29</v>
      </c>
      <c r="P519" s="2" t="s">
        <v>141</v>
      </c>
      <c r="Q519" s="2" t="s">
        <v>59</v>
      </c>
      <c r="R519" s="2" t="s">
        <v>1034</v>
      </c>
      <c r="S519" s="2">
        <v>0.57999999999999996</v>
      </c>
      <c r="T519" s="7">
        <f>Table1[[#This Row],[Profit]]/Table1[[#This Row],[Sales]]</f>
        <v>8.358413132694939E-2</v>
      </c>
      <c r="U519" s="2" t="s">
        <v>33</v>
      </c>
      <c r="V519" s="2" t="s">
        <v>34</v>
      </c>
      <c r="W519" s="2" t="s">
        <v>45</v>
      </c>
      <c r="X519" s="2" t="s">
        <v>773</v>
      </c>
      <c r="Y519" s="2">
        <v>91730</v>
      </c>
      <c r="Z519" s="10">
        <v>42106</v>
      </c>
      <c r="AA519" s="14" t="str">
        <f>TEXT(Table1[[#This Row],[Order Date]],"mmmm")</f>
        <v>April</v>
      </c>
      <c r="AB519" s="8" t="str">
        <f>TEXT(Table1[[#This Row],[Order Date]],"yyyy")</f>
        <v>2015</v>
      </c>
      <c r="AC519" s="10">
        <v>42108</v>
      </c>
      <c r="AD519" s="2">
        <v>6.11</v>
      </c>
      <c r="AE519" s="2">
        <v>2</v>
      </c>
      <c r="AF519" s="2">
        <v>73.099999999999994</v>
      </c>
      <c r="AG519" s="2">
        <v>90492</v>
      </c>
      <c r="AH519" s="7" t="str">
        <f>IF(COUNTIF(Returns!$A$2:$A$1635,Orders!AG519)&gt;0,"Returned","Not Returned")</f>
        <v>Not Returned</v>
      </c>
    </row>
    <row r="520" spans="5:34" ht="12.75" customHeight="1" thickTop="1" thickBot="1" x14ac:dyDescent="0.3">
      <c r="E520" s="11">
        <v>19772</v>
      </c>
      <c r="F520" s="12" t="s">
        <v>47</v>
      </c>
      <c r="G520" s="12">
        <v>0.09</v>
      </c>
      <c r="H520" s="12">
        <v>58.14</v>
      </c>
      <c r="I520" s="12">
        <v>36.61</v>
      </c>
      <c r="J520" s="12">
        <v>918</v>
      </c>
      <c r="K520" s="7" t="str">
        <f>IF(COUNTIF(Table1[Customer ID],Table1[[#This Row],[Customer ID]])&gt;1,"Repeat Customer","One-Time Customer")</f>
        <v>Repeat Customer</v>
      </c>
      <c r="L520" s="12" t="s">
        <v>1033</v>
      </c>
      <c r="M520" s="12" t="s">
        <v>39</v>
      </c>
      <c r="N520" s="12" t="s">
        <v>28</v>
      </c>
      <c r="O520" s="12" t="s">
        <v>41</v>
      </c>
      <c r="P520" s="12" t="s">
        <v>191</v>
      </c>
      <c r="Q520" s="12" t="s">
        <v>121</v>
      </c>
      <c r="R520" s="12" t="s">
        <v>1035</v>
      </c>
      <c r="S520" s="12">
        <v>0.61</v>
      </c>
      <c r="T520" s="7">
        <f>Table1[[#This Row],[Profit]]/Table1[[#This Row],[Sales]]</f>
        <v>8.8608360992123283E-2</v>
      </c>
      <c r="U520" s="12" t="s">
        <v>33</v>
      </c>
      <c r="V520" s="12" t="s">
        <v>34</v>
      </c>
      <c r="W520" s="12" t="s">
        <v>45</v>
      </c>
      <c r="X520" s="12" t="s">
        <v>773</v>
      </c>
      <c r="Y520" s="12">
        <v>91730</v>
      </c>
      <c r="Z520" s="13">
        <v>42144</v>
      </c>
      <c r="AA520" s="14" t="str">
        <f>TEXT(Table1[[#This Row],[Order Date]],"mmmm")</f>
        <v>May</v>
      </c>
      <c r="AB520" s="8" t="str">
        <f>TEXT(Table1[[#This Row],[Order Date]],"yyyy")</f>
        <v>2015</v>
      </c>
      <c r="AC520" s="13">
        <v>42145</v>
      </c>
      <c r="AD520" s="12">
        <v>187.41200000000026</v>
      </c>
      <c r="AE520" s="12">
        <v>39</v>
      </c>
      <c r="AF520" s="12">
        <v>2115.06</v>
      </c>
      <c r="AG520" s="12">
        <v>90493</v>
      </c>
      <c r="AH520" s="7" t="str">
        <f>IF(COUNTIF(Returns!$A$2:$A$1635,Orders!AG520)&gt;0,"Returned","Not Returned")</f>
        <v>Not Returned</v>
      </c>
    </row>
    <row r="521" spans="5:34" ht="12.75" customHeight="1" thickTop="1" thickBot="1" x14ac:dyDescent="0.3">
      <c r="E521" s="9">
        <v>25677</v>
      </c>
      <c r="F521" s="2" t="s">
        <v>25</v>
      </c>
      <c r="G521" s="2">
        <v>0.1</v>
      </c>
      <c r="H521" s="2">
        <v>8.34</v>
      </c>
      <c r="I521" s="2">
        <v>2.64</v>
      </c>
      <c r="J521" s="2">
        <v>919</v>
      </c>
      <c r="K521" s="7" t="str">
        <f>IF(COUNTIF(Table1[Customer ID],Table1[[#This Row],[Customer ID]])&gt;1,"Repeat Customer","One-Time Customer")</f>
        <v>One-Time Customer</v>
      </c>
      <c r="L521" s="2" t="s">
        <v>1036</v>
      </c>
      <c r="M521" s="2" t="s">
        <v>49</v>
      </c>
      <c r="N521" s="2" t="s">
        <v>114</v>
      </c>
      <c r="O521" s="2" t="s">
        <v>29</v>
      </c>
      <c r="P521" s="2" t="s">
        <v>174</v>
      </c>
      <c r="Q521" s="2" t="s">
        <v>51</v>
      </c>
      <c r="R521" s="2" t="s">
        <v>358</v>
      </c>
      <c r="S521" s="2">
        <v>0.59</v>
      </c>
      <c r="T521" s="7">
        <f>Table1[[#This Row],[Profit]]/Table1[[#This Row],[Sales]]</f>
        <v>-0.1322210636079249</v>
      </c>
      <c r="U521" s="2" t="s">
        <v>33</v>
      </c>
      <c r="V521" s="2" t="s">
        <v>34</v>
      </c>
      <c r="W521" s="2" t="s">
        <v>45</v>
      </c>
      <c r="X521" s="2" t="s">
        <v>1037</v>
      </c>
      <c r="Y521" s="2">
        <v>96003</v>
      </c>
      <c r="Z521" s="10">
        <v>42106</v>
      </c>
      <c r="AA521" s="14" t="str">
        <f>TEXT(Table1[[#This Row],[Order Date]],"mmmm")</f>
        <v>April</v>
      </c>
      <c r="AB521" s="8" t="str">
        <f>TEXT(Table1[[#This Row],[Order Date]],"yyyy")</f>
        <v>2015</v>
      </c>
      <c r="AC521" s="10">
        <v>42106</v>
      </c>
      <c r="AD521" s="2">
        <v>-6.34</v>
      </c>
      <c r="AE521" s="2">
        <v>6</v>
      </c>
      <c r="AF521" s="2">
        <v>47.95</v>
      </c>
      <c r="AG521" s="2">
        <v>90492</v>
      </c>
      <c r="AH521" s="7" t="str">
        <f>IF(COUNTIF(Returns!$A$2:$A$1635,Orders!AG521)&gt;0,"Returned","Not Returned")</f>
        <v>Not Returned</v>
      </c>
    </row>
    <row r="522" spans="5:34" ht="12.75" customHeight="1" thickTop="1" thickBot="1" x14ac:dyDescent="0.3">
      <c r="E522" s="11">
        <v>21970</v>
      </c>
      <c r="F522" s="12" t="s">
        <v>106</v>
      </c>
      <c r="G522" s="12">
        <v>0.1</v>
      </c>
      <c r="H522" s="12">
        <v>15.98</v>
      </c>
      <c r="I522" s="12">
        <v>4</v>
      </c>
      <c r="J522" s="12">
        <v>920</v>
      </c>
      <c r="K522" s="7" t="str">
        <f>IF(COUNTIF(Table1[Customer ID],Table1[[#This Row],[Customer ID]])&gt;1,"Repeat Customer","One-Time Customer")</f>
        <v>Repeat Customer</v>
      </c>
      <c r="L522" s="12" t="s">
        <v>1038</v>
      </c>
      <c r="M522" s="12" t="s">
        <v>49</v>
      </c>
      <c r="N522" s="12" t="s">
        <v>28</v>
      </c>
      <c r="O522" s="12" t="s">
        <v>77</v>
      </c>
      <c r="P522" s="12" t="s">
        <v>180</v>
      </c>
      <c r="Q522" s="12" t="s">
        <v>59</v>
      </c>
      <c r="R522" s="12" t="s">
        <v>513</v>
      </c>
      <c r="S522" s="12">
        <v>0.37</v>
      </c>
      <c r="T522" s="7">
        <f>Table1[[#This Row],[Profit]]/Table1[[#This Row],[Sales]]</f>
        <v>0.69</v>
      </c>
      <c r="U522" s="12" t="s">
        <v>33</v>
      </c>
      <c r="V522" s="12" t="s">
        <v>34</v>
      </c>
      <c r="W522" s="12" t="s">
        <v>45</v>
      </c>
      <c r="X522" s="12" t="s">
        <v>1039</v>
      </c>
      <c r="Y522" s="12">
        <v>92374</v>
      </c>
      <c r="Z522" s="13">
        <v>42090</v>
      </c>
      <c r="AA522" s="14" t="str">
        <f>TEXT(Table1[[#This Row],[Order Date]],"mmmm")</f>
        <v>March</v>
      </c>
      <c r="AB522" s="8" t="str">
        <f>TEXT(Table1[[#This Row],[Order Date]],"yyyy")</f>
        <v>2015</v>
      </c>
      <c r="AC522" s="13">
        <v>42095</v>
      </c>
      <c r="AD522" s="12">
        <v>92.722199999999987</v>
      </c>
      <c r="AE522" s="12">
        <v>9</v>
      </c>
      <c r="AF522" s="12">
        <v>134.38</v>
      </c>
      <c r="AG522" s="12">
        <v>90491</v>
      </c>
      <c r="AH522" s="7" t="str">
        <f>IF(COUNTIF(Returns!$A$2:$A$1635,Orders!AG522)&gt;0,"Returned","Not Returned")</f>
        <v>Not Returned</v>
      </c>
    </row>
    <row r="523" spans="5:34" ht="12.75" customHeight="1" thickTop="1" thickBot="1" x14ac:dyDescent="0.3">
      <c r="E523" s="9">
        <v>25678</v>
      </c>
      <c r="F523" s="2" t="s">
        <v>25</v>
      </c>
      <c r="G523" s="2">
        <v>0.03</v>
      </c>
      <c r="H523" s="2">
        <v>8.0399999999999991</v>
      </c>
      <c r="I523" s="2">
        <v>8.94</v>
      </c>
      <c r="J523" s="2">
        <v>920</v>
      </c>
      <c r="K523" s="7" t="str">
        <f>IF(COUNTIF(Table1[Customer ID],Table1[[#This Row],[Customer ID]])&gt;1,"Repeat Customer","One-Time Customer")</f>
        <v>Repeat Customer</v>
      </c>
      <c r="L523" s="2" t="s">
        <v>1038</v>
      </c>
      <c r="M523" s="2" t="s">
        <v>49</v>
      </c>
      <c r="N523" s="2" t="s">
        <v>114</v>
      </c>
      <c r="O523" s="2" t="s">
        <v>29</v>
      </c>
      <c r="P523" s="2" t="s">
        <v>109</v>
      </c>
      <c r="Q523" s="2" t="s">
        <v>59</v>
      </c>
      <c r="R523" s="2" t="s">
        <v>1040</v>
      </c>
      <c r="S523" s="2">
        <v>0.4</v>
      </c>
      <c r="T523" s="7">
        <f>Table1[[#This Row],[Profit]]/Table1[[#This Row],[Sales]]</f>
        <v>-2.0877360948287094</v>
      </c>
      <c r="U523" s="2" t="s">
        <v>33</v>
      </c>
      <c r="V523" s="2" t="s">
        <v>34</v>
      </c>
      <c r="W523" s="2" t="s">
        <v>45</v>
      </c>
      <c r="X523" s="2" t="s">
        <v>1039</v>
      </c>
      <c r="Y523" s="2">
        <v>92374</v>
      </c>
      <c r="Z523" s="10">
        <v>42106</v>
      </c>
      <c r="AA523" s="14" t="str">
        <f>TEXT(Table1[[#This Row],[Order Date]],"mmmm")</f>
        <v>April</v>
      </c>
      <c r="AB523" s="8" t="str">
        <f>TEXT(Table1[[#This Row],[Order Date]],"yyyy")</f>
        <v>2015</v>
      </c>
      <c r="AC523" s="10">
        <v>42108</v>
      </c>
      <c r="AD523" s="2">
        <v>-160.27549999999999</v>
      </c>
      <c r="AE523" s="2">
        <v>9</v>
      </c>
      <c r="AF523" s="2">
        <v>76.77</v>
      </c>
      <c r="AG523" s="2">
        <v>90492</v>
      </c>
      <c r="AH523" s="7" t="str">
        <f>IF(COUNTIF(Returns!$A$2:$A$1635,Orders!AG523)&gt;0,"Returned","Not Returned")</f>
        <v>Not Returned</v>
      </c>
    </row>
    <row r="524" spans="5:34" ht="12.75" customHeight="1" thickTop="1" thickBot="1" x14ac:dyDescent="0.3">
      <c r="E524" s="11">
        <v>18395</v>
      </c>
      <c r="F524" s="12" t="s">
        <v>37</v>
      </c>
      <c r="G524" s="12">
        <v>0.01</v>
      </c>
      <c r="H524" s="12">
        <v>65.989999999999995</v>
      </c>
      <c r="I524" s="12">
        <v>8.99</v>
      </c>
      <c r="J524" s="12">
        <v>922</v>
      </c>
      <c r="K524" s="7" t="str">
        <f>IF(COUNTIF(Table1[Customer ID],Table1[[#This Row],[Customer ID]])&gt;1,"Repeat Customer","One-Time Customer")</f>
        <v>One-Time Customer</v>
      </c>
      <c r="L524" s="12" t="s">
        <v>1041</v>
      </c>
      <c r="M524" s="12" t="s">
        <v>27</v>
      </c>
      <c r="N524" s="12" t="s">
        <v>58</v>
      </c>
      <c r="O524" s="12" t="s">
        <v>77</v>
      </c>
      <c r="P524" s="12" t="s">
        <v>78</v>
      </c>
      <c r="Q524" s="12" t="s">
        <v>59</v>
      </c>
      <c r="R524" s="12" t="s">
        <v>1042</v>
      </c>
      <c r="S524" s="12">
        <v>0.56000000000000005</v>
      </c>
      <c r="T524" s="7">
        <f>Table1[[#This Row],[Profit]]/Table1[[#This Row],[Sales]]</f>
        <v>0.50763682864450121</v>
      </c>
      <c r="U524" s="12" t="s">
        <v>33</v>
      </c>
      <c r="V524" s="12" t="s">
        <v>34</v>
      </c>
      <c r="W524" s="12" t="s">
        <v>45</v>
      </c>
      <c r="X524" s="12" t="s">
        <v>773</v>
      </c>
      <c r="Y524" s="12">
        <v>91730</v>
      </c>
      <c r="Z524" s="13">
        <v>42144</v>
      </c>
      <c r="AA524" s="14" t="str">
        <f>TEXT(Table1[[#This Row],[Order Date]],"mmmm")</f>
        <v>May</v>
      </c>
      <c r="AB524" s="8" t="str">
        <f>TEXT(Table1[[#This Row],[Order Date]],"yyyy")</f>
        <v>2015</v>
      </c>
      <c r="AC524" s="13">
        <v>42145</v>
      </c>
      <c r="AD524" s="12">
        <v>396.97199999999998</v>
      </c>
      <c r="AE524" s="12">
        <v>14</v>
      </c>
      <c r="AF524" s="12">
        <v>782</v>
      </c>
      <c r="AG524" s="12">
        <v>87135</v>
      </c>
      <c r="AH524" s="7" t="str">
        <f>IF(COUNTIF(Returns!$A$2:$A$1635,Orders!AG524)&gt;0,"Returned","Not Returned")</f>
        <v>Not Returned</v>
      </c>
    </row>
    <row r="525" spans="5:34" ht="12.75" customHeight="1" thickTop="1" thickBot="1" x14ac:dyDescent="0.3">
      <c r="E525" s="9">
        <v>19973</v>
      </c>
      <c r="F525" s="2" t="s">
        <v>47</v>
      </c>
      <c r="G525" s="2">
        <v>0.03</v>
      </c>
      <c r="H525" s="2">
        <v>2.1800000000000002</v>
      </c>
      <c r="I525" s="2">
        <v>1.38</v>
      </c>
      <c r="J525" s="2">
        <v>925</v>
      </c>
      <c r="K525" s="7" t="str">
        <f>IF(COUNTIF(Table1[Customer ID],Table1[[#This Row],[Customer ID]])&gt;1,"Repeat Customer","One-Time Customer")</f>
        <v>One-Time Customer</v>
      </c>
      <c r="L525" s="2" t="s">
        <v>1043</v>
      </c>
      <c r="M525" s="2" t="s">
        <v>49</v>
      </c>
      <c r="N525" s="2" t="s">
        <v>58</v>
      </c>
      <c r="O525" s="2" t="s">
        <v>29</v>
      </c>
      <c r="P525" s="2" t="s">
        <v>66</v>
      </c>
      <c r="Q525" s="2" t="s">
        <v>31</v>
      </c>
      <c r="R525" s="2" t="s">
        <v>1044</v>
      </c>
      <c r="S525" s="2">
        <v>0.44</v>
      </c>
      <c r="T525" s="7">
        <f>Table1[[#This Row],[Profit]]/Table1[[#This Row],[Sales]]</f>
        <v>-0.44755244755244755</v>
      </c>
      <c r="U525" s="2" t="s">
        <v>33</v>
      </c>
      <c r="V525" s="2" t="s">
        <v>53</v>
      </c>
      <c r="W525" s="2" t="s">
        <v>188</v>
      </c>
      <c r="X525" s="2" t="s">
        <v>1045</v>
      </c>
      <c r="Y525" s="2">
        <v>4330</v>
      </c>
      <c r="Z525" s="10">
        <v>42100</v>
      </c>
      <c r="AA525" s="14" t="str">
        <f>TEXT(Table1[[#This Row],[Order Date]],"mmmm")</f>
        <v>April</v>
      </c>
      <c r="AB525" s="8" t="str">
        <f>TEXT(Table1[[#This Row],[Order Date]],"yyyy")</f>
        <v>2015</v>
      </c>
      <c r="AC525" s="10">
        <v>42100</v>
      </c>
      <c r="AD525" s="2">
        <v>-7.04</v>
      </c>
      <c r="AE525" s="2">
        <v>7</v>
      </c>
      <c r="AF525" s="2">
        <v>15.73</v>
      </c>
      <c r="AG525" s="2">
        <v>87134</v>
      </c>
      <c r="AH525" s="7" t="str">
        <f>IF(COUNTIF(Returns!$A$2:$A$1635,Orders!AG525)&gt;0,"Returned","Not Returned")</f>
        <v>Not Returned</v>
      </c>
    </row>
    <row r="526" spans="5:34" ht="12.75" customHeight="1" thickTop="1" thickBot="1" x14ac:dyDescent="0.3">
      <c r="E526" s="11">
        <v>19974</v>
      </c>
      <c r="F526" s="12" t="s">
        <v>47</v>
      </c>
      <c r="G526" s="12">
        <v>0.01</v>
      </c>
      <c r="H526" s="12">
        <v>170.98</v>
      </c>
      <c r="I526" s="12">
        <v>35.89</v>
      </c>
      <c r="J526" s="12">
        <v>929</v>
      </c>
      <c r="K526" s="7" t="str">
        <f>IF(COUNTIF(Table1[Customer ID],Table1[[#This Row],[Customer ID]])&gt;1,"Repeat Customer","One-Time Customer")</f>
        <v>One-Time Customer</v>
      </c>
      <c r="L526" s="12" t="s">
        <v>1046</v>
      </c>
      <c r="M526" s="12" t="s">
        <v>39</v>
      </c>
      <c r="N526" s="12" t="s">
        <v>58</v>
      </c>
      <c r="O526" s="12" t="s">
        <v>41</v>
      </c>
      <c r="P526" s="12" t="s">
        <v>191</v>
      </c>
      <c r="Q526" s="12" t="s">
        <v>121</v>
      </c>
      <c r="R526" s="12" t="s">
        <v>1047</v>
      </c>
      <c r="S526" s="12">
        <v>0.66</v>
      </c>
      <c r="T526" s="7">
        <f>Table1[[#This Row],[Profit]]/Table1[[#This Row],[Sales]]</f>
        <v>0.31326240350887397</v>
      </c>
      <c r="U526" s="12" t="s">
        <v>33</v>
      </c>
      <c r="V526" s="12" t="s">
        <v>53</v>
      </c>
      <c r="W526" s="12" t="s">
        <v>54</v>
      </c>
      <c r="X526" s="12" t="s">
        <v>1048</v>
      </c>
      <c r="Y526" s="12">
        <v>8857</v>
      </c>
      <c r="Z526" s="13">
        <v>42100</v>
      </c>
      <c r="AA526" s="14" t="str">
        <f>TEXT(Table1[[#This Row],[Order Date]],"mmmm")</f>
        <v>April</v>
      </c>
      <c r="AB526" s="8" t="str">
        <f>TEXT(Table1[[#This Row],[Order Date]],"yyyy")</f>
        <v>2015</v>
      </c>
      <c r="AC526" s="13">
        <v>42102</v>
      </c>
      <c r="AD526" s="12">
        <v>538.52</v>
      </c>
      <c r="AE526" s="12">
        <v>10</v>
      </c>
      <c r="AF526" s="12">
        <v>1719.07</v>
      </c>
      <c r="AG526" s="12">
        <v>87134</v>
      </c>
      <c r="AH526" s="7" t="str">
        <f>IF(COUNTIF(Returns!$A$2:$A$1635,Orders!AG526)&gt;0,"Returned","Not Returned")</f>
        <v>Not Returned</v>
      </c>
    </row>
    <row r="527" spans="5:34" ht="12.75" customHeight="1" thickTop="1" thickBot="1" x14ac:dyDescent="0.3">
      <c r="E527" s="9">
        <v>21077</v>
      </c>
      <c r="F527" s="2" t="s">
        <v>47</v>
      </c>
      <c r="G527" s="2">
        <v>0.05</v>
      </c>
      <c r="H527" s="2">
        <v>6.04</v>
      </c>
      <c r="I527" s="2">
        <v>2.14</v>
      </c>
      <c r="J527" s="2">
        <v>936</v>
      </c>
      <c r="K527" s="7" t="str">
        <f>IF(COUNTIF(Table1[Customer ID],Table1[[#This Row],[Customer ID]])&gt;1,"Repeat Customer","One-Time Customer")</f>
        <v>Repeat Customer</v>
      </c>
      <c r="L527" s="2" t="s">
        <v>1049</v>
      </c>
      <c r="M527" s="2" t="s">
        <v>27</v>
      </c>
      <c r="N527" s="2" t="s">
        <v>28</v>
      </c>
      <c r="O527" s="2" t="s">
        <v>29</v>
      </c>
      <c r="P527" s="2" t="s">
        <v>93</v>
      </c>
      <c r="Q527" s="2" t="s">
        <v>31</v>
      </c>
      <c r="R527" s="2" t="s">
        <v>1050</v>
      </c>
      <c r="S527" s="2">
        <v>0.38</v>
      </c>
      <c r="T527" s="7">
        <f>Table1[[#This Row],[Profit]]/Table1[[#This Row],[Sales]]</f>
        <v>-0.4922711058263971</v>
      </c>
      <c r="U527" s="2" t="s">
        <v>33</v>
      </c>
      <c r="V527" s="2" t="s">
        <v>34</v>
      </c>
      <c r="W527" s="2" t="s">
        <v>45</v>
      </c>
      <c r="X527" s="2" t="s">
        <v>1039</v>
      </c>
      <c r="Y527" s="2">
        <v>92374</v>
      </c>
      <c r="Z527" s="10">
        <v>42052</v>
      </c>
      <c r="AA527" s="14" t="str">
        <f>TEXT(Table1[[#This Row],[Order Date]],"mmmm")</f>
        <v>February</v>
      </c>
      <c r="AB527" s="8" t="str">
        <f>TEXT(Table1[[#This Row],[Order Date]],"yyyy")</f>
        <v>2015</v>
      </c>
      <c r="AC527" s="10">
        <v>42054</v>
      </c>
      <c r="AD527" s="2">
        <v>-4.1399999999999997</v>
      </c>
      <c r="AE527" s="2">
        <v>1</v>
      </c>
      <c r="AF527" s="2">
        <v>8.41</v>
      </c>
      <c r="AG527" s="2">
        <v>90588</v>
      </c>
      <c r="AH527" s="7" t="str">
        <f>IF(COUNTIF(Returns!$A$2:$A$1635,Orders!AG527)&gt;0,"Returned","Not Returned")</f>
        <v>Not Returned</v>
      </c>
    </row>
    <row r="528" spans="5:34" ht="12.75" customHeight="1" thickTop="1" thickBot="1" x14ac:dyDescent="0.3">
      <c r="E528" s="11">
        <v>23716</v>
      </c>
      <c r="F528" s="12" t="s">
        <v>37</v>
      </c>
      <c r="G528" s="12">
        <v>0.05</v>
      </c>
      <c r="H528" s="12">
        <v>5.98</v>
      </c>
      <c r="I528" s="12">
        <v>5.46</v>
      </c>
      <c r="J528" s="12">
        <v>936</v>
      </c>
      <c r="K528" s="7" t="str">
        <f>IF(COUNTIF(Table1[Customer ID],Table1[[#This Row],[Customer ID]])&gt;1,"Repeat Customer","One-Time Customer")</f>
        <v>Repeat Customer</v>
      </c>
      <c r="L528" s="12" t="s">
        <v>1049</v>
      </c>
      <c r="M528" s="12" t="s">
        <v>49</v>
      </c>
      <c r="N528" s="12" t="s">
        <v>28</v>
      </c>
      <c r="O528" s="12" t="s">
        <v>29</v>
      </c>
      <c r="P528" s="12" t="s">
        <v>93</v>
      </c>
      <c r="Q528" s="12" t="s">
        <v>59</v>
      </c>
      <c r="R528" s="12" t="s">
        <v>1051</v>
      </c>
      <c r="S528" s="12">
        <v>0.36</v>
      </c>
      <c r="T528" s="7">
        <f>Table1[[#This Row],[Profit]]/Table1[[#This Row],[Sales]]</f>
        <v>-0.30381133873272986</v>
      </c>
      <c r="U528" s="12" t="s">
        <v>33</v>
      </c>
      <c r="V528" s="12" t="s">
        <v>34</v>
      </c>
      <c r="W528" s="12" t="s">
        <v>45</v>
      </c>
      <c r="X528" s="12" t="s">
        <v>1039</v>
      </c>
      <c r="Y528" s="12">
        <v>92374</v>
      </c>
      <c r="Z528" s="13">
        <v>42182</v>
      </c>
      <c r="AA528" s="14" t="str">
        <f>TEXT(Table1[[#This Row],[Order Date]],"mmmm")</f>
        <v>June</v>
      </c>
      <c r="AB528" s="8" t="str">
        <f>TEXT(Table1[[#This Row],[Order Date]],"yyyy")</f>
        <v>2015</v>
      </c>
      <c r="AC528" s="13">
        <v>42182</v>
      </c>
      <c r="AD528" s="12">
        <v>-31.885000000000002</v>
      </c>
      <c r="AE528" s="12">
        <v>17</v>
      </c>
      <c r="AF528" s="12">
        <v>104.95</v>
      </c>
      <c r="AG528" s="12">
        <v>90589</v>
      </c>
      <c r="AH528" s="7" t="str">
        <f>IF(COUNTIF(Returns!$A$2:$A$1635,Orders!AG528)&gt;0,"Returned","Not Returned")</f>
        <v>Not Returned</v>
      </c>
    </row>
    <row r="529" spans="5:34" ht="12.75" customHeight="1" thickTop="1" thickBot="1" x14ac:dyDescent="0.3">
      <c r="E529" s="9">
        <v>23717</v>
      </c>
      <c r="F529" s="2" t="s">
        <v>37</v>
      </c>
      <c r="G529" s="2">
        <v>0.01</v>
      </c>
      <c r="H529" s="2">
        <v>65.989999999999995</v>
      </c>
      <c r="I529" s="2">
        <v>3.99</v>
      </c>
      <c r="J529" s="2">
        <v>937</v>
      </c>
      <c r="K529" s="7" t="str">
        <f>IF(COUNTIF(Table1[Customer ID],Table1[[#This Row],[Customer ID]])&gt;1,"Repeat Customer","One-Time Customer")</f>
        <v>One-Time Customer</v>
      </c>
      <c r="L529" s="2" t="s">
        <v>1052</v>
      </c>
      <c r="M529" s="2" t="s">
        <v>49</v>
      </c>
      <c r="N529" s="2" t="s">
        <v>28</v>
      </c>
      <c r="O529" s="2" t="s">
        <v>77</v>
      </c>
      <c r="P529" s="2" t="s">
        <v>78</v>
      </c>
      <c r="Q529" s="2" t="s">
        <v>59</v>
      </c>
      <c r="R529" s="2" t="s">
        <v>1053</v>
      </c>
      <c r="S529" s="2">
        <v>0.59</v>
      </c>
      <c r="T529" s="7">
        <f>Table1[[#This Row],[Profit]]/Table1[[#This Row],[Sales]]</f>
        <v>-0.57152590191488084</v>
      </c>
      <c r="U529" s="2" t="s">
        <v>33</v>
      </c>
      <c r="V529" s="2" t="s">
        <v>34</v>
      </c>
      <c r="W529" s="2" t="s">
        <v>45</v>
      </c>
      <c r="X529" s="2" t="s">
        <v>1054</v>
      </c>
      <c r="Y529" s="2">
        <v>90278</v>
      </c>
      <c r="Z529" s="10">
        <v>42182</v>
      </c>
      <c r="AA529" s="14" t="str">
        <f>TEXT(Table1[[#This Row],[Order Date]],"mmmm")</f>
        <v>June</v>
      </c>
      <c r="AB529" s="8" t="str">
        <f>TEXT(Table1[[#This Row],[Order Date]],"yyyy")</f>
        <v>2015</v>
      </c>
      <c r="AC529" s="10">
        <v>42183</v>
      </c>
      <c r="AD529" s="2">
        <v>-95.21050000000001</v>
      </c>
      <c r="AE529" s="2">
        <v>3</v>
      </c>
      <c r="AF529" s="2">
        <v>166.59</v>
      </c>
      <c r="AG529" s="2">
        <v>90589</v>
      </c>
      <c r="AH529" s="7" t="str">
        <f>IF(COUNTIF(Returns!$A$2:$A$1635,Orders!AG529)&gt;0,"Returned","Not Returned")</f>
        <v>Not Returned</v>
      </c>
    </row>
    <row r="530" spans="5:34" ht="12.75" customHeight="1" thickTop="1" thickBot="1" x14ac:dyDescent="0.3">
      <c r="E530" s="11">
        <v>22638</v>
      </c>
      <c r="F530" s="12" t="s">
        <v>106</v>
      </c>
      <c r="G530" s="12">
        <v>0.09</v>
      </c>
      <c r="H530" s="12">
        <v>100.98</v>
      </c>
      <c r="I530" s="12">
        <v>35.840000000000003</v>
      </c>
      <c r="J530" s="12">
        <v>940</v>
      </c>
      <c r="K530" s="7" t="str">
        <f>IF(COUNTIF(Table1[Customer ID],Table1[[#This Row],[Customer ID]])&gt;1,"Repeat Customer","One-Time Customer")</f>
        <v>One-Time Customer</v>
      </c>
      <c r="L530" s="12" t="s">
        <v>1055</v>
      </c>
      <c r="M530" s="12" t="s">
        <v>39</v>
      </c>
      <c r="N530" s="12" t="s">
        <v>40</v>
      </c>
      <c r="O530" s="12" t="s">
        <v>41</v>
      </c>
      <c r="P530" s="12" t="s">
        <v>191</v>
      </c>
      <c r="Q530" s="12" t="s">
        <v>121</v>
      </c>
      <c r="R530" s="12" t="s">
        <v>260</v>
      </c>
      <c r="S530" s="12">
        <v>0.62</v>
      </c>
      <c r="T530" s="7">
        <f>Table1[[#This Row],[Profit]]/Table1[[#This Row],[Sales]]</f>
        <v>-0.4886039526489816</v>
      </c>
      <c r="U530" s="12" t="s">
        <v>33</v>
      </c>
      <c r="V530" s="12" t="s">
        <v>53</v>
      </c>
      <c r="W530" s="12" t="s">
        <v>228</v>
      </c>
      <c r="X530" s="12" t="s">
        <v>1056</v>
      </c>
      <c r="Y530" s="12">
        <v>6776</v>
      </c>
      <c r="Z530" s="13">
        <v>42108</v>
      </c>
      <c r="AA530" s="14" t="str">
        <f>TEXT(Table1[[#This Row],[Order Date]],"mmmm")</f>
        <v>April</v>
      </c>
      <c r="AB530" s="8" t="str">
        <f>TEXT(Table1[[#This Row],[Order Date]],"yyyy")</f>
        <v>2015</v>
      </c>
      <c r="AC530" s="13">
        <v>42113</v>
      </c>
      <c r="AD530" s="12">
        <v>-193.58</v>
      </c>
      <c r="AE530" s="12">
        <v>4</v>
      </c>
      <c r="AF530" s="12">
        <v>396.19</v>
      </c>
      <c r="AG530" s="12">
        <v>90844</v>
      </c>
      <c r="AH530" s="7" t="str">
        <f>IF(COUNTIF(Returns!$A$2:$A$1635,Orders!AG530)&gt;0,"Returned","Not Returned")</f>
        <v>Not Returned</v>
      </c>
    </row>
    <row r="531" spans="5:34" ht="12.75" customHeight="1" thickTop="1" thickBot="1" x14ac:dyDescent="0.3">
      <c r="E531" s="9">
        <v>23479</v>
      </c>
      <c r="F531" s="2" t="s">
        <v>37</v>
      </c>
      <c r="G531" s="2">
        <v>0.03</v>
      </c>
      <c r="H531" s="2">
        <v>31.74</v>
      </c>
      <c r="I531" s="2">
        <v>12.62</v>
      </c>
      <c r="J531" s="2">
        <v>945</v>
      </c>
      <c r="K531" s="7" t="str">
        <f>IF(COUNTIF(Table1[Customer ID],Table1[[#This Row],[Customer ID]])&gt;1,"Repeat Customer","One-Time Customer")</f>
        <v>One-Time Customer</v>
      </c>
      <c r="L531" s="2" t="s">
        <v>1057</v>
      </c>
      <c r="M531" s="2" t="s">
        <v>49</v>
      </c>
      <c r="N531" s="2" t="s">
        <v>40</v>
      </c>
      <c r="O531" s="2" t="s">
        <v>29</v>
      </c>
      <c r="P531" s="2" t="s">
        <v>109</v>
      </c>
      <c r="Q531" s="2" t="s">
        <v>59</v>
      </c>
      <c r="R531" s="2" t="s">
        <v>1058</v>
      </c>
      <c r="S531" s="2">
        <v>0.37</v>
      </c>
      <c r="T531" s="7">
        <f>Table1[[#This Row],[Profit]]/Table1[[#This Row],[Sales]]</f>
        <v>-4.3576494427558198E-2</v>
      </c>
      <c r="U531" s="2" t="s">
        <v>33</v>
      </c>
      <c r="V531" s="2" t="s">
        <v>34</v>
      </c>
      <c r="W531" s="2" t="s">
        <v>45</v>
      </c>
      <c r="X531" s="2" t="s">
        <v>1059</v>
      </c>
      <c r="Y531" s="2">
        <v>95070</v>
      </c>
      <c r="Z531" s="10">
        <v>42069</v>
      </c>
      <c r="AA531" s="14" t="str">
        <f>TEXT(Table1[[#This Row],[Order Date]],"mmmm")</f>
        <v>March</v>
      </c>
      <c r="AB531" s="8" t="str">
        <f>TEXT(Table1[[#This Row],[Order Date]],"yyyy")</f>
        <v>2015</v>
      </c>
      <c r="AC531" s="10">
        <v>42069</v>
      </c>
      <c r="AD531" s="2">
        <v>-4.3009999999999939</v>
      </c>
      <c r="AE531" s="2">
        <v>3</v>
      </c>
      <c r="AF531" s="2">
        <v>98.7</v>
      </c>
      <c r="AG531" s="2">
        <v>86567</v>
      </c>
      <c r="AH531" s="7" t="str">
        <f>IF(COUNTIF(Returns!$A$2:$A$1635,Orders!AG531)&gt;0,"Returned","Not Returned")</f>
        <v>Not Returned</v>
      </c>
    </row>
    <row r="532" spans="5:34" ht="12.75" customHeight="1" thickTop="1" thickBot="1" x14ac:dyDescent="0.3">
      <c r="E532" s="11">
        <v>24459</v>
      </c>
      <c r="F532" s="12" t="s">
        <v>47</v>
      </c>
      <c r="G532" s="12">
        <v>0.09</v>
      </c>
      <c r="H532" s="12">
        <v>90.98</v>
      </c>
      <c r="I532" s="12">
        <v>56.2</v>
      </c>
      <c r="J532" s="12">
        <v>946</v>
      </c>
      <c r="K532" s="7" t="str">
        <f>IF(COUNTIF(Table1[Customer ID],Table1[[#This Row],[Customer ID]])&gt;1,"Repeat Customer","One-Time Customer")</f>
        <v>One-Time Customer</v>
      </c>
      <c r="L532" s="12" t="s">
        <v>1060</v>
      </c>
      <c r="M532" s="12" t="s">
        <v>27</v>
      </c>
      <c r="N532" s="12" t="s">
        <v>40</v>
      </c>
      <c r="O532" s="12" t="s">
        <v>41</v>
      </c>
      <c r="P532" s="12" t="s">
        <v>50</v>
      </c>
      <c r="Q532" s="12" t="s">
        <v>86</v>
      </c>
      <c r="R532" s="12" t="s">
        <v>1061</v>
      </c>
      <c r="S532" s="12">
        <v>0.74</v>
      </c>
      <c r="T532" s="7">
        <f>Table1[[#This Row],[Profit]]/Table1[[#This Row],[Sales]]</f>
        <v>-0.8809945916833104</v>
      </c>
      <c r="U532" s="12" t="s">
        <v>33</v>
      </c>
      <c r="V532" s="12" t="s">
        <v>53</v>
      </c>
      <c r="W532" s="12" t="s">
        <v>188</v>
      </c>
      <c r="X532" s="12" t="s">
        <v>511</v>
      </c>
      <c r="Y532" s="12">
        <v>4210</v>
      </c>
      <c r="Z532" s="13">
        <v>42064</v>
      </c>
      <c r="AA532" s="14" t="str">
        <f>TEXT(Table1[[#This Row],[Order Date]],"mmmm")</f>
        <v>March</v>
      </c>
      <c r="AB532" s="8" t="str">
        <f>TEXT(Table1[[#This Row],[Order Date]],"yyyy")</f>
        <v>2015</v>
      </c>
      <c r="AC532" s="13">
        <v>42065</v>
      </c>
      <c r="AD532" s="12">
        <v>-1570.32</v>
      </c>
      <c r="AE532" s="12">
        <v>20</v>
      </c>
      <c r="AF532" s="12">
        <v>1782.44</v>
      </c>
      <c r="AG532" s="12">
        <v>86566</v>
      </c>
      <c r="AH532" s="7" t="str">
        <f>IF(COUNTIF(Returns!$A$2:$A$1635,Orders!AG532)&gt;0,"Returned","Not Returned")</f>
        <v>Not Returned</v>
      </c>
    </row>
    <row r="533" spans="5:34" ht="12.75" customHeight="1" thickTop="1" thickBot="1" x14ac:dyDescent="0.3">
      <c r="E533" s="9">
        <v>24693</v>
      </c>
      <c r="F533" s="2" t="s">
        <v>47</v>
      </c>
      <c r="G533" s="2">
        <v>0.08</v>
      </c>
      <c r="H533" s="2">
        <v>14.2</v>
      </c>
      <c r="I533" s="2">
        <v>5.3</v>
      </c>
      <c r="J533" s="2">
        <v>947</v>
      </c>
      <c r="K533" s="7" t="str">
        <f>IF(COUNTIF(Table1[Customer ID],Table1[[#This Row],[Customer ID]])&gt;1,"Repeat Customer","One-Time Customer")</f>
        <v>One-Time Customer</v>
      </c>
      <c r="L533" s="2" t="s">
        <v>1062</v>
      </c>
      <c r="M533" s="2" t="s">
        <v>27</v>
      </c>
      <c r="N533" s="2" t="s">
        <v>40</v>
      </c>
      <c r="O533" s="2" t="s">
        <v>41</v>
      </c>
      <c r="P533" s="2" t="s">
        <v>50</v>
      </c>
      <c r="Q533" s="2" t="s">
        <v>31</v>
      </c>
      <c r="R533" s="2" t="s">
        <v>730</v>
      </c>
      <c r="S533" s="2">
        <v>0.46</v>
      </c>
      <c r="T533" s="7">
        <f>Table1[[#This Row],[Profit]]/Table1[[#This Row],[Sales]]</f>
        <v>0.37761752877548194</v>
      </c>
      <c r="U533" s="2" t="s">
        <v>33</v>
      </c>
      <c r="V533" s="2" t="s">
        <v>53</v>
      </c>
      <c r="W533" s="2" t="s">
        <v>54</v>
      </c>
      <c r="X533" s="2" t="s">
        <v>1063</v>
      </c>
      <c r="Y533" s="2">
        <v>7002</v>
      </c>
      <c r="Z533" s="10">
        <v>42015</v>
      </c>
      <c r="AA533" s="14" t="str">
        <f>TEXT(Table1[[#This Row],[Order Date]],"mmmm")</f>
        <v>January</v>
      </c>
      <c r="AB533" s="8" t="str">
        <f>TEXT(Table1[[#This Row],[Order Date]],"yyyy")</f>
        <v>2015</v>
      </c>
      <c r="AC533" s="10">
        <v>42017</v>
      </c>
      <c r="AD533" s="2">
        <v>27.23</v>
      </c>
      <c r="AE533" s="2">
        <v>5</v>
      </c>
      <c r="AF533" s="2">
        <v>72.11</v>
      </c>
      <c r="AG533" s="2">
        <v>86565</v>
      </c>
      <c r="AH533" s="7" t="str">
        <f>IF(COUNTIF(Returns!$A$2:$A$1635,Orders!AG533)&gt;0,"Returned","Not Returned")</f>
        <v>Not Returned</v>
      </c>
    </row>
    <row r="534" spans="5:34" ht="12.75" customHeight="1" thickTop="1" thickBot="1" x14ac:dyDescent="0.3">
      <c r="E534" s="11">
        <v>1279</v>
      </c>
      <c r="F534" s="12" t="s">
        <v>1064</v>
      </c>
      <c r="G534" s="12">
        <v>0.06</v>
      </c>
      <c r="H534" s="12">
        <v>40.98</v>
      </c>
      <c r="I534" s="12">
        <v>2.99</v>
      </c>
      <c r="J534" s="12">
        <v>949</v>
      </c>
      <c r="K534" s="7" t="str">
        <f>IF(COUNTIF(Table1[Customer ID],Table1[[#This Row],[Customer ID]])&gt;1,"Repeat Customer","One-Time Customer")</f>
        <v>Repeat Customer</v>
      </c>
      <c r="L534" s="12" t="s">
        <v>1065</v>
      </c>
      <c r="M534" s="12" t="s">
        <v>49</v>
      </c>
      <c r="N534" s="12" t="s">
        <v>114</v>
      </c>
      <c r="O534" s="12" t="s">
        <v>29</v>
      </c>
      <c r="P534" s="12" t="s">
        <v>109</v>
      </c>
      <c r="Q534" s="12" t="s">
        <v>59</v>
      </c>
      <c r="R534" s="12" t="s">
        <v>1066</v>
      </c>
      <c r="S534" s="12">
        <v>0.36</v>
      </c>
      <c r="T534" s="7">
        <f>Table1[[#This Row],[Profit]]/Table1[[#This Row],[Sales]]</f>
        <v>-0.15302619982373208</v>
      </c>
      <c r="U534" s="12" t="s">
        <v>33</v>
      </c>
      <c r="V534" s="12" t="s">
        <v>34</v>
      </c>
      <c r="W534" s="12" t="s">
        <v>45</v>
      </c>
      <c r="X534" s="12" t="s">
        <v>663</v>
      </c>
      <c r="Y534" s="12">
        <v>90049</v>
      </c>
      <c r="Z534" s="13">
        <v>42006</v>
      </c>
      <c r="AA534" s="14" t="str">
        <f>TEXT(Table1[[#This Row],[Order Date]],"mmmm")</f>
        <v>January</v>
      </c>
      <c r="AB534" s="8" t="str">
        <f>TEXT(Table1[[#This Row],[Order Date]],"yyyy")</f>
        <v>2015</v>
      </c>
      <c r="AC534" s="13">
        <v>42008</v>
      </c>
      <c r="AD534" s="12">
        <v>-19.099200000000003</v>
      </c>
      <c r="AE534" s="12">
        <v>3</v>
      </c>
      <c r="AF534" s="12">
        <v>124.81</v>
      </c>
      <c r="AG534" s="12">
        <v>9285</v>
      </c>
      <c r="AH534" s="7" t="str">
        <f>IF(COUNTIF(Returns!$A$2:$A$1635,Orders!AG534)&gt;0,"Returned","Not Returned")</f>
        <v>Not Returned</v>
      </c>
    </row>
    <row r="535" spans="5:34" ht="12.75" customHeight="1" thickTop="1" thickBot="1" x14ac:dyDescent="0.3">
      <c r="E535" s="9">
        <v>1128</v>
      </c>
      <c r="F535" s="2" t="s">
        <v>106</v>
      </c>
      <c r="G535" s="2">
        <v>0.02</v>
      </c>
      <c r="H535" s="2">
        <v>48.04</v>
      </c>
      <c r="I535" s="2">
        <v>5.09</v>
      </c>
      <c r="J535" s="2">
        <v>949</v>
      </c>
      <c r="K535" s="7" t="str">
        <f>IF(COUNTIF(Table1[Customer ID],Table1[[#This Row],[Customer ID]])&gt;1,"Repeat Customer","One-Time Customer")</f>
        <v>Repeat Customer</v>
      </c>
      <c r="L535" s="2" t="s">
        <v>1065</v>
      </c>
      <c r="M535" s="2" t="s">
        <v>49</v>
      </c>
      <c r="N535" s="2" t="s">
        <v>114</v>
      </c>
      <c r="O535" s="2" t="s">
        <v>29</v>
      </c>
      <c r="P535" s="2" t="s">
        <v>93</v>
      </c>
      <c r="Q535" s="2" t="s">
        <v>59</v>
      </c>
      <c r="R535" s="2" t="s">
        <v>621</v>
      </c>
      <c r="S535" s="2">
        <v>0.37</v>
      </c>
      <c r="T535" s="7">
        <f>Table1[[#This Row],[Profit]]/Table1[[#This Row],[Sales]]</f>
        <v>0.42398901647528708</v>
      </c>
      <c r="U535" s="2" t="s">
        <v>33</v>
      </c>
      <c r="V535" s="2" t="s">
        <v>34</v>
      </c>
      <c r="W535" s="2" t="s">
        <v>45</v>
      </c>
      <c r="X535" s="2" t="s">
        <v>663</v>
      </c>
      <c r="Y535" s="2">
        <v>90049</v>
      </c>
      <c r="Z535" s="10">
        <v>42085</v>
      </c>
      <c r="AA535" s="14" t="str">
        <f>TEXT(Table1[[#This Row],[Order Date]],"mmmm")</f>
        <v>March</v>
      </c>
      <c r="AB535" s="8" t="str">
        <f>TEXT(Table1[[#This Row],[Order Date]],"yyyy")</f>
        <v>2015</v>
      </c>
      <c r="AC535" s="10">
        <v>42089</v>
      </c>
      <c r="AD535" s="2">
        <v>373.67</v>
      </c>
      <c r="AE535" s="2">
        <v>18</v>
      </c>
      <c r="AF535" s="2">
        <v>881.32</v>
      </c>
      <c r="AG535" s="2">
        <v>8257</v>
      </c>
      <c r="AH535" s="7" t="str">
        <f>IF(COUNTIF(Returns!$A$2:$A$1635,Orders!AG535)&gt;0,"Returned","Not Returned")</f>
        <v>Not Returned</v>
      </c>
    </row>
    <row r="536" spans="5:34" ht="12.75" customHeight="1" thickTop="1" thickBot="1" x14ac:dyDescent="0.3">
      <c r="E536" s="11">
        <v>19279</v>
      </c>
      <c r="F536" s="12" t="s">
        <v>47</v>
      </c>
      <c r="G536" s="12">
        <v>0.06</v>
      </c>
      <c r="H536" s="12">
        <v>40.98</v>
      </c>
      <c r="I536" s="12">
        <v>2.99</v>
      </c>
      <c r="J536" s="12">
        <v>950</v>
      </c>
      <c r="K536" s="7" t="str">
        <f>IF(COUNTIF(Table1[Customer ID],Table1[[#This Row],[Customer ID]])&gt;1,"Repeat Customer","One-Time Customer")</f>
        <v>Repeat Customer</v>
      </c>
      <c r="L536" s="12" t="s">
        <v>1067</v>
      </c>
      <c r="M536" s="12" t="s">
        <v>49</v>
      </c>
      <c r="N536" s="12" t="s">
        <v>114</v>
      </c>
      <c r="O536" s="12" t="s">
        <v>29</v>
      </c>
      <c r="P536" s="12" t="s">
        <v>109</v>
      </c>
      <c r="Q536" s="12" t="s">
        <v>59</v>
      </c>
      <c r="R536" s="12" t="s">
        <v>1066</v>
      </c>
      <c r="S536" s="12">
        <v>0.36</v>
      </c>
      <c r="T536" s="7">
        <f>Table1[[#This Row],[Profit]]/Table1[[#This Row],[Sales]]</f>
        <v>-0.35581442307692307</v>
      </c>
      <c r="U536" s="12" t="s">
        <v>33</v>
      </c>
      <c r="V536" s="12" t="s">
        <v>61</v>
      </c>
      <c r="W536" s="12" t="s">
        <v>62</v>
      </c>
      <c r="X536" s="12" t="s">
        <v>63</v>
      </c>
      <c r="Y536" s="12">
        <v>55372</v>
      </c>
      <c r="Z536" s="13">
        <v>42006</v>
      </c>
      <c r="AA536" s="14" t="str">
        <f>TEXT(Table1[[#This Row],[Order Date]],"mmmm")</f>
        <v>January</v>
      </c>
      <c r="AB536" s="8" t="str">
        <f>TEXT(Table1[[#This Row],[Order Date]],"yyyy")</f>
        <v>2015</v>
      </c>
      <c r="AC536" s="13">
        <v>42008</v>
      </c>
      <c r="AD536" s="12">
        <v>-14.801880000000001</v>
      </c>
      <c r="AE536" s="12">
        <v>1</v>
      </c>
      <c r="AF536" s="12">
        <v>41.6</v>
      </c>
      <c r="AG536" s="12">
        <v>89083</v>
      </c>
      <c r="AH536" s="7" t="str">
        <f>IF(COUNTIF(Returns!$A$2:$A$1635,Orders!AG536)&gt;0,"Returned","Not Returned")</f>
        <v>Not Returned</v>
      </c>
    </row>
    <row r="537" spans="5:34" ht="12.75" customHeight="1" thickTop="1" thickBot="1" x14ac:dyDescent="0.3">
      <c r="E537" s="9">
        <v>19127</v>
      </c>
      <c r="F537" s="2" t="s">
        <v>106</v>
      </c>
      <c r="G537" s="2">
        <v>0.05</v>
      </c>
      <c r="H537" s="2">
        <v>1500.97</v>
      </c>
      <c r="I537" s="2">
        <v>29.7</v>
      </c>
      <c r="J537" s="2">
        <v>950</v>
      </c>
      <c r="K537" s="7" t="str">
        <f>IF(COUNTIF(Table1[Customer ID],Table1[[#This Row],[Customer ID]])&gt;1,"Repeat Customer","One-Time Customer")</f>
        <v>Repeat Customer</v>
      </c>
      <c r="L537" s="2" t="s">
        <v>1067</v>
      </c>
      <c r="M537" s="2" t="s">
        <v>39</v>
      </c>
      <c r="N537" s="2" t="s">
        <v>114</v>
      </c>
      <c r="O537" s="2" t="s">
        <v>77</v>
      </c>
      <c r="P537" s="2" t="s">
        <v>85</v>
      </c>
      <c r="Q537" s="2" t="s">
        <v>43</v>
      </c>
      <c r="R537" s="2" t="s">
        <v>1068</v>
      </c>
      <c r="S537" s="2">
        <v>0.56999999999999995</v>
      </c>
      <c r="T537" s="7">
        <f>Table1[[#This Row],[Profit]]/Table1[[#This Row],[Sales]]</f>
        <v>-1.7107195335354857</v>
      </c>
      <c r="U537" s="2" t="s">
        <v>33</v>
      </c>
      <c r="V537" s="2" t="s">
        <v>61</v>
      </c>
      <c r="W537" s="2" t="s">
        <v>62</v>
      </c>
      <c r="X537" s="2" t="s">
        <v>63</v>
      </c>
      <c r="Y537" s="2">
        <v>55372</v>
      </c>
      <c r="Z537" s="10">
        <v>42085</v>
      </c>
      <c r="AA537" s="14" t="str">
        <f>TEXT(Table1[[#This Row],[Order Date]],"mmmm")</f>
        <v>March</v>
      </c>
      <c r="AB537" s="8" t="str">
        <f>TEXT(Table1[[#This Row],[Order Date]],"yyyy")</f>
        <v>2015</v>
      </c>
      <c r="AC537" s="10">
        <v>42085</v>
      </c>
      <c r="AD537" s="2">
        <v>-2561.3235</v>
      </c>
      <c r="AE537" s="2">
        <v>1</v>
      </c>
      <c r="AF537" s="2">
        <v>1497.22</v>
      </c>
      <c r="AG537" s="2">
        <v>89084</v>
      </c>
      <c r="AH537" s="7" t="str">
        <f>IF(COUNTIF(Returns!$A$2:$A$1635,Orders!AG537)&gt;0,"Returned","Not Returned")</f>
        <v>Not Returned</v>
      </c>
    </row>
    <row r="538" spans="5:34" ht="12.75" customHeight="1" thickTop="1" thickBot="1" x14ac:dyDescent="0.3">
      <c r="E538" s="11">
        <v>19128</v>
      </c>
      <c r="F538" s="12" t="s">
        <v>106</v>
      </c>
      <c r="G538" s="12">
        <v>0.02</v>
      </c>
      <c r="H538" s="12">
        <v>48.04</v>
      </c>
      <c r="I538" s="12">
        <v>5.09</v>
      </c>
      <c r="J538" s="12">
        <v>950</v>
      </c>
      <c r="K538" s="7" t="str">
        <f>IF(COUNTIF(Table1[Customer ID],Table1[[#This Row],[Customer ID]])&gt;1,"Repeat Customer","One-Time Customer")</f>
        <v>Repeat Customer</v>
      </c>
      <c r="L538" s="12" t="s">
        <v>1067</v>
      </c>
      <c r="M538" s="12" t="s">
        <v>49</v>
      </c>
      <c r="N538" s="12" t="s">
        <v>114</v>
      </c>
      <c r="O538" s="12" t="s">
        <v>29</v>
      </c>
      <c r="P538" s="12" t="s">
        <v>93</v>
      </c>
      <c r="Q538" s="12" t="s">
        <v>59</v>
      </c>
      <c r="R538" s="12" t="s">
        <v>621</v>
      </c>
      <c r="S538" s="12">
        <v>0.37</v>
      </c>
      <c r="T538" s="7">
        <f>Table1[[#This Row],[Profit]]/Table1[[#This Row],[Sales]]</f>
        <v>0.69</v>
      </c>
      <c r="U538" s="12" t="s">
        <v>33</v>
      </c>
      <c r="V538" s="12" t="s">
        <v>61</v>
      </c>
      <c r="W538" s="12" t="s">
        <v>62</v>
      </c>
      <c r="X538" s="12" t="s">
        <v>63</v>
      </c>
      <c r="Y538" s="12">
        <v>55372</v>
      </c>
      <c r="Z538" s="13">
        <v>42085</v>
      </c>
      <c r="AA538" s="14" t="str">
        <f>TEXT(Table1[[#This Row],[Order Date]],"mmmm")</f>
        <v>March</v>
      </c>
      <c r="AB538" s="8" t="str">
        <f>TEXT(Table1[[#This Row],[Order Date]],"yyyy")</f>
        <v>2015</v>
      </c>
      <c r="AC538" s="13">
        <v>42089</v>
      </c>
      <c r="AD538" s="12">
        <v>168.91889999999998</v>
      </c>
      <c r="AE538" s="12">
        <v>5</v>
      </c>
      <c r="AF538" s="12">
        <v>244.81</v>
      </c>
      <c r="AG538" s="12">
        <v>89084</v>
      </c>
      <c r="AH538" s="7" t="str">
        <f>IF(COUNTIF(Returns!$A$2:$A$1635,Orders!AG538)&gt;0,"Returned","Not Returned")</f>
        <v>Not Returned</v>
      </c>
    </row>
    <row r="539" spans="5:34" ht="12.75" customHeight="1" thickTop="1" thickBot="1" x14ac:dyDescent="0.3">
      <c r="E539" s="9">
        <v>19129</v>
      </c>
      <c r="F539" s="2" t="s">
        <v>106</v>
      </c>
      <c r="G539" s="2">
        <v>0.03</v>
      </c>
      <c r="H539" s="2">
        <v>4.28</v>
      </c>
      <c r="I539" s="2">
        <v>1.6</v>
      </c>
      <c r="J539" s="2">
        <v>950</v>
      </c>
      <c r="K539" s="7" t="str">
        <f>IF(COUNTIF(Table1[Customer ID],Table1[[#This Row],[Customer ID]])&gt;1,"Repeat Customer","One-Time Customer")</f>
        <v>Repeat Customer</v>
      </c>
      <c r="L539" s="2" t="s">
        <v>1067</v>
      </c>
      <c r="M539" s="2" t="s">
        <v>49</v>
      </c>
      <c r="N539" s="2" t="s">
        <v>114</v>
      </c>
      <c r="O539" s="2" t="s">
        <v>29</v>
      </c>
      <c r="P539" s="2" t="s">
        <v>30</v>
      </c>
      <c r="Q539" s="2" t="s">
        <v>31</v>
      </c>
      <c r="R539" s="2" t="s">
        <v>1069</v>
      </c>
      <c r="S539" s="2">
        <v>0.57999999999999996</v>
      </c>
      <c r="T539" s="7">
        <f>Table1[[#This Row],[Profit]]/Table1[[#This Row],[Sales]]</f>
        <v>-1.3626373626373627</v>
      </c>
      <c r="U539" s="2" t="s">
        <v>33</v>
      </c>
      <c r="V539" s="2" t="s">
        <v>61</v>
      </c>
      <c r="W539" s="2" t="s">
        <v>62</v>
      </c>
      <c r="X539" s="2" t="s">
        <v>63</v>
      </c>
      <c r="Y539" s="2">
        <v>55372</v>
      </c>
      <c r="Z539" s="10">
        <v>42085</v>
      </c>
      <c r="AA539" s="14" t="str">
        <f>TEXT(Table1[[#This Row],[Order Date]],"mmmm")</f>
        <v>March</v>
      </c>
      <c r="AB539" s="8" t="str">
        <f>TEXT(Table1[[#This Row],[Order Date]],"yyyy")</f>
        <v>2015</v>
      </c>
      <c r="AC539" s="10">
        <v>42092</v>
      </c>
      <c r="AD539" s="2">
        <v>-6.2</v>
      </c>
      <c r="AE539" s="2">
        <v>1</v>
      </c>
      <c r="AF539" s="2">
        <v>4.55</v>
      </c>
      <c r="AG539" s="2">
        <v>89084</v>
      </c>
      <c r="AH539" s="7" t="str">
        <f>IF(COUNTIF(Returns!$A$2:$A$1635,Orders!AG539)&gt;0,"Returned","Not Returned")</f>
        <v>Not Returned</v>
      </c>
    </row>
    <row r="540" spans="5:34" ht="12.75" customHeight="1" thickTop="1" thickBot="1" x14ac:dyDescent="0.3">
      <c r="E540" s="11">
        <v>20073</v>
      </c>
      <c r="F540" s="12" t="s">
        <v>106</v>
      </c>
      <c r="G540" s="12">
        <v>0.1</v>
      </c>
      <c r="H540" s="12">
        <v>7.31</v>
      </c>
      <c r="I540" s="12">
        <v>0.49</v>
      </c>
      <c r="J540" s="12">
        <v>954</v>
      </c>
      <c r="K540" s="7" t="str">
        <f>IF(COUNTIF(Table1[Customer ID],Table1[[#This Row],[Customer ID]])&gt;1,"Repeat Customer","One-Time Customer")</f>
        <v>Repeat Customer</v>
      </c>
      <c r="L540" s="12" t="s">
        <v>1070</v>
      </c>
      <c r="M540" s="12" t="s">
        <v>49</v>
      </c>
      <c r="N540" s="12" t="s">
        <v>58</v>
      </c>
      <c r="O540" s="12" t="s">
        <v>29</v>
      </c>
      <c r="P540" s="12" t="s">
        <v>134</v>
      </c>
      <c r="Q540" s="12" t="s">
        <v>59</v>
      </c>
      <c r="R540" s="12" t="s">
        <v>1071</v>
      </c>
      <c r="S540" s="12">
        <v>0.38</v>
      </c>
      <c r="T540" s="7">
        <f>Table1[[#This Row],[Profit]]/Table1[[#This Row],[Sales]]</f>
        <v>0.69</v>
      </c>
      <c r="U540" s="12" t="s">
        <v>33</v>
      </c>
      <c r="V540" s="12" t="s">
        <v>61</v>
      </c>
      <c r="W540" s="12" t="s">
        <v>130</v>
      </c>
      <c r="X540" s="12" t="s">
        <v>1072</v>
      </c>
      <c r="Y540" s="12">
        <v>75067</v>
      </c>
      <c r="Z540" s="13">
        <v>42047</v>
      </c>
      <c r="AA540" s="14" t="str">
        <f>TEXT(Table1[[#This Row],[Order Date]],"mmmm")</f>
        <v>February</v>
      </c>
      <c r="AB540" s="8" t="str">
        <f>TEXT(Table1[[#This Row],[Order Date]],"yyyy")</f>
        <v>2015</v>
      </c>
      <c r="AC540" s="13">
        <v>42056</v>
      </c>
      <c r="AD540" s="12">
        <v>19.064699999999998</v>
      </c>
      <c r="AE540" s="12">
        <v>4</v>
      </c>
      <c r="AF540" s="12">
        <v>27.63</v>
      </c>
      <c r="AG540" s="12">
        <v>90771</v>
      </c>
      <c r="AH540" s="7" t="str">
        <f>IF(COUNTIF(Returns!$A$2:$A$1635,Orders!AG540)&gt;0,"Returned","Not Returned")</f>
        <v>Not Returned</v>
      </c>
    </row>
    <row r="541" spans="5:34" ht="12.75" customHeight="1" thickTop="1" thickBot="1" x14ac:dyDescent="0.3">
      <c r="E541" s="9">
        <v>20074</v>
      </c>
      <c r="F541" s="2" t="s">
        <v>106</v>
      </c>
      <c r="G541" s="2">
        <v>0.08</v>
      </c>
      <c r="H541" s="2">
        <v>6.7</v>
      </c>
      <c r="I541" s="2">
        <v>1.56</v>
      </c>
      <c r="J541" s="2">
        <v>954</v>
      </c>
      <c r="K541" s="7" t="str">
        <f>IF(COUNTIF(Table1[Customer ID],Table1[[#This Row],[Customer ID]])&gt;1,"Repeat Customer","One-Time Customer")</f>
        <v>Repeat Customer</v>
      </c>
      <c r="L541" s="2" t="s">
        <v>1070</v>
      </c>
      <c r="M541" s="2" t="s">
        <v>49</v>
      </c>
      <c r="N541" s="2" t="s">
        <v>58</v>
      </c>
      <c r="O541" s="2" t="s">
        <v>29</v>
      </c>
      <c r="P541" s="2" t="s">
        <v>30</v>
      </c>
      <c r="Q541" s="2" t="s">
        <v>31</v>
      </c>
      <c r="R541" s="2" t="s">
        <v>1073</v>
      </c>
      <c r="S541" s="2">
        <v>0.52</v>
      </c>
      <c r="T541" s="7">
        <f>Table1[[#This Row],[Profit]]/Table1[[#This Row],[Sales]]</f>
        <v>0.33835309195770585</v>
      </c>
      <c r="U541" s="2" t="s">
        <v>33</v>
      </c>
      <c r="V541" s="2" t="s">
        <v>61</v>
      </c>
      <c r="W541" s="2" t="s">
        <v>130</v>
      </c>
      <c r="X541" s="2" t="s">
        <v>1072</v>
      </c>
      <c r="Y541" s="2">
        <v>75067</v>
      </c>
      <c r="Z541" s="10">
        <v>42047</v>
      </c>
      <c r="AA541" s="14" t="str">
        <f>TEXT(Table1[[#This Row],[Order Date]],"mmmm")</f>
        <v>February</v>
      </c>
      <c r="AB541" s="8" t="str">
        <f>TEXT(Table1[[#This Row],[Order Date]],"yyyy")</f>
        <v>2015</v>
      </c>
      <c r="AC541" s="10">
        <v>42047</v>
      </c>
      <c r="AD541" s="2">
        <v>10.56</v>
      </c>
      <c r="AE541" s="2">
        <v>5</v>
      </c>
      <c r="AF541" s="2">
        <v>31.21</v>
      </c>
      <c r="AG541" s="2">
        <v>90771</v>
      </c>
      <c r="AH541" s="7" t="str">
        <f>IF(COUNTIF(Returns!$A$2:$A$1635,Orders!AG541)&gt;0,"Returned","Not Returned")</f>
        <v>Not Returned</v>
      </c>
    </row>
    <row r="542" spans="5:34" ht="12.75" customHeight="1" thickTop="1" thickBot="1" x14ac:dyDescent="0.3">
      <c r="E542" s="11">
        <v>25795</v>
      </c>
      <c r="F542" s="12" t="s">
        <v>37</v>
      </c>
      <c r="G542" s="12">
        <v>0.01</v>
      </c>
      <c r="H542" s="12">
        <v>145.44999999999999</v>
      </c>
      <c r="I542" s="12">
        <v>17.850000000000001</v>
      </c>
      <c r="J542" s="12">
        <v>959</v>
      </c>
      <c r="K542" s="7" t="str">
        <f>IF(COUNTIF(Table1[Customer ID],Table1[[#This Row],[Customer ID]])&gt;1,"Repeat Customer","One-Time Customer")</f>
        <v>One-Time Customer</v>
      </c>
      <c r="L542" s="12" t="s">
        <v>1074</v>
      </c>
      <c r="M542" s="12" t="s">
        <v>39</v>
      </c>
      <c r="N542" s="12" t="s">
        <v>28</v>
      </c>
      <c r="O542" s="12" t="s">
        <v>77</v>
      </c>
      <c r="P542" s="12" t="s">
        <v>85</v>
      </c>
      <c r="Q542" s="12" t="s">
        <v>43</v>
      </c>
      <c r="R542" s="12" t="s">
        <v>1075</v>
      </c>
      <c r="S542" s="12">
        <v>0.56000000000000005</v>
      </c>
      <c r="T542" s="7">
        <f>Table1[[#This Row],[Profit]]/Table1[[#This Row],[Sales]]</f>
        <v>0.69</v>
      </c>
      <c r="U542" s="12" t="s">
        <v>33</v>
      </c>
      <c r="V542" s="12" t="s">
        <v>61</v>
      </c>
      <c r="W542" s="12" t="s">
        <v>130</v>
      </c>
      <c r="X542" s="12" t="s">
        <v>1032</v>
      </c>
      <c r="Y542" s="12">
        <v>76028</v>
      </c>
      <c r="Z542" s="13">
        <v>42085</v>
      </c>
      <c r="AA542" s="14" t="str">
        <f>TEXT(Table1[[#This Row],[Order Date]],"mmmm")</f>
        <v>March</v>
      </c>
      <c r="AB542" s="8" t="str">
        <f>TEXT(Table1[[#This Row],[Order Date]],"yyyy")</f>
        <v>2015</v>
      </c>
      <c r="AC542" s="13">
        <v>42086</v>
      </c>
      <c r="AD542" s="12">
        <v>837.68069999999989</v>
      </c>
      <c r="AE542" s="12">
        <v>8</v>
      </c>
      <c r="AF542" s="12">
        <v>1214.03</v>
      </c>
      <c r="AG542" s="12">
        <v>91581</v>
      </c>
      <c r="AH542" s="7" t="str">
        <f>IF(COUNTIF(Returns!$A$2:$A$1635,Orders!AG542)&gt;0,"Returned","Not Returned")</f>
        <v>Not Returned</v>
      </c>
    </row>
    <row r="543" spans="5:34" ht="12.75" customHeight="1" thickTop="1" thickBot="1" x14ac:dyDescent="0.3">
      <c r="E543" s="9">
        <v>20428</v>
      </c>
      <c r="F543" s="2" t="s">
        <v>106</v>
      </c>
      <c r="G543" s="2">
        <v>0.03</v>
      </c>
      <c r="H543" s="2">
        <v>2.94</v>
      </c>
      <c r="I543" s="2">
        <v>0.96</v>
      </c>
      <c r="J543" s="2">
        <v>960</v>
      </c>
      <c r="K543" s="7" t="str">
        <f>IF(COUNTIF(Table1[Customer ID],Table1[[#This Row],[Customer ID]])&gt;1,"Repeat Customer","One-Time Customer")</f>
        <v>One-Time Customer</v>
      </c>
      <c r="L543" s="2" t="s">
        <v>1076</v>
      </c>
      <c r="M543" s="2" t="s">
        <v>49</v>
      </c>
      <c r="N543" s="2" t="s">
        <v>40</v>
      </c>
      <c r="O543" s="2" t="s">
        <v>29</v>
      </c>
      <c r="P543" s="2" t="s">
        <v>30</v>
      </c>
      <c r="Q543" s="2" t="s">
        <v>31</v>
      </c>
      <c r="R543" s="2" t="s">
        <v>599</v>
      </c>
      <c r="S543" s="2">
        <v>0.57999999999999996</v>
      </c>
      <c r="T543" s="7">
        <f>Table1[[#This Row],[Profit]]/Table1[[#This Row],[Sales]]</f>
        <v>-1.1965811965811968</v>
      </c>
      <c r="U543" s="2" t="s">
        <v>33</v>
      </c>
      <c r="V543" s="2" t="s">
        <v>34</v>
      </c>
      <c r="W543" s="2" t="s">
        <v>45</v>
      </c>
      <c r="X543" s="2" t="s">
        <v>1054</v>
      </c>
      <c r="Y543" s="2">
        <v>90278</v>
      </c>
      <c r="Z543" s="10">
        <v>42039</v>
      </c>
      <c r="AA543" s="14" t="str">
        <f>TEXT(Table1[[#This Row],[Order Date]],"mmmm")</f>
        <v>February</v>
      </c>
      <c r="AB543" s="8" t="str">
        <f>TEXT(Table1[[#This Row],[Order Date]],"yyyy")</f>
        <v>2015</v>
      </c>
      <c r="AC543" s="10">
        <v>42043</v>
      </c>
      <c r="AD543" s="2">
        <v>-4.2</v>
      </c>
      <c r="AE543" s="2">
        <v>1</v>
      </c>
      <c r="AF543" s="2">
        <v>3.51</v>
      </c>
      <c r="AG543" s="2">
        <v>89401</v>
      </c>
      <c r="AH543" s="7" t="str">
        <f>IF(COUNTIF(Returns!$A$2:$A$1635,Orders!AG543)&gt;0,"Returned","Not Returned")</f>
        <v>Not Returned</v>
      </c>
    </row>
    <row r="544" spans="5:34" ht="12.75" customHeight="1" thickTop="1" thickBot="1" x14ac:dyDescent="0.3">
      <c r="E544" s="11">
        <v>20685</v>
      </c>
      <c r="F544" s="12" t="s">
        <v>37</v>
      </c>
      <c r="G544" s="12">
        <v>0.05</v>
      </c>
      <c r="H544" s="12">
        <v>124.49</v>
      </c>
      <c r="I544" s="12">
        <v>51.94</v>
      </c>
      <c r="J544" s="12">
        <v>961</v>
      </c>
      <c r="K544" s="7" t="str">
        <f>IF(COUNTIF(Table1[Customer ID],Table1[[#This Row],[Customer ID]])&gt;1,"Repeat Customer","One-Time Customer")</f>
        <v>One-Time Customer</v>
      </c>
      <c r="L544" s="12" t="s">
        <v>1077</v>
      </c>
      <c r="M544" s="12" t="s">
        <v>39</v>
      </c>
      <c r="N544" s="12" t="s">
        <v>40</v>
      </c>
      <c r="O544" s="12" t="s">
        <v>41</v>
      </c>
      <c r="P544" s="12" t="s">
        <v>152</v>
      </c>
      <c r="Q544" s="12" t="s">
        <v>121</v>
      </c>
      <c r="R544" s="12" t="s">
        <v>462</v>
      </c>
      <c r="S544" s="12">
        <v>0.63</v>
      </c>
      <c r="T544" s="7">
        <f>Table1[[#This Row],[Profit]]/Table1[[#This Row],[Sales]]</f>
        <v>-0.36766233766233769</v>
      </c>
      <c r="U544" s="12" t="s">
        <v>33</v>
      </c>
      <c r="V544" s="12" t="s">
        <v>34</v>
      </c>
      <c r="W544" s="12" t="s">
        <v>45</v>
      </c>
      <c r="X544" s="12" t="s">
        <v>1078</v>
      </c>
      <c r="Y544" s="12">
        <v>94061</v>
      </c>
      <c r="Z544" s="13">
        <v>42059</v>
      </c>
      <c r="AA544" s="14" t="str">
        <f>TEXT(Table1[[#This Row],[Order Date]],"mmmm")</f>
        <v>February</v>
      </c>
      <c r="AB544" s="8" t="str">
        <f>TEXT(Table1[[#This Row],[Order Date]],"yyyy")</f>
        <v>2015</v>
      </c>
      <c r="AC544" s="13">
        <v>42059</v>
      </c>
      <c r="AD544" s="12">
        <v>-44.163600000000002</v>
      </c>
      <c r="AE544" s="12">
        <v>1</v>
      </c>
      <c r="AF544" s="12">
        <v>120.12</v>
      </c>
      <c r="AG544" s="12">
        <v>89402</v>
      </c>
      <c r="AH544" s="7" t="str">
        <f>IF(COUNTIF(Returns!$A$2:$A$1635,Orders!AG544)&gt;0,"Returned","Not Returned")</f>
        <v>Not Returned</v>
      </c>
    </row>
    <row r="545" spans="5:34" ht="12.75" customHeight="1" thickTop="1" thickBot="1" x14ac:dyDescent="0.3">
      <c r="E545" s="9">
        <v>2428</v>
      </c>
      <c r="F545" s="2" t="s">
        <v>106</v>
      </c>
      <c r="G545" s="2">
        <v>0.03</v>
      </c>
      <c r="H545" s="2">
        <v>2.94</v>
      </c>
      <c r="I545" s="2">
        <v>0.96</v>
      </c>
      <c r="J545" s="2">
        <v>962</v>
      </c>
      <c r="K545" s="7" t="str">
        <f>IF(COUNTIF(Table1[Customer ID],Table1[[#This Row],[Customer ID]])&gt;1,"Repeat Customer","One-Time Customer")</f>
        <v>One-Time Customer</v>
      </c>
      <c r="L545" s="2" t="s">
        <v>1079</v>
      </c>
      <c r="M545" s="2" t="s">
        <v>49</v>
      </c>
      <c r="N545" s="2" t="s">
        <v>40</v>
      </c>
      <c r="O545" s="2" t="s">
        <v>29</v>
      </c>
      <c r="P545" s="2" t="s">
        <v>30</v>
      </c>
      <c r="Q545" s="2" t="s">
        <v>31</v>
      </c>
      <c r="R545" s="2" t="s">
        <v>599</v>
      </c>
      <c r="S545" s="2">
        <v>0.57999999999999996</v>
      </c>
      <c r="T545" s="7">
        <f>Table1[[#This Row],[Profit]]/Table1[[#This Row],[Sales]]</f>
        <v>-0.59914407988587737</v>
      </c>
      <c r="U545" s="2" t="s">
        <v>33</v>
      </c>
      <c r="V545" s="2" t="s">
        <v>61</v>
      </c>
      <c r="W545" s="2" t="s">
        <v>178</v>
      </c>
      <c r="X545" s="2" t="s">
        <v>179</v>
      </c>
      <c r="Y545" s="2">
        <v>60610</v>
      </c>
      <c r="Z545" s="10">
        <v>42039</v>
      </c>
      <c r="AA545" s="14" t="str">
        <f>TEXT(Table1[[#This Row],[Order Date]],"mmmm")</f>
        <v>February</v>
      </c>
      <c r="AB545" s="8" t="str">
        <f>TEXT(Table1[[#This Row],[Order Date]],"yyyy")</f>
        <v>2015</v>
      </c>
      <c r="AC545" s="10">
        <v>42043</v>
      </c>
      <c r="AD545" s="2">
        <v>-4.2</v>
      </c>
      <c r="AE545" s="2">
        <v>2</v>
      </c>
      <c r="AF545" s="2">
        <v>7.01</v>
      </c>
      <c r="AG545" s="2">
        <v>17636</v>
      </c>
      <c r="AH545" s="7" t="str">
        <f>IF(COUNTIF(Returns!$A$2:$A$1635,Orders!AG545)&gt;0,"Returned","Not Returned")</f>
        <v>Not Returned</v>
      </c>
    </row>
    <row r="546" spans="5:34" ht="12.75" customHeight="1" thickTop="1" thickBot="1" x14ac:dyDescent="0.3">
      <c r="E546" s="11">
        <v>25093</v>
      </c>
      <c r="F546" s="12" t="s">
        <v>56</v>
      </c>
      <c r="G546" s="12">
        <v>0</v>
      </c>
      <c r="H546" s="12">
        <v>170.98</v>
      </c>
      <c r="I546" s="12">
        <v>35.89</v>
      </c>
      <c r="J546" s="12">
        <v>970</v>
      </c>
      <c r="K546" s="7" t="str">
        <f>IF(COUNTIF(Table1[Customer ID],Table1[[#This Row],[Customer ID]])&gt;1,"Repeat Customer","One-Time Customer")</f>
        <v>One-Time Customer</v>
      </c>
      <c r="L546" s="12" t="s">
        <v>1080</v>
      </c>
      <c r="M546" s="12" t="s">
        <v>39</v>
      </c>
      <c r="N546" s="12" t="s">
        <v>114</v>
      </c>
      <c r="O546" s="12" t="s">
        <v>41</v>
      </c>
      <c r="P546" s="12" t="s">
        <v>191</v>
      </c>
      <c r="Q546" s="12" t="s">
        <v>121</v>
      </c>
      <c r="R546" s="12" t="s">
        <v>1047</v>
      </c>
      <c r="S546" s="12">
        <v>0.66</v>
      </c>
      <c r="T546" s="7">
        <f>Table1[[#This Row],[Profit]]/Table1[[#This Row],[Sales]]</f>
        <v>-7.0695092894820205E-2</v>
      </c>
      <c r="U546" s="12" t="s">
        <v>33</v>
      </c>
      <c r="V546" s="12" t="s">
        <v>136</v>
      </c>
      <c r="W546" s="12" t="s">
        <v>137</v>
      </c>
      <c r="X546" s="12" t="s">
        <v>799</v>
      </c>
      <c r="Y546" s="12">
        <v>24281</v>
      </c>
      <c r="Z546" s="13">
        <v>42114</v>
      </c>
      <c r="AA546" s="14" t="str">
        <f>TEXT(Table1[[#This Row],[Order Date]],"mmmm")</f>
        <v>April</v>
      </c>
      <c r="AB546" s="8" t="str">
        <f>TEXT(Table1[[#This Row],[Order Date]],"yyyy")</f>
        <v>2015</v>
      </c>
      <c r="AC546" s="13">
        <v>42115</v>
      </c>
      <c r="AD546" s="12">
        <v>-102.66200000000001</v>
      </c>
      <c r="AE546" s="12">
        <v>8</v>
      </c>
      <c r="AF546" s="12">
        <v>1452.18</v>
      </c>
      <c r="AG546" s="12">
        <v>86173</v>
      </c>
      <c r="AH546" s="7" t="str">
        <f>IF(COUNTIF(Returns!$A$2:$A$1635,Orders!AG546)&gt;0,"Returned","Not Returned")</f>
        <v>Not Returned</v>
      </c>
    </row>
    <row r="547" spans="5:34" ht="12.75" customHeight="1" thickTop="1" thickBot="1" x14ac:dyDescent="0.3">
      <c r="E547" s="9">
        <v>20536</v>
      </c>
      <c r="F547" s="2" t="s">
        <v>106</v>
      </c>
      <c r="G547" s="2">
        <v>0.03</v>
      </c>
      <c r="H547" s="2">
        <v>284.98</v>
      </c>
      <c r="I547" s="2">
        <v>69.55</v>
      </c>
      <c r="J547" s="2">
        <v>972</v>
      </c>
      <c r="K547" s="7" t="str">
        <f>IF(COUNTIF(Table1[Customer ID],Table1[[#This Row],[Customer ID]])&gt;1,"Repeat Customer","One-Time Customer")</f>
        <v>Repeat Customer</v>
      </c>
      <c r="L547" s="2" t="s">
        <v>1081</v>
      </c>
      <c r="M547" s="2" t="s">
        <v>39</v>
      </c>
      <c r="N547" s="2" t="s">
        <v>28</v>
      </c>
      <c r="O547" s="2" t="s">
        <v>41</v>
      </c>
      <c r="P547" s="2" t="s">
        <v>42</v>
      </c>
      <c r="Q547" s="2" t="s">
        <v>43</v>
      </c>
      <c r="R547" s="2" t="s">
        <v>1082</v>
      </c>
      <c r="S547" s="2">
        <v>0.6</v>
      </c>
      <c r="T547" s="7">
        <f>Table1[[#This Row],[Profit]]/Table1[[#This Row],[Sales]]</f>
        <v>-0.18822693661403339</v>
      </c>
      <c r="U547" s="2" t="s">
        <v>33</v>
      </c>
      <c r="V547" s="2" t="s">
        <v>34</v>
      </c>
      <c r="W547" s="2" t="s">
        <v>45</v>
      </c>
      <c r="X547" s="2" t="s">
        <v>1083</v>
      </c>
      <c r="Y547" s="2">
        <v>92503</v>
      </c>
      <c r="Z547" s="10">
        <v>42063</v>
      </c>
      <c r="AA547" s="14" t="str">
        <f>TEXT(Table1[[#This Row],[Order Date]],"mmmm")</f>
        <v>February</v>
      </c>
      <c r="AB547" s="8" t="str">
        <f>TEXT(Table1[[#This Row],[Order Date]],"yyyy")</f>
        <v>2015</v>
      </c>
      <c r="AC547" s="10">
        <v>42068</v>
      </c>
      <c r="AD547" s="2">
        <v>-116.584</v>
      </c>
      <c r="AE547" s="2">
        <v>2</v>
      </c>
      <c r="AF547" s="2">
        <v>619.38</v>
      </c>
      <c r="AG547" s="2">
        <v>87259</v>
      </c>
      <c r="AH547" s="7" t="str">
        <f>IF(COUNTIF(Returns!$A$2:$A$1635,Orders!AG547)&gt;0,"Returned","Not Returned")</f>
        <v>Not Returned</v>
      </c>
    </row>
    <row r="548" spans="5:34" ht="12.75" customHeight="1" thickTop="1" thickBot="1" x14ac:dyDescent="0.3">
      <c r="E548" s="11">
        <v>20537</v>
      </c>
      <c r="F548" s="12" t="s">
        <v>106</v>
      </c>
      <c r="G548" s="12">
        <v>0</v>
      </c>
      <c r="H548" s="12">
        <v>12.99</v>
      </c>
      <c r="I548" s="12">
        <v>14.37</v>
      </c>
      <c r="J548" s="12">
        <v>972</v>
      </c>
      <c r="K548" s="7" t="str">
        <f>IF(COUNTIF(Table1[Customer ID],Table1[[#This Row],[Customer ID]])&gt;1,"Repeat Customer","One-Time Customer")</f>
        <v>Repeat Customer</v>
      </c>
      <c r="L548" s="12" t="s">
        <v>1081</v>
      </c>
      <c r="M548" s="12" t="s">
        <v>49</v>
      </c>
      <c r="N548" s="12" t="s">
        <v>28</v>
      </c>
      <c r="O548" s="12" t="s">
        <v>41</v>
      </c>
      <c r="P548" s="12" t="s">
        <v>50</v>
      </c>
      <c r="Q548" s="12" t="s">
        <v>236</v>
      </c>
      <c r="R548" s="12" t="s">
        <v>568</v>
      </c>
      <c r="S548" s="12">
        <v>0.73</v>
      </c>
      <c r="T548" s="7">
        <f>Table1[[#This Row],[Profit]]/Table1[[#This Row],[Sales]]</f>
        <v>0.69</v>
      </c>
      <c r="U548" s="12" t="s">
        <v>33</v>
      </c>
      <c r="V548" s="12" t="s">
        <v>34</v>
      </c>
      <c r="W548" s="12" t="s">
        <v>45</v>
      </c>
      <c r="X548" s="12" t="s">
        <v>1083</v>
      </c>
      <c r="Y548" s="12">
        <v>92503</v>
      </c>
      <c r="Z548" s="13">
        <v>42063</v>
      </c>
      <c r="AA548" s="14" t="str">
        <f>TEXT(Table1[[#This Row],[Order Date]],"mmmm")</f>
        <v>February</v>
      </c>
      <c r="AB548" s="8" t="str">
        <f>TEXT(Table1[[#This Row],[Order Date]],"yyyy")</f>
        <v>2015</v>
      </c>
      <c r="AC548" s="13">
        <v>42063</v>
      </c>
      <c r="AD548" s="12">
        <v>12.896100000000001</v>
      </c>
      <c r="AE548" s="12">
        <v>1</v>
      </c>
      <c r="AF548" s="12">
        <v>18.690000000000001</v>
      </c>
      <c r="AG548" s="12">
        <v>87259</v>
      </c>
      <c r="AH548" s="7" t="str">
        <f>IF(COUNTIF(Returns!$A$2:$A$1635,Orders!AG548)&gt;0,"Returned","Not Returned")</f>
        <v>Not Returned</v>
      </c>
    </row>
    <row r="549" spans="5:34" ht="12.75" customHeight="1" thickTop="1" thickBot="1" x14ac:dyDescent="0.3">
      <c r="E549" s="9">
        <v>24298</v>
      </c>
      <c r="F549" s="2" t="s">
        <v>106</v>
      </c>
      <c r="G549" s="2">
        <v>0.1</v>
      </c>
      <c r="H549" s="2">
        <v>2.2200000000000002</v>
      </c>
      <c r="I549" s="2">
        <v>5</v>
      </c>
      <c r="J549" s="2">
        <v>975</v>
      </c>
      <c r="K549" s="7" t="str">
        <f>IF(COUNTIF(Table1[Customer ID],Table1[[#This Row],[Customer ID]])&gt;1,"Repeat Customer","One-Time Customer")</f>
        <v>One-Time Customer</v>
      </c>
      <c r="L549" s="2" t="s">
        <v>1084</v>
      </c>
      <c r="M549" s="2" t="s">
        <v>49</v>
      </c>
      <c r="N549" s="2" t="s">
        <v>28</v>
      </c>
      <c r="O549" s="2" t="s">
        <v>29</v>
      </c>
      <c r="P549" s="2" t="s">
        <v>257</v>
      </c>
      <c r="Q549" s="2" t="s">
        <v>59</v>
      </c>
      <c r="R549" s="2" t="s">
        <v>1085</v>
      </c>
      <c r="S549" s="2">
        <v>0.55000000000000004</v>
      </c>
      <c r="T549" s="7">
        <f>Table1[[#This Row],[Profit]]/Table1[[#This Row],[Sales]]</f>
        <v>-2.4226363636363635</v>
      </c>
      <c r="U549" s="2" t="s">
        <v>33</v>
      </c>
      <c r="V549" s="2" t="s">
        <v>53</v>
      </c>
      <c r="W549" s="2" t="s">
        <v>193</v>
      </c>
      <c r="X549" s="2" t="s">
        <v>194</v>
      </c>
      <c r="Y549" s="2">
        <v>2108</v>
      </c>
      <c r="Z549" s="10">
        <v>42098</v>
      </c>
      <c r="AA549" s="14" t="str">
        <f>TEXT(Table1[[#This Row],[Order Date]],"mmmm")</f>
        <v>April</v>
      </c>
      <c r="AB549" s="8" t="str">
        <f>TEXT(Table1[[#This Row],[Order Date]],"yyyy")</f>
        <v>2015</v>
      </c>
      <c r="AC549" s="10">
        <v>42103</v>
      </c>
      <c r="AD549" s="2">
        <v>-21.319199999999999</v>
      </c>
      <c r="AE549" s="2">
        <v>3</v>
      </c>
      <c r="AF549" s="2">
        <v>8.8000000000000007</v>
      </c>
      <c r="AG549" s="2">
        <v>87260</v>
      </c>
      <c r="AH549" s="7" t="str">
        <f>IF(COUNTIF(Returns!$A$2:$A$1635,Orders!AG549)&gt;0,"Returned","Not Returned")</f>
        <v>Not Returned</v>
      </c>
    </row>
    <row r="550" spans="5:34" ht="12.75" customHeight="1" thickTop="1" thickBot="1" x14ac:dyDescent="0.3">
      <c r="E550" s="11">
        <v>22646</v>
      </c>
      <c r="F550" s="12" t="s">
        <v>56</v>
      </c>
      <c r="G550" s="12">
        <v>0</v>
      </c>
      <c r="H550" s="12">
        <v>37.76</v>
      </c>
      <c r="I550" s="12">
        <v>12.9</v>
      </c>
      <c r="J550" s="12">
        <v>980</v>
      </c>
      <c r="K550" s="7" t="str">
        <f>IF(COUNTIF(Table1[Customer ID],Table1[[#This Row],[Customer ID]])&gt;1,"Repeat Customer","One-Time Customer")</f>
        <v>One-Time Customer</v>
      </c>
      <c r="L550" s="12" t="s">
        <v>1086</v>
      </c>
      <c r="M550" s="12" t="s">
        <v>49</v>
      </c>
      <c r="N550" s="12" t="s">
        <v>28</v>
      </c>
      <c r="O550" s="12" t="s">
        <v>29</v>
      </c>
      <c r="P550" s="12" t="s">
        <v>141</v>
      </c>
      <c r="Q550" s="12" t="s">
        <v>59</v>
      </c>
      <c r="R550" s="12" t="s">
        <v>1087</v>
      </c>
      <c r="S550" s="12">
        <v>0.56999999999999995</v>
      </c>
      <c r="T550" s="7">
        <f>Table1[[#This Row],[Profit]]/Table1[[#This Row],[Sales]]</f>
        <v>0.19666135792120704</v>
      </c>
      <c r="U550" s="12" t="s">
        <v>33</v>
      </c>
      <c r="V550" s="12" t="s">
        <v>53</v>
      </c>
      <c r="W550" s="12" t="s">
        <v>149</v>
      </c>
      <c r="X550" s="12" t="s">
        <v>778</v>
      </c>
      <c r="Y550" s="12">
        <v>5403</v>
      </c>
      <c r="Z550" s="13">
        <v>42040</v>
      </c>
      <c r="AA550" s="14" t="str">
        <f>TEXT(Table1[[#This Row],[Order Date]],"mmmm")</f>
        <v>February</v>
      </c>
      <c r="AB550" s="8" t="str">
        <f>TEXT(Table1[[#This Row],[Order Date]],"yyyy")</f>
        <v>2015</v>
      </c>
      <c r="AC550" s="13">
        <v>42041</v>
      </c>
      <c r="AD550" s="12">
        <v>93.846800000000002</v>
      </c>
      <c r="AE550" s="12">
        <v>12</v>
      </c>
      <c r="AF550" s="12">
        <v>477.2</v>
      </c>
      <c r="AG550" s="12">
        <v>87258</v>
      </c>
      <c r="AH550" s="7" t="str">
        <f>IF(COUNTIF(Returns!$A$2:$A$1635,Orders!AG550)&gt;0,"Returned","Not Returned")</f>
        <v>Not Returned</v>
      </c>
    </row>
    <row r="551" spans="5:34" ht="12.75" customHeight="1" thickTop="1" thickBot="1" x14ac:dyDescent="0.3">
      <c r="E551" s="9">
        <v>20010</v>
      </c>
      <c r="F551" s="2" t="s">
        <v>106</v>
      </c>
      <c r="G551" s="2">
        <v>0.09</v>
      </c>
      <c r="H551" s="2">
        <v>300.97000000000003</v>
      </c>
      <c r="I551" s="2">
        <v>7.18</v>
      </c>
      <c r="J551" s="2">
        <v>983</v>
      </c>
      <c r="K551" s="7" t="str">
        <f>IF(COUNTIF(Table1[Customer ID],Table1[[#This Row],[Customer ID]])&gt;1,"Repeat Customer","One-Time Customer")</f>
        <v>One-Time Customer</v>
      </c>
      <c r="L551" s="2" t="s">
        <v>1088</v>
      </c>
      <c r="M551" s="2" t="s">
        <v>49</v>
      </c>
      <c r="N551" s="2" t="s">
        <v>28</v>
      </c>
      <c r="O551" s="2" t="s">
        <v>77</v>
      </c>
      <c r="P551" s="2" t="s">
        <v>180</v>
      </c>
      <c r="Q551" s="2" t="s">
        <v>59</v>
      </c>
      <c r="R551" s="2" t="s">
        <v>1089</v>
      </c>
      <c r="S551" s="2">
        <v>0.48</v>
      </c>
      <c r="T551" s="7">
        <f>Table1[[#This Row],[Profit]]/Table1[[#This Row],[Sales]]</f>
        <v>6.2393360436458611E-3</v>
      </c>
      <c r="U551" s="2" t="s">
        <v>33</v>
      </c>
      <c r="V551" s="2" t="s">
        <v>136</v>
      </c>
      <c r="W551" s="2" t="s">
        <v>958</v>
      </c>
      <c r="X551" s="2" t="s">
        <v>1090</v>
      </c>
      <c r="Y551" s="2">
        <v>72143</v>
      </c>
      <c r="Z551" s="10">
        <v>42121</v>
      </c>
      <c r="AA551" s="14" t="str">
        <f>TEXT(Table1[[#This Row],[Order Date]],"mmmm")</f>
        <v>April</v>
      </c>
      <c r="AB551" s="8" t="str">
        <f>TEXT(Table1[[#This Row],[Order Date]],"yyyy")</f>
        <v>2015</v>
      </c>
      <c r="AC551" s="10">
        <v>42121</v>
      </c>
      <c r="AD551" s="2">
        <v>17.771999999999998</v>
      </c>
      <c r="AE551" s="2">
        <v>10</v>
      </c>
      <c r="AF551" s="2">
        <v>2848.38</v>
      </c>
      <c r="AG551" s="2">
        <v>90201</v>
      </c>
      <c r="AH551" s="7" t="str">
        <f>IF(COUNTIF(Returns!$A$2:$A$1635,Orders!AG551)&gt;0,"Returned","Not Returned")</f>
        <v>Not Returned</v>
      </c>
    </row>
    <row r="552" spans="5:34" ht="12.75" customHeight="1" thickTop="1" thickBot="1" x14ac:dyDescent="0.3">
      <c r="E552" s="11">
        <v>25895</v>
      </c>
      <c r="F552" s="12" t="s">
        <v>25</v>
      </c>
      <c r="G552" s="12">
        <v>0.05</v>
      </c>
      <c r="H552" s="12">
        <v>4.28</v>
      </c>
      <c r="I552" s="12">
        <v>5.17</v>
      </c>
      <c r="J552" s="12">
        <v>993</v>
      </c>
      <c r="K552" s="7" t="str">
        <f>IF(COUNTIF(Table1[Customer ID],Table1[[#This Row],[Customer ID]])&gt;1,"Repeat Customer","One-Time Customer")</f>
        <v>One-Time Customer</v>
      </c>
      <c r="L552" s="12" t="s">
        <v>1091</v>
      </c>
      <c r="M552" s="12" t="s">
        <v>49</v>
      </c>
      <c r="N552" s="12" t="s">
        <v>58</v>
      </c>
      <c r="O552" s="12" t="s">
        <v>29</v>
      </c>
      <c r="P552" s="12" t="s">
        <v>93</v>
      </c>
      <c r="Q552" s="12" t="s">
        <v>59</v>
      </c>
      <c r="R552" s="12" t="s">
        <v>481</v>
      </c>
      <c r="S552" s="12">
        <v>0.4</v>
      </c>
      <c r="T552" s="7">
        <f>Table1[[#This Row],[Profit]]/Table1[[#This Row],[Sales]]</f>
        <v>-2.7104717470191808</v>
      </c>
      <c r="U552" s="12" t="s">
        <v>33</v>
      </c>
      <c r="V552" s="12" t="s">
        <v>34</v>
      </c>
      <c r="W552" s="12" t="s">
        <v>45</v>
      </c>
      <c r="X552" s="12" t="s">
        <v>1092</v>
      </c>
      <c r="Y552" s="12">
        <v>93030</v>
      </c>
      <c r="Z552" s="13">
        <v>42054</v>
      </c>
      <c r="AA552" s="14" t="str">
        <f>TEXT(Table1[[#This Row],[Order Date]],"mmmm")</f>
        <v>February</v>
      </c>
      <c r="AB552" s="8" t="str">
        <f>TEXT(Table1[[#This Row],[Order Date]],"yyyy")</f>
        <v>2015</v>
      </c>
      <c r="AC552" s="13">
        <v>42054</v>
      </c>
      <c r="AD552" s="12">
        <v>-104.57</v>
      </c>
      <c r="AE552" s="12">
        <v>9</v>
      </c>
      <c r="AF552" s="12">
        <v>38.58</v>
      </c>
      <c r="AG552" s="12">
        <v>89432</v>
      </c>
      <c r="AH552" s="7" t="str">
        <f>IF(COUNTIF(Returns!$A$2:$A$1635,Orders!AG552)&gt;0,"Returned","Not Returned")</f>
        <v>Not Returned</v>
      </c>
    </row>
    <row r="553" spans="5:34" ht="12.75" customHeight="1" thickTop="1" thickBot="1" x14ac:dyDescent="0.3">
      <c r="E553" s="9">
        <v>19004</v>
      </c>
      <c r="F553" s="2" t="s">
        <v>25</v>
      </c>
      <c r="G553" s="2">
        <v>0.1</v>
      </c>
      <c r="H553" s="2">
        <v>400.98</v>
      </c>
      <c r="I553" s="2">
        <v>76.37</v>
      </c>
      <c r="J553" s="2">
        <v>994</v>
      </c>
      <c r="K553" s="7" t="str">
        <f>IF(COUNTIF(Table1[Customer ID],Table1[[#This Row],[Customer ID]])&gt;1,"Repeat Customer","One-Time Customer")</f>
        <v>One-Time Customer</v>
      </c>
      <c r="L553" s="2" t="s">
        <v>1093</v>
      </c>
      <c r="M553" s="2" t="s">
        <v>39</v>
      </c>
      <c r="N553" s="2" t="s">
        <v>58</v>
      </c>
      <c r="O553" s="2" t="s">
        <v>41</v>
      </c>
      <c r="P553" s="2" t="s">
        <v>152</v>
      </c>
      <c r="Q553" s="2" t="s">
        <v>121</v>
      </c>
      <c r="R553" s="2" t="s">
        <v>1094</v>
      </c>
      <c r="S553" s="2">
        <v>0.6</v>
      </c>
      <c r="T553" s="7">
        <f>Table1[[#This Row],[Profit]]/Table1[[#This Row],[Sales]]</f>
        <v>-1.1956622280898739</v>
      </c>
      <c r="U553" s="2" t="s">
        <v>33</v>
      </c>
      <c r="V553" s="2" t="s">
        <v>53</v>
      </c>
      <c r="W553" s="2" t="s">
        <v>188</v>
      </c>
      <c r="X553" s="2" t="s">
        <v>433</v>
      </c>
      <c r="Y553" s="2">
        <v>4073</v>
      </c>
      <c r="Z553" s="10">
        <v>42077</v>
      </c>
      <c r="AA553" s="14" t="str">
        <f>TEXT(Table1[[#This Row],[Order Date]],"mmmm")</f>
        <v>March</v>
      </c>
      <c r="AB553" s="8" t="str">
        <f>TEXT(Table1[[#This Row],[Order Date]],"yyyy")</f>
        <v>2015</v>
      </c>
      <c r="AC553" s="10">
        <v>42078</v>
      </c>
      <c r="AD553" s="2">
        <v>-969.0483660000001</v>
      </c>
      <c r="AE553" s="2">
        <v>2</v>
      </c>
      <c r="AF553" s="2">
        <v>810.47</v>
      </c>
      <c r="AG553" s="2">
        <v>89433</v>
      </c>
      <c r="AH553" s="7" t="str">
        <f>IF(COUNTIF(Returns!$A$2:$A$1635,Orders!AG553)&gt;0,"Returned","Not Returned")</f>
        <v>Not Returned</v>
      </c>
    </row>
    <row r="554" spans="5:34" ht="12.75" customHeight="1" thickTop="1" thickBot="1" x14ac:dyDescent="0.3">
      <c r="E554" s="11">
        <v>23840</v>
      </c>
      <c r="F554" s="12" t="s">
        <v>106</v>
      </c>
      <c r="G554" s="12">
        <v>0.09</v>
      </c>
      <c r="H554" s="12">
        <v>7.64</v>
      </c>
      <c r="I554" s="12">
        <v>5.83</v>
      </c>
      <c r="J554" s="12">
        <v>995</v>
      </c>
      <c r="K554" s="7" t="str">
        <f>IF(COUNTIF(Table1[Customer ID],Table1[[#This Row],[Customer ID]])&gt;1,"Repeat Customer","One-Time Customer")</f>
        <v>One-Time Customer</v>
      </c>
      <c r="L554" s="12" t="s">
        <v>1095</v>
      </c>
      <c r="M554" s="12" t="s">
        <v>49</v>
      </c>
      <c r="N554" s="12" t="s">
        <v>58</v>
      </c>
      <c r="O554" s="12" t="s">
        <v>29</v>
      </c>
      <c r="P554" s="12" t="s">
        <v>93</v>
      </c>
      <c r="Q554" s="12" t="s">
        <v>31</v>
      </c>
      <c r="R554" s="12" t="s">
        <v>1026</v>
      </c>
      <c r="S554" s="12">
        <v>0.36</v>
      </c>
      <c r="T554" s="7">
        <f>Table1[[#This Row],[Profit]]/Table1[[#This Row],[Sales]]</f>
        <v>5.5361801455444233E-2</v>
      </c>
      <c r="U554" s="12" t="s">
        <v>33</v>
      </c>
      <c r="V554" s="12" t="s">
        <v>53</v>
      </c>
      <c r="W554" s="12" t="s">
        <v>188</v>
      </c>
      <c r="X554" s="12" t="s">
        <v>1096</v>
      </c>
      <c r="Y554" s="12">
        <v>4070</v>
      </c>
      <c r="Z554" s="13">
        <v>42134</v>
      </c>
      <c r="AA554" s="14" t="str">
        <f>TEXT(Table1[[#This Row],[Order Date]],"mmmm")</f>
        <v>May</v>
      </c>
      <c r="AB554" s="8" t="str">
        <f>TEXT(Table1[[#This Row],[Order Date]],"yyyy")</f>
        <v>2015</v>
      </c>
      <c r="AC554" s="13">
        <v>42139</v>
      </c>
      <c r="AD554" s="12">
        <v>4.0320000000000036</v>
      </c>
      <c r="AE554" s="12">
        <v>9</v>
      </c>
      <c r="AF554" s="12">
        <v>72.83</v>
      </c>
      <c r="AG554" s="12">
        <v>89434</v>
      </c>
      <c r="AH554" s="7" t="str">
        <f>IF(COUNTIF(Returns!$A$2:$A$1635,Orders!AG554)&gt;0,"Returned","Not Returned")</f>
        <v>Not Returned</v>
      </c>
    </row>
    <row r="555" spans="5:34" ht="12.75" customHeight="1" thickTop="1" thickBot="1" x14ac:dyDescent="0.3">
      <c r="E555" s="9">
        <v>22639</v>
      </c>
      <c r="F555" s="2" t="s">
        <v>106</v>
      </c>
      <c r="G555" s="2">
        <v>0.08</v>
      </c>
      <c r="H555" s="2">
        <v>67.84</v>
      </c>
      <c r="I555" s="2">
        <v>0.99</v>
      </c>
      <c r="J555" s="2">
        <v>997</v>
      </c>
      <c r="K555" s="7" t="str">
        <f>IF(COUNTIF(Table1[Customer ID],Table1[[#This Row],[Customer ID]])&gt;1,"Repeat Customer","One-Time Customer")</f>
        <v>One-Time Customer</v>
      </c>
      <c r="L555" s="2" t="s">
        <v>1097</v>
      </c>
      <c r="M555" s="2" t="s">
        <v>49</v>
      </c>
      <c r="N555" s="2" t="s">
        <v>58</v>
      </c>
      <c r="O555" s="2" t="s">
        <v>29</v>
      </c>
      <c r="P555" s="2" t="s">
        <v>257</v>
      </c>
      <c r="Q555" s="2" t="s">
        <v>59</v>
      </c>
      <c r="R555" s="2" t="s">
        <v>1098</v>
      </c>
      <c r="S555" s="2">
        <v>0.57999999999999996</v>
      </c>
      <c r="T555" s="7">
        <f>Table1[[#This Row],[Profit]]/Table1[[#This Row],[Sales]]</f>
        <v>-0.37125981778196671</v>
      </c>
      <c r="U555" s="2" t="s">
        <v>33</v>
      </c>
      <c r="V555" s="2" t="s">
        <v>53</v>
      </c>
      <c r="W555" s="2" t="s">
        <v>54</v>
      </c>
      <c r="X555" s="2" t="s">
        <v>1063</v>
      </c>
      <c r="Y555" s="2">
        <v>7002</v>
      </c>
      <c r="Z555" s="10">
        <v>42028</v>
      </c>
      <c r="AA555" s="14" t="str">
        <f>TEXT(Table1[[#This Row],[Order Date]],"mmmm")</f>
        <v>January</v>
      </c>
      <c r="AB555" s="8" t="str">
        <f>TEXT(Table1[[#This Row],[Order Date]],"yyyy")</f>
        <v>2015</v>
      </c>
      <c r="AC555" s="10">
        <v>42033</v>
      </c>
      <c r="AD555" s="2">
        <v>-23.634399999999999</v>
      </c>
      <c r="AE555" s="2">
        <v>1</v>
      </c>
      <c r="AF555" s="2">
        <v>63.66</v>
      </c>
      <c r="AG555" s="2">
        <v>89431</v>
      </c>
      <c r="AH555" s="7" t="str">
        <f>IF(COUNTIF(Returns!$A$2:$A$1635,Orders!AG555)&gt;0,"Returned","Not Returned")</f>
        <v>Not Returned</v>
      </c>
    </row>
    <row r="556" spans="5:34" ht="12.75" customHeight="1" thickTop="1" thickBot="1" x14ac:dyDescent="0.3">
      <c r="E556" s="11">
        <v>19003</v>
      </c>
      <c r="F556" s="12" t="s">
        <v>25</v>
      </c>
      <c r="G556" s="12">
        <v>0.08</v>
      </c>
      <c r="H556" s="12">
        <v>45.19</v>
      </c>
      <c r="I556" s="12">
        <v>1.99</v>
      </c>
      <c r="J556" s="12">
        <v>999</v>
      </c>
      <c r="K556" s="7" t="str">
        <f>IF(COUNTIF(Table1[Customer ID],Table1[[#This Row],[Customer ID]])&gt;1,"Repeat Customer","One-Time Customer")</f>
        <v>One-Time Customer</v>
      </c>
      <c r="L556" s="12" t="s">
        <v>1099</v>
      </c>
      <c r="M556" s="12" t="s">
        <v>49</v>
      </c>
      <c r="N556" s="12" t="s">
        <v>58</v>
      </c>
      <c r="O556" s="12" t="s">
        <v>77</v>
      </c>
      <c r="P556" s="12" t="s">
        <v>180</v>
      </c>
      <c r="Q556" s="12" t="s">
        <v>51</v>
      </c>
      <c r="R556" s="12" t="s">
        <v>1100</v>
      </c>
      <c r="S556" s="12">
        <v>0.55000000000000004</v>
      </c>
      <c r="T556" s="7">
        <f>Table1[[#This Row],[Profit]]/Table1[[#This Row],[Sales]]</f>
        <v>-0.56461248231410155</v>
      </c>
      <c r="U556" s="12" t="s">
        <v>33</v>
      </c>
      <c r="V556" s="12" t="s">
        <v>53</v>
      </c>
      <c r="W556" s="12" t="s">
        <v>54</v>
      </c>
      <c r="X556" s="12" t="s">
        <v>1101</v>
      </c>
      <c r="Y556" s="12">
        <v>7450</v>
      </c>
      <c r="Z556" s="13">
        <v>42077</v>
      </c>
      <c r="AA556" s="14" t="str">
        <f>TEXT(Table1[[#This Row],[Order Date]],"mmmm")</f>
        <v>March</v>
      </c>
      <c r="AB556" s="8" t="str">
        <f>TEXT(Table1[[#This Row],[Order Date]],"yyyy")</f>
        <v>2015</v>
      </c>
      <c r="AC556" s="13">
        <v>42078</v>
      </c>
      <c r="AD556" s="12">
        <v>-71.83</v>
      </c>
      <c r="AE556" s="12">
        <v>3</v>
      </c>
      <c r="AF556" s="12">
        <v>127.22</v>
      </c>
      <c r="AG556" s="12">
        <v>89433</v>
      </c>
      <c r="AH556" s="7" t="str">
        <f>IF(COUNTIF(Returns!$A$2:$A$1635,Orders!AG556)&gt;0,"Returned","Not Returned")</f>
        <v>Not Returned</v>
      </c>
    </row>
    <row r="557" spans="5:34" ht="12.75" customHeight="1" thickTop="1" thickBot="1" x14ac:dyDescent="0.3">
      <c r="E557" s="9">
        <v>19002</v>
      </c>
      <c r="F557" s="2" t="s">
        <v>25</v>
      </c>
      <c r="G557" s="2">
        <v>0.03</v>
      </c>
      <c r="H557" s="2">
        <v>33.979999999999997</v>
      </c>
      <c r="I557" s="2">
        <v>19.989999999999998</v>
      </c>
      <c r="J557" s="2">
        <v>1000</v>
      </c>
      <c r="K557" s="7" t="str">
        <f>IF(COUNTIF(Table1[Customer ID],Table1[[#This Row],[Customer ID]])&gt;1,"Repeat Customer","One-Time Customer")</f>
        <v>One-Time Customer</v>
      </c>
      <c r="L557" s="2" t="s">
        <v>1102</v>
      </c>
      <c r="M557" s="2" t="s">
        <v>49</v>
      </c>
      <c r="N557" s="2" t="s">
        <v>58</v>
      </c>
      <c r="O557" s="2" t="s">
        <v>41</v>
      </c>
      <c r="P557" s="2" t="s">
        <v>50</v>
      </c>
      <c r="Q557" s="2" t="s">
        <v>59</v>
      </c>
      <c r="R557" s="2" t="s">
        <v>1103</v>
      </c>
      <c r="S557" s="2">
        <v>0.55000000000000004</v>
      </c>
      <c r="T557" s="7">
        <f>Table1[[#This Row],[Profit]]/Table1[[#This Row],[Sales]]</f>
        <v>-1.7112200536490822E-3</v>
      </c>
      <c r="U557" s="2" t="s">
        <v>33</v>
      </c>
      <c r="V557" s="2" t="s">
        <v>53</v>
      </c>
      <c r="W557" s="2" t="s">
        <v>149</v>
      </c>
      <c r="X557" s="2" t="s">
        <v>1104</v>
      </c>
      <c r="Y557" s="2">
        <v>5201</v>
      </c>
      <c r="Z557" s="10">
        <v>42077</v>
      </c>
      <c r="AA557" s="14" t="str">
        <f>TEXT(Table1[[#This Row],[Order Date]],"mmmm")</f>
        <v>March</v>
      </c>
      <c r="AB557" s="8" t="str">
        <f>TEXT(Table1[[#This Row],[Order Date]],"yyyy")</f>
        <v>2015</v>
      </c>
      <c r="AC557" s="10">
        <v>42078</v>
      </c>
      <c r="AD557" s="2">
        <v>-0.74000000000000909</v>
      </c>
      <c r="AE557" s="2">
        <v>12</v>
      </c>
      <c r="AF557" s="2">
        <v>432.44</v>
      </c>
      <c r="AG557" s="2">
        <v>89433</v>
      </c>
      <c r="AH557" s="7" t="str">
        <f>IF(COUNTIF(Returns!$A$2:$A$1635,Orders!AG557)&gt;0,"Returned","Not Returned")</f>
        <v>Not Returned</v>
      </c>
    </row>
    <row r="558" spans="5:34" ht="12.75" customHeight="1" thickTop="1" thickBot="1" x14ac:dyDescent="0.3">
      <c r="E558" s="11">
        <v>19380</v>
      </c>
      <c r="F558" s="12" t="s">
        <v>106</v>
      </c>
      <c r="G558" s="12">
        <v>0.06</v>
      </c>
      <c r="H558" s="12">
        <v>10.14</v>
      </c>
      <c r="I558" s="12">
        <v>2.27</v>
      </c>
      <c r="J558" s="12">
        <v>1005</v>
      </c>
      <c r="K558" s="7" t="str">
        <f>IF(COUNTIF(Table1[Customer ID],Table1[[#This Row],[Customer ID]])&gt;1,"Repeat Customer","One-Time Customer")</f>
        <v>Repeat Customer</v>
      </c>
      <c r="L558" s="12" t="s">
        <v>1105</v>
      </c>
      <c r="M558" s="12" t="s">
        <v>49</v>
      </c>
      <c r="N558" s="12" t="s">
        <v>58</v>
      </c>
      <c r="O558" s="12" t="s">
        <v>29</v>
      </c>
      <c r="P558" s="12" t="s">
        <v>93</v>
      </c>
      <c r="Q558" s="12" t="s">
        <v>31</v>
      </c>
      <c r="R558" s="12" t="s">
        <v>270</v>
      </c>
      <c r="S558" s="12">
        <v>0.36</v>
      </c>
      <c r="T558" s="7">
        <f>Table1[[#This Row],[Profit]]/Table1[[#This Row],[Sales]]</f>
        <v>-0.31855500821018062</v>
      </c>
      <c r="U558" s="12" t="s">
        <v>33</v>
      </c>
      <c r="V558" s="12" t="s">
        <v>61</v>
      </c>
      <c r="W558" s="12" t="s">
        <v>178</v>
      </c>
      <c r="X558" s="12" t="s">
        <v>766</v>
      </c>
      <c r="Y558" s="12">
        <v>60089</v>
      </c>
      <c r="Z558" s="13">
        <v>42067</v>
      </c>
      <c r="AA558" s="14" t="str">
        <f>TEXT(Table1[[#This Row],[Order Date]],"mmmm")</f>
        <v>March</v>
      </c>
      <c r="AB558" s="8" t="str">
        <f>TEXT(Table1[[#This Row],[Order Date]],"yyyy")</f>
        <v>2015</v>
      </c>
      <c r="AC558" s="13">
        <v>42067</v>
      </c>
      <c r="AD558" s="12">
        <v>-3.88</v>
      </c>
      <c r="AE558" s="12">
        <v>1</v>
      </c>
      <c r="AF558" s="12">
        <v>12.18</v>
      </c>
      <c r="AG558" s="12">
        <v>90043</v>
      </c>
      <c r="AH558" s="7" t="str">
        <f>IF(COUNTIF(Returns!$A$2:$A$1635,Orders!AG558)&gt;0,"Returned","Not Returned")</f>
        <v>Not Returned</v>
      </c>
    </row>
    <row r="559" spans="5:34" ht="12.75" customHeight="1" thickTop="1" thickBot="1" x14ac:dyDescent="0.3">
      <c r="E559" s="9">
        <v>20167</v>
      </c>
      <c r="F559" s="2" t="s">
        <v>25</v>
      </c>
      <c r="G559" s="2">
        <v>0.02</v>
      </c>
      <c r="H559" s="2">
        <v>40.99</v>
      </c>
      <c r="I559" s="2">
        <v>17.48</v>
      </c>
      <c r="J559" s="2">
        <v>1005</v>
      </c>
      <c r="K559" s="7" t="str">
        <f>IF(COUNTIF(Table1[Customer ID],Table1[[#This Row],[Customer ID]])&gt;1,"Repeat Customer","One-Time Customer")</f>
        <v>Repeat Customer</v>
      </c>
      <c r="L559" s="2" t="s">
        <v>1105</v>
      </c>
      <c r="M559" s="2" t="s">
        <v>49</v>
      </c>
      <c r="N559" s="2" t="s">
        <v>58</v>
      </c>
      <c r="O559" s="2" t="s">
        <v>29</v>
      </c>
      <c r="P559" s="2" t="s">
        <v>93</v>
      </c>
      <c r="Q559" s="2" t="s">
        <v>59</v>
      </c>
      <c r="R559" s="2" t="s">
        <v>1106</v>
      </c>
      <c r="S559" s="2">
        <v>0.36</v>
      </c>
      <c r="T559" s="7">
        <f>Table1[[#This Row],[Profit]]/Table1[[#This Row],[Sales]]</f>
        <v>0.57983523247372248</v>
      </c>
      <c r="U559" s="2" t="s">
        <v>33</v>
      </c>
      <c r="V559" s="2" t="s">
        <v>61</v>
      </c>
      <c r="W559" s="2" t="s">
        <v>178</v>
      </c>
      <c r="X559" s="2" t="s">
        <v>766</v>
      </c>
      <c r="Y559" s="2">
        <v>60089</v>
      </c>
      <c r="Z559" s="10">
        <v>42062</v>
      </c>
      <c r="AA559" s="14" t="str">
        <f>TEXT(Table1[[#This Row],[Order Date]],"mmmm")</f>
        <v>February</v>
      </c>
      <c r="AB559" s="8" t="str">
        <f>TEXT(Table1[[#This Row],[Order Date]],"yyyy")</f>
        <v>2015</v>
      </c>
      <c r="AC559" s="10">
        <v>42063</v>
      </c>
      <c r="AD559" s="2">
        <v>551.09280000000001</v>
      </c>
      <c r="AE559" s="2">
        <v>23</v>
      </c>
      <c r="AF559" s="2">
        <v>950.43</v>
      </c>
      <c r="AG559" s="2">
        <v>90044</v>
      </c>
      <c r="AH559" s="7" t="str">
        <f>IF(COUNTIF(Returns!$A$2:$A$1635,Orders!AG559)&gt;0,"Returned","Not Returned")</f>
        <v>Not Returned</v>
      </c>
    </row>
    <row r="560" spans="5:34" ht="12.75" customHeight="1" thickTop="1" thickBot="1" x14ac:dyDescent="0.3">
      <c r="E560" s="11">
        <v>18529</v>
      </c>
      <c r="F560" s="12" t="s">
        <v>25</v>
      </c>
      <c r="G560" s="12">
        <v>0.01</v>
      </c>
      <c r="H560" s="12">
        <v>3.15</v>
      </c>
      <c r="I560" s="12">
        <v>0.49</v>
      </c>
      <c r="J560" s="12">
        <v>1008</v>
      </c>
      <c r="K560" s="7" t="str">
        <f>IF(COUNTIF(Table1[Customer ID],Table1[[#This Row],[Customer ID]])&gt;1,"Repeat Customer","One-Time Customer")</f>
        <v>One-Time Customer</v>
      </c>
      <c r="L560" s="12" t="s">
        <v>1107</v>
      </c>
      <c r="M560" s="12" t="s">
        <v>49</v>
      </c>
      <c r="N560" s="12" t="s">
        <v>40</v>
      </c>
      <c r="O560" s="12" t="s">
        <v>29</v>
      </c>
      <c r="P560" s="12" t="s">
        <v>134</v>
      </c>
      <c r="Q560" s="12" t="s">
        <v>59</v>
      </c>
      <c r="R560" s="12" t="s">
        <v>1108</v>
      </c>
      <c r="S560" s="12">
        <v>0.37</v>
      </c>
      <c r="T560" s="7">
        <f>Table1[[#This Row],[Profit]]/Table1[[#This Row],[Sales]]</f>
        <v>0.69</v>
      </c>
      <c r="U560" s="12" t="s">
        <v>33</v>
      </c>
      <c r="V560" s="12" t="s">
        <v>53</v>
      </c>
      <c r="W560" s="12" t="s">
        <v>188</v>
      </c>
      <c r="X560" s="12" t="s">
        <v>1109</v>
      </c>
      <c r="Y560" s="12">
        <v>4038</v>
      </c>
      <c r="Z560" s="13">
        <v>42149</v>
      </c>
      <c r="AA560" s="14" t="str">
        <f>TEXT(Table1[[#This Row],[Order Date]],"mmmm")</f>
        <v>May</v>
      </c>
      <c r="AB560" s="8" t="str">
        <f>TEXT(Table1[[#This Row],[Order Date]],"yyyy")</f>
        <v>2015</v>
      </c>
      <c r="AC560" s="13">
        <v>42151</v>
      </c>
      <c r="AD560" s="12">
        <v>17.505299999999998</v>
      </c>
      <c r="AE560" s="12">
        <v>8</v>
      </c>
      <c r="AF560" s="12">
        <v>25.37</v>
      </c>
      <c r="AG560" s="12">
        <v>88371</v>
      </c>
      <c r="AH560" s="7" t="str">
        <f>IF(COUNTIF(Returns!$A$2:$A$1635,Orders!AG560)&gt;0,"Returned","Not Returned")</f>
        <v>Not Returned</v>
      </c>
    </row>
    <row r="561" spans="5:34" ht="12.75" customHeight="1" thickTop="1" thickBot="1" x14ac:dyDescent="0.3">
      <c r="E561" s="9">
        <v>18886</v>
      </c>
      <c r="F561" s="2" t="s">
        <v>25</v>
      </c>
      <c r="G561" s="2">
        <v>0.1</v>
      </c>
      <c r="H561" s="2">
        <v>550.98</v>
      </c>
      <c r="I561" s="2">
        <v>45.7</v>
      </c>
      <c r="J561" s="2">
        <v>1009</v>
      </c>
      <c r="K561" s="7" t="str">
        <f>IF(COUNTIF(Table1[Customer ID],Table1[[#This Row],[Customer ID]])&gt;1,"Repeat Customer","One-Time Customer")</f>
        <v>One-Time Customer</v>
      </c>
      <c r="L561" s="2" t="s">
        <v>1110</v>
      </c>
      <c r="M561" s="2" t="s">
        <v>39</v>
      </c>
      <c r="N561" s="2" t="s">
        <v>28</v>
      </c>
      <c r="O561" s="2" t="s">
        <v>41</v>
      </c>
      <c r="P561" s="2" t="s">
        <v>152</v>
      </c>
      <c r="Q561" s="2" t="s">
        <v>121</v>
      </c>
      <c r="R561" s="2" t="s">
        <v>1111</v>
      </c>
      <c r="S561" s="2">
        <v>0.71</v>
      </c>
      <c r="T561" s="7">
        <f>Table1[[#This Row],[Profit]]/Table1[[#This Row],[Sales]]</f>
        <v>0.11754522758832626</v>
      </c>
      <c r="U561" s="2" t="s">
        <v>33</v>
      </c>
      <c r="V561" s="2" t="s">
        <v>53</v>
      </c>
      <c r="W561" s="2" t="s">
        <v>188</v>
      </c>
      <c r="X561" s="2" t="s">
        <v>1112</v>
      </c>
      <c r="Y561" s="2">
        <v>4072</v>
      </c>
      <c r="Z561" s="10">
        <v>42174</v>
      </c>
      <c r="AA561" s="14" t="str">
        <f>TEXT(Table1[[#This Row],[Order Date]],"mmmm")</f>
        <v>June</v>
      </c>
      <c r="AB561" s="8" t="str">
        <f>TEXT(Table1[[#This Row],[Order Date]],"yyyy")</f>
        <v>2015</v>
      </c>
      <c r="AC561" s="10">
        <v>42176</v>
      </c>
      <c r="AD561" s="2">
        <v>818.54617499999995</v>
      </c>
      <c r="AE561" s="2">
        <v>14</v>
      </c>
      <c r="AF561" s="2">
        <v>6963.67</v>
      </c>
      <c r="AG561" s="2">
        <v>88372</v>
      </c>
      <c r="AH561" s="7" t="str">
        <f>IF(COUNTIF(Returns!$A$2:$A$1635,Orders!AG561)&gt;0,"Returned","Not Returned")</f>
        <v>Not Returned</v>
      </c>
    </row>
    <row r="562" spans="5:34" ht="12.75" customHeight="1" thickTop="1" thickBot="1" x14ac:dyDescent="0.3">
      <c r="E562" s="11">
        <v>21184</v>
      </c>
      <c r="F562" s="12" t="s">
        <v>47</v>
      </c>
      <c r="G562" s="12">
        <v>0.09</v>
      </c>
      <c r="H562" s="12">
        <v>28.48</v>
      </c>
      <c r="I562" s="12">
        <v>1.99</v>
      </c>
      <c r="J562" s="12">
        <v>1014</v>
      </c>
      <c r="K562" s="7" t="str">
        <f>IF(COUNTIF(Table1[Customer ID],Table1[[#This Row],[Customer ID]])&gt;1,"Repeat Customer","One-Time Customer")</f>
        <v>Repeat Customer</v>
      </c>
      <c r="L562" s="12" t="s">
        <v>1113</v>
      </c>
      <c r="M562" s="12" t="s">
        <v>49</v>
      </c>
      <c r="N562" s="12" t="s">
        <v>40</v>
      </c>
      <c r="O562" s="12" t="s">
        <v>77</v>
      </c>
      <c r="P562" s="12" t="s">
        <v>180</v>
      </c>
      <c r="Q562" s="12" t="s">
        <v>51</v>
      </c>
      <c r="R562" s="12" t="s">
        <v>407</v>
      </c>
      <c r="S562" s="12">
        <v>0.4</v>
      </c>
      <c r="T562" s="7">
        <f>Table1[[#This Row],[Profit]]/Table1[[#This Row],[Sales]]</f>
        <v>-0.1070737341574577</v>
      </c>
      <c r="U562" s="12" t="s">
        <v>33</v>
      </c>
      <c r="V562" s="12" t="s">
        <v>136</v>
      </c>
      <c r="W562" s="12" t="s">
        <v>958</v>
      </c>
      <c r="X562" s="12" t="s">
        <v>1114</v>
      </c>
      <c r="Y562" s="12">
        <v>72022</v>
      </c>
      <c r="Z562" s="13">
        <v>42064</v>
      </c>
      <c r="AA562" s="14" t="str">
        <f>TEXT(Table1[[#This Row],[Order Date]],"mmmm")</f>
        <v>March</v>
      </c>
      <c r="AB562" s="8" t="str">
        <f>TEXT(Table1[[#This Row],[Order Date]],"yyyy")</f>
        <v>2015</v>
      </c>
      <c r="AC562" s="13">
        <v>42065</v>
      </c>
      <c r="AD562" s="12">
        <v>-17.149999999999999</v>
      </c>
      <c r="AE562" s="12">
        <v>6</v>
      </c>
      <c r="AF562" s="12">
        <v>160.16999999999999</v>
      </c>
      <c r="AG562" s="12">
        <v>88387</v>
      </c>
      <c r="AH562" s="7" t="str">
        <f>IF(COUNTIF(Returns!$A$2:$A$1635,Orders!AG562)&gt;0,"Returned","Not Returned")</f>
        <v>Not Returned</v>
      </c>
    </row>
    <row r="563" spans="5:34" ht="12.75" customHeight="1" thickTop="1" thickBot="1" x14ac:dyDescent="0.3">
      <c r="E563" s="9">
        <v>21185</v>
      </c>
      <c r="F563" s="2" t="s">
        <v>47</v>
      </c>
      <c r="G563" s="2">
        <v>0</v>
      </c>
      <c r="H563" s="2">
        <v>2.08</v>
      </c>
      <c r="I563" s="2">
        <v>5.33</v>
      </c>
      <c r="J563" s="2">
        <v>1014</v>
      </c>
      <c r="K563" s="7" t="str">
        <f>IF(COUNTIF(Table1[Customer ID],Table1[[#This Row],[Customer ID]])&gt;1,"Repeat Customer","One-Time Customer")</f>
        <v>Repeat Customer</v>
      </c>
      <c r="L563" s="2" t="s">
        <v>1113</v>
      </c>
      <c r="M563" s="2" t="s">
        <v>49</v>
      </c>
      <c r="N563" s="2" t="s">
        <v>40</v>
      </c>
      <c r="O563" s="2" t="s">
        <v>41</v>
      </c>
      <c r="P563" s="2" t="s">
        <v>50</v>
      </c>
      <c r="Q563" s="2" t="s">
        <v>59</v>
      </c>
      <c r="R563" s="2" t="s">
        <v>744</v>
      </c>
      <c r="S563" s="2">
        <v>0.43</v>
      </c>
      <c r="T563" s="7">
        <f>Table1[[#This Row],[Profit]]/Table1[[#This Row],[Sales]]</f>
        <v>-3.954484605087015</v>
      </c>
      <c r="U563" s="2" t="s">
        <v>33</v>
      </c>
      <c r="V563" s="2" t="s">
        <v>136</v>
      </c>
      <c r="W563" s="2" t="s">
        <v>958</v>
      </c>
      <c r="X563" s="2" t="s">
        <v>1114</v>
      </c>
      <c r="Y563" s="2">
        <v>72022</v>
      </c>
      <c r="Z563" s="10">
        <v>42064</v>
      </c>
      <c r="AA563" s="14" t="str">
        <f>TEXT(Table1[[#This Row],[Order Date]],"mmmm")</f>
        <v>March</v>
      </c>
      <c r="AB563" s="8" t="str">
        <f>TEXT(Table1[[#This Row],[Order Date]],"yyyy")</f>
        <v>2015</v>
      </c>
      <c r="AC563" s="10">
        <v>42066</v>
      </c>
      <c r="AD563" s="2">
        <v>-29.540000000000003</v>
      </c>
      <c r="AE563" s="2">
        <v>3</v>
      </c>
      <c r="AF563" s="2">
        <v>7.47</v>
      </c>
      <c r="AG563" s="2">
        <v>88387</v>
      </c>
      <c r="AH563" s="7" t="str">
        <f>IF(COUNTIF(Returns!$A$2:$A$1635,Orders!AG563)&gt;0,"Returned","Not Returned")</f>
        <v>Not Returned</v>
      </c>
    </row>
    <row r="564" spans="5:34" ht="12.75" customHeight="1" thickTop="1" thickBot="1" x14ac:dyDescent="0.3">
      <c r="E564" s="11">
        <v>21186</v>
      </c>
      <c r="F564" s="12" t="s">
        <v>47</v>
      </c>
      <c r="G564" s="12">
        <v>0.06</v>
      </c>
      <c r="H564" s="12">
        <v>45.99</v>
      </c>
      <c r="I564" s="12">
        <v>4.99</v>
      </c>
      <c r="J564" s="12">
        <v>1014</v>
      </c>
      <c r="K564" s="7" t="str">
        <f>IF(COUNTIF(Table1[Customer ID],Table1[[#This Row],[Customer ID]])&gt;1,"Repeat Customer","One-Time Customer")</f>
        <v>Repeat Customer</v>
      </c>
      <c r="L564" s="12" t="s">
        <v>1113</v>
      </c>
      <c r="M564" s="12" t="s">
        <v>27</v>
      </c>
      <c r="N564" s="12" t="s">
        <v>40</v>
      </c>
      <c r="O564" s="12" t="s">
        <v>77</v>
      </c>
      <c r="P564" s="12" t="s">
        <v>78</v>
      </c>
      <c r="Q564" s="12" t="s">
        <v>59</v>
      </c>
      <c r="R564" s="12" t="s">
        <v>1115</v>
      </c>
      <c r="S564" s="12">
        <v>0.56000000000000005</v>
      </c>
      <c r="T564" s="7">
        <f>Table1[[#This Row],[Profit]]/Table1[[#This Row],[Sales]]</f>
        <v>-0.88936112834065961</v>
      </c>
      <c r="U564" s="12" t="s">
        <v>33</v>
      </c>
      <c r="V564" s="12" t="s">
        <v>136</v>
      </c>
      <c r="W564" s="12" t="s">
        <v>958</v>
      </c>
      <c r="X564" s="12" t="s">
        <v>1114</v>
      </c>
      <c r="Y564" s="12">
        <v>72022</v>
      </c>
      <c r="Z564" s="13">
        <v>42064</v>
      </c>
      <c r="AA564" s="14" t="str">
        <f>TEXT(Table1[[#This Row],[Order Date]],"mmmm")</f>
        <v>March</v>
      </c>
      <c r="AB564" s="8" t="str">
        <f>TEXT(Table1[[#This Row],[Order Date]],"yyyy")</f>
        <v>2015</v>
      </c>
      <c r="AC564" s="13">
        <v>42065</v>
      </c>
      <c r="AD564" s="12">
        <v>-329.78399999999999</v>
      </c>
      <c r="AE564" s="12">
        <v>10</v>
      </c>
      <c r="AF564" s="12">
        <v>370.81</v>
      </c>
      <c r="AG564" s="12">
        <v>88387</v>
      </c>
      <c r="AH564" s="7" t="str">
        <f>IF(COUNTIF(Returns!$A$2:$A$1635,Orders!AG564)&gt;0,"Returned","Not Returned")</f>
        <v>Not Returned</v>
      </c>
    </row>
    <row r="565" spans="5:34" ht="12.75" customHeight="1" thickTop="1" thickBot="1" x14ac:dyDescent="0.3">
      <c r="E565" s="9">
        <v>20880</v>
      </c>
      <c r="F565" s="2" t="s">
        <v>37</v>
      </c>
      <c r="G565" s="2">
        <v>0.08</v>
      </c>
      <c r="H565" s="2">
        <v>10.91</v>
      </c>
      <c r="I565" s="2">
        <v>2.99</v>
      </c>
      <c r="J565" s="2">
        <v>1014</v>
      </c>
      <c r="K565" s="7" t="str">
        <f>IF(COUNTIF(Table1[Customer ID],Table1[[#This Row],[Customer ID]])&gt;1,"Repeat Customer","One-Time Customer")</f>
        <v>Repeat Customer</v>
      </c>
      <c r="L565" s="2" t="s">
        <v>1113</v>
      </c>
      <c r="M565" s="2" t="s">
        <v>49</v>
      </c>
      <c r="N565" s="2" t="s">
        <v>40</v>
      </c>
      <c r="O565" s="2" t="s">
        <v>29</v>
      </c>
      <c r="P565" s="2" t="s">
        <v>109</v>
      </c>
      <c r="Q565" s="2" t="s">
        <v>59</v>
      </c>
      <c r="R565" s="2" t="s">
        <v>1116</v>
      </c>
      <c r="S565" s="2">
        <v>0.38</v>
      </c>
      <c r="T565" s="7">
        <f>Table1[[#This Row],[Profit]]/Table1[[#This Row],[Sales]]</f>
        <v>-1.7501458454871242E-2</v>
      </c>
      <c r="U565" s="2" t="s">
        <v>33</v>
      </c>
      <c r="V565" s="2" t="s">
        <v>136</v>
      </c>
      <c r="W565" s="2" t="s">
        <v>958</v>
      </c>
      <c r="X565" s="2" t="s">
        <v>1114</v>
      </c>
      <c r="Y565" s="2">
        <v>72022</v>
      </c>
      <c r="Z565" s="10">
        <v>42068</v>
      </c>
      <c r="AA565" s="14" t="str">
        <f>TEXT(Table1[[#This Row],[Order Date]],"mmmm")</f>
        <v>March</v>
      </c>
      <c r="AB565" s="8" t="str">
        <f>TEXT(Table1[[#This Row],[Order Date]],"yyyy")</f>
        <v>2015</v>
      </c>
      <c r="AC565" s="10">
        <v>42069</v>
      </c>
      <c r="AD565" s="2">
        <v>-2.1</v>
      </c>
      <c r="AE565" s="2">
        <v>11</v>
      </c>
      <c r="AF565" s="2">
        <v>119.99</v>
      </c>
      <c r="AG565" s="2">
        <v>88388</v>
      </c>
      <c r="AH565" s="7" t="str">
        <f>IF(COUNTIF(Returns!$A$2:$A$1635,Orders!AG565)&gt;0,"Returned","Not Returned")</f>
        <v>Not Returned</v>
      </c>
    </row>
    <row r="566" spans="5:34" ht="12.75" customHeight="1" thickTop="1" thickBot="1" x14ac:dyDescent="0.3">
      <c r="E566" s="11">
        <v>20531</v>
      </c>
      <c r="F566" s="12" t="s">
        <v>56</v>
      </c>
      <c r="G566" s="12">
        <v>0</v>
      </c>
      <c r="H566" s="12">
        <v>43.98</v>
      </c>
      <c r="I566" s="12">
        <v>8.99</v>
      </c>
      <c r="J566" s="12">
        <v>1015</v>
      </c>
      <c r="K566" s="7" t="str">
        <f>IF(COUNTIF(Table1[Customer ID],Table1[[#This Row],[Customer ID]])&gt;1,"Repeat Customer","One-Time Customer")</f>
        <v>One-Time Customer</v>
      </c>
      <c r="L566" s="12" t="s">
        <v>1117</v>
      </c>
      <c r="M566" s="12" t="s">
        <v>49</v>
      </c>
      <c r="N566" s="12" t="s">
        <v>40</v>
      </c>
      <c r="O566" s="12" t="s">
        <v>29</v>
      </c>
      <c r="P566" s="12" t="s">
        <v>30</v>
      </c>
      <c r="Q566" s="12" t="s">
        <v>51</v>
      </c>
      <c r="R566" s="12" t="s">
        <v>1118</v>
      </c>
      <c r="S566" s="12">
        <v>0.57999999999999996</v>
      </c>
      <c r="T566" s="7">
        <f>Table1[[#This Row],[Profit]]/Table1[[#This Row],[Sales]]</f>
        <v>1.2747302904564315</v>
      </c>
      <c r="U566" s="12" t="s">
        <v>33</v>
      </c>
      <c r="V566" s="12" t="s">
        <v>136</v>
      </c>
      <c r="W566" s="12" t="s">
        <v>322</v>
      </c>
      <c r="X566" s="12" t="s">
        <v>1119</v>
      </c>
      <c r="Y566" s="12">
        <v>27502</v>
      </c>
      <c r="Z566" s="13">
        <v>42081</v>
      </c>
      <c r="AA566" s="14" t="str">
        <f>TEXT(Table1[[#This Row],[Order Date]],"mmmm")</f>
        <v>March</v>
      </c>
      <c r="AB566" s="8" t="str">
        <f>TEXT(Table1[[#This Row],[Order Date]],"yyyy")</f>
        <v>2015</v>
      </c>
      <c r="AC566" s="13">
        <v>42081</v>
      </c>
      <c r="AD566" s="12">
        <v>829.46699999999998</v>
      </c>
      <c r="AE566" s="12">
        <v>14</v>
      </c>
      <c r="AF566" s="12">
        <v>650.70000000000005</v>
      </c>
      <c r="AG566" s="12">
        <v>88390</v>
      </c>
      <c r="AH566" s="7" t="str">
        <f>IF(COUNTIF(Returns!$A$2:$A$1635,Orders!AG566)&gt;0,"Returned","Not Returned")</f>
        <v>Not Returned</v>
      </c>
    </row>
    <row r="567" spans="5:34" ht="12.75" customHeight="1" thickTop="1" thickBot="1" x14ac:dyDescent="0.3">
      <c r="E567" s="9">
        <v>24752</v>
      </c>
      <c r="F567" s="2" t="s">
        <v>25</v>
      </c>
      <c r="G567" s="2">
        <v>0.02</v>
      </c>
      <c r="H567" s="2">
        <v>6.48</v>
      </c>
      <c r="I567" s="2">
        <v>7.86</v>
      </c>
      <c r="J567" s="2">
        <v>1016</v>
      </c>
      <c r="K567" s="7" t="str">
        <f>IF(COUNTIF(Table1[Customer ID],Table1[[#This Row],[Customer ID]])&gt;1,"Repeat Customer","One-Time Customer")</f>
        <v>One-Time Customer</v>
      </c>
      <c r="L567" s="2" t="s">
        <v>1120</v>
      </c>
      <c r="M567" s="2" t="s">
        <v>27</v>
      </c>
      <c r="N567" s="2" t="s">
        <v>40</v>
      </c>
      <c r="O567" s="2" t="s">
        <v>29</v>
      </c>
      <c r="P567" s="2" t="s">
        <v>93</v>
      </c>
      <c r="Q567" s="2" t="s">
        <v>59</v>
      </c>
      <c r="R567" s="2" t="s">
        <v>1121</v>
      </c>
      <c r="S567" s="2">
        <v>0.37</v>
      </c>
      <c r="T567" s="7">
        <f>Table1[[#This Row],[Profit]]/Table1[[#This Row],[Sales]]</f>
        <v>9.7477651183172647</v>
      </c>
      <c r="U567" s="2" t="s">
        <v>33</v>
      </c>
      <c r="V567" s="2" t="s">
        <v>136</v>
      </c>
      <c r="W567" s="2" t="s">
        <v>322</v>
      </c>
      <c r="X567" s="2" t="s">
        <v>1122</v>
      </c>
      <c r="Y567" s="2">
        <v>28806</v>
      </c>
      <c r="Z567" s="10">
        <v>42167</v>
      </c>
      <c r="AA567" s="14" t="str">
        <f>TEXT(Table1[[#This Row],[Order Date]],"mmmm")</f>
        <v>June</v>
      </c>
      <c r="AB567" s="8" t="str">
        <f>TEXT(Table1[[#This Row],[Order Date]],"yyyy")</f>
        <v>2015</v>
      </c>
      <c r="AC567" s="10">
        <v>42168</v>
      </c>
      <c r="AD567" s="2">
        <v>111.22199999999999</v>
      </c>
      <c r="AE567" s="2">
        <v>1</v>
      </c>
      <c r="AF567" s="2">
        <v>11.41</v>
      </c>
      <c r="AG567" s="2">
        <v>88389</v>
      </c>
      <c r="AH567" s="7" t="str">
        <f>IF(COUNTIF(Returns!$A$2:$A$1635,Orders!AG567)&gt;0,"Returned","Not Returned")</f>
        <v>Not Returned</v>
      </c>
    </row>
    <row r="568" spans="5:34" ht="12.75" customHeight="1" thickTop="1" thickBot="1" x14ac:dyDescent="0.3">
      <c r="E568" s="11">
        <v>25027</v>
      </c>
      <c r="F568" s="12" t="s">
        <v>56</v>
      </c>
      <c r="G568" s="12">
        <v>0.05</v>
      </c>
      <c r="H568" s="12">
        <v>35.89</v>
      </c>
      <c r="I568" s="12">
        <v>14.72</v>
      </c>
      <c r="J568" s="12">
        <v>1018</v>
      </c>
      <c r="K568" s="7" t="str">
        <f>IF(COUNTIF(Table1[Customer ID],Table1[[#This Row],[Customer ID]])&gt;1,"Repeat Customer","One-Time Customer")</f>
        <v>Repeat Customer</v>
      </c>
      <c r="L568" s="12" t="s">
        <v>1123</v>
      </c>
      <c r="M568" s="12" t="s">
        <v>49</v>
      </c>
      <c r="N568" s="12" t="s">
        <v>40</v>
      </c>
      <c r="O568" s="12" t="s">
        <v>29</v>
      </c>
      <c r="P568" s="12" t="s">
        <v>69</v>
      </c>
      <c r="Q568" s="12" t="s">
        <v>59</v>
      </c>
      <c r="R568" s="12" t="s">
        <v>1124</v>
      </c>
      <c r="S568" s="12">
        <v>0.4</v>
      </c>
      <c r="T568" s="7">
        <f>Table1[[#This Row],[Profit]]/Table1[[#This Row],[Sales]]</f>
        <v>3.3607195872955214E-2</v>
      </c>
      <c r="U568" s="12" t="s">
        <v>33</v>
      </c>
      <c r="V568" s="12" t="s">
        <v>136</v>
      </c>
      <c r="W568" s="12" t="s">
        <v>322</v>
      </c>
      <c r="X568" s="12" t="s">
        <v>1125</v>
      </c>
      <c r="Y568" s="12">
        <v>27511</v>
      </c>
      <c r="Z568" s="13">
        <v>42102</v>
      </c>
      <c r="AA568" s="14" t="str">
        <f>TEXT(Table1[[#This Row],[Order Date]],"mmmm")</f>
        <v>April</v>
      </c>
      <c r="AB568" s="8" t="str">
        <f>TEXT(Table1[[#This Row],[Order Date]],"yyyy")</f>
        <v>2015</v>
      </c>
      <c r="AC568" s="13">
        <v>42103</v>
      </c>
      <c r="AD568" s="12">
        <v>22.866</v>
      </c>
      <c r="AE568" s="12">
        <v>19</v>
      </c>
      <c r="AF568" s="12">
        <v>680.39</v>
      </c>
      <c r="AG568" s="12">
        <v>88391</v>
      </c>
      <c r="AH568" s="7" t="str">
        <f>IF(COUNTIF(Returns!$A$2:$A$1635,Orders!AG568)&gt;0,"Returned","Not Returned")</f>
        <v>Not Returned</v>
      </c>
    </row>
    <row r="569" spans="5:34" ht="12.75" customHeight="1" thickTop="1" thickBot="1" x14ac:dyDescent="0.3">
      <c r="E569" s="9">
        <v>25028</v>
      </c>
      <c r="F569" s="2" t="s">
        <v>56</v>
      </c>
      <c r="G569" s="2">
        <v>0</v>
      </c>
      <c r="H569" s="2">
        <v>11.48</v>
      </c>
      <c r="I569" s="2">
        <v>5.43</v>
      </c>
      <c r="J569" s="2">
        <v>1018</v>
      </c>
      <c r="K569" s="7" t="str">
        <f>IF(COUNTIF(Table1[Customer ID],Table1[[#This Row],[Customer ID]])&gt;1,"Repeat Customer","One-Time Customer")</f>
        <v>Repeat Customer</v>
      </c>
      <c r="L569" s="2" t="s">
        <v>1123</v>
      </c>
      <c r="M569" s="2" t="s">
        <v>49</v>
      </c>
      <c r="N569" s="2" t="s">
        <v>40</v>
      </c>
      <c r="O569" s="2" t="s">
        <v>29</v>
      </c>
      <c r="P569" s="2" t="s">
        <v>93</v>
      </c>
      <c r="Q569" s="2" t="s">
        <v>59</v>
      </c>
      <c r="R569" s="2" t="s">
        <v>1126</v>
      </c>
      <c r="S569" s="2">
        <v>0.36</v>
      </c>
      <c r="T569" s="7">
        <f>Table1[[#This Row],[Profit]]/Table1[[#This Row],[Sales]]</f>
        <v>1.5324152542372882</v>
      </c>
      <c r="U569" s="2" t="s">
        <v>33</v>
      </c>
      <c r="V569" s="2" t="s">
        <v>136</v>
      </c>
      <c r="W569" s="2" t="s">
        <v>322</v>
      </c>
      <c r="X569" s="2" t="s">
        <v>1125</v>
      </c>
      <c r="Y569" s="2">
        <v>27511</v>
      </c>
      <c r="Z569" s="10">
        <v>42102</v>
      </c>
      <c r="AA569" s="14" t="str">
        <f>TEXT(Table1[[#This Row],[Order Date]],"mmmm")</f>
        <v>April</v>
      </c>
      <c r="AB569" s="8" t="str">
        <f>TEXT(Table1[[#This Row],[Order Date]],"yyyy")</f>
        <v>2015</v>
      </c>
      <c r="AC569" s="10">
        <v>42102</v>
      </c>
      <c r="AD569" s="2">
        <v>115.72799999999999</v>
      </c>
      <c r="AE569" s="2">
        <v>6</v>
      </c>
      <c r="AF569" s="2">
        <v>75.52</v>
      </c>
      <c r="AG569" s="2">
        <v>88391</v>
      </c>
      <c r="AH569" s="7" t="str">
        <f>IF(COUNTIF(Returns!$A$2:$A$1635,Orders!AG569)&gt;0,"Returned","Not Returned")</f>
        <v>Not Returned</v>
      </c>
    </row>
    <row r="570" spans="5:34" ht="12.75" customHeight="1" thickTop="1" thickBot="1" x14ac:dyDescent="0.3">
      <c r="E570" s="11">
        <v>24926</v>
      </c>
      <c r="F570" s="12" t="s">
        <v>47</v>
      </c>
      <c r="G570" s="12">
        <v>0.09</v>
      </c>
      <c r="H570" s="12">
        <v>517.48</v>
      </c>
      <c r="I570" s="12">
        <v>16.63</v>
      </c>
      <c r="J570" s="12">
        <v>1020</v>
      </c>
      <c r="K570" s="7" t="str">
        <f>IF(COUNTIF(Table1[Customer ID],Table1[[#This Row],[Customer ID]])&gt;1,"Repeat Customer","One-Time Customer")</f>
        <v>Repeat Customer</v>
      </c>
      <c r="L570" s="12" t="s">
        <v>1127</v>
      </c>
      <c r="M570" s="12" t="s">
        <v>39</v>
      </c>
      <c r="N570" s="12" t="s">
        <v>58</v>
      </c>
      <c r="O570" s="12" t="s">
        <v>77</v>
      </c>
      <c r="P570" s="12" t="s">
        <v>85</v>
      </c>
      <c r="Q570" s="12" t="s">
        <v>121</v>
      </c>
      <c r="R570" s="12" t="s">
        <v>1128</v>
      </c>
      <c r="S570" s="12">
        <v>0.59</v>
      </c>
      <c r="T570" s="7">
        <f>Table1[[#This Row],[Profit]]/Table1[[#This Row],[Sales]]</f>
        <v>0.38621556652254796</v>
      </c>
      <c r="U570" s="12" t="s">
        <v>33</v>
      </c>
      <c r="V570" s="12" t="s">
        <v>61</v>
      </c>
      <c r="W570" s="12" t="s">
        <v>183</v>
      </c>
      <c r="X570" s="12" t="s">
        <v>1129</v>
      </c>
      <c r="Y570" s="12">
        <v>66762</v>
      </c>
      <c r="Z570" s="13">
        <v>42070</v>
      </c>
      <c r="AA570" s="14" t="str">
        <f>TEXT(Table1[[#This Row],[Order Date]],"mmmm")</f>
        <v>March</v>
      </c>
      <c r="AB570" s="8" t="str">
        <f>TEXT(Table1[[#This Row],[Order Date]],"yyyy")</f>
        <v>2015</v>
      </c>
      <c r="AC570" s="13">
        <v>42070</v>
      </c>
      <c r="AD570" s="12">
        <v>909.36</v>
      </c>
      <c r="AE570" s="12">
        <v>5</v>
      </c>
      <c r="AF570" s="12">
        <v>2354.54</v>
      </c>
      <c r="AG570" s="12">
        <v>88632</v>
      </c>
      <c r="AH570" s="7" t="str">
        <f>IF(COUNTIF(Returns!$A$2:$A$1635,Orders!AG570)&gt;0,"Returned","Not Returned")</f>
        <v>Not Returned</v>
      </c>
    </row>
    <row r="571" spans="5:34" ht="12.75" customHeight="1" thickTop="1" thickBot="1" x14ac:dyDescent="0.3">
      <c r="E571" s="9">
        <v>23562</v>
      </c>
      <c r="F571" s="2" t="s">
        <v>47</v>
      </c>
      <c r="G571" s="2">
        <v>7.0000000000000007E-2</v>
      </c>
      <c r="H571" s="2">
        <v>4.13</v>
      </c>
      <c r="I571" s="2">
        <v>5.04</v>
      </c>
      <c r="J571" s="2">
        <v>1020</v>
      </c>
      <c r="K571" s="7" t="str">
        <f>IF(COUNTIF(Table1[Customer ID],Table1[[#This Row],[Customer ID]])&gt;1,"Repeat Customer","One-Time Customer")</f>
        <v>Repeat Customer</v>
      </c>
      <c r="L571" s="2" t="s">
        <v>1127</v>
      </c>
      <c r="M571" s="2" t="s">
        <v>49</v>
      </c>
      <c r="N571" s="2" t="s">
        <v>58</v>
      </c>
      <c r="O571" s="2" t="s">
        <v>29</v>
      </c>
      <c r="P571" s="2" t="s">
        <v>109</v>
      </c>
      <c r="Q571" s="2" t="s">
        <v>59</v>
      </c>
      <c r="R571" s="2" t="s">
        <v>677</v>
      </c>
      <c r="S571" s="2">
        <v>0.38</v>
      </c>
      <c r="T571" s="7">
        <f>Table1[[#This Row],[Profit]]/Table1[[#This Row],[Sales]]</f>
        <v>-0.96666329370098658</v>
      </c>
      <c r="U571" s="2" t="s">
        <v>33</v>
      </c>
      <c r="V571" s="2" t="s">
        <v>61</v>
      </c>
      <c r="W571" s="2" t="s">
        <v>183</v>
      </c>
      <c r="X571" s="2" t="s">
        <v>1129</v>
      </c>
      <c r="Y571" s="2">
        <v>66762</v>
      </c>
      <c r="Z571" s="10">
        <v>42041</v>
      </c>
      <c r="AA571" s="14" t="str">
        <f>TEXT(Table1[[#This Row],[Order Date]],"mmmm")</f>
        <v>February</v>
      </c>
      <c r="AB571" s="8" t="str">
        <f>TEXT(Table1[[#This Row],[Order Date]],"yyyy")</f>
        <v>2015</v>
      </c>
      <c r="AC571" s="10">
        <v>42042</v>
      </c>
      <c r="AD571" s="2">
        <v>-76.424400000000006</v>
      </c>
      <c r="AE571" s="2">
        <v>20</v>
      </c>
      <c r="AF571" s="2">
        <v>79.06</v>
      </c>
      <c r="AG571" s="2">
        <v>88634</v>
      </c>
      <c r="AH571" s="7" t="str">
        <f>IF(COUNTIF(Returns!$A$2:$A$1635,Orders!AG571)&gt;0,"Returned","Not Returned")</f>
        <v>Not Returned</v>
      </c>
    </row>
    <row r="572" spans="5:34" ht="12.75" customHeight="1" thickTop="1" thickBot="1" x14ac:dyDescent="0.3">
      <c r="E572" s="11">
        <v>23563</v>
      </c>
      <c r="F572" s="12" t="s">
        <v>47</v>
      </c>
      <c r="G572" s="12">
        <v>0</v>
      </c>
      <c r="H572" s="12">
        <v>4.4800000000000004</v>
      </c>
      <c r="I572" s="12">
        <v>2.5</v>
      </c>
      <c r="J572" s="12">
        <v>1020</v>
      </c>
      <c r="K572" s="7" t="str">
        <f>IF(COUNTIF(Table1[Customer ID],Table1[[#This Row],[Customer ID]])&gt;1,"Repeat Customer","One-Time Customer")</f>
        <v>Repeat Customer</v>
      </c>
      <c r="L572" s="12" t="s">
        <v>1127</v>
      </c>
      <c r="M572" s="12" t="s">
        <v>49</v>
      </c>
      <c r="N572" s="12" t="s">
        <v>58</v>
      </c>
      <c r="O572" s="12" t="s">
        <v>29</v>
      </c>
      <c r="P572" s="12" t="s">
        <v>69</v>
      </c>
      <c r="Q572" s="12" t="s">
        <v>59</v>
      </c>
      <c r="R572" s="12" t="s">
        <v>1130</v>
      </c>
      <c r="S572" s="12">
        <v>0.37</v>
      </c>
      <c r="T572" s="7">
        <f>Table1[[#This Row],[Profit]]/Table1[[#This Row],[Sales]]</f>
        <v>0.13404973902364137</v>
      </c>
      <c r="U572" s="12" t="s">
        <v>33</v>
      </c>
      <c r="V572" s="12" t="s">
        <v>61</v>
      </c>
      <c r="W572" s="12" t="s">
        <v>183</v>
      </c>
      <c r="X572" s="12" t="s">
        <v>1129</v>
      </c>
      <c r="Y572" s="12">
        <v>66762</v>
      </c>
      <c r="Z572" s="13">
        <v>42041</v>
      </c>
      <c r="AA572" s="14" t="str">
        <f>TEXT(Table1[[#This Row],[Order Date]],"mmmm")</f>
        <v>February</v>
      </c>
      <c r="AB572" s="8" t="str">
        <f>TEXT(Table1[[#This Row],[Order Date]],"yyyy")</f>
        <v>2015</v>
      </c>
      <c r="AC572" s="13">
        <v>42043</v>
      </c>
      <c r="AD572" s="12">
        <v>8.7319999999999993</v>
      </c>
      <c r="AE572" s="12">
        <v>14</v>
      </c>
      <c r="AF572" s="12">
        <v>65.14</v>
      </c>
      <c r="AG572" s="12">
        <v>88634</v>
      </c>
      <c r="AH572" s="7" t="str">
        <f>IF(COUNTIF(Returns!$A$2:$A$1635,Orders!AG572)&gt;0,"Returned","Not Returned")</f>
        <v>Not Returned</v>
      </c>
    </row>
    <row r="573" spans="5:34" ht="12.75" customHeight="1" thickTop="1" thickBot="1" x14ac:dyDescent="0.3">
      <c r="E573" s="9">
        <v>18921</v>
      </c>
      <c r="F573" s="2" t="s">
        <v>47</v>
      </c>
      <c r="G573" s="2">
        <v>0.02</v>
      </c>
      <c r="H573" s="2">
        <v>39.06</v>
      </c>
      <c r="I573" s="2">
        <v>10.55</v>
      </c>
      <c r="J573" s="2">
        <v>1023</v>
      </c>
      <c r="K573" s="7" t="str">
        <f>IF(COUNTIF(Table1[Customer ID],Table1[[#This Row],[Customer ID]])&gt;1,"Repeat Customer","One-Time Customer")</f>
        <v>Repeat Customer</v>
      </c>
      <c r="L573" s="2" t="s">
        <v>1131</v>
      </c>
      <c r="M573" s="2" t="s">
        <v>49</v>
      </c>
      <c r="N573" s="2" t="s">
        <v>58</v>
      </c>
      <c r="O573" s="2" t="s">
        <v>29</v>
      </c>
      <c r="P573" s="2" t="s">
        <v>109</v>
      </c>
      <c r="Q573" s="2" t="s">
        <v>59</v>
      </c>
      <c r="R573" s="2" t="s">
        <v>1132</v>
      </c>
      <c r="S573" s="2">
        <v>0.37</v>
      </c>
      <c r="T573" s="7">
        <f>Table1[[#This Row],[Profit]]/Table1[[#This Row],[Sales]]</f>
        <v>0.69</v>
      </c>
      <c r="U573" s="2" t="s">
        <v>33</v>
      </c>
      <c r="V573" s="2" t="s">
        <v>53</v>
      </c>
      <c r="W573" s="2" t="s">
        <v>234</v>
      </c>
      <c r="X573" s="2" t="s">
        <v>1133</v>
      </c>
      <c r="Y573" s="2">
        <v>15221</v>
      </c>
      <c r="Z573" s="10">
        <v>42139</v>
      </c>
      <c r="AA573" s="14" t="str">
        <f>TEXT(Table1[[#This Row],[Order Date]],"mmmm")</f>
        <v>May</v>
      </c>
      <c r="AB573" s="8" t="str">
        <f>TEXT(Table1[[#This Row],[Order Date]],"yyyy")</f>
        <v>2015</v>
      </c>
      <c r="AC573" s="10">
        <v>42139</v>
      </c>
      <c r="AD573" s="2">
        <v>442.0899</v>
      </c>
      <c r="AE573" s="2">
        <v>16</v>
      </c>
      <c r="AF573" s="2">
        <v>640.71</v>
      </c>
      <c r="AG573" s="2">
        <v>88633</v>
      </c>
      <c r="AH573" s="7" t="str">
        <f>IF(COUNTIF(Returns!$A$2:$A$1635,Orders!AG573)&gt;0,"Returned","Not Returned")</f>
        <v>Not Returned</v>
      </c>
    </row>
    <row r="574" spans="5:34" ht="12.75" customHeight="1" thickTop="1" thickBot="1" x14ac:dyDescent="0.3">
      <c r="E574" s="11">
        <v>18922</v>
      </c>
      <c r="F574" s="12" t="s">
        <v>47</v>
      </c>
      <c r="G574" s="12">
        <v>0.1</v>
      </c>
      <c r="H574" s="12">
        <v>37.700000000000003</v>
      </c>
      <c r="I574" s="12">
        <v>2.99</v>
      </c>
      <c r="J574" s="12">
        <v>1023</v>
      </c>
      <c r="K574" s="7" t="str">
        <f>IF(COUNTIF(Table1[Customer ID],Table1[[#This Row],[Customer ID]])&gt;1,"Repeat Customer","One-Time Customer")</f>
        <v>Repeat Customer</v>
      </c>
      <c r="L574" s="12" t="s">
        <v>1131</v>
      </c>
      <c r="M574" s="12" t="s">
        <v>49</v>
      </c>
      <c r="N574" s="12" t="s">
        <v>58</v>
      </c>
      <c r="O574" s="12" t="s">
        <v>29</v>
      </c>
      <c r="P574" s="12" t="s">
        <v>109</v>
      </c>
      <c r="Q574" s="12" t="s">
        <v>59</v>
      </c>
      <c r="R574" s="12" t="s">
        <v>552</v>
      </c>
      <c r="S574" s="12">
        <v>0.35</v>
      </c>
      <c r="T574" s="7">
        <f>Table1[[#This Row],[Profit]]/Table1[[#This Row],[Sales]]</f>
        <v>0.69</v>
      </c>
      <c r="U574" s="12" t="s">
        <v>33</v>
      </c>
      <c r="V574" s="12" t="s">
        <v>53</v>
      </c>
      <c r="W574" s="12" t="s">
        <v>234</v>
      </c>
      <c r="X574" s="12" t="s">
        <v>1133</v>
      </c>
      <c r="Y574" s="12">
        <v>15221</v>
      </c>
      <c r="Z574" s="13">
        <v>42139</v>
      </c>
      <c r="AA574" s="14" t="str">
        <f>TEXT(Table1[[#This Row],[Order Date]],"mmmm")</f>
        <v>May</v>
      </c>
      <c r="AB574" s="8" t="str">
        <f>TEXT(Table1[[#This Row],[Order Date]],"yyyy")</f>
        <v>2015</v>
      </c>
      <c r="AC574" s="13">
        <v>42140</v>
      </c>
      <c r="AD574" s="12">
        <v>455.12399999999997</v>
      </c>
      <c r="AE574" s="12">
        <v>18</v>
      </c>
      <c r="AF574" s="12">
        <v>659.6</v>
      </c>
      <c r="AG574" s="12">
        <v>88633</v>
      </c>
      <c r="AH574" s="7" t="str">
        <f>IF(COUNTIF(Returns!$A$2:$A$1635,Orders!AG574)&gt;0,"Returned","Not Returned")</f>
        <v>Not Returned</v>
      </c>
    </row>
    <row r="575" spans="5:34" ht="12.75" customHeight="1" thickTop="1" thickBot="1" x14ac:dyDescent="0.3">
      <c r="E575" s="9">
        <v>21402</v>
      </c>
      <c r="F575" s="2" t="s">
        <v>37</v>
      </c>
      <c r="G575" s="2">
        <v>0.08</v>
      </c>
      <c r="H575" s="2">
        <v>65.989999999999995</v>
      </c>
      <c r="I575" s="2">
        <v>5.92</v>
      </c>
      <c r="J575" s="2">
        <v>1026</v>
      </c>
      <c r="K575" s="7" t="str">
        <f>IF(COUNTIF(Table1[Customer ID],Table1[[#This Row],[Customer ID]])&gt;1,"Repeat Customer","One-Time Customer")</f>
        <v>Repeat Customer</v>
      </c>
      <c r="L575" s="2" t="s">
        <v>1134</v>
      </c>
      <c r="M575" s="2" t="s">
        <v>49</v>
      </c>
      <c r="N575" s="2" t="s">
        <v>58</v>
      </c>
      <c r="O575" s="2" t="s">
        <v>77</v>
      </c>
      <c r="P575" s="2" t="s">
        <v>78</v>
      </c>
      <c r="Q575" s="2" t="s">
        <v>59</v>
      </c>
      <c r="R575" s="2" t="s">
        <v>1135</v>
      </c>
      <c r="S575" s="2">
        <v>0.57999999999999996</v>
      </c>
      <c r="T575" s="7">
        <f>Table1[[#This Row],[Profit]]/Table1[[#This Row],[Sales]]</f>
        <v>0.54887626582278481</v>
      </c>
      <c r="U575" s="2" t="s">
        <v>33</v>
      </c>
      <c r="V575" s="2" t="s">
        <v>53</v>
      </c>
      <c r="W575" s="2" t="s">
        <v>71</v>
      </c>
      <c r="X575" s="2" t="s">
        <v>1136</v>
      </c>
      <c r="Y575" s="2">
        <v>11722</v>
      </c>
      <c r="Z575" s="10">
        <v>42042</v>
      </c>
      <c r="AA575" s="14" t="str">
        <f>TEXT(Table1[[#This Row],[Order Date]],"mmmm")</f>
        <v>February</v>
      </c>
      <c r="AB575" s="8" t="str">
        <f>TEXT(Table1[[#This Row],[Order Date]],"yyyy")</f>
        <v>2015</v>
      </c>
      <c r="AC575" s="10">
        <v>42042</v>
      </c>
      <c r="AD575" s="2">
        <v>624.40163999999993</v>
      </c>
      <c r="AE575" s="2">
        <v>22</v>
      </c>
      <c r="AF575" s="2">
        <v>1137.5999999999999</v>
      </c>
      <c r="AG575" s="2">
        <v>89005</v>
      </c>
      <c r="AH575" s="7" t="str">
        <f>IF(COUNTIF(Returns!$A$2:$A$1635,Orders!AG575)&gt;0,"Returned","Not Returned")</f>
        <v>Not Returned</v>
      </c>
    </row>
    <row r="576" spans="5:34" ht="12.75" customHeight="1" thickTop="1" thickBot="1" x14ac:dyDescent="0.3">
      <c r="E576" s="11">
        <v>20872</v>
      </c>
      <c r="F576" s="12" t="s">
        <v>25</v>
      </c>
      <c r="G576" s="12">
        <v>0.1</v>
      </c>
      <c r="H576" s="12">
        <v>5.98</v>
      </c>
      <c r="I576" s="12">
        <v>3.85</v>
      </c>
      <c r="J576" s="12">
        <v>1026</v>
      </c>
      <c r="K576" s="7" t="str">
        <f>IF(COUNTIF(Table1[Customer ID],Table1[[#This Row],[Customer ID]])&gt;1,"Repeat Customer","One-Time Customer")</f>
        <v>Repeat Customer</v>
      </c>
      <c r="L576" s="12" t="s">
        <v>1134</v>
      </c>
      <c r="M576" s="12" t="s">
        <v>49</v>
      </c>
      <c r="N576" s="12" t="s">
        <v>58</v>
      </c>
      <c r="O576" s="12" t="s">
        <v>77</v>
      </c>
      <c r="P576" s="12" t="s">
        <v>180</v>
      </c>
      <c r="Q576" s="12" t="s">
        <v>51</v>
      </c>
      <c r="R576" s="12" t="s">
        <v>1137</v>
      </c>
      <c r="S576" s="12">
        <v>0.68</v>
      </c>
      <c r="T576" s="7">
        <f>Table1[[#This Row],[Profit]]/Table1[[#This Row],[Sales]]</f>
        <v>0.12485648300890802</v>
      </c>
      <c r="U576" s="12" t="s">
        <v>33</v>
      </c>
      <c r="V576" s="12" t="s">
        <v>53</v>
      </c>
      <c r="W576" s="12" t="s">
        <v>71</v>
      </c>
      <c r="X576" s="12" t="s">
        <v>1136</v>
      </c>
      <c r="Y576" s="12">
        <v>11722</v>
      </c>
      <c r="Z576" s="13">
        <v>42153</v>
      </c>
      <c r="AA576" s="14" t="str">
        <f>TEXT(Table1[[#This Row],[Order Date]],"mmmm")</f>
        <v>May</v>
      </c>
      <c r="AB576" s="8" t="str">
        <f>TEXT(Table1[[#This Row],[Order Date]],"yyyy")</f>
        <v>2015</v>
      </c>
      <c r="AC576" s="13">
        <v>42154</v>
      </c>
      <c r="AD576" s="12">
        <v>18.922000000000011</v>
      </c>
      <c r="AE576" s="12">
        <v>26</v>
      </c>
      <c r="AF576" s="12">
        <v>151.55000000000001</v>
      </c>
      <c r="AG576" s="12">
        <v>89008</v>
      </c>
      <c r="AH576" s="7" t="str">
        <f>IF(COUNTIF(Returns!$A$2:$A$1635,Orders!AG576)&gt;0,"Returned","Not Returned")</f>
        <v>Not Returned</v>
      </c>
    </row>
    <row r="577" spans="5:34" ht="12.75" customHeight="1" thickTop="1" thickBot="1" x14ac:dyDescent="0.3">
      <c r="E577" s="9">
        <v>20873</v>
      </c>
      <c r="F577" s="2" t="s">
        <v>25</v>
      </c>
      <c r="G577" s="2">
        <v>7.0000000000000007E-2</v>
      </c>
      <c r="H577" s="2">
        <v>2.61</v>
      </c>
      <c r="I577" s="2">
        <v>0.5</v>
      </c>
      <c r="J577" s="2">
        <v>1026</v>
      </c>
      <c r="K577" s="7" t="str">
        <f>IF(COUNTIF(Table1[Customer ID],Table1[[#This Row],[Customer ID]])&gt;1,"Repeat Customer","One-Time Customer")</f>
        <v>Repeat Customer</v>
      </c>
      <c r="L577" s="2" t="s">
        <v>1134</v>
      </c>
      <c r="M577" s="2" t="s">
        <v>49</v>
      </c>
      <c r="N577" s="2" t="s">
        <v>58</v>
      </c>
      <c r="O577" s="2" t="s">
        <v>29</v>
      </c>
      <c r="P577" s="2" t="s">
        <v>134</v>
      </c>
      <c r="Q577" s="2" t="s">
        <v>59</v>
      </c>
      <c r="R577" s="2" t="s">
        <v>1138</v>
      </c>
      <c r="S577" s="2">
        <v>0.39</v>
      </c>
      <c r="T577" s="7">
        <f>Table1[[#This Row],[Profit]]/Table1[[#This Row],[Sales]]</f>
        <v>0.69</v>
      </c>
      <c r="U577" s="2" t="s">
        <v>33</v>
      </c>
      <c r="V577" s="2" t="s">
        <v>53</v>
      </c>
      <c r="W577" s="2" t="s">
        <v>71</v>
      </c>
      <c r="X577" s="2" t="s">
        <v>1136</v>
      </c>
      <c r="Y577" s="2">
        <v>11722</v>
      </c>
      <c r="Z577" s="10">
        <v>42153</v>
      </c>
      <c r="AA577" s="14" t="str">
        <f>TEXT(Table1[[#This Row],[Order Date]],"mmmm")</f>
        <v>May</v>
      </c>
      <c r="AB577" s="8" t="str">
        <f>TEXT(Table1[[#This Row],[Order Date]],"yyyy")</f>
        <v>2015</v>
      </c>
      <c r="AC577" s="10">
        <v>42156</v>
      </c>
      <c r="AD577" s="2">
        <v>39.350699999999996</v>
      </c>
      <c r="AE577" s="2">
        <v>22</v>
      </c>
      <c r="AF577" s="2">
        <v>57.03</v>
      </c>
      <c r="AG577" s="2">
        <v>89008</v>
      </c>
      <c r="AH577" s="7" t="str">
        <f>IF(COUNTIF(Returns!$A$2:$A$1635,Orders!AG577)&gt;0,"Returned","Not Returned")</f>
        <v>Not Returned</v>
      </c>
    </row>
    <row r="578" spans="5:34" ht="12.75" customHeight="1" thickTop="1" thickBot="1" x14ac:dyDescent="0.3">
      <c r="E578" s="11">
        <v>22662</v>
      </c>
      <c r="F578" s="12" t="s">
        <v>25</v>
      </c>
      <c r="G578" s="12">
        <v>0.1</v>
      </c>
      <c r="H578" s="12">
        <v>73.98</v>
      </c>
      <c r="I578" s="12">
        <v>4</v>
      </c>
      <c r="J578" s="12">
        <v>1027</v>
      </c>
      <c r="K578" s="7" t="str">
        <f>IF(COUNTIF(Table1[Customer ID],Table1[[#This Row],[Customer ID]])&gt;1,"Repeat Customer","One-Time Customer")</f>
        <v>Repeat Customer</v>
      </c>
      <c r="L578" s="12" t="s">
        <v>1139</v>
      </c>
      <c r="M578" s="12" t="s">
        <v>49</v>
      </c>
      <c r="N578" s="12" t="s">
        <v>58</v>
      </c>
      <c r="O578" s="12" t="s">
        <v>77</v>
      </c>
      <c r="P578" s="12" t="s">
        <v>180</v>
      </c>
      <c r="Q578" s="12" t="s">
        <v>59</v>
      </c>
      <c r="R578" s="12" t="s">
        <v>1140</v>
      </c>
      <c r="S578" s="12">
        <v>0.79</v>
      </c>
      <c r="T578" s="7">
        <f>Table1[[#This Row],[Profit]]/Table1[[#This Row],[Sales]]</f>
        <v>-0.66201077095873051</v>
      </c>
      <c r="U578" s="12" t="s">
        <v>33</v>
      </c>
      <c r="V578" s="12" t="s">
        <v>53</v>
      </c>
      <c r="W578" s="12" t="s">
        <v>71</v>
      </c>
      <c r="X578" s="12" t="s">
        <v>1141</v>
      </c>
      <c r="Y578" s="12">
        <v>14225</v>
      </c>
      <c r="Z578" s="13">
        <v>42075</v>
      </c>
      <c r="AA578" s="14" t="str">
        <f>TEXT(Table1[[#This Row],[Order Date]],"mmmm")</f>
        <v>March</v>
      </c>
      <c r="AB578" s="8" t="str">
        <f>TEXT(Table1[[#This Row],[Order Date]],"yyyy")</f>
        <v>2015</v>
      </c>
      <c r="AC578" s="13">
        <v>42076</v>
      </c>
      <c r="AD578" s="12">
        <v>-229.87</v>
      </c>
      <c r="AE578" s="12">
        <v>5</v>
      </c>
      <c r="AF578" s="12">
        <v>347.23</v>
      </c>
      <c r="AG578" s="12">
        <v>89004</v>
      </c>
      <c r="AH578" s="7" t="str">
        <f>IF(COUNTIF(Returns!$A$2:$A$1635,Orders!AG578)&gt;0,"Returned","Not Returned")</f>
        <v>Not Returned</v>
      </c>
    </row>
    <row r="579" spans="5:34" ht="12.75" customHeight="1" thickTop="1" thickBot="1" x14ac:dyDescent="0.3">
      <c r="E579" s="9">
        <v>22663</v>
      </c>
      <c r="F579" s="2" t="s">
        <v>25</v>
      </c>
      <c r="G579" s="2">
        <v>0.05</v>
      </c>
      <c r="H579" s="2">
        <v>51.98</v>
      </c>
      <c r="I579" s="2">
        <v>10.17</v>
      </c>
      <c r="J579" s="2">
        <v>1027</v>
      </c>
      <c r="K579" s="7" t="str">
        <f>IF(COUNTIF(Table1[Customer ID],Table1[[#This Row],[Customer ID]])&gt;1,"Repeat Customer","One-Time Customer")</f>
        <v>Repeat Customer</v>
      </c>
      <c r="L579" s="2" t="s">
        <v>1139</v>
      </c>
      <c r="M579" s="2" t="s">
        <v>49</v>
      </c>
      <c r="N579" s="2" t="s">
        <v>58</v>
      </c>
      <c r="O579" s="2" t="s">
        <v>77</v>
      </c>
      <c r="P579" s="2" t="s">
        <v>85</v>
      </c>
      <c r="Q579" s="2" t="s">
        <v>86</v>
      </c>
      <c r="R579" s="2" t="s">
        <v>1142</v>
      </c>
      <c r="S579" s="2">
        <v>0.37</v>
      </c>
      <c r="T579" s="7">
        <f>Table1[[#This Row],[Profit]]/Table1[[#This Row],[Sales]]</f>
        <v>0.69</v>
      </c>
      <c r="U579" s="2" t="s">
        <v>33</v>
      </c>
      <c r="V579" s="2" t="s">
        <v>53</v>
      </c>
      <c r="W579" s="2" t="s">
        <v>71</v>
      </c>
      <c r="X579" s="2" t="s">
        <v>1141</v>
      </c>
      <c r="Y579" s="2">
        <v>14225</v>
      </c>
      <c r="Z579" s="10">
        <v>42075</v>
      </c>
      <c r="AA579" s="14" t="str">
        <f>TEXT(Table1[[#This Row],[Order Date]],"mmmm")</f>
        <v>March</v>
      </c>
      <c r="AB579" s="8" t="str">
        <f>TEXT(Table1[[#This Row],[Order Date]],"yyyy")</f>
        <v>2015</v>
      </c>
      <c r="AC579" s="10">
        <v>42076</v>
      </c>
      <c r="AD579" s="2">
        <v>329.9787</v>
      </c>
      <c r="AE579" s="2">
        <v>9</v>
      </c>
      <c r="AF579" s="2">
        <v>478.23</v>
      </c>
      <c r="AG579" s="2">
        <v>89004</v>
      </c>
      <c r="AH579" s="7" t="str">
        <f>IF(COUNTIF(Returns!$A$2:$A$1635,Orders!AG579)&gt;0,"Returned","Not Returned")</f>
        <v>Not Returned</v>
      </c>
    </row>
    <row r="580" spans="5:34" ht="12.75" customHeight="1" thickTop="1" thickBot="1" x14ac:dyDescent="0.3">
      <c r="E580" s="11">
        <v>24325</v>
      </c>
      <c r="F580" s="12" t="s">
        <v>56</v>
      </c>
      <c r="G580" s="12">
        <v>7.0000000000000007E-2</v>
      </c>
      <c r="H580" s="12">
        <v>7.08</v>
      </c>
      <c r="I580" s="12">
        <v>2.35</v>
      </c>
      <c r="J580" s="12">
        <v>1028</v>
      </c>
      <c r="K580" s="7" t="str">
        <f>IF(COUNTIF(Table1[Customer ID],Table1[[#This Row],[Customer ID]])&gt;1,"Repeat Customer","One-Time Customer")</f>
        <v>Repeat Customer</v>
      </c>
      <c r="L580" s="12" t="s">
        <v>1143</v>
      </c>
      <c r="M580" s="12" t="s">
        <v>27</v>
      </c>
      <c r="N580" s="12" t="s">
        <v>58</v>
      </c>
      <c r="O580" s="12" t="s">
        <v>29</v>
      </c>
      <c r="P580" s="12" t="s">
        <v>30</v>
      </c>
      <c r="Q580" s="12" t="s">
        <v>31</v>
      </c>
      <c r="R580" s="12" t="s">
        <v>1144</v>
      </c>
      <c r="S580" s="12">
        <v>0.47</v>
      </c>
      <c r="T580" s="7">
        <f>Table1[[#This Row],[Profit]]/Table1[[#This Row],[Sales]]</f>
        <v>0.32498401193775317</v>
      </c>
      <c r="U580" s="12" t="s">
        <v>33</v>
      </c>
      <c r="V580" s="12" t="s">
        <v>53</v>
      </c>
      <c r="W580" s="12" t="s">
        <v>71</v>
      </c>
      <c r="X580" s="12" t="s">
        <v>1145</v>
      </c>
      <c r="Y580" s="12">
        <v>11725</v>
      </c>
      <c r="Z580" s="13">
        <v>42092</v>
      </c>
      <c r="AA580" s="14" t="str">
        <f>TEXT(Table1[[#This Row],[Order Date]],"mmmm")</f>
        <v>March</v>
      </c>
      <c r="AB580" s="8" t="str">
        <f>TEXT(Table1[[#This Row],[Order Date]],"yyyy")</f>
        <v>2015</v>
      </c>
      <c r="AC580" s="13">
        <v>42093</v>
      </c>
      <c r="AD580" s="12">
        <v>30.49</v>
      </c>
      <c r="AE580" s="12">
        <v>13</v>
      </c>
      <c r="AF580" s="12">
        <v>93.82</v>
      </c>
      <c r="AG580" s="12">
        <v>89006</v>
      </c>
      <c r="AH580" s="7" t="str">
        <f>IF(COUNTIF(Returns!$A$2:$A$1635,Orders!AG580)&gt;0,"Returned","Not Returned")</f>
        <v>Not Returned</v>
      </c>
    </row>
    <row r="581" spans="5:34" ht="12.75" customHeight="1" thickTop="1" thickBot="1" x14ac:dyDescent="0.3">
      <c r="E581" s="9">
        <v>23398</v>
      </c>
      <c r="F581" s="2" t="s">
        <v>37</v>
      </c>
      <c r="G581" s="2">
        <v>0.05</v>
      </c>
      <c r="H581" s="2">
        <v>83.1</v>
      </c>
      <c r="I581" s="2">
        <v>6.13</v>
      </c>
      <c r="J581" s="2">
        <v>1028</v>
      </c>
      <c r="K581" s="7" t="str">
        <f>IF(COUNTIF(Table1[Customer ID],Table1[[#This Row],[Customer ID]])&gt;1,"Repeat Customer","One-Time Customer")</f>
        <v>Repeat Customer</v>
      </c>
      <c r="L581" s="2" t="s">
        <v>1143</v>
      </c>
      <c r="M581" s="2" t="s">
        <v>27</v>
      </c>
      <c r="N581" s="2" t="s">
        <v>58</v>
      </c>
      <c r="O581" s="2" t="s">
        <v>77</v>
      </c>
      <c r="P581" s="2" t="s">
        <v>180</v>
      </c>
      <c r="Q581" s="2" t="s">
        <v>59</v>
      </c>
      <c r="R581" s="2" t="s">
        <v>1146</v>
      </c>
      <c r="S581" s="2">
        <v>0.45</v>
      </c>
      <c r="T581" s="7">
        <f>Table1[[#This Row],[Profit]]/Table1[[#This Row],[Sales]]</f>
        <v>0.69</v>
      </c>
      <c r="U581" s="2" t="s">
        <v>33</v>
      </c>
      <c r="V581" s="2" t="s">
        <v>53</v>
      </c>
      <c r="W581" s="2" t="s">
        <v>71</v>
      </c>
      <c r="X581" s="2" t="s">
        <v>1145</v>
      </c>
      <c r="Y581" s="2">
        <v>11725</v>
      </c>
      <c r="Z581" s="10">
        <v>42132</v>
      </c>
      <c r="AA581" s="14" t="str">
        <f>TEXT(Table1[[#This Row],[Order Date]],"mmmm")</f>
        <v>May</v>
      </c>
      <c r="AB581" s="8" t="str">
        <f>TEXT(Table1[[#This Row],[Order Date]],"yyyy")</f>
        <v>2015</v>
      </c>
      <c r="AC581" s="10">
        <v>42133</v>
      </c>
      <c r="AD581" s="2">
        <v>1152.5276999999999</v>
      </c>
      <c r="AE581" s="2">
        <v>20</v>
      </c>
      <c r="AF581" s="2">
        <v>1670.33</v>
      </c>
      <c r="AG581" s="2">
        <v>89007</v>
      </c>
      <c r="AH581" s="7" t="str">
        <f>IF(COUNTIF(Returns!$A$2:$A$1635,Orders!AG581)&gt;0,"Returned","Not Returned")</f>
        <v>Not Returned</v>
      </c>
    </row>
    <row r="582" spans="5:34" ht="12.75" customHeight="1" thickTop="1" thickBot="1" x14ac:dyDescent="0.3">
      <c r="E582" s="11">
        <v>21959</v>
      </c>
      <c r="F582" s="12" t="s">
        <v>47</v>
      </c>
      <c r="G582" s="12">
        <v>7.0000000000000007E-2</v>
      </c>
      <c r="H582" s="12">
        <v>125.99</v>
      </c>
      <c r="I582" s="12">
        <v>2.5</v>
      </c>
      <c r="J582" s="12">
        <v>1035</v>
      </c>
      <c r="K582" s="7" t="str">
        <f>IF(COUNTIF(Table1[Customer ID],Table1[[#This Row],[Customer ID]])&gt;1,"Repeat Customer","One-Time Customer")</f>
        <v>One-Time Customer</v>
      </c>
      <c r="L582" s="12" t="s">
        <v>1147</v>
      </c>
      <c r="M582" s="12" t="s">
        <v>49</v>
      </c>
      <c r="N582" s="12" t="s">
        <v>40</v>
      </c>
      <c r="O582" s="12" t="s">
        <v>77</v>
      </c>
      <c r="P582" s="12" t="s">
        <v>78</v>
      </c>
      <c r="Q582" s="12" t="s">
        <v>59</v>
      </c>
      <c r="R582" s="12" t="s">
        <v>1148</v>
      </c>
      <c r="S582" s="12">
        <v>0.6</v>
      </c>
      <c r="T582" s="7">
        <f>Table1[[#This Row],[Profit]]/Table1[[#This Row],[Sales]]</f>
        <v>-6.00860920568645</v>
      </c>
      <c r="U582" s="12" t="s">
        <v>33</v>
      </c>
      <c r="V582" s="12" t="s">
        <v>53</v>
      </c>
      <c r="W582" s="12" t="s">
        <v>154</v>
      </c>
      <c r="X582" s="12" t="s">
        <v>1149</v>
      </c>
      <c r="Y582" s="12">
        <v>43015</v>
      </c>
      <c r="Z582" s="13">
        <v>42076</v>
      </c>
      <c r="AA582" s="14" t="str">
        <f>TEXT(Table1[[#This Row],[Order Date]],"mmmm")</f>
        <v>March</v>
      </c>
      <c r="AB582" s="8" t="str">
        <f>TEXT(Table1[[#This Row],[Order Date]],"yyyy")</f>
        <v>2015</v>
      </c>
      <c r="AC582" s="13">
        <v>42076</v>
      </c>
      <c r="AD582" s="12">
        <v>-604.40600000000006</v>
      </c>
      <c r="AE582" s="12">
        <v>1</v>
      </c>
      <c r="AF582" s="12">
        <v>100.59</v>
      </c>
      <c r="AG582" s="12">
        <v>90710</v>
      </c>
      <c r="AH582" s="7" t="str">
        <f>IF(COUNTIF(Returns!$A$2:$A$1635,Orders!AG582)&gt;0,"Returned","Not Returned")</f>
        <v>Not Returned</v>
      </c>
    </row>
    <row r="583" spans="5:34" ht="12.75" customHeight="1" thickTop="1" thickBot="1" x14ac:dyDescent="0.3">
      <c r="E583" s="9">
        <v>21960</v>
      </c>
      <c r="F583" s="2" t="s">
        <v>47</v>
      </c>
      <c r="G583" s="2">
        <v>0.03</v>
      </c>
      <c r="H583" s="2">
        <v>99.99</v>
      </c>
      <c r="I583" s="2">
        <v>19.989999999999998</v>
      </c>
      <c r="J583" s="2">
        <v>1036</v>
      </c>
      <c r="K583" s="7" t="str">
        <f>IF(COUNTIF(Table1[Customer ID],Table1[[#This Row],[Customer ID]])&gt;1,"Repeat Customer","One-Time Customer")</f>
        <v>One-Time Customer</v>
      </c>
      <c r="L583" s="2" t="s">
        <v>1150</v>
      </c>
      <c r="M583" s="2" t="s">
        <v>49</v>
      </c>
      <c r="N583" s="2" t="s">
        <v>40</v>
      </c>
      <c r="O583" s="2" t="s">
        <v>77</v>
      </c>
      <c r="P583" s="2" t="s">
        <v>180</v>
      </c>
      <c r="Q583" s="2" t="s">
        <v>59</v>
      </c>
      <c r="R583" s="2" t="s">
        <v>1151</v>
      </c>
      <c r="S583" s="2">
        <v>0.52</v>
      </c>
      <c r="T583" s="7">
        <f>Table1[[#This Row],[Profit]]/Table1[[#This Row],[Sales]]</f>
        <v>0.49075838096193058</v>
      </c>
      <c r="U583" s="2" t="s">
        <v>33</v>
      </c>
      <c r="V583" s="2" t="s">
        <v>53</v>
      </c>
      <c r="W583" s="2" t="s">
        <v>154</v>
      </c>
      <c r="X583" s="2" t="s">
        <v>1152</v>
      </c>
      <c r="Y583" s="2">
        <v>43017</v>
      </c>
      <c r="Z583" s="10">
        <v>42076</v>
      </c>
      <c r="AA583" s="14" t="str">
        <f>TEXT(Table1[[#This Row],[Order Date]],"mmmm")</f>
        <v>March</v>
      </c>
      <c r="AB583" s="8" t="str">
        <f>TEXT(Table1[[#This Row],[Order Date]],"yyyy")</f>
        <v>2015</v>
      </c>
      <c r="AC583" s="10">
        <v>42077</v>
      </c>
      <c r="AD583" s="2">
        <v>293.66000000000003</v>
      </c>
      <c r="AE583" s="2">
        <v>6</v>
      </c>
      <c r="AF583" s="2">
        <v>598.38</v>
      </c>
      <c r="AG583" s="2">
        <v>90710</v>
      </c>
      <c r="AH583" s="7" t="str">
        <f>IF(COUNTIF(Returns!$A$2:$A$1635,Orders!AG583)&gt;0,"Returned","Not Returned")</f>
        <v>Not Returned</v>
      </c>
    </row>
    <row r="584" spans="5:34" ht="12.75" customHeight="1" thickTop="1" thickBot="1" x14ac:dyDescent="0.3">
      <c r="E584" s="11">
        <v>20669</v>
      </c>
      <c r="F584" s="12" t="s">
        <v>47</v>
      </c>
      <c r="G584" s="12">
        <v>0.1</v>
      </c>
      <c r="H584" s="12">
        <v>7.64</v>
      </c>
      <c r="I584" s="12">
        <v>5.83</v>
      </c>
      <c r="J584" s="12">
        <v>1038</v>
      </c>
      <c r="K584" s="7" t="str">
        <f>IF(COUNTIF(Table1[Customer ID],Table1[[#This Row],[Customer ID]])&gt;1,"Repeat Customer","One-Time Customer")</f>
        <v>One-Time Customer</v>
      </c>
      <c r="L584" s="12" t="s">
        <v>1153</v>
      </c>
      <c r="M584" s="12" t="s">
        <v>49</v>
      </c>
      <c r="N584" s="12" t="s">
        <v>28</v>
      </c>
      <c r="O584" s="12" t="s">
        <v>29</v>
      </c>
      <c r="P584" s="12" t="s">
        <v>93</v>
      </c>
      <c r="Q584" s="12" t="s">
        <v>31</v>
      </c>
      <c r="R584" s="12" t="s">
        <v>1026</v>
      </c>
      <c r="S584" s="12">
        <v>0.36</v>
      </c>
      <c r="T584" s="7">
        <f>Table1[[#This Row],[Profit]]/Table1[[#This Row],[Sales]]</f>
        <v>-10.243582317073169</v>
      </c>
      <c r="U584" s="12" t="s">
        <v>33</v>
      </c>
      <c r="V584" s="12" t="s">
        <v>136</v>
      </c>
      <c r="W584" s="12" t="s">
        <v>362</v>
      </c>
      <c r="X584" s="12" t="s">
        <v>1154</v>
      </c>
      <c r="Y584" s="12">
        <v>33430</v>
      </c>
      <c r="Z584" s="13">
        <v>42171</v>
      </c>
      <c r="AA584" s="14" t="str">
        <f>TEXT(Table1[[#This Row],[Order Date]],"mmmm")</f>
        <v>June</v>
      </c>
      <c r="AB584" s="8" t="str">
        <f>TEXT(Table1[[#This Row],[Order Date]],"yyyy")</f>
        <v>2015</v>
      </c>
      <c r="AC584" s="13">
        <v>42172</v>
      </c>
      <c r="AD584" s="12">
        <v>-403.18739999999997</v>
      </c>
      <c r="AE584" s="12">
        <v>5</v>
      </c>
      <c r="AF584" s="12">
        <v>39.36</v>
      </c>
      <c r="AG584" s="12">
        <v>90641</v>
      </c>
      <c r="AH584" s="7" t="str">
        <f>IF(COUNTIF(Returns!$A$2:$A$1635,Orders!AG584)&gt;0,"Returned","Not Returned")</f>
        <v>Not Returned</v>
      </c>
    </row>
    <row r="585" spans="5:34" ht="12.75" customHeight="1" thickTop="1" thickBot="1" x14ac:dyDescent="0.3">
      <c r="E585" s="9">
        <v>18404</v>
      </c>
      <c r="F585" s="2" t="s">
        <v>47</v>
      </c>
      <c r="G585" s="2">
        <v>0.06</v>
      </c>
      <c r="H585" s="2">
        <v>55.94</v>
      </c>
      <c r="I585" s="2">
        <v>4</v>
      </c>
      <c r="J585" s="2">
        <v>1041</v>
      </c>
      <c r="K585" s="7" t="str">
        <f>IF(COUNTIF(Table1[Customer ID],Table1[[#This Row],[Customer ID]])&gt;1,"Repeat Customer","One-Time Customer")</f>
        <v>Repeat Customer</v>
      </c>
      <c r="L585" s="2" t="s">
        <v>1155</v>
      </c>
      <c r="M585" s="2" t="s">
        <v>49</v>
      </c>
      <c r="N585" s="2" t="s">
        <v>58</v>
      </c>
      <c r="O585" s="2" t="s">
        <v>77</v>
      </c>
      <c r="P585" s="2" t="s">
        <v>180</v>
      </c>
      <c r="Q585" s="2" t="s">
        <v>59</v>
      </c>
      <c r="R585" s="2" t="s">
        <v>1156</v>
      </c>
      <c r="S585" s="2">
        <v>0.74</v>
      </c>
      <c r="T585" s="7">
        <f>Table1[[#This Row],[Profit]]/Table1[[#This Row],[Sales]]</f>
        <v>-4.266195743098801E-2</v>
      </c>
      <c r="U585" s="2" t="s">
        <v>33</v>
      </c>
      <c r="V585" s="2" t="s">
        <v>34</v>
      </c>
      <c r="W585" s="2" t="s">
        <v>45</v>
      </c>
      <c r="X585" s="2" t="s">
        <v>1157</v>
      </c>
      <c r="Y585" s="2">
        <v>95695</v>
      </c>
      <c r="Z585" s="10">
        <v>42111</v>
      </c>
      <c r="AA585" s="14" t="str">
        <f>TEXT(Table1[[#This Row],[Order Date]],"mmmm")</f>
        <v>April</v>
      </c>
      <c r="AB585" s="8" t="str">
        <f>TEXT(Table1[[#This Row],[Order Date]],"yyyy")</f>
        <v>2015</v>
      </c>
      <c r="AC585" s="10">
        <v>42112</v>
      </c>
      <c r="AD585" s="2">
        <v>-13.77</v>
      </c>
      <c r="AE585" s="2">
        <v>6</v>
      </c>
      <c r="AF585" s="2">
        <v>322.77</v>
      </c>
      <c r="AG585" s="2">
        <v>87846</v>
      </c>
      <c r="AH585" s="7" t="str">
        <f>IF(COUNTIF(Returns!$A$2:$A$1635,Orders!AG585)&gt;0,"Returned","Not Returned")</f>
        <v>Not Returned</v>
      </c>
    </row>
    <row r="586" spans="5:34" ht="12.75" customHeight="1" thickTop="1" thickBot="1" x14ac:dyDescent="0.3">
      <c r="E586" s="11">
        <v>18405</v>
      </c>
      <c r="F586" s="12" t="s">
        <v>47</v>
      </c>
      <c r="G586" s="12">
        <v>7.0000000000000007E-2</v>
      </c>
      <c r="H586" s="12">
        <v>6.3</v>
      </c>
      <c r="I586" s="12">
        <v>0.5</v>
      </c>
      <c r="J586" s="12">
        <v>1041</v>
      </c>
      <c r="K586" s="7" t="str">
        <f>IF(COUNTIF(Table1[Customer ID],Table1[[#This Row],[Customer ID]])&gt;1,"Repeat Customer","One-Time Customer")</f>
        <v>Repeat Customer</v>
      </c>
      <c r="L586" s="12" t="s">
        <v>1155</v>
      </c>
      <c r="M586" s="12" t="s">
        <v>49</v>
      </c>
      <c r="N586" s="12" t="s">
        <v>58</v>
      </c>
      <c r="O586" s="12" t="s">
        <v>29</v>
      </c>
      <c r="P586" s="12" t="s">
        <v>134</v>
      </c>
      <c r="Q586" s="12" t="s">
        <v>59</v>
      </c>
      <c r="R586" s="12" t="s">
        <v>1158</v>
      </c>
      <c r="S586" s="12">
        <v>0.39</v>
      </c>
      <c r="T586" s="7">
        <f>Table1[[#This Row],[Profit]]/Table1[[#This Row],[Sales]]</f>
        <v>0.69</v>
      </c>
      <c r="U586" s="12" t="s">
        <v>33</v>
      </c>
      <c r="V586" s="12" t="s">
        <v>34</v>
      </c>
      <c r="W586" s="12" t="s">
        <v>45</v>
      </c>
      <c r="X586" s="12" t="s">
        <v>1157</v>
      </c>
      <c r="Y586" s="12">
        <v>95695</v>
      </c>
      <c r="Z586" s="13">
        <v>42111</v>
      </c>
      <c r="AA586" s="14" t="str">
        <f>TEXT(Table1[[#This Row],[Order Date]],"mmmm")</f>
        <v>April</v>
      </c>
      <c r="AB586" s="8" t="str">
        <f>TEXT(Table1[[#This Row],[Order Date]],"yyyy")</f>
        <v>2015</v>
      </c>
      <c r="AC586" s="13">
        <v>42111</v>
      </c>
      <c r="AD586" s="12">
        <v>44.912100000000002</v>
      </c>
      <c r="AE586" s="12">
        <v>11</v>
      </c>
      <c r="AF586" s="12">
        <v>65.09</v>
      </c>
      <c r="AG586" s="12">
        <v>87846</v>
      </c>
      <c r="AH586" s="7" t="str">
        <f>IF(COUNTIF(Returns!$A$2:$A$1635,Orders!AG586)&gt;0,"Returned","Not Returned")</f>
        <v>Not Returned</v>
      </c>
    </row>
    <row r="587" spans="5:34" ht="12.75" customHeight="1" thickTop="1" thickBot="1" x14ac:dyDescent="0.3">
      <c r="E587" s="9">
        <v>20937</v>
      </c>
      <c r="F587" s="2" t="s">
        <v>47</v>
      </c>
      <c r="G587" s="2">
        <v>0</v>
      </c>
      <c r="H587" s="2">
        <v>14.42</v>
      </c>
      <c r="I587" s="2">
        <v>6.75</v>
      </c>
      <c r="J587" s="2">
        <v>1042</v>
      </c>
      <c r="K587" s="7" t="str">
        <f>IF(COUNTIF(Table1[Customer ID],Table1[[#This Row],[Customer ID]])&gt;1,"Repeat Customer","One-Time Customer")</f>
        <v>One-Time Customer</v>
      </c>
      <c r="L587" s="2" t="s">
        <v>1159</v>
      </c>
      <c r="M587" s="2" t="s">
        <v>27</v>
      </c>
      <c r="N587" s="2" t="s">
        <v>58</v>
      </c>
      <c r="O587" s="2" t="s">
        <v>29</v>
      </c>
      <c r="P587" s="2" t="s">
        <v>257</v>
      </c>
      <c r="Q587" s="2" t="s">
        <v>86</v>
      </c>
      <c r="R587" s="2" t="s">
        <v>571</v>
      </c>
      <c r="S587" s="2">
        <v>0.52</v>
      </c>
      <c r="T587" s="7">
        <f>Table1[[#This Row],[Profit]]/Table1[[#This Row],[Sales]]</f>
        <v>9.4280517380759904E-2</v>
      </c>
      <c r="U587" s="2" t="s">
        <v>33</v>
      </c>
      <c r="V587" s="2" t="s">
        <v>34</v>
      </c>
      <c r="W587" s="2" t="s">
        <v>45</v>
      </c>
      <c r="X587" s="2" t="s">
        <v>1160</v>
      </c>
      <c r="Y587" s="2">
        <v>95991</v>
      </c>
      <c r="Z587" s="10">
        <v>42140</v>
      </c>
      <c r="AA587" s="14" t="str">
        <f>TEXT(Table1[[#This Row],[Order Date]],"mmmm")</f>
        <v>May</v>
      </c>
      <c r="AB587" s="8" t="str">
        <f>TEXT(Table1[[#This Row],[Order Date]],"yyyy")</f>
        <v>2015</v>
      </c>
      <c r="AC587" s="10">
        <v>42141</v>
      </c>
      <c r="AD587" s="2">
        <v>9.33</v>
      </c>
      <c r="AE587" s="2">
        <v>6</v>
      </c>
      <c r="AF587" s="2">
        <v>98.96</v>
      </c>
      <c r="AG587" s="2">
        <v>87847</v>
      </c>
      <c r="AH587" s="7" t="str">
        <f>IF(COUNTIF(Returns!$A$2:$A$1635,Orders!AG587)&gt;0,"Returned","Not Returned")</f>
        <v>Not Returned</v>
      </c>
    </row>
    <row r="588" spans="5:34" ht="12.75" customHeight="1" thickTop="1" thickBot="1" x14ac:dyDescent="0.3">
      <c r="E588" s="11">
        <v>3926</v>
      </c>
      <c r="F588" s="12" t="s">
        <v>47</v>
      </c>
      <c r="G588" s="12">
        <v>0.02</v>
      </c>
      <c r="H588" s="12">
        <v>209.84</v>
      </c>
      <c r="I588" s="12">
        <v>21.21</v>
      </c>
      <c r="J588" s="12">
        <v>1044</v>
      </c>
      <c r="K588" s="7" t="str">
        <f>IF(COUNTIF(Table1[Customer ID],Table1[[#This Row],[Customer ID]])&gt;1,"Repeat Customer","One-Time Customer")</f>
        <v>Repeat Customer</v>
      </c>
      <c r="L588" s="12" t="s">
        <v>1161</v>
      </c>
      <c r="M588" s="12" t="s">
        <v>49</v>
      </c>
      <c r="N588" s="12" t="s">
        <v>40</v>
      </c>
      <c r="O588" s="12" t="s">
        <v>41</v>
      </c>
      <c r="P588" s="12" t="s">
        <v>50</v>
      </c>
      <c r="Q588" s="12" t="s">
        <v>236</v>
      </c>
      <c r="R588" s="12" t="s">
        <v>1162</v>
      </c>
      <c r="S588" s="12">
        <v>0.59</v>
      </c>
      <c r="T588" s="7">
        <f>Table1[[#This Row],[Profit]]/Table1[[#This Row],[Sales]]</f>
        <v>0.19141887393020118</v>
      </c>
      <c r="U588" s="12" t="s">
        <v>33</v>
      </c>
      <c r="V588" s="12" t="s">
        <v>34</v>
      </c>
      <c r="W588" s="12" t="s">
        <v>45</v>
      </c>
      <c r="X588" s="12" t="s">
        <v>663</v>
      </c>
      <c r="Y588" s="12">
        <v>90004</v>
      </c>
      <c r="Z588" s="13">
        <v>42169</v>
      </c>
      <c r="AA588" s="14" t="str">
        <f>TEXT(Table1[[#This Row],[Order Date]],"mmmm")</f>
        <v>June</v>
      </c>
      <c r="AB588" s="8" t="str">
        <f>TEXT(Table1[[#This Row],[Order Date]],"yyyy")</f>
        <v>2015</v>
      </c>
      <c r="AC588" s="13">
        <v>42169</v>
      </c>
      <c r="AD588" s="12">
        <v>2593.14</v>
      </c>
      <c r="AE588" s="12">
        <v>62</v>
      </c>
      <c r="AF588" s="12">
        <v>13546.94</v>
      </c>
      <c r="AG588" s="12">
        <v>28001</v>
      </c>
      <c r="AH588" s="7" t="str">
        <f>IF(COUNTIF(Returns!$A$2:$A$1635,Orders!AG588)&gt;0,"Returned","Not Returned")</f>
        <v>Not Returned</v>
      </c>
    </row>
    <row r="589" spans="5:34" ht="12.75" customHeight="1" thickTop="1" thickBot="1" x14ac:dyDescent="0.3">
      <c r="E589" s="9">
        <v>3927</v>
      </c>
      <c r="F589" s="2" t="s">
        <v>47</v>
      </c>
      <c r="G589" s="2">
        <v>0.01</v>
      </c>
      <c r="H589" s="2">
        <v>194.3</v>
      </c>
      <c r="I589" s="2">
        <v>11.54</v>
      </c>
      <c r="J589" s="2">
        <v>1044</v>
      </c>
      <c r="K589" s="7" t="str">
        <f>IF(COUNTIF(Table1[Customer ID],Table1[[#This Row],[Customer ID]])&gt;1,"Repeat Customer","One-Time Customer")</f>
        <v>Repeat Customer</v>
      </c>
      <c r="L589" s="2" t="s">
        <v>1161</v>
      </c>
      <c r="M589" s="2" t="s">
        <v>49</v>
      </c>
      <c r="N589" s="2" t="s">
        <v>40</v>
      </c>
      <c r="O589" s="2" t="s">
        <v>41</v>
      </c>
      <c r="P589" s="2" t="s">
        <v>50</v>
      </c>
      <c r="Q589" s="2" t="s">
        <v>236</v>
      </c>
      <c r="R589" s="2" t="s">
        <v>1163</v>
      </c>
      <c r="S589" s="2">
        <v>0.59</v>
      </c>
      <c r="T589" s="7">
        <f>Table1[[#This Row],[Profit]]/Table1[[#This Row],[Sales]]</f>
        <v>0.18163442237548133</v>
      </c>
      <c r="U589" s="2" t="s">
        <v>33</v>
      </c>
      <c r="V589" s="2" t="s">
        <v>34</v>
      </c>
      <c r="W589" s="2" t="s">
        <v>45</v>
      </c>
      <c r="X589" s="2" t="s">
        <v>663</v>
      </c>
      <c r="Y589" s="2">
        <v>90004</v>
      </c>
      <c r="Z589" s="10">
        <v>42169</v>
      </c>
      <c r="AA589" s="14" t="str">
        <f>TEXT(Table1[[#This Row],[Order Date]],"mmmm")</f>
        <v>June</v>
      </c>
      <c r="AB589" s="8" t="str">
        <f>TEXT(Table1[[#This Row],[Order Date]],"yyyy")</f>
        <v>2015</v>
      </c>
      <c r="AC589" s="10">
        <v>42171</v>
      </c>
      <c r="AD589" s="2">
        <v>1162.76</v>
      </c>
      <c r="AE589" s="2">
        <v>32</v>
      </c>
      <c r="AF589" s="2">
        <v>6401.65</v>
      </c>
      <c r="AG589" s="2">
        <v>28001</v>
      </c>
      <c r="AH589" s="7" t="str">
        <f>IF(COUNTIF(Returns!$A$2:$A$1635,Orders!AG589)&gt;0,"Returned","Not Returned")</f>
        <v>Not Returned</v>
      </c>
    </row>
    <row r="590" spans="5:34" ht="12.75" customHeight="1" thickTop="1" thickBot="1" x14ac:dyDescent="0.3">
      <c r="E590" s="11">
        <v>6711</v>
      </c>
      <c r="F590" s="12" t="s">
        <v>25</v>
      </c>
      <c r="G590" s="12">
        <v>0</v>
      </c>
      <c r="H590" s="12">
        <v>6.68</v>
      </c>
      <c r="I590" s="12">
        <v>5.66</v>
      </c>
      <c r="J590" s="12">
        <v>1044</v>
      </c>
      <c r="K590" s="7" t="str">
        <f>IF(COUNTIF(Table1[Customer ID],Table1[[#This Row],[Customer ID]])&gt;1,"Repeat Customer","One-Time Customer")</f>
        <v>Repeat Customer</v>
      </c>
      <c r="L590" s="12" t="s">
        <v>1161</v>
      </c>
      <c r="M590" s="12" t="s">
        <v>49</v>
      </c>
      <c r="N590" s="12" t="s">
        <v>40</v>
      </c>
      <c r="O590" s="12" t="s">
        <v>29</v>
      </c>
      <c r="P590" s="12" t="s">
        <v>93</v>
      </c>
      <c r="Q590" s="12" t="s">
        <v>59</v>
      </c>
      <c r="R590" s="12" t="s">
        <v>1164</v>
      </c>
      <c r="S590" s="12">
        <v>0.37</v>
      </c>
      <c r="T590" s="7">
        <f>Table1[[#This Row],[Profit]]/Table1[[#This Row],[Sales]]</f>
        <v>-0.12461937155814706</v>
      </c>
      <c r="U590" s="12" t="s">
        <v>33</v>
      </c>
      <c r="V590" s="12" t="s">
        <v>34</v>
      </c>
      <c r="W590" s="12" t="s">
        <v>45</v>
      </c>
      <c r="X590" s="12" t="s">
        <v>663</v>
      </c>
      <c r="Y590" s="12">
        <v>90004</v>
      </c>
      <c r="Z590" s="13">
        <v>42062</v>
      </c>
      <c r="AA590" s="14" t="str">
        <f>TEXT(Table1[[#This Row],[Order Date]],"mmmm")</f>
        <v>February</v>
      </c>
      <c r="AB590" s="8" t="str">
        <f>TEXT(Table1[[#This Row],[Order Date]],"yyyy")</f>
        <v>2015</v>
      </c>
      <c r="AC590" s="13">
        <v>42063</v>
      </c>
      <c r="AD590" s="12">
        <v>-76.94</v>
      </c>
      <c r="AE590" s="12">
        <v>90</v>
      </c>
      <c r="AF590" s="12">
        <v>617.4</v>
      </c>
      <c r="AG590" s="12">
        <v>47813</v>
      </c>
      <c r="AH590" s="7" t="str">
        <f>IF(COUNTIF(Returns!$A$2:$A$1635,Orders!AG590)&gt;0,"Returned","Not Returned")</f>
        <v>Returned</v>
      </c>
    </row>
    <row r="591" spans="5:34" ht="12.75" customHeight="1" thickTop="1" thickBot="1" x14ac:dyDescent="0.3">
      <c r="E591" s="9">
        <v>24711</v>
      </c>
      <c r="F591" s="2" t="s">
        <v>25</v>
      </c>
      <c r="G591" s="2">
        <v>0</v>
      </c>
      <c r="H591" s="2">
        <v>6.68</v>
      </c>
      <c r="I591" s="2">
        <v>5.66</v>
      </c>
      <c r="J591" s="2">
        <v>1047</v>
      </c>
      <c r="K591" s="7" t="str">
        <f>IF(COUNTIF(Table1[Customer ID],Table1[[#This Row],[Customer ID]])&gt;1,"Repeat Customer","One-Time Customer")</f>
        <v>One-Time Customer</v>
      </c>
      <c r="L591" s="2" t="s">
        <v>1165</v>
      </c>
      <c r="M591" s="2" t="s">
        <v>49</v>
      </c>
      <c r="N591" s="2" t="s">
        <v>40</v>
      </c>
      <c r="O591" s="2" t="s">
        <v>29</v>
      </c>
      <c r="P591" s="2" t="s">
        <v>93</v>
      </c>
      <c r="Q591" s="2" t="s">
        <v>59</v>
      </c>
      <c r="R591" s="2" t="s">
        <v>1164</v>
      </c>
      <c r="S591" s="2">
        <v>0.37</v>
      </c>
      <c r="T591" s="7">
        <f>Table1[[#This Row],[Profit]]/Table1[[#This Row],[Sales]]</f>
        <v>-0.25357332995309928</v>
      </c>
      <c r="U591" s="2" t="s">
        <v>33</v>
      </c>
      <c r="V591" s="2" t="s">
        <v>53</v>
      </c>
      <c r="W591" s="2" t="s">
        <v>193</v>
      </c>
      <c r="X591" s="2" t="s">
        <v>194</v>
      </c>
      <c r="Y591" s="2">
        <v>2109</v>
      </c>
      <c r="Z591" s="10">
        <v>42062</v>
      </c>
      <c r="AA591" s="14" t="str">
        <f>TEXT(Table1[[#This Row],[Order Date]],"mmmm")</f>
        <v>February</v>
      </c>
      <c r="AB591" s="8" t="str">
        <f>TEXT(Table1[[#This Row],[Order Date]],"yyyy")</f>
        <v>2015</v>
      </c>
      <c r="AC591" s="10">
        <v>42063</v>
      </c>
      <c r="AD591" s="2">
        <v>-40.008800000000001</v>
      </c>
      <c r="AE591" s="2">
        <v>23</v>
      </c>
      <c r="AF591" s="2">
        <v>157.78</v>
      </c>
      <c r="AG591" s="2">
        <v>89389</v>
      </c>
      <c r="AH591" s="7" t="str">
        <f>IF(COUNTIF(Returns!$A$2:$A$1635,Orders!AG591)&gt;0,"Returned","Not Returned")</f>
        <v>Not Returned</v>
      </c>
    </row>
    <row r="592" spans="5:34" ht="13.8" thickTop="1" thickBot="1" x14ac:dyDescent="0.3">
      <c r="E592" s="11">
        <v>26259</v>
      </c>
      <c r="F592" s="12" t="s">
        <v>37</v>
      </c>
      <c r="G592" s="12">
        <v>0.03</v>
      </c>
      <c r="H592" s="12">
        <v>5.44</v>
      </c>
      <c r="I592" s="12">
        <v>7.46</v>
      </c>
      <c r="J592" s="12">
        <v>1054</v>
      </c>
      <c r="K592" s="7" t="str">
        <f>IF(COUNTIF(Table1[Customer ID],Table1[[#This Row],[Customer ID]])&gt;1,"Repeat Customer","One-Time Customer")</f>
        <v>Repeat Customer</v>
      </c>
      <c r="L592" s="12" t="s">
        <v>1166</v>
      </c>
      <c r="M592" s="12" t="s">
        <v>27</v>
      </c>
      <c r="N592" s="12" t="s">
        <v>28</v>
      </c>
      <c r="O592" s="12" t="s">
        <v>29</v>
      </c>
      <c r="P592" s="12" t="s">
        <v>109</v>
      </c>
      <c r="Q592" s="12" t="s">
        <v>59</v>
      </c>
      <c r="R592" s="12" t="s">
        <v>1167</v>
      </c>
      <c r="S592" s="12">
        <v>0.36</v>
      </c>
      <c r="T592" s="7">
        <f>Table1[[#This Row],[Profit]]/Table1[[#This Row],[Sales]]</f>
        <v>-1.9651843405549223</v>
      </c>
      <c r="U592" s="12" t="s">
        <v>33</v>
      </c>
      <c r="V592" s="12" t="s">
        <v>34</v>
      </c>
      <c r="W592" s="12" t="s">
        <v>378</v>
      </c>
      <c r="X592" s="12" t="s">
        <v>1168</v>
      </c>
      <c r="Y592" s="12">
        <v>85374</v>
      </c>
      <c r="Z592" s="13">
        <v>42149</v>
      </c>
      <c r="AA592" s="14" t="str">
        <f>TEXT(Table1[[#This Row],[Order Date]],"mmmm")</f>
        <v>May</v>
      </c>
      <c r="AB592" s="8" t="str">
        <f>TEXT(Table1[[#This Row],[Order Date]],"yyyy")</f>
        <v>2015</v>
      </c>
      <c r="AC592" s="13">
        <v>42151</v>
      </c>
      <c r="AD592" s="12">
        <v>-51.704000000000001</v>
      </c>
      <c r="AE592" s="12">
        <v>4</v>
      </c>
      <c r="AF592" s="12">
        <v>26.31</v>
      </c>
      <c r="AG592" s="12">
        <v>90069</v>
      </c>
      <c r="AH592" s="7" t="str">
        <f>IF(COUNTIF(Returns!$A$2:$A$1635,Orders!AG592)&gt;0,"Returned","Not Returned")</f>
        <v>Not Returned</v>
      </c>
    </row>
    <row r="593" spans="5:34" ht="13.8" thickTop="1" thickBot="1" x14ac:dyDescent="0.3">
      <c r="E593" s="9">
        <v>26260</v>
      </c>
      <c r="F593" s="2" t="s">
        <v>37</v>
      </c>
      <c r="G593" s="2">
        <v>0.08</v>
      </c>
      <c r="H593" s="2">
        <v>26.38</v>
      </c>
      <c r="I593" s="2">
        <v>5.58</v>
      </c>
      <c r="J593" s="2">
        <v>1054</v>
      </c>
      <c r="K593" s="7" t="str">
        <f>IF(COUNTIF(Table1[Customer ID],Table1[[#This Row],[Customer ID]])&gt;1,"Repeat Customer","One-Time Customer")</f>
        <v>Repeat Customer</v>
      </c>
      <c r="L593" s="2" t="s">
        <v>1166</v>
      </c>
      <c r="M593" s="2" t="s">
        <v>49</v>
      </c>
      <c r="N593" s="2" t="s">
        <v>28</v>
      </c>
      <c r="O593" s="2" t="s">
        <v>29</v>
      </c>
      <c r="P593" s="2" t="s">
        <v>93</v>
      </c>
      <c r="Q593" s="2" t="s">
        <v>59</v>
      </c>
      <c r="R593" s="2" t="s">
        <v>1169</v>
      </c>
      <c r="S593" s="2">
        <v>0.39</v>
      </c>
      <c r="T593" s="7">
        <f>Table1[[#This Row],[Profit]]/Table1[[#This Row],[Sales]]</f>
        <v>0.69</v>
      </c>
      <c r="U593" s="2" t="s">
        <v>33</v>
      </c>
      <c r="V593" s="2" t="s">
        <v>34</v>
      </c>
      <c r="W593" s="2" t="s">
        <v>378</v>
      </c>
      <c r="X593" s="2" t="s">
        <v>1168</v>
      </c>
      <c r="Y593" s="2">
        <v>85374</v>
      </c>
      <c r="Z593" s="10">
        <v>42149</v>
      </c>
      <c r="AA593" s="14" t="str">
        <f>TEXT(Table1[[#This Row],[Order Date]],"mmmm")</f>
        <v>May</v>
      </c>
      <c r="AB593" s="8" t="str">
        <f>TEXT(Table1[[#This Row],[Order Date]],"yyyy")</f>
        <v>2015</v>
      </c>
      <c r="AC593" s="10">
        <v>42150</v>
      </c>
      <c r="AD593" s="2">
        <v>144.7482</v>
      </c>
      <c r="AE593" s="2">
        <v>8</v>
      </c>
      <c r="AF593" s="2">
        <v>209.78</v>
      </c>
      <c r="AG593" s="2">
        <v>90069</v>
      </c>
      <c r="AH593" s="7" t="str">
        <f>IF(COUNTIF(Returns!$A$2:$A$1635,Orders!AG593)&gt;0,"Returned","Not Returned")</f>
        <v>Not Returned</v>
      </c>
    </row>
    <row r="594" spans="5:34" ht="13.8" thickTop="1" thickBot="1" x14ac:dyDescent="0.3">
      <c r="E594" s="11">
        <v>26261</v>
      </c>
      <c r="F594" s="12" t="s">
        <v>37</v>
      </c>
      <c r="G594" s="12">
        <v>0.06</v>
      </c>
      <c r="H594" s="12">
        <v>20.99</v>
      </c>
      <c r="I594" s="12">
        <v>2.5</v>
      </c>
      <c r="J594" s="12">
        <v>1054</v>
      </c>
      <c r="K594" s="7" t="str">
        <f>IF(COUNTIF(Table1[Customer ID],Table1[[#This Row],[Customer ID]])&gt;1,"Repeat Customer","One-Time Customer")</f>
        <v>Repeat Customer</v>
      </c>
      <c r="L594" s="12" t="s">
        <v>1166</v>
      </c>
      <c r="M594" s="12" t="s">
        <v>49</v>
      </c>
      <c r="N594" s="12" t="s">
        <v>28</v>
      </c>
      <c r="O594" s="12" t="s">
        <v>77</v>
      </c>
      <c r="P594" s="12" t="s">
        <v>78</v>
      </c>
      <c r="Q594" s="12" t="s">
        <v>31</v>
      </c>
      <c r="R594" s="12" t="s">
        <v>1170</v>
      </c>
      <c r="S594" s="12">
        <v>0.81</v>
      </c>
      <c r="T594" s="7">
        <f>Table1[[#This Row],[Profit]]/Table1[[#This Row],[Sales]]</f>
        <v>-6.2921480650588899</v>
      </c>
      <c r="U594" s="12" t="s">
        <v>33</v>
      </c>
      <c r="V594" s="12" t="s">
        <v>34</v>
      </c>
      <c r="W594" s="12" t="s">
        <v>378</v>
      </c>
      <c r="X594" s="12" t="s">
        <v>1168</v>
      </c>
      <c r="Y594" s="12">
        <v>85374</v>
      </c>
      <c r="Z594" s="13">
        <v>42149</v>
      </c>
      <c r="AA594" s="14" t="str">
        <f>TEXT(Table1[[#This Row],[Order Date]],"mmmm")</f>
        <v>May</v>
      </c>
      <c r="AB594" s="8" t="str">
        <f>TEXT(Table1[[#This Row],[Order Date]],"yyyy")</f>
        <v>2015</v>
      </c>
      <c r="AC594" s="13">
        <v>42151</v>
      </c>
      <c r="AD594" s="12">
        <v>-112.18899999999999</v>
      </c>
      <c r="AE594" s="12">
        <v>1</v>
      </c>
      <c r="AF594" s="12">
        <v>17.829999999999998</v>
      </c>
      <c r="AG594" s="12">
        <v>90069</v>
      </c>
      <c r="AH594" s="7" t="str">
        <f>IF(COUNTIF(Returns!$A$2:$A$1635,Orders!AG594)&gt;0,"Returned","Not Returned")</f>
        <v>Not Returned</v>
      </c>
    </row>
    <row r="595" spans="5:34" ht="12.75" customHeight="1" thickTop="1" thickBot="1" x14ac:dyDescent="0.3">
      <c r="E595" s="9">
        <v>8200</v>
      </c>
      <c r="F595" s="2" t="s">
        <v>56</v>
      </c>
      <c r="G595" s="2">
        <v>0.09</v>
      </c>
      <c r="H595" s="2">
        <v>138.75</v>
      </c>
      <c r="I595" s="2">
        <v>52.42</v>
      </c>
      <c r="J595" s="2">
        <v>1060</v>
      </c>
      <c r="K595" s="7" t="str">
        <f>IF(COUNTIF(Table1[Customer ID],Table1[[#This Row],[Customer ID]])&gt;1,"Repeat Customer","One-Time Customer")</f>
        <v>Repeat Customer</v>
      </c>
      <c r="L595" s="2" t="s">
        <v>1171</v>
      </c>
      <c r="M595" s="2" t="s">
        <v>39</v>
      </c>
      <c r="N595" s="2" t="s">
        <v>58</v>
      </c>
      <c r="O595" s="2" t="s">
        <v>41</v>
      </c>
      <c r="P595" s="2" t="s">
        <v>152</v>
      </c>
      <c r="Q595" s="2" t="s">
        <v>121</v>
      </c>
      <c r="R595" s="2" t="s">
        <v>1172</v>
      </c>
      <c r="S595" s="2">
        <v>0.74</v>
      </c>
      <c r="T595" s="7">
        <f>Table1[[#This Row],[Profit]]/Table1[[#This Row],[Sales]]</f>
        <v>-0.17642754194375326</v>
      </c>
      <c r="U595" s="2" t="s">
        <v>33</v>
      </c>
      <c r="V595" s="2" t="s">
        <v>136</v>
      </c>
      <c r="W595" s="2" t="s">
        <v>387</v>
      </c>
      <c r="X595" s="2" t="s">
        <v>580</v>
      </c>
      <c r="Y595" s="2">
        <v>30318</v>
      </c>
      <c r="Z595" s="10">
        <v>42087</v>
      </c>
      <c r="AA595" s="14" t="str">
        <f>TEXT(Table1[[#This Row],[Order Date]],"mmmm")</f>
        <v>March</v>
      </c>
      <c r="AB595" s="8" t="str">
        <f>TEXT(Table1[[#This Row],[Order Date]],"yyyy")</f>
        <v>2015</v>
      </c>
      <c r="AC595" s="10">
        <v>42088</v>
      </c>
      <c r="AD595" s="2">
        <v>-445.97177625000006</v>
      </c>
      <c r="AE595" s="2">
        <v>23</v>
      </c>
      <c r="AF595" s="2">
        <v>2527.79</v>
      </c>
      <c r="AG595" s="2">
        <v>58628</v>
      </c>
      <c r="AH595" s="7" t="str">
        <f>IF(COUNTIF(Returns!$A$2:$A$1635,Orders!AG595)&gt;0,"Returned","Not Returned")</f>
        <v>Not Returned</v>
      </c>
    </row>
    <row r="596" spans="5:34" ht="12.75" customHeight="1" thickTop="1" thickBot="1" x14ac:dyDescent="0.3">
      <c r="E596" s="11">
        <v>7980</v>
      </c>
      <c r="F596" s="12" t="s">
        <v>106</v>
      </c>
      <c r="G596" s="12">
        <v>7.0000000000000007E-2</v>
      </c>
      <c r="H596" s="12">
        <v>6.3</v>
      </c>
      <c r="I596" s="12">
        <v>0.5</v>
      </c>
      <c r="J596" s="12">
        <v>1060</v>
      </c>
      <c r="K596" s="7" t="str">
        <f>IF(COUNTIF(Table1[Customer ID],Table1[[#This Row],[Customer ID]])&gt;1,"Repeat Customer","One-Time Customer")</f>
        <v>Repeat Customer</v>
      </c>
      <c r="L596" s="12" t="s">
        <v>1171</v>
      </c>
      <c r="M596" s="12" t="s">
        <v>49</v>
      </c>
      <c r="N596" s="12" t="s">
        <v>58</v>
      </c>
      <c r="O596" s="12" t="s">
        <v>29</v>
      </c>
      <c r="P596" s="12" t="s">
        <v>134</v>
      </c>
      <c r="Q596" s="12" t="s">
        <v>59</v>
      </c>
      <c r="R596" s="12" t="s">
        <v>211</v>
      </c>
      <c r="S596" s="12">
        <v>0.39</v>
      </c>
      <c r="T596" s="7">
        <f>Table1[[#This Row],[Profit]]/Table1[[#This Row],[Sales]]</f>
        <v>3.4195454172478865E-2</v>
      </c>
      <c r="U596" s="12" t="s">
        <v>33</v>
      </c>
      <c r="V596" s="12" t="s">
        <v>136</v>
      </c>
      <c r="W596" s="12" t="s">
        <v>387</v>
      </c>
      <c r="X596" s="12" t="s">
        <v>580</v>
      </c>
      <c r="Y596" s="12">
        <v>30318</v>
      </c>
      <c r="Z596" s="13">
        <v>42154</v>
      </c>
      <c r="AA596" s="14" t="str">
        <f>TEXT(Table1[[#This Row],[Order Date]],"mmmm")</f>
        <v>May</v>
      </c>
      <c r="AB596" s="8" t="str">
        <f>TEXT(Table1[[#This Row],[Order Date]],"yyyy")</f>
        <v>2015</v>
      </c>
      <c r="AC596" s="13">
        <v>42154</v>
      </c>
      <c r="AD596" s="12">
        <v>4.1673999999999998</v>
      </c>
      <c r="AE596" s="12">
        <v>20</v>
      </c>
      <c r="AF596" s="12">
        <v>121.87</v>
      </c>
      <c r="AG596" s="12">
        <v>57061</v>
      </c>
      <c r="AH596" s="7" t="str">
        <f>IF(COUNTIF(Returns!$A$2:$A$1635,Orders!AG596)&gt;0,"Returned","Not Returned")</f>
        <v>Not Returned</v>
      </c>
    </row>
    <row r="597" spans="5:34" ht="12.75" customHeight="1" thickTop="1" thickBot="1" x14ac:dyDescent="0.3">
      <c r="E597" s="9">
        <v>26200</v>
      </c>
      <c r="F597" s="2" t="s">
        <v>56</v>
      </c>
      <c r="G597" s="2">
        <v>0.09</v>
      </c>
      <c r="H597" s="2">
        <v>138.75</v>
      </c>
      <c r="I597" s="2">
        <v>52.42</v>
      </c>
      <c r="J597" s="2">
        <v>1062</v>
      </c>
      <c r="K597" s="7" t="str">
        <f>IF(COUNTIF(Table1[Customer ID],Table1[[#This Row],[Customer ID]])&gt;1,"Repeat Customer","One-Time Customer")</f>
        <v>Repeat Customer</v>
      </c>
      <c r="L597" s="2" t="s">
        <v>1173</v>
      </c>
      <c r="M597" s="2" t="s">
        <v>39</v>
      </c>
      <c r="N597" s="2" t="s">
        <v>58</v>
      </c>
      <c r="O597" s="2" t="s">
        <v>41</v>
      </c>
      <c r="P597" s="2" t="s">
        <v>152</v>
      </c>
      <c r="Q597" s="2" t="s">
        <v>121</v>
      </c>
      <c r="R597" s="2" t="s">
        <v>1172</v>
      </c>
      <c r="S597" s="2">
        <v>0.74</v>
      </c>
      <c r="T597" s="7">
        <f>Table1[[#This Row],[Profit]]/Table1[[#This Row],[Sales]]</f>
        <v>-0.50850311637499634</v>
      </c>
      <c r="U597" s="2" t="s">
        <v>33</v>
      </c>
      <c r="V597" s="2" t="s">
        <v>53</v>
      </c>
      <c r="W597" s="2" t="s">
        <v>71</v>
      </c>
      <c r="X597" s="2" t="s">
        <v>1174</v>
      </c>
      <c r="Y597" s="2">
        <v>11727</v>
      </c>
      <c r="Z597" s="10">
        <v>42087</v>
      </c>
      <c r="AA597" s="14" t="str">
        <f>TEXT(Table1[[#This Row],[Order Date]],"mmmm")</f>
        <v>March</v>
      </c>
      <c r="AB597" s="8" t="str">
        <f>TEXT(Table1[[#This Row],[Order Date]],"yyyy")</f>
        <v>2015</v>
      </c>
      <c r="AC597" s="10">
        <v>42088</v>
      </c>
      <c r="AD597" s="2">
        <v>-335.31712500000003</v>
      </c>
      <c r="AE597" s="2">
        <v>6</v>
      </c>
      <c r="AF597" s="2">
        <v>659.42</v>
      </c>
      <c r="AG597" s="2">
        <v>91354</v>
      </c>
      <c r="AH597" s="7" t="str">
        <f>IF(COUNTIF(Returns!$A$2:$A$1635,Orders!AG597)&gt;0,"Returned","Not Returned")</f>
        <v>Not Returned</v>
      </c>
    </row>
    <row r="598" spans="5:34" ht="12.75" customHeight="1" thickTop="1" thickBot="1" x14ac:dyDescent="0.3">
      <c r="E598" s="11">
        <v>25979</v>
      </c>
      <c r="F598" s="12" t="s">
        <v>106</v>
      </c>
      <c r="G598" s="12">
        <v>0.04</v>
      </c>
      <c r="H598" s="12">
        <v>22.38</v>
      </c>
      <c r="I598" s="12">
        <v>15.1</v>
      </c>
      <c r="J598" s="12">
        <v>1062</v>
      </c>
      <c r="K598" s="7" t="str">
        <f>IF(COUNTIF(Table1[Customer ID],Table1[[#This Row],[Customer ID]])&gt;1,"Repeat Customer","One-Time Customer")</f>
        <v>Repeat Customer</v>
      </c>
      <c r="L598" s="12" t="s">
        <v>1173</v>
      </c>
      <c r="M598" s="12" t="s">
        <v>49</v>
      </c>
      <c r="N598" s="12" t="s">
        <v>58</v>
      </c>
      <c r="O598" s="12" t="s">
        <v>29</v>
      </c>
      <c r="P598" s="12" t="s">
        <v>109</v>
      </c>
      <c r="Q598" s="12" t="s">
        <v>59</v>
      </c>
      <c r="R598" s="12" t="s">
        <v>1175</v>
      </c>
      <c r="S598" s="12">
        <v>0.38</v>
      </c>
      <c r="T598" s="7">
        <f>Table1[[#This Row],[Profit]]/Table1[[#This Row],[Sales]]</f>
        <v>3.9704111218496804E-2</v>
      </c>
      <c r="U598" s="12" t="s">
        <v>33</v>
      </c>
      <c r="V598" s="12" t="s">
        <v>53</v>
      </c>
      <c r="W598" s="12" t="s">
        <v>71</v>
      </c>
      <c r="X598" s="12" t="s">
        <v>1174</v>
      </c>
      <c r="Y598" s="12">
        <v>11727</v>
      </c>
      <c r="Z598" s="13">
        <v>42154</v>
      </c>
      <c r="AA598" s="14" t="str">
        <f>TEXT(Table1[[#This Row],[Order Date]],"mmmm")</f>
        <v>May</v>
      </c>
      <c r="AB598" s="8" t="str">
        <f>TEXT(Table1[[#This Row],[Order Date]],"yyyy")</f>
        <v>2015</v>
      </c>
      <c r="AC598" s="13">
        <v>42162</v>
      </c>
      <c r="AD598" s="12">
        <v>16.021800000000013</v>
      </c>
      <c r="AE598" s="12">
        <v>18</v>
      </c>
      <c r="AF598" s="12">
        <v>403.53</v>
      </c>
      <c r="AG598" s="12">
        <v>91355</v>
      </c>
      <c r="AH598" s="7" t="str">
        <f>IF(COUNTIF(Returns!$A$2:$A$1635,Orders!AG598)&gt;0,"Returned","Not Returned")</f>
        <v>Not Returned</v>
      </c>
    </row>
    <row r="599" spans="5:34" ht="12.75" customHeight="1" thickTop="1" thickBot="1" x14ac:dyDescent="0.3">
      <c r="E599" s="9">
        <v>25981</v>
      </c>
      <c r="F599" s="2" t="s">
        <v>106</v>
      </c>
      <c r="G599" s="2">
        <v>0.06</v>
      </c>
      <c r="H599" s="2">
        <v>17.78</v>
      </c>
      <c r="I599" s="2">
        <v>5.03</v>
      </c>
      <c r="J599" s="2">
        <v>1062</v>
      </c>
      <c r="K599" s="7" t="str">
        <f>IF(COUNTIF(Table1[Customer ID],Table1[[#This Row],[Customer ID]])&gt;1,"Repeat Customer","One-Time Customer")</f>
        <v>Repeat Customer</v>
      </c>
      <c r="L599" s="2" t="s">
        <v>1173</v>
      </c>
      <c r="M599" s="2" t="s">
        <v>49</v>
      </c>
      <c r="N599" s="2" t="s">
        <v>58</v>
      </c>
      <c r="O599" s="2" t="s">
        <v>41</v>
      </c>
      <c r="P599" s="2" t="s">
        <v>50</v>
      </c>
      <c r="Q599" s="2" t="s">
        <v>59</v>
      </c>
      <c r="R599" s="2" t="s">
        <v>1176</v>
      </c>
      <c r="S599" s="2">
        <v>0.54</v>
      </c>
      <c r="T599" s="7">
        <f>Table1[[#This Row],[Profit]]/Table1[[#This Row],[Sales]]</f>
        <v>0.69</v>
      </c>
      <c r="U599" s="2" t="s">
        <v>33</v>
      </c>
      <c r="V599" s="2" t="s">
        <v>53</v>
      </c>
      <c r="W599" s="2" t="s">
        <v>71</v>
      </c>
      <c r="X599" s="2" t="s">
        <v>1174</v>
      </c>
      <c r="Y599" s="2">
        <v>11727</v>
      </c>
      <c r="Z599" s="10">
        <v>42154</v>
      </c>
      <c r="AA599" s="14" t="str">
        <f>TEXT(Table1[[#This Row],[Order Date]],"mmmm")</f>
        <v>May</v>
      </c>
      <c r="AB599" s="8" t="str">
        <f>TEXT(Table1[[#This Row],[Order Date]],"yyyy")</f>
        <v>2015</v>
      </c>
      <c r="AC599" s="10">
        <v>42157</v>
      </c>
      <c r="AD599" s="2">
        <v>38.067299999999996</v>
      </c>
      <c r="AE599" s="2">
        <v>3</v>
      </c>
      <c r="AF599" s="2">
        <v>55.17</v>
      </c>
      <c r="AG599" s="2">
        <v>91355</v>
      </c>
      <c r="AH599" s="7" t="str">
        <f>IF(COUNTIF(Returns!$A$2:$A$1635,Orders!AG599)&gt;0,"Returned","Not Returned")</f>
        <v>Not Returned</v>
      </c>
    </row>
    <row r="600" spans="5:34" ht="12.75" customHeight="1" thickTop="1" thickBot="1" x14ac:dyDescent="0.3">
      <c r="E600" s="11">
        <v>19445</v>
      </c>
      <c r="F600" s="12" t="s">
        <v>47</v>
      </c>
      <c r="G600" s="12">
        <v>0.01</v>
      </c>
      <c r="H600" s="12">
        <v>15.99</v>
      </c>
      <c r="I600" s="12">
        <v>13.18</v>
      </c>
      <c r="J600" s="12">
        <v>1065</v>
      </c>
      <c r="K600" s="7" t="str">
        <f>IF(COUNTIF(Table1[Customer ID],Table1[[#This Row],[Customer ID]])&gt;1,"Repeat Customer","One-Time Customer")</f>
        <v>One-Time Customer</v>
      </c>
      <c r="L600" s="12" t="s">
        <v>1177</v>
      </c>
      <c r="M600" s="12" t="s">
        <v>49</v>
      </c>
      <c r="N600" s="12" t="s">
        <v>28</v>
      </c>
      <c r="O600" s="12" t="s">
        <v>29</v>
      </c>
      <c r="P600" s="12" t="s">
        <v>109</v>
      </c>
      <c r="Q600" s="12" t="s">
        <v>59</v>
      </c>
      <c r="R600" s="12" t="s">
        <v>638</v>
      </c>
      <c r="S600" s="12">
        <v>0.37</v>
      </c>
      <c r="T600" s="7">
        <f>Table1[[#This Row],[Profit]]/Table1[[#This Row],[Sales]]</f>
        <v>-0.26344701144552779</v>
      </c>
      <c r="U600" s="12" t="s">
        <v>33</v>
      </c>
      <c r="V600" s="12" t="s">
        <v>61</v>
      </c>
      <c r="W600" s="12" t="s">
        <v>178</v>
      </c>
      <c r="X600" s="12" t="s">
        <v>1178</v>
      </c>
      <c r="Y600" s="12">
        <v>60459</v>
      </c>
      <c r="Z600" s="13">
        <v>42053</v>
      </c>
      <c r="AA600" s="14" t="str">
        <f>TEXT(Table1[[#This Row],[Order Date]],"mmmm")</f>
        <v>February</v>
      </c>
      <c r="AB600" s="8" t="str">
        <f>TEXT(Table1[[#This Row],[Order Date]],"yyyy")</f>
        <v>2015</v>
      </c>
      <c r="AC600" s="13">
        <v>42055</v>
      </c>
      <c r="AD600" s="12">
        <v>-99.435440000000014</v>
      </c>
      <c r="AE600" s="12">
        <v>23</v>
      </c>
      <c r="AF600" s="12">
        <v>377.44</v>
      </c>
      <c r="AG600" s="12">
        <v>88899</v>
      </c>
      <c r="AH600" s="7" t="str">
        <f>IF(COUNTIF(Returns!$A$2:$A$1635,Orders!AG600)&gt;0,"Returned","Not Returned")</f>
        <v>Not Returned</v>
      </c>
    </row>
    <row r="601" spans="5:34" ht="12.75" customHeight="1" thickTop="1" thickBot="1" x14ac:dyDescent="0.3">
      <c r="E601" s="9">
        <v>20445</v>
      </c>
      <c r="F601" s="2" t="s">
        <v>106</v>
      </c>
      <c r="G601" s="2">
        <v>0.04</v>
      </c>
      <c r="H601" s="2">
        <v>22.84</v>
      </c>
      <c r="I601" s="2">
        <v>16.87</v>
      </c>
      <c r="J601" s="2">
        <v>1068</v>
      </c>
      <c r="K601" s="7" t="str">
        <f>IF(COUNTIF(Table1[Customer ID],Table1[[#This Row],[Customer ID]])&gt;1,"Repeat Customer","One-Time Customer")</f>
        <v>One-Time Customer</v>
      </c>
      <c r="L601" s="2" t="s">
        <v>1179</v>
      </c>
      <c r="M601" s="2" t="s">
        <v>49</v>
      </c>
      <c r="N601" s="2" t="s">
        <v>40</v>
      </c>
      <c r="O601" s="2" t="s">
        <v>29</v>
      </c>
      <c r="P601" s="2" t="s">
        <v>93</v>
      </c>
      <c r="Q601" s="2" t="s">
        <v>59</v>
      </c>
      <c r="R601" s="2" t="s">
        <v>1180</v>
      </c>
      <c r="S601" s="2">
        <v>0.39</v>
      </c>
      <c r="T601" s="7">
        <f>Table1[[#This Row],[Profit]]/Table1[[#This Row],[Sales]]</f>
        <v>-0.33966480446927377</v>
      </c>
      <c r="U601" s="2" t="s">
        <v>33</v>
      </c>
      <c r="V601" s="2" t="s">
        <v>61</v>
      </c>
      <c r="W601" s="2" t="s">
        <v>178</v>
      </c>
      <c r="X601" s="2" t="s">
        <v>1181</v>
      </c>
      <c r="Y601" s="2">
        <v>60409</v>
      </c>
      <c r="Z601" s="10">
        <v>42079</v>
      </c>
      <c r="AA601" s="14" t="str">
        <f>TEXT(Table1[[#This Row],[Order Date]],"mmmm")</f>
        <v>March</v>
      </c>
      <c r="AB601" s="8" t="str">
        <f>TEXT(Table1[[#This Row],[Order Date]],"yyyy")</f>
        <v>2015</v>
      </c>
      <c r="AC601" s="10">
        <v>42079</v>
      </c>
      <c r="AD601" s="2">
        <v>-97.28</v>
      </c>
      <c r="AE601" s="2">
        <v>12</v>
      </c>
      <c r="AF601" s="2">
        <v>286.39999999999998</v>
      </c>
      <c r="AG601" s="2">
        <v>87109</v>
      </c>
      <c r="AH601" s="7" t="str">
        <f>IF(COUNTIF(Returns!$A$2:$A$1635,Orders!AG601)&gt;0,"Returned","Not Returned")</f>
        <v>Not Returned</v>
      </c>
    </row>
    <row r="602" spans="5:34" ht="12.75" customHeight="1" thickTop="1" thickBot="1" x14ac:dyDescent="0.3">
      <c r="E602" s="11">
        <v>24737</v>
      </c>
      <c r="F602" s="12" t="s">
        <v>56</v>
      </c>
      <c r="G602" s="12">
        <v>0.02</v>
      </c>
      <c r="H602" s="12">
        <v>15.94</v>
      </c>
      <c r="I602" s="12">
        <v>5.45</v>
      </c>
      <c r="J602" s="12">
        <v>1069</v>
      </c>
      <c r="K602" s="7" t="str">
        <f>IF(COUNTIF(Table1[Customer ID],Table1[[#This Row],[Customer ID]])&gt;1,"Repeat Customer","One-Time Customer")</f>
        <v>One-Time Customer</v>
      </c>
      <c r="L602" s="12" t="s">
        <v>1182</v>
      </c>
      <c r="M602" s="12" t="s">
        <v>49</v>
      </c>
      <c r="N602" s="12" t="s">
        <v>40</v>
      </c>
      <c r="O602" s="12" t="s">
        <v>29</v>
      </c>
      <c r="P602" s="12" t="s">
        <v>30</v>
      </c>
      <c r="Q602" s="12" t="s">
        <v>51</v>
      </c>
      <c r="R602" s="12" t="s">
        <v>1183</v>
      </c>
      <c r="S602" s="12">
        <v>0.55000000000000004</v>
      </c>
      <c r="T602" s="7">
        <f>Table1[[#This Row],[Profit]]/Table1[[#This Row],[Sales]]</f>
        <v>0.21015142848541413</v>
      </c>
      <c r="U602" s="12" t="s">
        <v>33</v>
      </c>
      <c r="V602" s="12" t="s">
        <v>61</v>
      </c>
      <c r="W602" s="12" t="s">
        <v>178</v>
      </c>
      <c r="X602" s="12" t="s">
        <v>1184</v>
      </c>
      <c r="Y602" s="12">
        <v>62901</v>
      </c>
      <c r="Z602" s="13">
        <v>42138</v>
      </c>
      <c r="AA602" s="14" t="str">
        <f>TEXT(Table1[[#This Row],[Order Date]],"mmmm")</f>
        <v>May</v>
      </c>
      <c r="AB602" s="8" t="str">
        <f>TEXT(Table1[[#This Row],[Order Date]],"yyyy")</f>
        <v>2015</v>
      </c>
      <c r="AC602" s="13">
        <v>42139</v>
      </c>
      <c r="AD602" s="12">
        <v>139.61200000000002</v>
      </c>
      <c r="AE602" s="12">
        <v>41</v>
      </c>
      <c r="AF602" s="12">
        <v>664.34</v>
      </c>
      <c r="AG602" s="12">
        <v>87110</v>
      </c>
      <c r="AH602" s="7" t="str">
        <f>IF(COUNTIF(Returns!$A$2:$A$1635,Orders!AG602)&gt;0,"Returned","Not Returned")</f>
        <v>Not Returned</v>
      </c>
    </row>
    <row r="603" spans="5:34" ht="12.75" customHeight="1" thickTop="1" thickBot="1" x14ac:dyDescent="0.3">
      <c r="E603" s="9">
        <v>22685</v>
      </c>
      <c r="F603" s="2" t="s">
        <v>37</v>
      </c>
      <c r="G603" s="2">
        <v>0.01</v>
      </c>
      <c r="H603" s="2">
        <v>150.88999999999999</v>
      </c>
      <c r="I603" s="2">
        <v>60.2</v>
      </c>
      <c r="J603" s="2">
        <v>1072</v>
      </c>
      <c r="K603" s="7" t="str">
        <f>IF(COUNTIF(Table1[Customer ID],Table1[[#This Row],[Customer ID]])&gt;1,"Repeat Customer","One-Time Customer")</f>
        <v>One-Time Customer</v>
      </c>
      <c r="L603" s="2" t="s">
        <v>1185</v>
      </c>
      <c r="M603" s="2" t="s">
        <v>39</v>
      </c>
      <c r="N603" s="2" t="s">
        <v>28</v>
      </c>
      <c r="O603" s="2" t="s">
        <v>41</v>
      </c>
      <c r="P603" s="2" t="s">
        <v>42</v>
      </c>
      <c r="Q603" s="2" t="s">
        <v>43</v>
      </c>
      <c r="R603" s="2" t="s">
        <v>1186</v>
      </c>
      <c r="S603" s="2">
        <v>0.77</v>
      </c>
      <c r="T603" s="7">
        <f>Table1[[#This Row],[Profit]]/Table1[[#This Row],[Sales]]</f>
        <v>-1.0680632694866219</v>
      </c>
      <c r="U603" s="2" t="s">
        <v>33</v>
      </c>
      <c r="V603" s="2" t="s">
        <v>53</v>
      </c>
      <c r="W603" s="2" t="s">
        <v>234</v>
      </c>
      <c r="X603" s="2" t="s">
        <v>1187</v>
      </c>
      <c r="Y603" s="2">
        <v>18018</v>
      </c>
      <c r="Z603" s="10">
        <v>42090</v>
      </c>
      <c r="AA603" s="14" t="str">
        <f>TEXT(Table1[[#This Row],[Order Date]],"mmmm")</f>
        <v>March</v>
      </c>
      <c r="AB603" s="8" t="str">
        <f>TEXT(Table1[[#This Row],[Order Date]],"yyyy")</f>
        <v>2015</v>
      </c>
      <c r="AC603" s="10">
        <v>42093</v>
      </c>
      <c r="AD603" s="2">
        <v>-505.76</v>
      </c>
      <c r="AE603" s="2">
        <v>3</v>
      </c>
      <c r="AF603" s="2">
        <v>473.53</v>
      </c>
      <c r="AG603" s="2">
        <v>89631</v>
      </c>
      <c r="AH603" s="7" t="str">
        <f>IF(COUNTIF(Returns!$A$2:$A$1635,Orders!AG603)&gt;0,"Returned","Not Returned")</f>
        <v>Not Returned</v>
      </c>
    </row>
    <row r="604" spans="5:34" ht="12.75" customHeight="1" thickTop="1" thickBot="1" x14ac:dyDescent="0.3">
      <c r="E604" s="11">
        <v>26176</v>
      </c>
      <c r="F604" s="12" t="s">
        <v>25</v>
      </c>
      <c r="G604" s="12">
        <v>0.04</v>
      </c>
      <c r="H604" s="12">
        <v>19.23</v>
      </c>
      <c r="I604" s="12">
        <v>6.15</v>
      </c>
      <c r="J604" s="12">
        <v>1075</v>
      </c>
      <c r="K604" s="7" t="str">
        <f>IF(COUNTIF(Table1[Customer ID],Table1[[#This Row],[Customer ID]])&gt;1,"Repeat Customer","One-Time Customer")</f>
        <v>One-Time Customer</v>
      </c>
      <c r="L604" s="12" t="s">
        <v>1188</v>
      </c>
      <c r="M604" s="12" t="s">
        <v>49</v>
      </c>
      <c r="N604" s="12" t="s">
        <v>40</v>
      </c>
      <c r="O604" s="12" t="s">
        <v>41</v>
      </c>
      <c r="P604" s="12" t="s">
        <v>50</v>
      </c>
      <c r="Q604" s="12" t="s">
        <v>51</v>
      </c>
      <c r="R604" s="12" t="s">
        <v>472</v>
      </c>
      <c r="S604" s="12">
        <v>0.44</v>
      </c>
      <c r="T604" s="7">
        <f>Table1[[#This Row],[Profit]]/Table1[[#This Row],[Sales]]</f>
        <v>0.68999999999999984</v>
      </c>
      <c r="U604" s="12" t="s">
        <v>33</v>
      </c>
      <c r="V604" s="12" t="s">
        <v>61</v>
      </c>
      <c r="W604" s="12" t="s">
        <v>178</v>
      </c>
      <c r="X604" s="12" t="s">
        <v>1189</v>
      </c>
      <c r="Y604" s="12">
        <v>60441</v>
      </c>
      <c r="Z604" s="13">
        <v>42072</v>
      </c>
      <c r="AA604" s="14" t="str">
        <f>TEXT(Table1[[#This Row],[Order Date]],"mmmm")</f>
        <v>March</v>
      </c>
      <c r="AB604" s="8" t="str">
        <f>TEXT(Table1[[#This Row],[Order Date]],"yyyy")</f>
        <v>2015</v>
      </c>
      <c r="AC604" s="13">
        <v>42073</v>
      </c>
      <c r="AD604" s="12">
        <v>152.43479999999997</v>
      </c>
      <c r="AE604" s="12">
        <v>11</v>
      </c>
      <c r="AF604" s="12">
        <v>220.92</v>
      </c>
      <c r="AG604" s="12">
        <v>86422</v>
      </c>
      <c r="AH604" s="7" t="str">
        <f>IF(COUNTIF(Returns!$A$2:$A$1635,Orders!AG604)&gt;0,"Returned","Not Returned")</f>
        <v>Not Returned</v>
      </c>
    </row>
    <row r="605" spans="5:34" ht="12.75" customHeight="1" thickTop="1" thickBot="1" x14ac:dyDescent="0.3">
      <c r="E605" s="9">
        <v>23312</v>
      </c>
      <c r="F605" s="2" t="s">
        <v>37</v>
      </c>
      <c r="G605" s="2">
        <v>0.08</v>
      </c>
      <c r="H605" s="2">
        <v>13.9</v>
      </c>
      <c r="I605" s="2">
        <v>7.59</v>
      </c>
      <c r="J605" s="2">
        <v>1080</v>
      </c>
      <c r="K605" s="7" t="str">
        <f>IF(COUNTIF(Table1[Customer ID],Table1[[#This Row],[Customer ID]])&gt;1,"Repeat Customer","One-Time Customer")</f>
        <v>One-Time Customer</v>
      </c>
      <c r="L605" s="2" t="s">
        <v>1190</v>
      </c>
      <c r="M605" s="2" t="s">
        <v>49</v>
      </c>
      <c r="N605" s="2" t="s">
        <v>28</v>
      </c>
      <c r="O605" s="2" t="s">
        <v>29</v>
      </c>
      <c r="P605" s="2" t="s">
        <v>174</v>
      </c>
      <c r="Q605" s="2" t="s">
        <v>51</v>
      </c>
      <c r="R605" s="2" t="s">
        <v>694</v>
      </c>
      <c r="S605" s="2">
        <v>0.56000000000000005</v>
      </c>
      <c r="T605" s="7">
        <f>Table1[[#This Row],[Profit]]/Table1[[#This Row],[Sales]]</f>
        <v>5.021129270403752E-2</v>
      </c>
      <c r="U605" s="2" t="s">
        <v>33</v>
      </c>
      <c r="V605" s="2" t="s">
        <v>61</v>
      </c>
      <c r="W605" s="2" t="s">
        <v>178</v>
      </c>
      <c r="X605" s="2" t="s">
        <v>1191</v>
      </c>
      <c r="Y605" s="2">
        <v>60174</v>
      </c>
      <c r="Z605" s="10">
        <v>42132</v>
      </c>
      <c r="AA605" s="14" t="str">
        <f>TEXT(Table1[[#This Row],[Order Date]],"mmmm")</f>
        <v>May</v>
      </c>
      <c r="AB605" s="8" t="str">
        <f>TEXT(Table1[[#This Row],[Order Date]],"yyyy")</f>
        <v>2015</v>
      </c>
      <c r="AC605" s="10">
        <v>42133</v>
      </c>
      <c r="AD605" s="2">
        <v>9.862000000000009</v>
      </c>
      <c r="AE605" s="2">
        <v>14</v>
      </c>
      <c r="AF605" s="2">
        <v>196.41</v>
      </c>
      <c r="AG605" s="2">
        <v>88461</v>
      </c>
      <c r="AH605" s="7" t="str">
        <f>IF(COUNTIF(Returns!$A$2:$A$1635,Orders!AG605)&gt;0,"Returned","Not Returned")</f>
        <v>Not Returned</v>
      </c>
    </row>
    <row r="606" spans="5:34" ht="12.75" customHeight="1" thickTop="1" thickBot="1" x14ac:dyDescent="0.3">
      <c r="E606" s="11">
        <v>24324</v>
      </c>
      <c r="F606" s="12" t="s">
        <v>37</v>
      </c>
      <c r="G606" s="12">
        <v>7.0000000000000007E-2</v>
      </c>
      <c r="H606" s="12">
        <v>55.99</v>
      </c>
      <c r="I606" s="12">
        <v>5</v>
      </c>
      <c r="J606" s="12">
        <v>1083</v>
      </c>
      <c r="K606" s="7" t="str">
        <f>IF(COUNTIF(Table1[Customer ID],Table1[[#This Row],[Customer ID]])&gt;1,"Repeat Customer","One-Time Customer")</f>
        <v>One-Time Customer</v>
      </c>
      <c r="L606" s="12" t="s">
        <v>1192</v>
      </c>
      <c r="M606" s="12" t="s">
        <v>27</v>
      </c>
      <c r="N606" s="12" t="s">
        <v>28</v>
      </c>
      <c r="O606" s="12" t="s">
        <v>77</v>
      </c>
      <c r="P606" s="12" t="s">
        <v>78</v>
      </c>
      <c r="Q606" s="12" t="s">
        <v>51</v>
      </c>
      <c r="R606" s="12" t="s">
        <v>398</v>
      </c>
      <c r="S606" s="12">
        <v>0.83</v>
      </c>
      <c r="T606" s="7">
        <f>Table1[[#This Row],[Profit]]/Table1[[#This Row],[Sales]]</f>
        <v>-4.3082655325443788</v>
      </c>
      <c r="U606" s="12" t="s">
        <v>33</v>
      </c>
      <c r="V606" s="12" t="s">
        <v>61</v>
      </c>
      <c r="W606" s="12" t="s">
        <v>178</v>
      </c>
      <c r="X606" s="12" t="s">
        <v>1193</v>
      </c>
      <c r="Y606" s="12">
        <v>62701</v>
      </c>
      <c r="Z606" s="13">
        <v>42094</v>
      </c>
      <c r="AA606" s="14" t="str">
        <f>TEXT(Table1[[#This Row],[Order Date]],"mmmm")</f>
        <v>March</v>
      </c>
      <c r="AB606" s="8" t="str">
        <f>TEXT(Table1[[#This Row],[Order Date]],"yyyy")</f>
        <v>2015</v>
      </c>
      <c r="AC606" s="13">
        <v>42096</v>
      </c>
      <c r="AD606" s="12">
        <v>-232.99100000000001</v>
      </c>
      <c r="AE606" s="12">
        <v>1</v>
      </c>
      <c r="AF606" s="12">
        <v>54.08</v>
      </c>
      <c r="AG606" s="12">
        <v>88460</v>
      </c>
      <c r="AH606" s="7" t="str">
        <f>IF(COUNTIF(Returns!$A$2:$A$1635,Orders!AG606)&gt;0,"Returned","Not Returned")</f>
        <v>Not Returned</v>
      </c>
    </row>
    <row r="607" spans="5:34" ht="12.75" customHeight="1" thickTop="1" thickBot="1" x14ac:dyDescent="0.3">
      <c r="E607" s="9">
        <v>18047</v>
      </c>
      <c r="F607" s="2" t="s">
        <v>37</v>
      </c>
      <c r="G607" s="2">
        <v>0.05</v>
      </c>
      <c r="H607" s="2">
        <v>7.64</v>
      </c>
      <c r="I607" s="2">
        <v>5.83</v>
      </c>
      <c r="J607" s="2">
        <v>1085</v>
      </c>
      <c r="K607" s="7" t="str">
        <f>IF(COUNTIF(Table1[Customer ID],Table1[[#This Row],[Customer ID]])&gt;1,"Repeat Customer","One-Time Customer")</f>
        <v>Repeat Customer</v>
      </c>
      <c r="L607" s="2" t="s">
        <v>1194</v>
      </c>
      <c r="M607" s="2" t="s">
        <v>49</v>
      </c>
      <c r="N607" s="2" t="s">
        <v>40</v>
      </c>
      <c r="O607" s="2" t="s">
        <v>29</v>
      </c>
      <c r="P607" s="2" t="s">
        <v>93</v>
      </c>
      <c r="Q607" s="2" t="s">
        <v>31</v>
      </c>
      <c r="R607" s="2" t="s">
        <v>1026</v>
      </c>
      <c r="S607" s="2">
        <v>0.36</v>
      </c>
      <c r="T607" s="7">
        <f>Table1[[#This Row],[Profit]]/Table1[[#This Row],[Sales]]</f>
        <v>-0.85364985163204743</v>
      </c>
      <c r="U607" s="2" t="s">
        <v>33</v>
      </c>
      <c r="V607" s="2" t="s">
        <v>53</v>
      </c>
      <c r="W607" s="2" t="s">
        <v>71</v>
      </c>
      <c r="X607" s="2" t="s">
        <v>1195</v>
      </c>
      <c r="Y607" s="2">
        <v>11729</v>
      </c>
      <c r="Z607" s="10">
        <v>42009</v>
      </c>
      <c r="AA607" s="14" t="str">
        <f>TEXT(Table1[[#This Row],[Order Date]],"mmmm")</f>
        <v>January</v>
      </c>
      <c r="AB607" s="8" t="str">
        <f>TEXT(Table1[[#This Row],[Order Date]],"yyyy")</f>
        <v>2015</v>
      </c>
      <c r="AC607" s="10">
        <v>42010</v>
      </c>
      <c r="AD607" s="2">
        <v>-40.275199999999998</v>
      </c>
      <c r="AE607" s="2">
        <v>6</v>
      </c>
      <c r="AF607" s="2">
        <v>47.18</v>
      </c>
      <c r="AG607" s="2">
        <v>86122</v>
      </c>
      <c r="AH607" s="7" t="str">
        <f>IF(COUNTIF(Returns!$A$2:$A$1635,Orders!AG607)&gt;0,"Returned","Not Returned")</f>
        <v>Not Returned</v>
      </c>
    </row>
    <row r="608" spans="5:34" ht="12.75" customHeight="1" thickTop="1" thickBot="1" x14ac:dyDescent="0.3">
      <c r="E608" s="11">
        <v>25279</v>
      </c>
      <c r="F608" s="12" t="s">
        <v>25</v>
      </c>
      <c r="G608" s="12">
        <v>0.04</v>
      </c>
      <c r="H608" s="12">
        <v>9.06</v>
      </c>
      <c r="I608" s="12">
        <v>9.86</v>
      </c>
      <c r="J608" s="12">
        <v>1085</v>
      </c>
      <c r="K608" s="7" t="str">
        <f>IF(COUNTIF(Table1[Customer ID],Table1[[#This Row],[Customer ID]])&gt;1,"Repeat Customer","One-Time Customer")</f>
        <v>Repeat Customer</v>
      </c>
      <c r="L608" s="12" t="s">
        <v>1194</v>
      </c>
      <c r="M608" s="12" t="s">
        <v>49</v>
      </c>
      <c r="N608" s="12" t="s">
        <v>40</v>
      </c>
      <c r="O608" s="12" t="s">
        <v>29</v>
      </c>
      <c r="P608" s="12" t="s">
        <v>93</v>
      </c>
      <c r="Q608" s="12" t="s">
        <v>59</v>
      </c>
      <c r="R608" s="12" t="s">
        <v>601</v>
      </c>
      <c r="S608" s="12">
        <v>0.4</v>
      </c>
      <c r="T608" s="7">
        <f>Table1[[#This Row],[Profit]]/Table1[[#This Row],[Sales]]</f>
        <v>-1.7249757045675413</v>
      </c>
      <c r="U608" s="12" t="s">
        <v>33</v>
      </c>
      <c r="V608" s="12" t="s">
        <v>53</v>
      </c>
      <c r="W608" s="12" t="s">
        <v>71</v>
      </c>
      <c r="X608" s="12" t="s">
        <v>1195</v>
      </c>
      <c r="Y608" s="12">
        <v>11729</v>
      </c>
      <c r="Z608" s="13">
        <v>42118</v>
      </c>
      <c r="AA608" s="14" t="str">
        <f>TEXT(Table1[[#This Row],[Order Date]],"mmmm")</f>
        <v>April</v>
      </c>
      <c r="AB608" s="8" t="str">
        <f>TEXT(Table1[[#This Row],[Order Date]],"yyyy")</f>
        <v>2015</v>
      </c>
      <c r="AC608" s="13">
        <v>42119</v>
      </c>
      <c r="AD608" s="12">
        <v>-53.25</v>
      </c>
      <c r="AE608" s="12">
        <v>3</v>
      </c>
      <c r="AF608" s="12">
        <v>30.87</v>
      </c>
      <c r="AG608" s="12">
        <v>86123</v>
      </c>
      <c r="AH608" s="7" t="str">
        <f>IF(COUNTIF(Returns!$A$2:$A$1635,Orders!AG608)&gt;0,"Returned","Not Returned")</f>
        <v>Not Returned</v>
      </c>
    </row>
    <row r="609" spans="5:34" ht="12.75" customHeight="1" thickTop="1" thickBot="1" x14ac:dyDescent="0.3">
      <c r="E609" s="9">
        <v>23104</v>
      </c>
      <c r="F609" s="2" t="s">
        <v>37</v>
      </c>
      <c r="G609" s="2">
        <v>0.06</v>
      </c>
      <c r="H609" s="2">
        <v>30.42</v>
      </c>
      <c r="I609" s="2">
        <v>8.65</v>
      </c>
      <c r="J609" s="2">
        <v>1085</v>
      </c>
      <c r="K609" s="7" t="str">
        <f>IF(COUNTIF(Table1[Customer ID],Table1[[#This Row],[Customer ID]])&gt;1,"Repeat Customer","One-Time Customer")</f>
        <v>Repeat Customer</v>
      </c>
      <c r="L609" s="2" t="s">
        <v>1194</v>
      </c>
      <c r="M609" s="2" t="s">
        <v>49</v>
      </c>
      <c r="N609" s="2" t="s">
        <v>28</v>
      </c>
      <c r="O609" s="2" t="s">
        <v>77</v>
      </c>
      <c r="P609" s="2" t="s">
        <v>180</v>
      </c>
      <c r="Q609" s="2" t="s">
        <v>59</v>
      </c>
      <c r="R609" s="2" t="s">
        <v>1196</v>
      </c>
      <c r="S609" s="2">
        <v>0.74</v>
      </c>
      <c r="T609" s="7">
        <f>Table1[[#This Row],[Profit]]/Table1[[#This Row],[Sales]]</f>
        <v>-0.51528878822197055</v>
      </c>
      <c r="U609" s="2" t="s">
        <v>33</v>
      </c>
      <c r="V609" s="2" t="s">
        <v>53</v>
      </c>
      <c r="W609" s="2" t="s">
        <v>71</v>
      </c>
      <c r="X609" s="2" t="s">
        <v>1195</v>
      </c>
      <c r="Y609" s="2">
        <v>11729</v>
      </c>
      <c r="Z609" s="10">
        <v>42137</v>
      </c>
      <c r="AA609" s="14" t="str">
        <f>TEXT(Table1[[#This Row],[Order Date]],"mmmm")</f>
        <v>May</v>
      </c>
      <c r="AB609" s="8" t="str">
        <f>TEXT(Table1[[#This Row],[Order Date]],"yyyy")</f>
        <v>2015</v>
      </c>
      <c r="AC609" s="10">
        <v>42139</v>
      </c>
      <c r="AD609" s="2">
        <v>-159.25</v>
      </c>
      <c r="AE609" s="2">
        <v>10</v>
      </c>
      <c r="AF609" s="2">
        <v>309.05</v>
      </c>
      <c r="AG609" s="2">
        <v>86124</v>
      </c>
      <c r="AH609" s="7" t="str">
        <f>IF(COUNTIF(Returns!$A$2:$A$1635,Orders!AG609)&gt;0,"Returned","Not Returned")</f>
        <v>Not Returned</v>
      </c>
    </row>
    <row r="610" spans="5:34" ht="12.75" customHeight="1" thickTop="1" thickBot="1" x14ac:dyDescent="0.3">
      <c r="E610" s="11">
        <v>23105</v>
      </c>
      <c r="F610" s="12" t="s">
        <v>37</v>
      </c>
      <c r="G610" s="12">
        <v>0.02</v>
      </c>
      <c r="H610" s="12">
        <v>37.94</v>
      </c>
      <c r="I610" s="12">
        <v>5.08</v>
      </c>
      <c r="J610" s="12">
        <v>1085</v>
      </c>
      <c r="K610" s="7" t="str">
        <f>IF(COUNTIF(Table1[Customer ID],Table1[[#This Row],[Customer ID]])&gt;1,"Repeat Customer","One-Time Customer")</f>
        <v>Repeat Customer</v>
      </c>
      <c r="L610" s="12" t="s">
        <v>1194</v>
      </c>
      <c r="M610" s="12" t="s">
        <v>49</v>
      </c>
      <c r="N610" s="12" t="s">
        <v>28</v>
      </c>
      <c r="O610" s="12" t="s">
        <v>29</v>
      </c>
      <c r="P610" s="12" t="s">
        <v>93</v>
      </c>
      <c r="Q610" s="12" t="s">
        <v>31</v>
      </c>
      <c r="R610" s="12" t="s">
        <v>892</v>
      </c>
      <c r="S610" s="12">
        <v>0.38</v>
      </c>
      <c r="T610" s="7">
        <f>Table1[[#This Row],[Profit]]/Table1[[#This Row],[Sales]]</f>
        <v>0.69</v>
      </c>
      <c r="U610" s="12" t="s">
        <v>33</v>
      </c>
      <c r="V610" s="12" t="s">
        <v>53</v>
      </c>
      <c r="W610" s="12" t="s">
        <v>71</v>
      </c>
      <c r="X610" s="12" t="s">
        <v>1195</v>
      </c>
      <c r="Y610" s="12">
        <v>11729</v>
      </c>
      <c r="Z610" s="13">
        <v>42137</v>
      </c>
      <c r="AA610" s="14" t="str">
        <f>TEXT(Table1[[#This Row],[Order Date]],"mmmm")</f>
        <v>May</v>
      </c>
      <c r="AB610" s="8" t="str">
        <f>TEXT(Table1[[#This Row],[Order Date]],"yyyy")</f>
        <v>2015</v>
      </c>
      <c r="AC610" s="13">
        <v>42138</v>
      </c>
      <c r="AD610" s="12">
        <v>206.517</v>
      </c>
      <c r="AE610" s="12">
        <v>8</v>
      </c>
      <c r="AF610" s="12">
        <v>299.3</v>
      </c>
      <c r="AG610" s="12">
        <v>86124</v>
      </c>
      <c r="AH610" s="7" t="str">
        <f>IF(COUNTIF(Returns!$A$2:$A$1635,Orders!AG610)&gt;0,"Returned","Not Returned")</f>
        <v>Not Returned</v>
      </c>
    </row>
    <row r="611" spans="5:34" ht="12.75" customHeight="1" thickTop="1" thickBot="1" x14ac:dyDescent="0.3">
      <c r="E611" s="9">
        <v>25280</v>
      </c>
      <c r="F611" s="2" t="s">
        <v>25</v>
      </c>
      <c r="G611" s="2">
        <v>0.04</v>
      </c>
      <c r="H611" s="2">
        <v>14.27</v>
      </c>
      <c r="I611" s="2">
        <v>7.27</v>
      </c>
      <c r="J611" s="2">
        <v>1086</v>
      </c>
      <c r="K611" s="7" t="str">
        <f>IF(COUNTIF(Table1[Customer ID],Table1[[#This Row],[Customer ID]])&gt;1,"Repeat Customer","One-Time Customer")</f>
        <v>One-Time Customer</v>
      </c>
      <c r="L611" s="2" t="s">
        <v>1197</v>
      </c>
      <c r="M611" s="2" t="s">
        <v>49</v>
      </c>
      <c r="N611" s="2" t="s">
        <v>40</v>
      </c>
      <c r="O611" s="2" t="s">
        <v>29</v>
      </c>
      <c r="P611" s="2" t="s">
        <v>109</v>
      </c>
      <c r="Q611" s="2" t="s">
        <v>59</v>
      </c>
      <c r="R611" s="2" t="s">
        <v>1198</v>
      </c>
      <c r="S611" s="2">
        <v>0.38</v>
      </c>
      <c r="T611" s="7">
        <f>Table1[[#This Row],[Profit]]/Table1[[#This Row],[Sales]]</f>
        <v>4.6971706454465072E-2</v>
      </c>
      <c r="U611" s="2" t="s">
        <v>33</v>
      </c>
      <c r="V611" s="2" t="s">
        <v>53</v>
      </c>
      <c r="W611" s="2" t="s">
        <v>71</v>
      </c>
      <c r="X611" s="2" t="s">
        <v>1199</v>
      </c>
      <c r="Y611" s="2">
        <v>11746</v>
      </c>
      <c r="Z611" s="10">
        <v>42118</v>
      </c>
      <c r="AA611" s="14" t="str">
        <f>TEXT(Table1[[#This Row],[Order Date]],"mmmm")</f>
        <v>April</v>
      </c>
      <c r="AB611" s="8" t="str">
        <f>TEXT(Table1[[#This Row],[Order Date]],"yyyy")</f>
        <v>2015</v>
      </c>
      <c r="AC611" s="10">
        <v>42119</v>
      </c>
      <c r="AD611" s="2">
        <v>2.125</v>
      </c>
      <c r="AE611" s="2">
        <v>3</v>
      </c>
      <c r="AF611" s="2">
        <v>45.24</v>
      </c>
      <c r="AG611" s="2">
        <v>86123</v>
      </c>
      <c r="AH611" s="7" t="str">
        <f>IF(COUNTIF(Returns!$A$2:$A$1635,Orders!AG611)&gt;0,"Returned","Not Returned")</f>
        <v>Not Returned</v>
      </c>
    </row>
    <row r="612" spans="5:34" ht="12.75" customHeight="1" thickTop="1" thickBot="1" x14ac:dyDescent="0.3">
      <c r="E612" s="11">
        <v>22537</v>
      </c>
      <c r="F612" s="12" t="s">
        <v>56</v>
      </c>
      <c r="G612" s="12">
        <v>0.02</v>
      </c>
      <c r="H612" s="12">
        <v>15.14</v>
      </c>
      <c r="I612" s="12">
        <v>4.53</v>
      </c>
      <c r="J612" s="12">
        <v>1101</v>
      </c>
      <c r="K612" s="7" t="str">
        <f>IF(COUNTIF(Table1[Customer ID],Table1[[#This Row],[Customer ID]])&gt;1,"Repeat Customer","One-Time Customer")</f>
        <v>One-Time Customer</v>
      </c>
      <c r="L612" s="12" t="s">
        <v>1200</v>
      </c>
      <c r="M612" s="12" t="s">
        <v>49</v>
      </c>
      <c r="N612" s="12" t="s">
        <v>58</v>
      </c>
      <c r="O612" s="12" t="s">
        <v>29</v>
      </c>
      <c r="P612" s="12" t="s">
        <v>141</v>
      </c>
      <c r="Q612" s="12" t="s">
        <v>59</v>
      </c>
      <c r="R612" s="12" t="s">
        <v>1201</v>
      </c>
      <c r="S612" s="12">
        <v>0.81</v>
      </c>
      <c r="T612" s="7">
        <f>Table1[[#This Row],[Profit]]/Table1[[#This Row],[Sales]]</f>
        <v>0.11532732261858109</v>
      </c>
      <c r="U612" s="12" t="s">
        <v>33</v>
      </c>
      <c r="V612" s="12" t="s">
        <v>34</v>
      </c>
      <c r="W612" s="12" t="s">
        <v>45</v>
      </c>
      <c r="X612" s="12" t="s">
        <v>1092</v>
      </c>
      <c r="Y612" s="12">
        <v>93030</v>
      </c>
      <c r="Z612" s="13">
        <v>42129</v>
      </c>
      <c r="AA612" s="14" t="str">
        <f>TEXT(Table1[[#This Row],[Order Date]],"mmmm")</f>
        <v>May</v>
      </c>
      <c r="AB612" s="8" t="str">
        <f>TEXT(Table1[[#This Row],[Order Date]],"yyyy")</f>
        <v>2015</v>
      </c>
      <c r="AC612" s="13">
        <v>42130</v>
      </c>
      <c r="AD612" s="12">
        <v>5.8840000000000074</v>
      </c>
      <c r="AE612" s="12">
        <v>3</v>
      </c>
      <c r="AF612" s="12">
        <v>51.02</v>
      </c>
      <c r="AG612" s="12">
        <v>91488</v>
      </c>
      <c r="AH612" s="7" t="str">
        <f>IF(COUNTIF(Returns!$A$2:$A$1635,Orders!AG612)&gt;0,"Returned","Not Returned")</f>
        <v>Not Returned</v>
      </c>
    </row>
    <row r="613" spans="5:34" ht="12.75" customHeight="1" thickTop="1" thickBot="1" x14ac:dyDescent="0.3">
      <c r="E613" s="9">
        <v>21847</v>
      </c>
      <c r="F613" s="2" t="s">
        <v>37</v>
      </c>
      <c r="G613" s="2">
        <v>0.05</v>
      </c>
      <c r="H613" s="2">
        <v>328.14</v>
      </c>
      <c r="I613" s="2">
        <v>91.05</v>
      </c>
      <c r="J613" s="2">
        <v>1103</v>
      </c>
      <c r="K613" s="7" t="str">
        <f>IF(COUNTIF(Table1[Customer ID],Table1[[#This Row],[Customer ID]])&gt;1,"Repeat Customer","One-Time Customer")</f>
        <v>One-Time Customer</v>
      </c>
      <c r="L613" s="2" t="s">
        <v>1202</v>
      </c>
      <c r="M613" s="2" t="s">
        <v>39</v>
      </c>
      <c r="N613" s="2" t="s">
        <v>40</v>
      </c>
      <c r="O613" s="2" t="s">
        <v>29</v>
      </c>
      <c r="P613" s="2" t="s">
        <v>257</v>
      </c>
      <c r="Q613" s="2" t="s">
        <v>43</v>
      </c>
      <c r="R613" s="2" t="s">
        <v>468</v>
      </c>
      <c r="S613" s="2">
        <v>0.56999999999999995</v>
      </c>
      <c r="T613" s="7">
        <f>Table1[[#This Row],[Profit]]/Table1[[#This Row],[Sales]]</f>
        <v>0.33693085856183363</v>
      </c>
      <c r="U613" s="2" t="s">
        <v>33</v>
      </c>
      <c r="V613" s="2" t="s">
        <v>61</v>
      </c>
      <c r="W613" s="2" t="s">
        <v>496</v>
      </c>
      <c r="X613" s="2" t="s">
        <v>1203</v>
      </c>
      <c r="Y613" s="2">
        <v>68046</v>
      </c>
      <c r="Z613" s="10">
        <v>42104</v>
      </c>
      <c r="AA613" s="14" t="str">
        <f>TEXT(Table1[[#This Row],[Order Date]],"mmmm")</f>
        <v>April</v>
      </c>
      <c r="AB613" s="8" t="str">
        <f>TEXT(Table1[[#This Row],[Order Date]],"yyyy")</f>
        <v>2015</v>
      </c>
      <c r="AC613" s="10">
        <v>42105</v>
      </c>
      <c r="AD613" s="2">
        <v>772.04</v>
      </c>
      <c r="AE613" s="2">
        <v>7</v>
      </c>
      <c r="AF613" s="2">
        <v>2291.39</v>
      </c>
      <c r="AG613" s="2">
        <v>90977</v>
      </c>
      <c r="AH613" s="7" t="str">
        <f>IF(COUNTIF(Returns!$A$2:$A$1635,Orders!AG613)&gt;0,"Returned","Not Returned")</f>
        <v>Not Returned</v>
      </c>
    </row>
    <row r="614" spans="5:34" ht="12.75" customHeight="1" thickTop="1" thickBot="1" x14ac:dyDescent="0.3">
      <c r="E614" s="11">
        <v>3847</v>
      </c>
      <c r="F614" s="12" t="s">
        <v>37</v>
      </c>
      <c r="G614" s="12">
        <v>0.05</v>
      </c>
      <c r="H614" s="12">
        <v>328.14</v>
      </c>
      <c r="I614" s="12">
        <v>91.05</v>
      </c>
      <c r="J614" s="12">
        <v>1104</v>
      </c>
      <c r="K614" s="7" t="str">
        <f>IF(COUNTIF(Table1[Customer ID],Table1[[#This Row],[Customer ID]])&gt;1,"Repeat Customer","One-Time Customer")</f>
        <v>One-Time Customer</v>
      </c>
      <c r="L614" s="12" t="s">
        <v>1204</v>
      </c>
      <c r="M614" s="12" t="s">
        <v>39</v>
      </c>
      <c r="N614" s="12" t="s">
        <v>40</v>
      </c>
      <c r="O614" s="12" t="s">
        <v>29</v>
      </c>
      <c r="P614" s="12" t="s">
        <v>257</v>
      </c>
      <c r="Q614" s="12" t="s">
        <v>43</v>
      </c>
      <c r="R614" s="12" t="s">
        <v>468</v>
      </c>
      <c r="S614" s="12">
        <v>0.56999999999999995</v>
      </c>
      <c r="T614" s="7">
        <f>Table1[[#This Row],[Profit]]/Table1[[#This Row],[Sales]]</f>
        <v>8.1327979167632292E-2</v>
      </c>
      <c r="U614" s="12" t="s">
        <v>33</v>
      </c>
      <c r="V614" s="12" t="s">
        <v>53</v>
      </c>
      <c r="W614" s="12" t="s">
        <v>71</v>
      </c>
      <c r="X614" s="12" t="s">
        <v>90</v>
      </c>
      <c r="Y614" s="12">
        <v>10282</v>
      </c>
      <c r="Z614" s="13">
        <v>42104</v>
      </c>
      <c r="AA614" s="14" t="str">
        <f>TEXT(Table1[[#This Row],[Order Date]],"mmmm")</f>
        <v>April</v>
      </c>
      <c r="AB614" s="8" t="str">
        <f>TEXT(Table1[[#This Row],[Order Date]],"yyyy")</f>
        <v>2015</v>
      </c>
      <c r="AC614" s="13">
        <v>42105</v>
      </c>
      <c r="AD614" s="12">
        <v>772.04</v>
      </c>
      <c r="AE614" s="12">
        <v>29</v>
      </c>
      <c r="AF614" s="12">
        <v>9492.92</v>
      </c>
      <c r="AG614" s="12">
        <v>27456</v>
      </c>
      <c r="AH614" s="7" t="str">
        <f>IF(COUNTIF(Returns!$A$2:$A$1635,Orders!AG614)&gt;0,"Returned","Not Returned")</f>
        <v>Not Returned</v>
      </c>
    </row>
    <row r="615" spans="5:34" ht="12.75" customHeight="1" thickTop="1" thickBot="1" x14ac:dyDescent="0.3">
      <c r="E615" s="9">
        <v>2808</v>
      </c>
      <c r="F615" s="2" t="s">
        <v>56</v>
      </c>
      <c r="G615" s="2">
        <v>0.04</v>
      </c>
      <c r="H615" s="2">
        <v>6.35</v>
      </c>
      <c r="I615" s="2">
        <v>1.02</v>
      </c>
      <c r="J615" s="2">
        <v>1106</v>
      </c>
      <c r="K615" s="7" t="str">
        <f>IF(COUNTIF(Table1[Customer ID],Table1[[#This Row],[Customer ID]])&gt;1,"Repeat Customer","One-Time Customer")</f>
        <v>Repeat Customer</v>
      </c>
      <c r="L615" s="2" t="s">
        <v>1205</v>
      </c>
      <c r="M615" s="2" t="s">
        <v>49</v>
      </c>
      <c r="N615" s="2" t="s">
        <v>58</v>
      </c>
      <c r="O615" s="2" t="s">
        <v>29</v>
      </c>
      <c r="P615" s="2" t="s">
        <v>93</v>
      </c>
      <c r="Q615" s="2" t="s">
        <v>31</v>
      </c>
      <c r="R615" s="2" t="s">
        <v>887</v>
      </c>
      <c r="S615" s="2">
        <v>0.39</v>
      </c>
      <c r="T615" s="7">
        <f>Table1[[#This Row],[Profit]]/Table1[[#This Row],[Sales]]</f>
        <v>0.25719848023361697</v>
      </c>
      <c r="U615" s="2" t="s">
        <v>33</v>
      </c>
      <c r="V615" s="2" t="s">
        <v>61</v>
      </c>
      <c r="W615" s="2" t="s">
        <v>130</v>
      </c>
      <c r="X615" s="2" t="s">
        <v>787</v>
      </c>
      <c r="Y615" s="2">
        <v>75220</v>
      </c>
      <c r="Z615" s="10">
        <v>42144</v>
      </c>
      <c r="AA615" s="14" t="str">
        <f>TEXT(Table1[[#This Row],[Order Date]],"mmmm")</f>
        <v>May</v>
      </c>
      <c r="AB615" s="8" t="str">
        <f>TEXT(Table1[[#This Row],[Order Date]],"yyyy")</f>
        <v>2015</v>
      </c>
      <c r="AC615" s="10">
        <v>42147</v>
      </c>
      <c r="AD615" s="2">
        <v>81.91</v>
      </c>
      <c r="AE615" s="2">
        <v>52</v>
      </c>
      <c r="AF615" s="2">
        <v>318.47000000000003</v>
      </c>
      <c r="AG615" s="2">
        <v>20261</v>
      </c>
      <c r="AH615" s="7" t="str">
        <f>IF(COUNTIF(Returns!$A$2:$A$1635,Orders!AG615)&gt;0,"Returned","Not Returned")</f>
        <v>Not Returned</v>
      </c>
    </row>
    <row r="616" spans="5:34" ht="12.75" customHeight="1" thickTop="1" thickBot="1" x14ac:dyDescent="0.3">
      <c r="E616" s="11">
        <v>106</v>
      </c>
      <c r="F616" s="12" t="s">
        <v>25</v>
      </c>
      <c r="G616" s="12">
        <v>0.01</v>
      </c>
      <c r="H616" s="12">
        <v>9.31</v>
      </c>
      <c r="I616" s="12">
        <v>3.98</v>
      </c>
      <c r="J616" s="12">
        <v>1106</v>
      </c>
      <c r="K616" s="7" t="str">
        <f>IF(COUNTIF(Table1[Customer ID],Table1[[#This Row],[Customer ID]])&gt;1,"Repeat Customer","One-Time Customer")</f>
        <v>Repeat Customer</v>
      </c>
      <c r="L616" s="12" t="s">
        <v>1205</v>
      </c>
      <c r="M616" s="12" t="s">
        <v>49</v>
      </c>
      <c r="N616" s="12" t="s">
        <v>58</v>
      </c>
      <c r="O616" s="12" t="s">
        <v>29</v>
      </c>
      <c r="P616" s="12" t="s">
        <v>174</v>
      </c>
      <c r="Q616" s="12" t="s">
        <v>51</v>
      </c>
      <c r="R616" s="12" t="s">
        <v>1206</v>
      </c>
      <c r="S616" s="12">
        <v>0.56000000000000005</v>
      </c>
      <c r="T616" s="7">
        <f>Table1[[#This Row],[Profit]]/Table1[[#This Row],[Sales]]</f>
        <v>-1.8570260324383261E-2</v>
      </c>
      <c r="U616" s="12" t="s">
        <v>33</v>
      </c>
      <c r="V616" s="12" t="s">
        <v>61</v>
      </c>
      <c r="W616" s="12" t="s">
        <v>130</v>
      </c>
      <c r="X616" s="12" t="s">
        <v>787</v>
      </c>
      <c r="Y616" s="12">
        <v>75220</v>
      </c>
      <c r="Z616" s="13">
        <v>42145</v>
      </c>
      <c r="AA616" s="14" t="str">
        <f>TEXT(Table1[[#This Row],[Order Date]],"mmmm")</f>
        <v>May</v>
      </c>
      <c r="AB616" s="8" t="str">
        <f>TEXT(Table1[[#This Row],[Order Date]],"yyyy")</f>
        <v>2015</v>
      </c>
      <c r="AC616" s="13">
        <v>42146</v>
      </c>
      <c r="AD616" s="12">
        <v>-10.9</v>
      </c>
      <c r="AE616" s="12">
        <v>61</v>
      </c>
      <c r="AF616" s="12">
        <v>586.96</v>
      </c>
      <c r="AG616" s="12">
        <v>646</v>
      </c>
      <c r="AH616" s="7" t="str">
        <f>IF(COUNTIF(Returns!$A$2:$A$1635,Orders!AG616)&gt;0,"Returned","Not Returned")</f>
        <v>Not Returned</v>
      </c>
    </row>
    <row r="617" spans="5:34" ht="12.75" customHeight="1" thickTop="1" thickBot="1" x14ac:dyDescent="0.3">
      <c r="E617" s="9">
        <v>6443</v>
      </c>
      <c r="F617" s="2" t="s">
        <v>37</v>
      </c>
      <c r="G617" s="2">
        <v>0.08</v>
      </c>
      <c r="H617" s="2">
        <v>140.81</v>
      </c>
      <c r="I617" s="2">
        <v>24.49</v>
      </c>
      <c r="J617" s="2">
        <v>1106</v>
      </c>
      <c r="K617" s="7" t="str">
        <f>IF(COUNTIF(Table1[Customer ID],Table1[[#This Row],[Customer ID]])&gt;1,"Repeat Customer","One-Time Customer")</f>
        <v>Repeat Customer</v>
      </c>
      <c r="L617" s="2" t="s">
        <v>1205</v>
      </c>
      <c r="M617" s="2" t="s">
        <v>49</v>
      </c>
      <c r="N617" s="2" t="s">
        <v>114</v>
      </c>
      <c r="O617" s="2" t="s">
        <v>41</v>
      </c>
      <c r="P617" s="2" t="s">
        <v>42</v>
      </c>
      <c r="Q617" s="2" t="s">
        <v>236</v>
      </c>
      <c r="R617" s="2" t="s">
        <v>1207</v>
      </c>
      <c r="S617" s="2">
        <v>0.56999999999999995</v>
      </c>
      <c r="T617" s="7">
        <f>Table1[[#This Row],[Profit]]/Table1[[#This Row],[Sales]]</f>
        <v>0.10935998871617179</v>
      </c>
      <c r="U617" s="2" t="s">
        <v>33</v>
      </c>
      <c r="V617" s="2" t="s">
        <v>61</v>
      </c>
      <c r="W617" s="2" t="s">
        <v>130</v>
      </c>
      <c r="X617" s="2" t="s">
        <v>787</v>
      </c>
      <c r="Y617" s="2">
        <v>75220</v>
      </c>
      <c r="Z617" s="10">
        <v>42161</v>
      </c>
      <c r="AA617" s="14" t="str">
        <f>TEXT(Table1[[#This Row],[Order Date]],"mmmm")</f>
        <v>June</v>
      </c>
      <c r="AB617" s="8" t="str">
        <f>TEXT(Table1[[#This Row],[Order Date]],"yyyy")</f>
        <v>2015</v>
      </c>
      <c r="AC617" s="10">
        <v>42163</v>
      </c>
      <c r="AD617" s="2">
        <v>1232.79</v>
      </c>
      <c r="AE617" s="2">
        <v>81</v>
      </c>
      <c r="AF617" s="2">
        <v>11272.77</v>
      </c>
      <c r="AG617" s="2">
        <v>45824</v>
      </c>
      <c r="AH617" s="7" t="str">
        <f>IF(COUNTIF(Returns!$A$2:$A$1635,Orders!AG617)&gt;0,"Returned","Not Returned")</f>
        <v>Not Returned</v>
      </c>
    </row>
    <row r="618" spans="5:34" ht="12.75" customHeight="1" thickTop="1" thickBot="1" x14ac:dyDescent="0.3">
      <c r="E618" s="11">
        <v>18106</v>
      </c>
      <c r="F618" s="12" t="s">
        <v>25</v>
      </c>
      <c r="G618" s="12">
        <v>0.01</v>
      </c>
      <c r="H618" s="12">
        <v>9.31</v>
      </c>
      <c r="I618" s="12">
        <v>3.98</v>
      </c>
      <c r="J618" s="12">
        <v>1107</v>
      </c>
      <c r="K618" s="7" t="str">
        <f>IF(COUNTIF(Table1[Customer ID],Table1[[#This Row],[Customer ID]])&gt;1,"Repeat Customer","One-Time Customer")</f>
        <v>One-Time Customer</v>
      </c>
      <c r="L618" s="12" t="s">
        <v>1208</v>
      </c>
      <c r="M618" s="12" t="s">
        <v>49</v>
      </c>
      <c r="N618" s="12" t="s">
        <v>58</v>
      </c>
      <c r="O618" s="12" t="s">
        <v>29</v>
      </c>
      <c r="P618" s="12" t="s">
        <v>174</v>
      </c>
      <c r="Q618" s="12" t="s">
        <v>51</v>
      </c>
      <c r="R618" s="12" t="s">
        <v>1206</v>
      </c>
      <c r="S618" s="12">
        <v>0.56000000000000005</v>
      </c>
      <c r="T618" s="7">
        <f>Table1[[#This Row],[Profit]]/Table1[[#This Row],[Sales]]</f>
        <v>1.510427492551792E-2</v>
      </c>
      <c r="U618" s="12" t="s">
        <v>33</v>
      </c>
      <c r="V618" s="12" t="s">
        <v>61</v>
      </c>
      <c r="W618" s="12" t="s">
        <v>130</v>
      </c>
      <c r="X618" s="12" t="s">
        <v>1209</v>
      </c>
      <c r="Y618" s="12">
        <v>77566</v>
      </c>
      <c r="Z618" s="13">
        <v>42145</v>
      </c>
      <c r="AA618" s="14" t="str">
        <f>TEXT(Table1[[#This Row],[Order Date]],"mmmm")</f>
        <v>May</v>
      </c>
      <c r="AB618" s="8" t="str">
        <f>TEXT(Table1[[#This Row],[Order Date]],"yyyy")</f>
        <v>2015</v>
      </c>
      <c r="AC618" s="13">
        <v>42146</v>
      </c>
      <c r="AD618" s="12">
        <v>2.1800000000000015</v>
      </c>
      <c r="AE618" s="12">
        <v>15</v>
      </c>
      <c r="AF618" s="12">
        <v>144.33000000000001</v>
      </c>
      <c r="AG618" s="12">
        <v>86411</v>
      </c>
      <c r="AH618" s="7" t="str">
        <f>IF(COUNTIF(Returns!$A$2:$A$1635,Orders!AG618)&gt;0,"Returned","Not Returned")</f>
        <v>Not Returned</v>
      </c>
    </row>
    <row r="619" spans="5:34" ht="12.75" customHeight="1" thickTop="1" thickBot="1" x14ac:dyDescent="0.3">
      <c r="E619" s="9">
        <v>20807</v>
      </c>
      <c r="F619" s="2" t="s">
        <v>56</v>
      </c>
      <c r="G619" s="2">
        <v>0.09</v>
      </c>
      <c r="H619" s="2">
        <v>31.74</v>
      </c>
      <c r="I619" s="2">
        <v>12.62</v>
      </c>
      <c r="J619" s="2">
        <v>1108</v>
      </c>
      <c r="K619" s="7" t="str">
        <f>IF(COUNTIF(Table1[Customer ID],Table1[[#This Row],[Customer ID]])&gt;1,"Repeat Customer","One-Time Customer")</f>
        <v>Repeat Customer</v>
      </c>
      <c r="L619" s="2" t="s">
        <v>1210</v>
      </c>
      <c r="M619" s="2" t="s">
        <v>27</v>
      </c>
      <c r="N619" s="2" t="s">
        <v>58</v>
      </c>
      <c r="O619" s="2" t="s">
        <v>29</v>
      </c>
      <c r="P619" s="2" t="s">
        <v>109</v>
      </c>
      <c r="Q619" s="2" t="s">
        <v>59</v>
      </c>
      <c r="R619" s="2" t="s">
        <v>1058</v>
      </c>
      <c r="S619" s="2">
        <v>0.37</v>
      </c>
      <c r="T619" s="7">
        <f>Table1[[#This Row],[Profit]]/Table1[[#This Row],[Sales]]</f>
        <v>0.24804102753649973</v>
      </c>
      <c r="U619" s="2" t="s">
        <v>33</v>
      </c>
      <c r="V619" s="2" t="s">
        <v>61</v>
      </c>
      <c r="W619" s="2" t="s">
        <v>130</v>
      </c>
      <c r="X619" s="2" t="s">
        <v>1211</v>
      </c>
      <c r="Y619" s="2">
        <v>75146</v>
      </c>
      <c r="Z619" s="10">
        <v>42144</v>
      </c>
      <c r="AA619" s="14" t="str">
        <f>TEXT(Table1[[#This Row],[Order Date]],"mmmm")</f>
        <v>May</v>
      </c>
      <c r="AB619" s="8" t="str">
        <f>TEXT(Table1[[#This Row],[Order Date]],"yyyy")</f>
        <v>2015</v>
      </c>
      <c r="AC619" s="10">
        <v>42144</v>
      </c>
      <c r="AD619" s="2">
        <v>67.107500000000002</v>
      </c>
      <c r="AE619" s="2">
        <v>9</v>
      </c>
      <c r="AF619" s="2">
        <v>270.55</v>
      </c>
      <c r="AG619" s="2">
        <v>86409</v>
      </c>
      <c r="AH619" s="7" t="str">
        <f>IF(COUNTIF(Returns!$A$2:$A$1635,Orders!AG619)&gt;0,"Returned","Not Returned")</f>
        <v>Not Returned</v>
      </c>
    </row>
    <row r="620" spans="5:34" ht="12.75" customHeight="1" thickTop="1" thickBot="1" x14ac:dyDescent="0.3">
      <c r="E620" s="11">
        <v>20808</v>
      </c>
      <c r="F620" s="12" t="s">
        <v>56</v>
      </c>
      <c r="G620" s="12">
        <v>0.04</v>
      </c>
      <c r="H620" s="12">
        <v>6.35</v>
      </c>
      <c r="I620" s="12">
        <v>1.02</v>
      </c>
      <c r="J620" s="12">
        <v>1108</v>
      </c>
      <c r="K620" s="7" t="str">
        <f>IF(COUNTIF(Table1[Customer ID],Table1[[#This Row],[Customer ID]])&gt;1,"Repeat Customer","One-Time Customer")</f>
        <v>Repeat Customer</v>
      </c>
      <c r="L620" s="12" t="s">
        <v>1210</v>
      </c>
      <c r="M620" s="12" t="s">
        <v>49</v>
      </c>
      <c r="N620" s="12" t="s">
        <v>58</v>
      </c>
      <c r="O620" s="12" t="s">
        <v>29</v>
      </c>
      <c r="P620" s="12" t="s">
        <v>93</v>
      </c>
      <c r="Q620" s="12" t="s">
        <v>31</v>
      </c>
      <c r="R620" s="12" t="s">
        <v>887</v>
      </c>
      <c r="S620" s="12">
        <v>0.39</v>
      </c>
      <c r="T620" s="7">
        <f>Table1[[#This Row],[Profit]]/Table1[[#This Row],[Sales]]</f>
        <v>0.69</v>
      </c>
      <c r="U620" s="12" t="s">
        <v>33</v>
      </c>
      <c r="V620" s="12" t="s">
        <v>61</v>
      </c>
      <c r="W620" s="12" t="s">
        <v>130</v>
      </c>
      <c r="X620" s="12" t="s">
        <v>1211</v>
      </c>
      <c r="Y620" s="12">
        <v>75146</v>
      </c>
      <c r="Z620" s="13">
        <v>42144</v>
      </c>
      <c r="AA620" s="14" t="str">
        <f>TEXT(Table1[[#This Row],[Order Date]],"mmmm")</f>
        <v>May</v>
      </c>
      <c r="AB620" s="8" t="str">
        <f>TEXT(Table1[[#This Row],[Order Date]],"yyyy")</f>
        <v>2015</v>
      </c>
      <c r="AC620" s="13">
        <v>42147</v>
      </c>
      <c r="AD620" s="12">
        <v>54.937799999999996</v>
      </c>
      <c r="AE620" s="12">
        <v>13</v>
      </c>
      <c r="AF620" s="12">
        <v>79.62</v>
      </c>
      <c r="AG620" s="12">
        <v>86409</v>
      </c>
      <c r="AH620" s="7" t="str">
        <f>IF(COUNTIF(Returns!$A$2:$A$1635,Orders!AG620)&gt;0,"Returned","Not Returned")</f>
        <v>Not Returned</v>
      </c>
    </row>
    <row r="621" spans="5:34" ht="12.75" customHeight="1" thickTop="1" thickBot="1" x14ac:dyDescent="0.3">
      <c r="E621" s="9">
        <v>20809</v>
      </c>
      <c r="F621" s="2" t="s">
        <v>56</v>
      </c>
      <c r="G621" s="2">
        <v>0.02</v>
      </c>
      <c r="H621" s="2">
        <v>65.989999999999995</v>
      </c>
      <c r="I621" s="2">
        <v>8.99</v>
      </c>
      <c r="J621" s="2">
        <v>1108</v>
      </c>
      <c r="K621" s="7" t="str">
        <f>IF(COUNTIF(Table1[Customer ID],Table1[[#This Row],[Customer ID]])&gt;1,"Repeat Customer","One-Time Customer")</f>
        <v>Repeat Customer</v>
      </c>
      <c r="L621" s="2" t="s">
        <v>1210</v>
      </c>
      <c r="M621" s="2" t="s">
        <v>27</v>
      </c>
      <c r="N621" s="2" t="s">
        <v>58</v>
      </c>
      <c r="O621" s="2" t="s">
        <v>77</v>
      </c>
      <c r="P621" s="2" t="s">
        <v>78</v>
      </c>
      <c r="Q621" s="2" t="s">
        <v>59</v>
      </c>
      <c r="R621" s="2" t="s">
        <v>615</v>
      </c>
      <c r="S621" s="2">
        <v>0.56000000000000005</v>
      </c>
      <c r="T621" s="7">
        <f>Table1[[#This Row],[Profit]]/Table1[[#This Row],[Sales]]</f>
        <v>0.35064715813168257</v>
      </c>
      <c r="U621" s="2" t="s">
        <v>33</v>
      </c>
      <c r="V621" s="2" t="s">
        <v>61</v>
      </c>
      <c r="W621" s="2" t="s">
        <v>130</v>
      </c>
      <c r="X621" s="2" t="s">
        <v>1211</v>
      </c>
      <c r="Y621" s="2">
        <v>75146</v>
      </c>
      <c r="Z621" s="10">
        <v>42144</v>
      </c>
      <c r="AA621" s="14" t="str">
        <f>TEXT(Table1[[#This Row],[Order Date]],"mmmm")</f>
        <v>May</v>
      </c>
      <c r="AB621" s="8" t="str">
        <f>TEXT(Table1[[#This Row],[Order Date]],"yyyy")</f>
        <v>2015</v>
      </c>
      <c r="AC621" s="10">
        <v>42145</v>
      </c>
      <c r="AD621" s="2">
        <v>168.23699999999999</v>
      </c>
      <c r="AE621" s="2">
        <v>8</v>
      </c>
      <c r="AF621" s="2">
        <v>479.79</v>
      </c>
      <c r="AG621" s="2">
        <v>86409</v>
      </c>
      <c r="AH621" s="7" t="str">
        <f>IF(COUNTIF(Returns!$A$2:$A$1635,Orders!AG621)&gt;0,"Returned","Not Returned")</f>
        <v>Not Returned</v>
      </c>
    </row>
    <row r="622" spans="5:34" ht="12.75" customHeight="1" thickTop="1" thickBot="1" x14ac:dyDescent="0.3">
      <c r="E622" s="11">
        <v>22480</v>
      </c>
      <c r="F622" s="12" t="s">
        <v>56</v>
      </c>
      <c r="G622" s="12">
        <v>0.08</v>
      </c>
      <c r="H622" s="12">
        <v>8.3699999999999992</v>
      </c>
      <c r="I622" s="12">
        <v>10.16</v>
      </c>
      <c r="J622" s="12">
        <v>1109</v>
      </c>
      <c r="K622" s="7" t="str">
        <f>IF(COUNTIF(Table1[Customer ID],Table1[[#This Row],[Customer ID]])&gt;1,"Repeat Customer","One-Time Customer")</f>
        <v>One-Time Customer</v>
      </c>
      <c r="L622" s="12" t="s">
        <v>1212</v>
      </c>
      <c r="M622" s="12" t="s">
        <v>49</v>
      </c>
      <c r="N622" s="12" t="s">
        <v>114</v>
      </c>
      <c r="O622" s="12" t="s">
        <v>41</v>
      </c>
      <c r="P622" s="12" t="s">
        <v>50</v>
      </c>
      <c r="Q622" s="12" t="s">
        <v>236</v>
      </c>
      <c r="R622" s="12" t="s">
        <v>1213</v>
      </c>
      <c r="S622" s="12">
        <v>0.59</v>
      </c>
      <c r="T622" s="7">
        <f>Table1[[#This Row],[Profit]]/Table1[[#This Row],[Sales]]</f>
        <v>-1.5527296082209379</v>
      </c>
      <c r="U622" s="12" t="s">
        <v>33</v>
      </c>
      <c r="V622" s="12" t="s">
        <v>61</v>
      </c>
      <c r="W622" s="12" t="s">
        <v>130</v>
      </c>
      <c r="X622" s="12" t="s">
        <v>1214</v>
      </c>
      <c r="Y622" s="12">
        <v>78041</v>
      </c>
      <c r="Z622" s="13">
        <v>42184</v>
      </c>
      <c r="AA622" s="14" t="str">
        <f>TEXT(Table1[[#This Row],[Order Date]],"mmmm")</f>
        <v>June</v>
      </c>
      <c r="AB622" s="8" t="str">
        <f>TEXT(Table1[[#This Row],[Order Date]],"yyyy")</f>
        <v>2015</v>
      </c>
      <c r="AC622" s="13">
        <v>42184</v>
      </c>
      <c r="AD622" s="12">
        <v>-169.232</v>
      </c>
      <c r="AE622" s="12">
        <v>13</v>
      </c>
      <c r="AF622" s="12">
        <v>108.99</v>
      </c>
      <c r="AG622" s="12">
        <v>86410</v>
      </c>
      <c r="AH622" s="7" t="str">
        <f>IF(COUNTIF(Returns!$A$2:$A$1635,Orders!AG622)&gt;0,"Returned","Not Returned")</f>
        <v>Not Returned</v>
      </c>
    </row>
    <row r="623" spans="5:34" ht="12.75" customHeight="1" thickTop="1" thickBot="1" x14ac:dyDescent="0.3">
      <c r="E623" s="9">
        <v>20176</v>
      </c>
      <c r="F623" s="2" t="s">
        <v>37</v>
      </c>
      <c r="G623" s="2">
        <v>0.03</v>
      </c>
      <c r="H623" s="2">
        <v>300.98</v>
      </c>
      <c r="I623" s="2">
        <v>54.92</v>
      </c>
      <c r="J623" s="2">
        <v>1112</v>
      </c>
      <c r="K623" s="7" t="str">
        <f>IF(COUNTIF(Table1[Customer ID],Table1[[#This Row],[Customer ID]])&gt;1,"Repeat Customer","One-Time Customer")</f>
        <v>Repeat Customer</v>
      </c>
      <c r="L623" s="2" t="s">
        <v>1215</v>
      </c>
      <c r="M623" s="2" t="s">
        <v>39</v>
      </c>
      <c r="N623" s="2" t="s">
        <v>28</v>
      </c>
      <c r="O623" s="2" t="s">
        <v>41</v>
      </c>
      <c r="P623" s="2" t="s">
        <v>191</v>
      </c>
      <c r="Q623" s="2" t="s">
        <v>121</v>
      </c>
      <c r="R623" s="2" t="s">
        <v>192</v>
      </c>
      <c r="S623" s="2">
        <v>0.55000000000000004</v>
      </c>
      <c r="T623" s="7">
        <f>Table1[[#This Row],[Profit]]/Table1[[#This Row],[Sales]]</f>
        <v>0.36072724798884293</v>
      </c>
      <c r="U623" s="2" t="s">
        <v>33</v>
      </c>
      <c r="V623" s="2" t="s">
        <v>34</v>
      </c>
      <c r="W623" s="2" t="s">
        <v>45</v>
      </c>
      <c r="X623" s="2" t="s">
        <v>1216</v>
      </c>
      <c r="Y623" s="2">
        <v>92399</v>
      </c>
      <c r="Z623" s="10">
        <v>42096</v>
      </c>
      <c r="AA623" s="14" t="str">
        <f>TEXT(Table1[[#This Row],[Order Date]],"mmmm")</f>
        <v>April</v>
      </c>
      <c r="AB623" s="8" t="str">
        <f>TEXT(Table1[[#This Row],[Order Date]],"yyyy")</f>
        <v>2015</v>
      </c>
      <c r="AC623" s="10">
        <v>42098</v>
      </c>
      <c r="AD623" s="2">
        <v>1272.5808</v>
      </c>
      <c r="AE623" s="2">
        <v>12</v>
      </c>
      <c r="AF623" s="2">
        <v>3527.82</v>
      </c>
      <c r="AG623" s="2">
        <v>90832</v>
      </c>
      <c r="AH623" s="7" t="str">
        <f>IF(COUNTIF(Returns!$A$2:$A$1635,Orders!AG623)&gt;0,"Returned","Not Returned")</f>
        <v>Not Returned</v>
      </c>
    </row>
    <row r="624" spans="5:34" ht="12.75" customHeight="1" thickTop="1" thickBot="1" x14ac:dyDescent="0.3">
      <c r="E624" s="11">
        <v>20177</v>
      </c>
      <c r="F624" s="12" t="s">
        <v>37</v>
      </c>
      <c r="G624" s="12">
        <v>0.02</v>
      </c>
      <c r="H624" s="12">
        <v>2550.14</v>
      </c>
      <c r="I624" s="12">
        <v>29.7</v>
      </c>
      <c r="J624" s="12">
        <v>1112</v>
      </c>
      <c r="K624" s="7" t="str">
        <f>IF(COUNTIF(Table1[Customer ID],Table1[[#This Row],[Customer ID]])&gt;1,"Repeat Customer","One-Time Customer")</f>
        <v>Repeat Customer</v>
      </c>
      <c r="L624" s="12" t="s">
        <v>1215</v>
      </c>
      <c r="M624" s="12" t="s">
        <v>39</v>
      </c>
      <c r="N624" s="12" t="s">
        <v>28</v>
      </c>
      <c r="O624" s="12" t="s">
        <v>77</v>
      </c>
      <c r="P624" s="12" t="s">
        <v>85</v>
      </c>
      <c r="Q624" s="12" t="s">
        <v>43</v>
      </c>
      <c r="R624" s="12" t="s">
        <v>1217</v>
      </c>
      <c r="S624" s="12">
        <v>0.56999999999999995</v>
      </c>
      <c r="T624" s="7">
        <f>Table1[[#This Row],[Profit]]/Table1[[#This Row],[Sales]]</f>
        <v>-1.1474027112453467</v>
      </c>
      <c r="U624" s="12" t="s">
        <v>33</v>
      </c>
      <c r="V624" s="12" t="s">
        <v>34</v>
      </c>
      <c r="W624" s="12" t="s">
        <v>45</v>
      </c>
      <c r="X624" s="12" t="s">
        <v>1216</v>
      </c>
      <c r="Y624" s="12">
        <v>92399</v>
      </c>
      <c r="Z624" s="13">
        <v>42096</v>
      </c>
      <c r="AA624" s="14" t="str">
        <f>TEXT(Table1[[#This Row],[Order Date]],"mmmm")</f>
        <v>April</v>
      </c>
      <c r="AB624" s="8" t="str">
        <f>TEXT(Table1[[#This Row],[Order Date]],"yyyy")</f>
        <v>2015</v>
      </c>
      <c r="AC624" s="13">
        <v>42098</v>
      </c>
      <c r="AD624" s="12">
        <v>-5390.7388920000003</v>
      </c>
      <c r="AE624" s="12">
        <v>2</v>
      </c>
      <c r="AF624" s="12">
        <v>4698.21</v>
      </c>
      <c r="AG624" s="12">
        <v>90832</v>
      </c>
      <c r="AH624" s="7" t="str">
        <f>IF(COUNTIF(Returns!$A$2:$A$1635,Orders!AG624)&gt;0,"Returned","Not Returned")</f>
        <v>Not Returned</v>
      </c>
    </row>
    <row r="625" spans="5:34" ht="12.75" customHeight="1" thickTop="1" thickBot="1" x14ac:dyDescent="0.3">
      <c r="E625" s="9">
        <v>26060</v>
      </c>
      <c r="F625" s="2" t="s">
        <v>47</v>
      </c>
      <c r="G625" s="2">
        <v>0.01</v>
      </c>
      <c r="H625" s="2">
        <v>2.89</v>
      </c>
      <c r="I625" s="2">
        <v>0.5</v>
      </c>
      <c r="J625" s="2">
        <v>1113</v>
      </c>
      <c r="K625" s="7" t="str">
        <f>IF(COUNTIF(Table1[Customer ID],Table1[[#This Row],[Customer ID]])&gt;1,"Repeat Customer","One-Time Customer")</f>
        <v>Repeat Customer</v>
      </c>
      <c r="L625" s="2" t="s">
        <v>1218</v>
      </c>
      <c r="M625" s="2" t="s">
        <v>49</v>
      </c>
      <c r="N625" s="2" t="s">
        <v>28</v>
      </c>
      <c r="O625" s="2" t="s">
        <v>29</v>
      </c>
      <c r="P625" s="2" t="s">
        <v>134</v>
      </c>
      <c r="Q625" s="2" t="s">
        <v>59</v>
      </c>
      <c r="R625" s="2" t="s">
        <v>789</v>
      </c>
      <c r="S625" s="2">
        <v>0.38</v>
      </c>
      <c r="T625" s="7">
        <f>Table1[[#This Row],[Profit]]/Table1[[#This Row],[Sales]]</f>
        <v>0.69</v>
      </c>
      <c r="U625" s="2" t="s">
        <v>33</v>
      </c>
      <c r="V625" s="2" t="s">
        <v>34</v>
      </c>
      <c r="W625" s="2" t="s">
        <v>255</v>
      </c>
      <c r="X625" s="2" t="s">
        <v>1219</v>
      </c>
      <c r="Y625" s="2">
        <v>80004</v>
      </c>
      <c r="Z625" s="10">
        <v>42100</v>
      </c>
      <c r="AA625" s="14" t="str">
        <f>TEXT(Table1[[#This Row],[Order Date]],"mmmm")</f>
        <v>April</v>
      </c>
      <c r="AB625" s="8" t="str">
        <f>TEXT(Table1[[#This Row],[Order Date]],"yyyy")</f>
        <v>2015</v>
      </c>
      <c r="AC625" s="10">
        <v>42101</v>
      </c>
      <c r="AD625" s="2">
        <v>29.725199999999997</v>
      </c>
      <c r="AE625" s="2">
        <v>14</v>
      </c>
      <c r="AF625" s="2">
        <v>43.08</v>
      </c>
      <c r="AG625" s="2">
        <v>90833</v>
      </c>
      <c r="AH625" s="7" t="str">
        <f>IF(COUNTIF(Returns!$A$2:$A$1635,Orders!AG625)&gt;0,"Returned","Not Returned")</f>
        <v>Not Returned</v>
      </c>
    </row>
    <row r="626" spans="5:34" ht="12.75" customHeight="1" thickTop="1" thickBot="1" x14ac:dyDescent="0.3">
      <c r="E626" s="11">
        <v>26061</v>
      </c>
      <c r="F626" s="12" t="s">
        <v>47</v>
      </c>
      <c r="G626" s="12">
        <v>0</v>
      </c>
      <c r="H626" s="12">
        <v>55.99</v>
      </c>
      <c r="I626" s="12">
        <v>5</v>
      </c>
      <c r="J626" s="12">
        <v>1113</v>
      </c>
      <c r="K626" s="7" t="str">
        <f>IF(COUNTIF(Table1[Customer ID],Table1[[#This Row],[Customer ID]])&gt;1,"Repeat Customer","One-Time Customer")</f>
        <v>Repeat Customer</v>
      </c>
      <c r="L626" s="12" t="s">
        <v>1218</v>
      </c>
      <c r="M626" s="12" t="s">
        <v>49</v>
      </c>
      <c r="N626" s="12" t="s">
        <v>28</v>
      </c>
      <c r="O626" s="12" t="s">
        <v>77</v>
      </c>
      <c r="P626" s="12" t="s">
        <v>78</v>
      </c>
      <c r="Q626" s="12" t="s">
        <v>51</v>
      </c>
      <c r="R626" s="12" t="s">
        <v>689</v>
      </c>
      <c r="S626" s="12">
        <v>0.8</v>
      </c>
      <c r="T626" s="7">
        <f>Table1[[#This Row],[Profit]]/Table1[[#This Row],[Sales]]</f>
        <v>-0.72262773722627738</v>
      </c>
      <c r="U626" s="12" t="s">
        <v>33</v>
      </c>
      <c r="V626" s="12" t="s">
        <v>34</v>
      </c>
      <c r="W626" s="12" t="s">
        <v>255</v>
      </c>
      <c r="X626" s="12" t="s">
        <v>1219</v>
      </c>
      <c r="Y626" s="12">
        <v>80004</v>
      </c>
      <c r="Z626" s="13">
        <v>42100</v>
      </c>
      <c r="AA626" s="14" t="str">
        <f>TEXT(Table1[[#This Row],[Order Date]],"mmmm")</f>
        <v>April</v>
      </c>
      <c r="AB626" s="8" t="str">
        <f>TEXT(Table1[[#This Row],[Order Date]],"yyyy")</f>
        <v>2015</v>
      </c>
      <c r="AC626" s="13">
        <v>42102</v>
      </c>
      <c r="AD626" s="12">
        <v>-187.11</v>
      </c>
      <c r="AE626" s="12">
        <v>5</v>
      </c>
      <c r="AF626" s="12">
        <v>258.93</v>
      </c>
      <c r="AG626" s="12">
        <v>90833</v>
      </c>
      <c r="AH626" s="7" t="str">
        <f>IF(COUNTIF(Returns!$A$2:$A$1635,Orders!AG626)&gt;0,"Returned","Not Returned")</f>
        <v>Not Returned</v>
      </c>
    </row>
    <row r="627" spans="5:34" ht="13.8" thickTop="1" thickBot="1" x14ac:dyDescent="0.3">
      <c r="E627" s="9">
        <v>21579</v>
      </c>
      <c r="F627" s="2" t="s">
        <v>37</v>
      </c>
      <c r="G627" s="2">
        <v>0.06</v>
      </c>
      <c r="H627" s="2">
        <v>64.650000000000006</v>
      </c>
      <c r="I627" s="2">
        <v>35</v>
      </c>
      <c r="J627" s="2">
        <v>1117</v>
      </c>
      <c r="K627" s="7" t="str">
        <f>IF(COUNTIF(Table1[Customer ID],Table1[[#This Row],[Customer ID]])&gt;1,"Repeat Customer","One-Time Customer")</f>
        <v>One-Time Customer</v>
      </c>
      <c r="L627" s="2" t="s">
        <v>1220</v>
      </c>
      <c r="M627" s="2" t="s">
        <v>49</v>
      </c>
      <c r="N627" s="2" t="s">
        <v>40</v>
      </c>
      <c r="O627" s="2" t="s">
        <v>29</v>
      </c>
      <c r="P627" s="2" t="s">
        <v>141</v>
      </c>
      <c r="Q627" s="2" t="s">
        <v>236</v>
      </c>
      <c r="R627" s="2" t="s">
        <v>928</v>
      </c>
      <c r="S627" s="2">
        <v>0.8</v>
      </c>
      <c r="T627" s="7">
        <f>Table1[[#This Row],[Profit]]/Table1[[#This Row],[Sales]]</f>
        <v>-0.50175504322766573</v>
      </c>
      <c r="U627" s="2" t="s">
        <v>33</v>
      </c>
      <c r="V627" s="2" t="s">
        <v>34</v>
      </c>
      <c r="W627" s="2" t="s">
        <v>378</v>
      </c>
      <c r="X627" s="2" t="s">
        <v>1221</v>
      </c>
      <c r="Y627" s="2">
        <v>85705</v>
      </c>
      <c r="Z627" s="10">
        <v>42040</v>
      </c>
      <c r="AA627" s="14" t="str">
        <f>TEXT(Table1[[#This Row],[Order Date]],"mmmm")</f>
        <v>February</v>
      </c>
      <c r="AB627" s="8" t="str">
        <f>TEXT(Table1[[#This Row],[Order Date]],"yyyy")</f>
        <v>2015</v>
      </c>
      <c r="AC627" s="10">
        <v>42041</v>
      </c>
      <c r="AD627" s="2">
        <v>-139.28720000000001</v>
      </c>
      <c r="AE627" s="2">
        <v>4</v>
      </c>
      <c r="AF627" s="2">
        <v>277.60000000000002</v>
      </c>
      <c r="AG627" s="2">
        <v>86768</v>
      </c>
      <c r="AH627" s="7" t="str">
        <f>IF(COUNTIF(Returns!$A$2:$A$1635,Orders!AG627)&gt;0,"Returned","Not Returned")</f>
        <v>Not Returned</v>
      </c>
    </row>
    <row r="628" spans="5:34" ht="12.75" customHeight="1" thickTop="1" thickBot="1" x14ac:dyDescent="0.3">
      <c r="E628" s="11">
        <v>21329</v>
      </c>
      <c r="F628" s="12" t="s">
        <v>106</v>
      </c>
      <c r="G628" s="12">
        <v>0.04</v>
      </c>
      <c r="H628" s="12">
        <v>19.98</v>
      </c>
      <c r="I628" s="12">
        <v>8.68</v>
      </c>
      <c r="J628" s="12">
        <v>1121</v>
      </c>
      <c r="K628" s="7" t="str">
        <f>IF(COUNTIF(Table1[Customer ID],Table1[[#This Row],[Customer ID]])&gt;1,"Repeat Customer","One-Time Customer")</f>
        <v>Repeat Customer</v>
      </c>
      <c r="L628" s="12" t="s">
        <v>1222</v>
      </c>
      <c r="M628" s="12" t="s">
        <v>49</v>
      </c>
      <c r="N628" s="12" t="s">
        <v>114</v>
      </c>
      <c r="O628" s="12" t="s">
        <v>29</v>
      </c>
      <c r="P628" s="12" t="s">
        <v>93</v>
      </c>
      <c r="Q628" s="12" t="s">
        <v>59</v>
      </c>
      <c r="R628" s="12" t="s">
        <v>1223</v>
      </c>
      <c r="S628" s="12">
        <v>0.37</v>
      </c>
      <c r="T628" s="7">
        <f>Table1[[#This Row],[Profit]]/Table1[[#This Row],[Sales]]</f>
        <v>0.64270411806712691</v>
      </c>
      <c r="U628" s="12" t="s">
        <v>33</v>
      </c>
      <c r="V628" s="12" t="s">
        <v>34</v>
      </c>
      <c r="W628" s="12" t="s">
        <v>45</v>
      </c>
      <c r="X628" s="12" t="s">
        <v>1224</v>
      </c>
      <c r="Y628" s="12">
        <v>92592</v>
      </c>
      <c r="Z628" s="13">
        <v>42042</v>
      </c>
      <c r="AA628" s="14" t="str">
        <f>TEXT(Table1[[#This Row],[Order Date]],"mmmm")</f>
        <v>February</v>
      </c>
      <c r="AB628" s="8" t="str">
        <f>TEXT(Table1[[#This Row],[Order Date]],"yyyy")</f>
        <v>2015</v>
      </c>
      <c r="AC628" s="13">
        <v>42049</v>
      </c>
      <c r="AD628" s="12">
        <v>108</v>
      </c>
      <c r="AE628" s="12">
        <v>8</v>
      </c>
      <c r="AF628" s="12">
        <v>168.04</v>
      </c>
      <c r="AG628" s="12">
        <v>86767</v>
      </c>
      <c r="AH628" s="7" t="str">
        <f>IF(COUNTIF(Returns!$A$2:$A$1635,Orders!AG628)&gt;0,"Returned","Not Returned")</f>
        <v>Not Returned</v>
      </c>
    </row>
    <row r="629" spans="5:34" ht="12.75" customHeight="1" thickTop="1" thickBot="1" x14ac:dyDescent="0.3">
      <c r="E629" s="9">
        <v>21330</v>
      </c>
      <c r="F629" s="2" t="s">
        <v>106</v>
      </c>
      <c r="G629" s="2">
        <v>0.08</v>
      </c>
      <c r="H629" s="2">
        <v>125.99</v>
      </c>
      <c r="I629" s="2">
        <v>7.69</v>
      </c>
      <c r="J629" s="2">
        <v>1121</v>
      </c>
      <c r="K629" s="7" t="str">
        <f>IF(COUNTIF(Table1[Customer ID],Table1[[#This Row],[Customer ID]])&gt;1,"Repeat Customer","One-Time Customer")</f>
        <v>Repeat Customer</v>
      </c>
      <c r="L629" s="2" t="s">
        <v>1222</v>
      </c>
      <c r="M629" s="2" t="s">
        <v>49</v>
      </c>
      <c r="N629" s="2" t="s">
        <v>114</v>
      </c>
      <c r="O629" s="2" t="s">
        <v>77</v>
      </c>
      <c r="P629" s="2" t="s">
        <v>78</v>
      </c>
      <c r="Q629" s="2" t="s">
        <v>59</v>
      </c>
      <c r="R629" s="2" t="s">
        <v>1225</v>
      </c>
      <c r="S629" s="2">
        <v>0.57999999999999996</v>
      </c>
      <c r="T629" s="7">
        <f>Table1[[#This Row],[Profit]]/Table1[[#This Row],[Sales]]</f>
        <v>0.53614135842833988</v>
      </c>
      <c r="U629" s="2" t="s">
        <v>33</v>
      </c>
      <c r="V629" s="2" t="s">
        <v>34</v>
      </c>
      <c r="W629" s="2" t="s">
        <v>45</v>
      </c>
      <c r="X629" s="2" t="s">
        <v>1224</v>
      </c>
      <c r="Y629" s="2">
        <v>92592</v>
      </c>
      <c r="Z629" s="10">
        <v>42042</v>
      </c>
      <c r="AA629" s="14" t="str">
        <f>TEXT(Table1[[#This Row],[Order Date]],"mmmm")</f>
        <v>February</v>
      </c>
      <c r="AB629" s="8" t="str">
        <f>TEXT(Table1[[#This Row],[Order Date]],"yyyy")</f>
        <v>2015</v>
      </c>
      <c r="AC629" s="10">
        <v>42044</v>
      </c>
      <c r="AD629" s="2">
        <v>377.154</v>
      </c>
      <c r="AE629" s="2">
        <v>7</v>
      </c>
      <c r="AF629" s="2">
        <v>703.46</v>
      </c>
      <c r="AG629" s="2">
        <v>86767</v>
      </c>
      <c r="AH629" s="7" t="str">
        <f>IF(COUNTIF(Returns!$A$2:$A$1635,Orders!AG629)&gt;0,"Returned","Not Returned")</f>
        <v>Not Returned</v>
      </c>
    </row>
    <row r="630" spans="5:34" ht="12.75" customHeight="1" thickTop="1" thickBot="1" x14ac:dyDescent="0.3">
      <c r="E630" s="11">
        <v>20612</v>
      </c>
      <c r="F630" s="12" t="s">
        <v>25</v>
      </c>
      <c r="G630" s="12">
        <v>0.03</v>
      </c>
      <c r="H630" s="12">
        <v>7.3</v>
      </c>
      <c r="I630" s="12">
        <v>7.72</v>
      </c>
      <c r="J630" s="12">
        <v>1123</v>
      </c>
      <c r="K630" s="7" t="str">
        <f>IF(COUNTIF(Table1[Customer ID],Table1[[#This Row],[Customer ID]])&gt;1,"Repeat Customer","One-Time Customer")</f>
        <v>Repeat Customer</v>
      </c>
      <c r="L630" s="12" t="s">
        <v>1226</v>
      </c>
      <c r="M630" s="12" t="s">
        <v>49</v>
      </c>
      <c r="N630" s="12" t="s">
        <v>58</v>
      </c>
      <c r="O630" s="12" t="s">
        <v>29</v>
      </c>
      <c r="P630" s="12" t="s">
        <v>109</v>
      </c>
      <c r="Q630" s="12" t="s">
        <v>59</v>
      </c>
      <c r="R630" s="12" t="s">
        <v>1227</v>
      </c>
      <c r="S630" s="12">
        <v>0.38</v>
      </c>
      <c r="T630" s="7">
        <f>Table1[[#This Row],[Profit]]/Table1[[#This Row],[Sales]]</f>
        <v>-1.2262522922497829</v>
      </c>
      <c r="U630" s="12" t="s">
        <v>33</v>
      </c>
      <c r="V630" s="12" t="s">
        <v>34</v>
      </c>
      <c r="W630" s="12" t="s">
        <v>45</v>
      </c>
      <c r="X630" s="12" t="s">
        <v>547</v>
      </c>
      <c r="Y630" s="12">
        <v>95661</v>
      </c>
      <c r="Z630" s="13">
        <v>42078</v>
      </c>
      <c r="AA630" s="14" t="str">
        <f>TEXT(Table1[[#This Row],[Order Date]],"mmmm")</f>
        <v>March</v>
      </c>
      <c r="AB630" s="8" t="str">
        <f>TEXT(Table1[[#This Row],[Order Date]],"yyyy")</f>
        <v>2015</v>
      </c>
      <c r="AC630" s="13">
        <v>42081</v>
      </c>
      <c r="AD630" s="12">
        <v>-127.05200000000001</v>
      </c>
      <c r="AE630" s="12">
        <v>14</v>
      </c>
      <c r="AF630" s="12">
        <v>103.61</v>
      </c>
      <c r="AG630" s="12">
        <v>87015</v>
      </c>
      <c r="AH630" s="7" t="str">
        <f>IF(COUNTIF(Returns!$A$2:$A$1635,Orders!AG630)&gt;0,"Returned","Not Returned")</f>
        <v>Not Returned</v>
      </c>
    </row>
    <row r="631" spans="5:34" ht="12.75" customHeight="1" thickTop="1" thickBot="1" x14ac:dyDescent="0.3">
      <c r="E631" s="9">
        <v>18212</v>
      </c>
      <c r="F631" s="2" t="s">
        <v>25</v>
      </c>
      <c r="G631" s="2">
        <v>0.09</v>
      </c>
      <c r="H631" s="2">
        <v>175.99</v>
      </c>
      <c r="I631" s="2">
        <v>4.99</v>
      </c>
      <c r="J631" s="2">
        <v>1123</v>
      </c>
      <c r="K631" s="7" t="str">
        <f>IF(COUNTIF(Table1[Customer ID],Table1[[#This Row],[Customer ID]])&gt;1,"Repeat Customer","One-Time Customer")</f>
        <v>Repeat Customer</v>
      </c>
      <c r="L631" s="2" t="s">
        <v>1226</v>
      </c>
      <c r="M631" s="2" t="s">
        <v>49</v>
      </c>
      <c r="N631" s="2" t="s">
        <v>58</v>
      </c>
      <c r="O631" s="2" t="s">
        <v>77</v>
      </c>
      <c r="P631" s="2" t="s">
        <v>78</v>
      </c>
      <c r="Q631" s="2" t="s">
        <v>59</v>
      </c>
      <c r="R631" s="2" t="s">
        <v>139</v>
      </c>
      <c r="S631" s="2">
        <v>0.59</v>
      </c>
      <c r="T631" s="7">
        <f>Table1[[#This Row],[Profit]]/Table1[[#This Row],[Sales]]</f>
        <v>0.69000000000000006</v>
      </c>
      <c r="U631" s="2" t="s">
        <v>33</v>
      </c>
      <c r="V631" s="2" t="s">
        <v>34</v>
      </c>
      <c r="W631" s="2" t="s">
        <v>45</v>
      </c>
      <c r="X631" s="2" t="s">
        <v>547</v>
      </c>
      <c r="Y631" s="2">
        <v>95661</v>
      </c>
      <c r="Z631" s="10">
        <v>42175</v>
      </c>
      <c r="AA631" s="14" t="str">
        <f>TEXT(Table1[[#This Row],[Order Date]],"mmmm")</f>
        <v>June</v>
      </c>
      <c r="AB631" s="8" t="str">
        <f>TEXT(Table1[[#This Row],[Order Date]],"yyyy")</f>
        <v>2015</v>
      </c>
      <c r="AC631" s="10">
        <v>42177</v>
      </c>
      <c r="AD631" s="2">
        <v>2169.7464</v>
      </c>
      <c r="AE631" s="2">
        <v>22</v>
      </c>
      <c r="AF631" s="2">
        <v>3144.56</v>
      </c>
      <c r="AG631" s="2">
        <v>87016</v>
      </c>
      <c r="AH631" s="7" t="str">
        <f>IF(COUNTIF(Returns!$A$2:$A$1635,Orders!AG631)&gt;0,"Returned","Not Returned")</f>
        <v>Not Returned</v>
      </c>
    </row>
    <row r="632" spans="5:34" ht="12.75" customHeight="1" thickTop="1" thickBot="1" x14ac:dyDescent="0.3">
      <c r="E632" s="11">
        <v>18211</v>
      </c>
      <c r="F632" s="12" t="s">
        <v>25</v>
      </c>
      <c r="G632" s="12">
        <v>0.09</v>
      </c>
      <c r="H632" s="12">
        <v>160.97999999999999</v>
      </c>
      <c r="I632" s="12">
        <v>35.020000000000003</v>
      </c>
      <c r="J632" s="12">
        <v>1124</v>
      </c>
      <c r="K632" s="7" t="str">
        <f>IF(COUNTIF(Table1[Customer ID],Table1[[#This Row],[Customer ID]])&gt;1,"Repeat Customer","One-Time Customer")</f>
        <v>One-Time Customer</v>
      </c>
      <c r="L632" s="12" t="s">
        <v>1228</v>
      </c>
      <c r="M632" s="12" t="s">
        <v>39</v>
      </c>
      <c r="N632" s="12" t="s">
        <v>58</v>
      </c>
      <c r="O632" s="12" t="s">
        <v>41</v>
      </c>
      <c r="P632" s="12" t="s">
        <v>191</v>
      </c>
      <c r="Q632" s="12" t="s">
        <v>121</v>
      </c>
      <c r="R632" s="12" t="s">
        <v>748</v>
      </c>
      <c r="S632" s="12">
        <v>0.72</v>
      </c>
      <c r="T632" s="7">
        <f>Table1[[#This Row],[Profit]]/Table1[[#This Row],[Sales]]</f>
        <v>-8.6667269752960782E-2</v>
      </c>
      <c r="U632" s="12" t="s">
        <v>33</v>
      </c>
      <c r="V632" s="12" t="s">
        <v>53</v>
      </c>
      <c r="W632" s="12" t="s">
        <v>228</v>
      </c>
      <c r="X632" s="12" t="s">
        <v>1229</v>
      </c>
      <c r="Y632" s="12">
        <v>6360</v>
      </c>
      <c r="Z632" s="13">
        <v>42175</v>
      </c>
      <c r="AA632" s="14" t="str">
        <f>TEXT(Table1[[#This Row],[Order Date]],"mmmm")</f>
        <v>June</v>
      </c>
      <c r="AB632" s="8" t="str">
        <f>TEXT(Table1[[#This Row],[Order Date]],"yyyy")</f>
        <v>2015</v>
      </c>
      <c r="AC632" s="13">
        <v>42176</v>
      </c>
      <c r="AD632" s="12">
        <v>-229.93</v>
      </c>
      <c r="AE632" s="12">
        <v>18</v>
      </c>
      <c r="AF632" s="12">
        <v>2653.02</v>
      </c>
      <c r="AG632" s="12">
        <v>87016</v>
      </c>
      <c r="AH632" s="7" t="str">
        <f>IF(COUNTIF(Returns!$A$2:$A$1635,Orders!AG632)&gt;0,"Returned","Not Returned")</f>
        <v>Not Returned</v>
      </c>
    </row>
    <row r="633" spans="5:34" ht="12.75" customHeight="1" thickTop="1" thickBot="1" x14ac:dyDescent="0.3">
      <c r="E633" s="9">
        <v>22052</v>
      </c>
      <c r="F633" s="2" t="s">
        <v>56</v>
      </c>
      <c r="G633" s="2">
        <v>0.02</v>
      </c>
      <c r="H633" s="2">
        <v>4.0599999999999996</v>
      </c>
      <c r="I633" s="2">
        <v>6.89</v>
      </c>
      <c r="J633" s="2">
        <v>1127</v>
      </c>
      <c r="K633" s="7" t="str">
        <f>IF(COUNTIF(Table1[Customer ID],Table1[[#This Row],[Customer ID]])&gt;1,"Repeat Customer","One-Time Customer")</f>
        <v>Repeat Customer</v>
      </c>
      <c r="L633" s="2" t="s">
        <v>1230</v>
      </c>
      <c r="M633" s="2" t="s">
        <v>49</v>
      </c>
      <c r="N633" s="2" t="s">
        <v>114</v>
      </c>
      <c r="O633" s="2" t="s">
        <v>29</v>
      </c>
      <c r="P633" s="2" t="s">
        <v>257</v>
      </c>
      <c r="Q633" s="2" t="s">
        <v>59</v>
      </c>
      <c r="R633" s="2" t="s">
        <v>910</v>
      </c>
      <c r="S633" s="2">
        <v>0.6</v>
      </c>
      <c r="T633" s="7">
        <f>Table1[[#This Row],[Profit]]/Table1[[#This Row],[Sales]]</f>
        <v>-1.4030115252207751</v>
      </c>
      <c r="U633" s="2" t="s">
        <v>33</v>
      </c>
      <c r="V633" s="2" t="s">
        <v>61</v>
      </c>
      <c r="W633" s="2" t="s">
        <v>130</v>
      </c>
      <c r="X633" s="2" t="s">
        <v>1231</v>
      </c>
      <c r="Y633" s="2">
        <v>78852</v>
      </c>
      <c r="Z633" s="10">
        <v>42059</v>
      </c>
      <c r="AA633" s="14" t="str">
        <f>TEXT(Table1[[#This Row],[Order Date]],"mmmm")</f>
        <v>February</v>
      </c>
      <c r="AB633" s="8" t="str">
        <f>TEXT(Table1[[#This Row],[Order Date]],"yyyy")</f>
        <v>2015</v>
      </c>
      <c r="AC633" s="10">
        <v>42061</v>
      </c>
      <c r="AD633" s="2">
        <v>-93.735199999999992</v>
      </c>
      <c r="AE633" s="2">
        <v>16</v>
      </c>
      <c r="AF633" s="2">
        <v>66.81</v>
      </c>
      <c r="AG633" s="2">
        <v>87221</v>
      </c>
      <c r="AH633" s="7" t="str">
        <f>IF(COUNTIF(Returns!$A$2:$A$1635,Orders!AG633)&gt;0,"Returned","Not Returned")</f>
        <v>Not Returned</v>
      </c>
    </row>
    <row r="634" spans="5:34" ht="12.75" customHeight="1" thickTop="1" thickBot="1" x14ac:dyDescent="0.3">
      <c r="E634" s="11">
        <v>26377</v>
      </c>
      <c r="F634" s="12" t="s">
        <v>106</v>
      </c>
      <c r="G634" s="12">
        <v>0.04</v>
      </c>
      <c r="H634" s="12">
        <v>4.71</v>
      </c>
      <c r="I634" s="12">
        <v>0.7</v>
      </c>
      <c r="J634" s="12">
        <v>1127</v>
      </c>
      <c r="K634" s="7" t="str">
        <f>IF(COUNTIF(Table1[Customer ID],Table1[[#This Row],[Customer ID]])&gt;1,"Repeat Customer","One-Time Customer")</f>
        <v>Repeat Customer</v>
      </c>
      <c r="L634" s="12" t="s">
        <v>1230</v>
      </c>
      <c r="M634" s="12" t="s">
        <v>49</v>
      </c>
      <c r="N634" s="12" t="s">
        <v>114</v>
      </c>
      <c r="O634" s="12" t="s">
        <v>29</v>
      </c>
      <c r="P634" s="12" t="s">
        <v>66</v>
      </c>
      <c r="Q634" s="12" t="s">
        <v>31</v>
      </c>
      <c r="R634" s="12" t="s">
        <v>1232</v>
      </c>
      <c r="S634" s="12">
        <v>0.8</v>
      </c>
      <c r="T634" s="7">
        <f>Table1[[#This Row],[Profit]]/Table1[[#This Row],[Sales]]</f>
        <v>5.0044189129474156E-2</v>
      </c>
      <c r="U634" s="12" t="s">
        <v>33</v>
      </c>
      <c r="V634" s="12" t="s">
        <v>61</v>
      </c>
      <c r="W634" s="12" t="s">
        <v>130</v>
      </c>
      <c r="X634" s="12" t="s">
        <v>1231</v>
      </c>
      <c r="Y634" s="12">
        <v>78852</v>
      </c>
      <c r="Z634" s="13">
        <v>42177</v>
      </c>
      <c r="AA634" s="14" t="str">
        <f>TEXT(Table1[[#This Row],[Order Date]],"mmmm")</f>
        <v>June</v>
      </c>
      <c r="AB634" s="8" t="str">
        <f>TEXT(Table1[[#This Row],[Order Date]],"yyyy")</f>
        <v>2015</v>
      </c>
      <c r="AC634" s="13">
        <v>42181</v>
      </c>
      <c r="AD634" s="12">
        <v>4.53</v>
      </c>
      <c r="AE634" s="12">
        <v>19</v>
      </c>
      <c r="AF634" s="12">
        <v>90.52</v>
      </c>
      <c r="AG634" s="12">
        <v>87222</v>
      </c>
      <c r="AH634" s="7" t="str">
        <f>IF(COUNTIF(Returns!$A$2:$A$1635,Orders!AG634)&gt;0,"Returned","Not Returned")</f>
        <v>Not Returned</v>
      </c>
    </row>
    <row r="635" spans="5:34" ht="12.75" customHeight="1" thickTop="1" thickBot="1" x14ac:dyDescent="0.3">
      <c r="E635" s="9">
        <v>26378</v>
      </c>
      <c r="F635" s="2" t="s">
        <v>106</v>
      </c>
      <c r="G635" s="2">
        <v>0.06</v>
      </c>
      <c r="H635" s="2">
        <v>4.2</v>
      </c>
      <c r="I635" s="2">
        <v>2.2599999999999998</v>
      </c>
      <c r="J635" s="2">
        <v>1128</v>
      </c>
      <c r="K635" s="7" t="str">
        <f>IF(COUNTIF(Table1[Customer ID],Table1[[#This Row],[Customer ID]])&gt;1,"Repeat Customer","One-Time Customer")</f>
        <v>One-Time Customer</v>
      </c>
      <c r="L635" s="2" t="s">
        <v>1233</v>
      </c>
      <c r="M635" s="2" t="s">
        <v>49</v>
      </c>
      <c r="N635" s="2" t="s">
        <v>114</v>
      </c>
      <c r="O635" s="2" t="s">
        <v>29</v>
      </c>
      <c r="P635" s="2" t="s">
        <v>93</v>
      </c>
      <c r="Q635" s="2" t="s">
        <v>31</v>
      </c>
      <c r="R635" s="2" t="s">
        <v>1234</v>
      </c>
      <c r="S635" s="2">
        <v>0.36</v>
      </c>
      <c r="T635" s="7">
        <f>Table1[[#This Row],[Profit]]/Table1[[#This Row],[Sales]]</f>
        <v>0.17473646596390924</v>
      </c>
      <c r="U635" s="2" t="s">
        <v>33</v>
      </c>
      <c r="V635" s="2" t="s">
        <v>61</v>
      </c>
      <c r="W635" s="2" t="s">
        <v>130</v>
      </c>
      <c r="X635" s="2" t="s">
        <v>1235</v>
      </c>
      <c r="Y635" s="2">
        <v>78539</v>
      </c>
      <c r="Z635" s="10">
        <v>42177</v>
      </c>
      <c r="AA635" s="14" t="str">
        <f>TEXT(Table1[[#This Row],[Order Date]],"mmmm")</f>
        <v>June</v>
      </c>
      <c r="AB635" s="8" t="str">
        <f>TEXT(Table1[[#This Row],[Order Date]],"yyyy")</f>
        <v>2015</v>
      </c>
      <c r="AC635" s="10">
        <v>42182</v>
      </c>
      <c r="AD635" s="2">
        <v>9.7799999999999994</v>
      </c>
      <c r="AE635" s="2">
        <v>13</v>
      </c>
      <c r="AF635" s="2">
        <v>55.97</v>
      </c>
      <c r="AG635" s="2">
        <v>87222</v>
      </c>
      <c r="AH635" s="7" t="str">
        <f>IF(COUNTIF(Returns!$A$2:$A$1635,Orders!AG635)&gt;0,"Returned","Not Returned")</f>
        <v>Not Returned</v>
      </c>
    </row>
    <row r="636" spans="5:34" ht="12.75" customHeight="1" thickTop="1" thickBot="1" x14ac:dyDescent="0.3">
      <c r="E636" s="11">
        <v>4501</v>
      </c>
      <c r="F636" s="12" t="s">
        <v>106</v>
      </c>
      <c r="G636" s="12">
        <v>0.04</v>
      </c>
      <c r="H636" s="12">
        <v>8.6</v>
      </c>
      <c r="I636" s="12">
        <v>6.19</v>
      </c>
      <c r="J636" s="12">
        <v>1129</v>
      </c>
      <c r="K636" s="7" t="str">
        <f>IF(COUNTIF(Table1[Customer ID],Table1[[#This Row],[Customer ID]])&gt;1,"Repeat Customer","One-Time Customer")</f>
        <v>Repeat Customer</v>
      </c>
      <c r="L636" s="12" t="s">
        <v>1236</v>
      </c>
      <c r="M636" s="12" t="s">
        <v>49</v>
      </c>
      <c r="N636" s="12" t="s">
        <v>40</v>
      </c>
      <c r="O636" s="12" t="s">
        <v>29</v>
      </c>
      <c r="P636" s="12" t="s">
        <v>109</v>
      </c>
      <c r="Q636" s="12" t="s">
        <v>59</v>
      </c>
      <c r="R636" s="12" t="s">
        <v>924</v>
      </c>
      <c r="S636" s="12">
        <v>0.38</v>
      </c>
      <c r="T636" s="7">
        <f>Table1[[#This Row],[Profit]]/Table1[[#This Row],[Sales]]</f>
        <v>-0.20475357761663351</v>
      </c>
      <c r="U636" s="12" t="s">
        <v>33</v>
      </c>
      <c r="V636" s="12" t="s">
        <v>53</v>
      </c>
      <c r="W636" s="12" t="s">
        <v>193</v>
      </c>
      <c r="X636" s="12" t="s">
        <v>194</v>
      </c>
      <c r="Y636" s="12">
        <v>2118</v>
      </c>
      <c r="Z636" s="13">
        <v>42051</v>
      </c>
      <c r="AA636" s="14" t="str">
        <f>TEXT(Table1[[#This Row],[Order Date]],"mmmm")</f>
        <v>February</v>
      </c>
      <c r="AB636" s="8" t="str">
        <f>TEXT(Table1[[#This Row],[Order Date]],"yyyy")</f>
        <v>2015</v>
      </c>
      <c r="AC636" s="13">
        <v>42058</v>
      </c>
      <c r="AD636" s="12">
        <v>-63.813500000000005</v>
      </c>
      <c r="AE636" s="12">
        <v>37</v>
      </c>
      <c r="AF636" s="12">
        <v>311.66000000000003</v>
      </c>
      <c r="AG636" s="12">
        <v>32037</v>
      </c>
      <c r="AH636" s="7" t="str">
        <f>IF(COUNTIF(Returns!$A$2:$A$1635,Orders!AG636)&gt;0,"Returned","Not Returned")</f>
        <v>Not Returned</v>
      </c>
    </row>
    <row r="637" spans="5:34" ht="12.75" customHeight="1" thickTop="1" thickBot="1" x14ac:dyDescent="0.3">
      <c r="E637" s="9">
        <v>4502</v>
      </c>
      <c r="F637" s="2" t="s">
        <v>106</v>
      </c>
      <c r="G637" s="2">
        <v>7.0000000000000007E-2</v>
      </c>
      <c r="H637" s="2">
        <v>699.99</v>
      </c>
      <c r="I637" s="2">
        <v>24.49</v>
      </c>
      <c r="J637" s="2">
        <v>1129</v>
      </c>
      <c r="K637" s="7" t="str">
        <f>IF(COUNTIF(Table1[Customer ID],Table1[[#This Row],[Customer ID]])&gt;1,"Repeat Customer","One-Time Customer")</f>
        <v>Repeat Customer</v>
      </c>
      <c r="L637" s="2" t="s">
        <v>1236</v>
      </c>
      <c r="M637" s="2" t="s">
        <v>49</v>
      </c>
      <c r="N637" s="2" t="s">
        <v>40</v>
      </c>
      <c r="O637" s="2" t="s">
        <v>77</v>
      </c>
      <c r="P637" s="2" t="s">
        <v>587</v>
      </c>
      <c r="Q637" s="2" t="s">
        <v>236</v>
      </c>
      <c r="R637" s="2" t="s">
        <v>1237</v>
      </c>
      <c r="S637" s="2">
        <v>0.54</v>
      </c>
      <c r="T637" s="7">
        <f>Table1[[#This Row],[Profit]]/Table1[[#This Row],[Sales]]</f>
        <v>3.2982476063395626E-2</v>
      </c>
      <c r="U637" s="2" t="s">
        <v>33</v>
      </c>
      <c r="V637" s="2" t="s">
        <v>53</v>
      </c>
      <c r="W637" s="2" t="s">
        <v>193</v>
      </c>
      <c r="X637" s="2" t="s">
        <v>194</v>
      </c>
      <c r="Y637" s="2">
        <v>2118</v>
      </c>
      <c r="Z637" s="10">
        <v>42051</v>
      </c>
      <c r="AA637" s="14" t="str">
        <f>TEXT(Table1[[#This Row],[Order Date]],"mmmm")</f>
        <v>February</v>
      </c>
      <c r="AB637" s="8" t="str">
        <f>TEXT(Table1[[#This Row],[Order Date]],"yyyy")</f>
        <v>2015</v>
      </c>
      <c r="AC637" s="10">
        <v>42055</v>
      </c>
      <c r="AD637" s="2">
        <v>325.29000000000002</v>
      </c>
      <c r="AE637" s="2">
        <v>15</v>
      </c>
      <c r="AF637" s="2">
        <v>9862.51</v>
      </c>
      <c r="AG637" s="2">
        <v>32037</v>
      </c>
      <c r="AH637" s="7" t="str">
        <f>IF(COUNTIF(Returns!$A$2:$A$1635,Orders!AG637)&gt;0,"Returned","Not Returned")</f>
        <v>Not Returned</v>
      </c>
    </row>
    <row r="638" spans="5:34" ht="12.75" customHeight="1" thickTop="1" thickBot="1" x14ac:dyDescent="0.3">
      <c r="E638" s="11">
        <v>6891</v>
      </c>
      <c r="F638" s="12" t="s">
        <v>37</v>
      </c>
      <c r="G638" s="12">
        <v>0.05</v>
      </c>
      <c r="H638" s="12">
        <v>5.78</v>
      </c>
      <c r="I638" s="12">
        <v>7.64</v>
      </c>
      <c r="J638" s="12">
        <v>1129</v>
      </c>
      <c r="K638" s="7" t="str">
        <f>IF(COUNTIF(Table1[Customer ID],Table1[[#This Row],[Customer ID]])&gt;1,"Repeat Customer","One-Time Customer")</f>
        <v>Repeat Customer</v>
      </c>
      <c r="L638" s="12" t="s">
        <v>1236</v>
      </c>
      <c r="M638" s="12" t="s">
        <v>27</v>
      </c>
      <c r="N638" s="12" t="s">
        <v>28</v>
      </c>
      <c r="O638" s="12" t="s">
        <v>29</v>
      </c>
      <c r="P638" s="12" t="s">
        <v>93</v>
      </c>
      <c r="Q638" s="12" t="s">
        <v>59</v>
      </c>
      <c r="R638" s="12" t="s">
        <v>1238</v>
      </c>
      <c r="S638" s="12">
        <v>0.36</v>
      </c>
      <c r="T638" s="7">
        <f>Table1[[#This Row],[Profit]]/Table1[[#This Row],[Sales]]</f>
        <v>-0.65413449072769292</v>
      </c>
      <c r="U638" s="12" t="s">
        <v>33</v>
      </c>
      <c r="V638" s="12" t="s">
        <v>53</v>
      </c>
      <c r="W638" s="12" t="s">
        <v>193</v>
      </c>
      <c r="X638" s="12" t="s">
        <v>194</v>
      </c>
      <c r="Y638" s="12">
        <v>2118</v>
      </c>
      <c r="Z638" s="13">
        <v>42092</v>
      </c>
      <c r="AA638" s="14" t="str">
        <f>TEXT(Table1[[#This Row],[Order Date]],"mmmm")</f>
        <v>March</v>
      </c>
      <c r="AB638" s="8" t="str">
        <f>TEXT(Table1[[#This Row],[Order Date]],"yyyy")</f>
        <v>2015</v>
      </c>
      <c r="AC638" s="13">
        <v>42094</v>
      </c>
      <c r="AD638" s="12">
        <v>-116.05</v>
      </c>
      <c r="AE638" s="12">
        <v>29</v>
      </c>
      <c r="AF638" s="12">
        <v>177.41</v>
      </c>
      <c r="AG638" s="12">
        <v>49125</v>
      </c>
      <c r="AH638" s="7" t="str">
        <f>IF(COUNTIF(Returns!$A$2:$A$1635,Orders!AG638)&gt;0,"Returned","Not Returned")</f>
        <v>Not Returned</v>
      </c>
    </row>
    <row r="639" spans="5:34" ht="12.75" customHeight="1" thickTop="1" thickBot="1" x14ac:dyDescent="0.3">
      <c r="E639" s="9">
        <v>1917</v>
      </c>
      <c r="F639" s="2" t="s">
        <v>56</v>
      </c>
      <c r="G639" s="2">
        <v>0.02</v>
      </c>
      <c r="H639" s="2">
        <v>7.64</v>
      </c>
      <c r="I639" s="2">
        <v>1.39</v>
      </c>
      <c r="J639" s="2">
        <v>1129</v>
      </c>
      <c r="K639" s="7" t="str">
        <f>IF(COUNTIF(Table1[Customer ID],Table1[[#This Row],[Customer ID]])&gt;1,"Repeat Customer","One-Time Customer")</f>
        <v>Repeat Customer</v>
      </c>
      <c r="L639" s="2" t="s">
        <v>1236</v>
      </c>
      <c r="M639" s="2" t="s">
        <v>49</v>
      </c>
      <c r="N639" s="2" t="s">
        <v>40</v>
      </c>
      <c r="O639" s="2" t="s">
        <v>29</v>
      </c>
      <c r="P639" s="2" t="s">
        <v>69</v>
      </c>
      <c r="Q639" s="2" t="s">
        <v>59</v>
      </c>
      <c r="R639" s="2" t="s">
        <v>1239</v>
      </c>
      <c r="S639" s="2">
        <v>0.36</v>
      </c>
      <c r="T639" s="7">
        <f>Table1[[#This Row],[Profit]]/Table1[[#This Row],[Sales]]</f>
        <v>0.2884667371163156</v>
      </c>
      <c r="U639" s="2" t="s">
        <v>33</v>
      </c>
      <c r="V639" s="2" t="s">
        <v>53</v>
      </c>
      <c r="W639" s="2" t="s">
        <v>193</v>
      </c>
      <c r="X639" s="2" t="s">
        <v>194</v>
      </c>
      <c r="Y639" s="2">
        <v>2118</v>
      </c>
      <c r="Z639" s="10">
        <v>42145</v>
      </c>
      <c r="AA639" s="14" t="str">
        <f>TEXT(Table1[[#This Row],[Order Date]],"mmmm")</f>
        <v>May</v>
      </c>
      <c r="AB639" s="8" t="str">
        <f>TEXT(Table1[[#This Row],[Order Date]],"yyyy")</f>
        <v>2015</v>
      </c>
      <c r="AC639" s="10">
        <v>42147</v>
      </c>
      <c r="AD639" s="2">
        <v>117.38</v>
      </c>
      <c r="AE639" s="2">
        <v>52</v>
      </c>
      <c r="AF639" s="2">
        <v>406.91</v>
      </c>
      <c r="AG639" s="2">
        <v>13735</v>
      </c>
      <c r="AH639" s="7" t="str">
        <f>IF(COUNTIF(Returns!$A$2:$A$1635,Orders!AG639)&gt;0,"Returned","Not Returned")</f>
        <v>Not Returned</v>
      </c>
    </row>
    <row r="640" spans="5:34" ht="12.75" customHeight="1" thickTop="1" thickBot="1" x14ac:dyDescent="0.3">
      <c r="E640" s="11">
        <v>5568</v>
      </c>
      <c r="F640" s="12" t="s">
        <v>106</v>
      </c>
      <c r="G640" s="12">
        <v>0.03</v>
      </c>
      <c r="H640" s="12">
        <v>30.98</v>
      </c>
      <c r="I640" s="12">
        <v>6.5</v>
      </c>
      <c r="J640" s="12">
        <v>1129</v>
      </c>
      <c r="K640" s="7" t="str">
        <f>IF(COUNTIF(Table1[Customer ID],Table1[[#This Row],[Customer ID]])&gt;1,"Repeat Customer","One-Time Customer")</f>
        <v>Repeat Customer</v>
      </c>
      <c r="L640" s="12" t="s">
        <v>1236</v>
      </c>
      <c r="M640" s="12" t="s">
        <v>49</v>
      </c>
      <c r="N640" s="12" t="s">
        <v>28</v>
      </c>
      <c r="O640" s="12" t="s">
        <v>77</v>
      </c>
      <c r="P640" s="12" t="s">
        <v>180</v>
      </c>
      <c r="Q640" s="12" t="s">
        <v>59</v>
      </c>
      <c r="R640" s="12" t="s">
        <v>1240</v>
      </c>
      <c r="S640" s="12">
        <v>0.79</v>
      </c>
      <c r="T640" s="7">
        <f>Table1[[#This Row],[Profit]]/Table1[[#This Row],[Sales]]</f>
        <v>-0.10825094400528493</v>
      </c>
      <c r="U640" s="12" t="s">
        <v>33</v>
      </c>
      <c r="V640" s="12" t="s">
        <v>53</v>
      </c>
      <c r="W640" s="12" t="s">
        <v>193</v>
      </c>
      <c r="X640" s="12" t="s">
        <v>194</v>
      </c>
      <c r="Y640" s="12">
        <v>2118</v>
      </c>
      <c r="Z640" s="13">
        <v>42168</v>
      </c>
      <c r="AA640" s="14" t="str">
        <f>TEXT(Table1[[#This Row],[Order Date]],"mmmm")</f>
        <v>June</v>
      </c>
      <c r="AB640" s="8" t="str">
        <f>TEXT(Table1[[#This Row],[Order Date]],"yyyy")</f>
        <v>2015</v>
      </c>
      <c r="AC640" s="13">
        <v>42172</v>
      </c>
      <c r="AD640" s="12">
        <v>-144.19999999999999</v>
      </c>
      <c r="AE640" s="12">
        <v>44</v>
      </c>
      <c r="AF640" s="12">
        <v>1332.09</v>
      </c>
      <c r="AG640" s="12">
        <v>39430</v>
      </c>
      <c r="AH640" s="7" t="str">
        <f>IF(COUNTIF(Returns!$A$2:$A$1635,Orders!AG640)&gt;0,"Returned","Not Returned")</f>
        <v>Not Returned</v>
      </c>
    </row>
    <row r="641" spans="5:34" ht="12.75" customHeight="1" thickTop="1" thickBot="1" x14ac:dyDescent="0.3">
      <c r="E641" s="9">
        <v>8099</v>
      </c>
      <c r="F641" s="2" t="s">
        <v>106</v>
      </c>
      <c r="G641" s="2">
        <v>0.02</v>
      </c>
      <c r="H641" s="2">
        <v>4.9800000000000004</v>
      </c>
      <c r="I641" s="2">
        <v>6.07</v>
      </c>
      <c r="J641" s="2">
        <v>1129</v>
      </c>
      <c r="K641" s="7" t="str">
        <f>IF(COUNTIF(Table1[Customer ID],Table1[[#This Row],[Customer ID]])&gt;1,"Repeat Customer","One-Time Customer")</f>
        <v>Repeat Customer</v>
      </c>
      <c r="L641" s="2" t="s">
        <v>1236</v>
      </c>
      <c r="M641" s="2" t="s">
        <v>49</v>
      </c>
      <c r="N641" s="2" t="s">
        <v>40</v>
      </c>
      <c r="O641" s="2" t="s">
        <v>29</v>
      </c>
      <c r="P641" s="2" t="s">
        <v>93</v>
      </c>
      <c r="Q641" s="2" t="s">
        <v>59</v>
      </c>
      <c r="R641" s="2" t="s">
        <v>173</v>
      </c>
      <c r="S641" s="2">
        <v>0.36</v>
      </c>
      <c r="T641" s="7">
        <f>Table1[[#This Row],[Profit]]/Table1[[#This Row],[Sales]]</f>
        <v>-0.44473933649289099</v>
      </c>
      <c r="U641" s="2" t="s">
        <v>33</v>
      </c>
      <c r="V641" s="2" t="s">
        <v>53</v>
      </c>
      <c r="W641" s="2" t="s">
        <v>193</v>
      </c>
      <c r="X641" s="2" t="s">
        <v>194</v>
      </c>
      <c r="Y641" s="2">
        <v>2118</v>
      </c>
      <c r="Z641" s="10">
        <v>42030</v>
      </c>
      <c r="AA641" s="14" t="str">
        <f>TEXT(Table1[[#This Row],[Order Date]],"mmmm")</f>
        <v>January</v>
      </c>
      <c r="AB641" s="8" t="str">
        <f>TEXT(Table1[[#This Row],[Order Date]],"yyyy")</f>
        <v>2015</v>
      </c>
      <c r="AC641" s="10">
        <v>42032</v>
      </c>
      <c r="AD641" s="2">
        <v>-46.92</v>
      </c>
      <c r="AE641" s="2">
        <v>19</v>
      </c>
      <c r="AF641" s="2">
        <v>105.5</v>
      </c>
      <c r="AG641" s="2">
        <v>57794</v>
      </c>
      <c r="AH641" s="7" t="str">
        <f>IF(COUNTIF(Returns!$A$2:$A$1635,Orders!AG641)&gt;0,"Returned","Not Returned")</f>
        <v>Not Returned</v>
      </c>
    </row>
    <row r="642" spans="5:34" ht="12.75" customHeight="1" thickTop="1" thickBot="1" x14ac:dyDescent="0.3">
      <c r="E642" s="11">
        <v>19917</v>
      </c>
      <c r="F642" s="12" t="s">
        <v>56</v>
      </c>
      <c r="G642" s="12">
        <v>0.02</v>
      </c>
      <c r="H642" s="12">
        <v>7.64</v>
      </c>
      <c r="I642" s="12">
        <v>1.39</v>
      </c>
      <c r="J642" s="12">
        <v>1131</v>
      </c>
      <c r="K642" s="7" t="str">
        <f>IF(COUNTIF(Table1[Customer ID],Table1[[#This Row],[Customer ID]])&gt;1,"Repeat Customer","One-Time Customer")</f>
        <v>One-Time Customer</v>
      </c>
      <c r="L642" s="12" t="s">
        <v>1241</v>
      </c>
      <c r="M642" s="12" t="s">
        <v>49</v>
      </c>
      <c r="N642" s="12" t="s">
        <v>40</v>
      </c>
      <c r="O642" s="12" t="s">
        <v>29</v>
      </c>
      <c r="P642" s="12" t="s">
        <v>69</v>
      </c>
      <c r="Q642" s="12" t="s">
        <v>59</v>
      </c>
      <c r="R642" s="12" t="s">
        <v>1239</v>
      </c>
      <c r="S642" s="12">
        <v>0.36</v>
      </c>
      <c r="T642" s="7">
        <f>Table1[[#This Row],[Profit]]/Table1[[#This Row],[Sales]]</f>
        <v>0.69</v>
      </c>
      <c r="U642" s="12" t="s">
        <v>33</v>
      </c>
      <c r="V642" s="12" t="s">
        <v>61</v>
      </c>
      <c r="W642" s="12" t="s">
        <v>130</v>
      </c>
      <c r="X642" s="12" t="s">
        <v>1242</v>
      </c>
      <c r="Y642" s="12">
        <v>79907</v>
      </c>
      <c r="Z642" s="13">
        <v>42145</v>
      </c>
      <c r="AA642" s="14" t="str">
        <f>TEXT(Table1[[#This Row],[Order Date]],"mmmm")</f>
        <v>May</v>
      </c>
      <c r="AB642" s="8" t="str">
        <f>TEXT(Table1[[#This Row],[Order Date]],"yyyy")</f>
        <v>2015</v>
      </c>
      <c r="AC642" s="13">
        <v>42147</v>
      </c>
      <c r="AD642" s="12">
        <v>70.193699999999993</v>
      </c>
      <c r="AE642" s="12">
        <v>13</v>
      </c>
      <c r="AF642" s="12">
        <v>101.73</v>
      </c>
      <c r="AG642" s="12">
        <v>88103</v>
      </c>
      <c r="AH642" s="7" t="str">
        <f>IF(COUNTIF(Returns!$A$2:$A$1635,Orders!AG642)&gt;0,"Returned","Not Returned")</f>
        <v>Not Returned</v>
      </c>
    </row>
    <row r="643" spans="5:34" ht="12.75" customHeight="1" thickTop="1" thickBot="1" x14ac:dyDescent="0.3">
      <c r="E643" s="9">
        <v>23860</v>
      </c>
      <c r="F643" s="2" t="s">
        <v>56</v>
      </c>
      <c r="G643" s="2">
        <v>0.06</v>
      </c>
      <c r="H643" s="2">
        <v>6.37</v>
      </c>
      <c r="I643" s="2">
        <v>5.19</v>
      </c>
      <c r="J643" s="2">
        <v>1132</v>
      </c>
      <c r="K643" s="7" t="str">
        <f>IF(COUNTIF(Table1[Customer ID],Table1[[#This Row],[Customer ID]])&gt;1,"Repeat Customer","One-Time Customer")</f>
        <v>Repeat Customer</v>
      </c>
      <c r="L643" s="2" t="s">
        <v>1243</v>
      </c>
      <c r="M643" s="2" t="s">
        <v>49</v>
      </c>
      <c r="N643" s="2" t="s">
        <v>28</v>
      </c>
      <c r="O643" s="2" t="s">
        <v>29</v>
      </c>
      <c r="P643" s="2" t="s">
        <v>109</v>
      </c>
      <c r="Q643" s="2" t="s">
        <v>59</v>
      </c>
      <c r="R643" s="2" t="s">
        <v>623</v>
      </c>
      <c r="S643" s="2">
        <v>0.38</v>
      </c>
      <c r="T643" s="7">
        <f>Table1[[#This Row],[Profit]]/Table1[[#This Row],[Sales]]</f>
        <v>-1.2790318302387267</v>
      </c>
      <c r="U643" s="2" t="s">
        <v>33</v>
      </c>
      <c r="V643" s="2" t="s">
        <v>61</v>
      </c>
      <c r="W643" s="2" t="s">
        <v>130</v>
      </c>
      <c r="X643" s="2" t="s">
        <v>1244</v>
      </c>
      <c r="Y643" s="2">
        <v>76039</v>
      </c>
      <c r="Z643" s="10">
        <v>42045</v>
      </c>
      <c r="AA643" s="14" t="str">
        <f>TEXT(Table1[[#This Row],[Order Date]],"mmmm")</f>
        <v>February</v>
      </c>
      <c r="AB643" s="8" t="str">
        <f>TEXT(Table1[[#This Row],[Order Date]],"yyyy")</f>
        <v>2015</v>
      </c>
      <c r="AC643" s="10">
        <v>42046</v>
      </c>
      <c r="AD643" s="2">
        <v>-48.219499999999996</v>
      </c>
      <c r="AE643" s="2">
        <v>6</v>
      </c>
      <c r="AF643" s="2">
        <v>37.700000000000003</v>
      </c>
      <c r="AG643" s="2">
        <v>88101</v>
      </c>
      <c r="AH643" s="7" t="str">
        <f>IF(COUNTIF(Returns!$A$2:$A$1635,Orders!AG643)&gt;0,"Returned","Not Returned")</f>
        <v>Not Returned</v>
      </c>
    </row>
    <row r="644" spans="5:34" ht="12.75" customHeight="1" thickTop="1" thickBot="1" x14ac:dyDescent="0.3">
      <c r="E644" s="11">
        <v>22501</v>
      </c>
      <c r="F644" s="12" t="s">
        <v>106</v>
      </c>
      <c r="G644" s="12">
        <v>0.04</v>
      </c>
      <c r="H644" s="12">
        <v>8.6</v>
      </c>
      <c r="I644" s="12">
        <v>6.19</v>
      </c>
      <c r="J644" s="12">
        <v>1132</v>
      </c>
      <c r="K644" s="7" t="str">
        <f>IF(COUNTIF(Table1[Customer ID],Table1[[#This Row],[Customer ID]])&gt;1,"Repeat Customer","One-Time Customer")</f>
        <v>Repeat Customer</v>
      </c>
      <c r="L644" s="12" t="s">
        <v>1243</v>
      </c>
      <c r="M644" s="12" t="s">
        <v>49</v>
      </c>
      <c r="N644" s="12" t="s">
        <v>40</v>
      </c>
      <c r="O644" s="12" t="s">
        <v>29</v>
      </c>
      <c r="P644" s="12" t="s">
        <v>109</v>
      </c>
      <c r="Q644" s="12" t="s">
        <v>59</v>
      </c>
      <c r="R644" s="12" t="s">
        <v>924</v>
      </c>
      <c r="S644" s="12">
        <v>0.38</v>
      </c>
      <c r="T644" s="7">
        <f>Table1[[#This Row],[Profit]]/Table1[[#This Row],[Sales]]</f>
        <v>-0.84175570505210395</v>
      </c>
      <c r="U644" s="12" t="s">
        <v>33</v>
      </c>
      <c r="V644" s="12" t="s">
        <v>61</v>
      </c>
      <c r="W644" s="12" t="s">
        <v>130</v>
      </c>
      <c r="X644" s="12" t="s">
        <v>1244</v>
      </c>
      <c r="Y644" s="12">
        <v>76039</v>
      </c>
      <c r="Z644" s="13">
        <v>42051</v>
      </c>
      <c r="AA644" s="14" t="str">
        <f>TEXT(Table1[[#This Row],[Order Date]],"mmmm")</f>
        <v>February</v>
      </c>
      <c r="AB644" s="8" t="str">
        <f>TEXT(Table1[[#This Row],[Order Date]],"yyyy")</f>
        <v>2015</v>
      </c>
      <c r="AC644" s="13">
        <v>42058</v>
      </c>
      <c r="AD644" s="12">
        <v>-63.813500000000005</v>
      </c>
      <c r="AE644" s="12">
        <v>9</v>
      </c>
      <c r="AF644" s="12">
        <v>75.81</v>
      </c>
      <c r="AG644" s="12">
        <v>88102</v>
      </c>
      <c r="AH644" s="7" t="str">
        <f>IF(COUNTIF(Returns!$A$2:$A$1635,Orders!AG644)&gt;0,"Returned","Not Returned")</f>
        <v>Not Returned</v>
      </c>
    </row>
    <row r="645" spans="5:34" ht="12.75" customHeight="1" thickTop="1" thickBot="1" x14ac:dyDescent="0.3">
      <c r="E645" s="9">
        <v>22502</v>
      </c>
      <c r="F645" s="2" t="s">
        <v>106</v>
      </c>
      <c r="G645" s="2">
        <v>7.0000000000000007E-2</v>
      </c>
      <c r="H645" s="2">
        <v>699.99</v>
      </c>
      <c r="I645" s="2">
        <v>24.49</v>
      </c>
      <c r="J645" s="2">
        <v>1132</v>
      </c>
      <c r="K645" s="7" t="str">
        <f>IF(COUNTIF(Table1[Customer ID],Table1[[#This Row],[Customer ID]])&gt;1,"Repeat Customer","One-Time Customer")</f>
        <v>Repeat Customer</v>
      </c>
      <c r="L645" s="2" t="s">
        <v>1243</v>
      </c>
      <c r="M645" s="2" t="s">
        <v>49</v>
      </c>
      <c r="N645" s="2" t="s">
        <v>40</v>
      </c>
      <c r="O645" s="2" t="s">
        <v>77</v>
      </c>
      <c r="P645" s="2" t="s">
        <v>587</v>
      </c>
      <c r="Q645" s="2" t="s">
        <v>236</v>
      </c>
      <c r="R645" s="2" t="s">
        <v>1237</v>
      </c>
      <c r="S645" s="2">
        <v>0.54</v>
      </c>
      <c r="T645" s="7">
        <f>Table1[[#This Row],[Profit]]/Table1[[#This Row],[Sales]]</f>
        <v>0.12368441064638784</v>
      </c>
      <c r="U645" s="2" t="s">
        <v>33</v>
      </c>
      <c r="V645" s="2" t="s">
        <v>61</v>
      </c>
      <c r="W645" s="2" t="s">
        <v>130</v>
      </c>
      <c r="X645" s="2" t="s">
        <v>1244</v>
      </c>
      <c r="Y645" s="2">
        <v>76039</v>
      </c>
      <c r="Z645" s="10">
        <v>42051</v>
      </c>
      <c r="AA645" s="14" t="str">
        <f>TEXT(Table1[[#This Row],[Order Date]],"mmmm")</f>
        <v>February</v>
      </c>
      <c r="AB645" s="8" t="str">
        <f>TEXT(Table1[[#This Row],[Order Date]],"yyyy")</f>
        <v>2015</v>
      </c>
      <c r="AC645" s="10">
        <v>42055</v>
      </c>
      <c r="AD645" s="2">
        <v>325.29000000000002</v>
      </c>
      <c r="AE645" s="2">
        <v>4</v>
      </c>
      <c r="AF645" s="2">
        <v>2630</v>
      </c>
      <c r="AG645" s="2">
        <v>88102</v>
      </c>
      <c r="AH645" s="7" t="str">
        <f>IF(COUNTIF(Returns!$A$2:$A$1635,Orders!AG645)&gt;0,"Returned","Not Returned")</f>
        <v>Not Returned</v>
      </c>
    </row>
    <row r="646" spans="5:34" ht="12.75" customHeight="1" thickTop="1" thickBot="1" x14ac:dyDescent="0.3">
      <c r="E646" s="11">
        <v>23568</v>
      </c>
      <c r="F646" s="12" t="s">
        <v>106</v>
      </c>
      <c r="G646" s="12">
        <v>0.03</v>
      </c>
      <c r="H646" s="12">
        <v>30.98</v>
      </c>
      <c r="I646" s="12">
        <v>6.5</v>
      </c>
      <c r="J646" s="12">
        <v>1132</v>
      </c>
      <c r="K646" s="7" t="str">
        <f>IF(COUNTIF(Table1[Customer ID],Table1[[#This Row],[Customer ID]])&gt;1,"Repeat Customer","One-Time Customer")</f>
        <v>Repeat Customer</v>
      </c>
      <c r="L646" s="12" t="s">
        <v>1243</v>
      </c>
      <c r="M646" s="12" t="s">
        <v>49</v>
      </c>
      <c r="N646" s="12" t="s">
        <v>28</v>
      </c>
      <c r="O646" s="12" t="s">
        <v>77</v>
      </c>
      <c r="P646" s="12" t="s">
        <v>180</v>
      </c>
      <c r="Q646" s="12" t="s">
        <v>59</v>
      </c>
      <c r="R646" s="12" t="s">
        <v>1240</v>
      </c>
      <c r="S646" s="12">
        <v>0.79</v>
      </c>
      <c r="T646" s="7">
        <f>Table1[[#This Row],[Profit]]/Table1[[#This Row],[Sales]]</f>
        <v>-0.34640562128400693</v>
      </c>
      <c r="U646" s="12" t="s">
        <v>33</v>
      </c>
      <c r="V646" s="12" t="s">
        <v>61</v>
      </c>
      <c r="W646" s="12" t="s">
        <v>130</v>
      </c>
      <c r="X646" s="12" t="s">
        <v>1244</v>
      </c>
      <c r="Y646" s="12">
        <v>76039</v>
      </c>
      <c r="Z646" s="13">
        <v>42168</v>
      </c>
      <c r="AA646" s="14" t="str">
        <f>TEXT(Table1[[#This Row],[Order Date]],"mmmm")</f>
        <v>June</v>
      </c>
      <c r="AB646" s="8" t="str">
        <f>TEXT(Table1[[#This Row],[Order Date]],"yyyy")</f>
        <v>2015</v>
      </c>
      <c r="AC646" s="13">
        <v>42172</v>
      </c>
      <c r="AD646" s="12">
        <v>-115.35999999999999</v>
      </c>
      <c r="AE646" s="12">
        <v>11</v>
      </c>
      <c r="AF646" s="12">
        <v>333.02</v>
      </c>
      <c r="AG646" s="12">
        <v>88104</v>
      </c>
      <c r="AH646" s="7" t="str">
        <f>IF(COUNTIF(Returns!$A$2:$A$1635,Orders!AG646)&gt;0,"Returned","Not Returned")</f>
        <v>Not Returned</v>
      </c>
    </row>
    <row r="647" spans="5:34" ht="12.75" customHeight="1" thickTop="1" thickBot="1" x14ac:dyDescent="0.3">
      <c r="E647" s="9">
        <v>26099</v>
      </c>
      <c r="F647" s="2" t="s">
        <v>106</v>
      </c>
      <c r="G647" s="2">
        <v>0.02</v>
      </c>
      <c r="H647" s="2">
        <v>4.9800000000000004</v>
      </c>
      <c r="I647" s="2">
        <v>6.07</v>
      </c>
      <c r="J647" s="2">
        <v>1133</v>
      </c>
      <c r="K647" s="7" t="str">
        <f>IF(COUNTIF(Table1[Customer ID],Table1[[#This Row],[Customer ID]])&gt;1,"Repeat Customer","One-Time Customer")</f>
        <v>One-Time Customer</v>
      </c>
      <c r="L647" s="2" t="s">
        <v>1245</v>
      </c>
      <c r="M647" s="2" t="s">
        <v>49</v>
      </c>
      <c r="N647" s="2" t="s">
        <v>40</v>
      </c>
      <c r="O647" s="2" t="s">
        <v>29</v>
      </c>
      <c r="P647" s="2" t="s">
        <v>93</v>
      </c>
      <c r="Q647" s="2" t="s">
        <v>59</v>
      </c>
      <c r="R647" s="2" t="s">
        <v>173</v>
      </c>
      <c r="S647" s="2">
        <v>0.36</v>
      </c>
      <c r="T647" s="7">
        <f>Table1[[#This Row],[Profit]]/Table1[[#This Row],[Sales]]</f>
        <v>-1.6902017291066282</v>
      </c>
      <c r="U647" s="2" t="s">
        <v>33</v>
      </c>
      <c r="V647" s="2" t="s">
        <v>61</v>
      </c>
      <c r="W647" s="2" t="s">
        <v>130</v>
      </c>
      <c r="X647" s="2" t="s">
        <v>1246</v>
      </c>
      <c r="Y647" s="2">
        <v>75234</v>
      </c>
      <c r="Z647" s="10">
        <v>42030</v>
      </c>
      <c r="AA647" s="14" t="str">
        <f>TEXT(Table1[[#This Row],[Order Date]],"mmmm")</f>
        <v>January</v>
      </c>
      <c r="AB647" s="8" t="str">
        <f>TEXT(Table1[[#This Row],[Order Date]],"yyyy")</f>
        <v>2015</v>
      </c>
      <c r="AC647" s="10">
        <v>42032</v>
      </c>
      <c r="AD647" s="2">
        <v>-46.92</v>
      </c>
      <c r="AE647" s="2">
        <v>5</v>
      </c>
      <c r="AF647" s="2">
        <v>27.76</v>
      </c>
      <c r="AG647" s="2">
        <v>88105</v>
      </c>
      <c r="AH647" s="7" t="str">
        <f>IF(COUNTIF(Returns!$A$2:$A$1635,Orders!AG647)&gt;0,"Returned","Not Returned")</f>
        <v>Not Returned</v>
      </c>
    </row>
    <row r="648" spans="5:34" ht="12.75" customHeight="1" thickTop="1" thickBot="1" x14ac:dyDescent="0.3">
      <c r="E648" s="11">
        <v>22119</v>
      </c>
      <c r="F648" s="12" t="s">
        <v>25</v>
      </c>
      <c r="G648" s="12">
        <v>0.09</v>
      </c>
      <c r="H648" s="12">
        <v>270.97000000000003</v>
      </c>
      <c r="I648" s="12">
        <v>28.06</v>
      </c>
      <c r="J648" s="12">
        <v>1136</v>
      </c>
      <c r="K648" s="7" t="str">
        <f>IF(COUNTIF(Table1[Customer ID],Table1[[#This Row],[Customer ID]])&gt;1,"Repeat Customer","One-Time Customer")</f>
        <v>One-Time Customer</v>
      </c>
      <c r="L648" s="12" t="s">
        <v>1247</v>
      </c>
      <c r="M648" s="12" t="s">
        <v>39</v>
      </c>
      <c r="N648" s="12" t="s">
        <v>114</v>
      </c>
      <c r="O648" s="12" t="s">
        <v>77</v>
      </c>
      <c r="P648" s="12" t="s">
        <v>85</v>
      </c>
      <c r="Q648" s="12" t="s">
        <v>43</v>
      </c>
      <c r="R648" s="12" t="s">
        <v>1248</v>
      </c>
      <c r="S648" s="12">
        <v>0.56000000000000005</v>
      </c>
      <c r="T648" s="7">
        <f>Table1[[#This Row],[Profit]]/Table1[[#This Row],[Sales]]</f>
        <v>0.69</v>
      </c>
      <c r="U648" s="12" t="s">
        <v>33</v>
      </c>
      <c r="V648" s="12" t="s">
        <v>61</v>
      </c>
      <c r="W648" s="12" t="s">
        <v>178</v>
      </c>
      <c r="X648" s="12" t="s">
        <v>1249</v>
      </c>
      <c r="Y648" s="12">
        <v>60188</v>
      </c>
      <c r="Z648" s="13">
        <v>42006</v>
      </c>
      <c r="AA648" s="14" t="str">
        <f>TEXT(Table1[[#This Row],[Order Date]],"mmmm")</f>
        <v>January</v>
      </c>
      <c r="AB648" s="8" t="str">
        <f>TEXT(Table1[[#This Row],[Order Date]],"yyyy")</f>
        <v>2015</v>
      </c>
      <c r="AC648" s="13">
        <v>42008</v>
      </c>
      <c r="AD648" s="12">
        <v>2660.1432</v>
      </c>
      <c r="AE648" s="12">
        <v>15</v>
      </c>
      <c r="AF648" s="12">
        <v>3855.28</v>
      </c>
      <c r="AG648" s="12">
        <v>87940</v>
      </c>
      <c r="AH648" s="7" t="str">
        <f>IF(COUNTIF(Returns!$A$2:$A$1635,Orders!AG648)&gt;0,"Returned","Not Returned")</f>
        <v>Not Returned</v>
      </c>
    </row>
    <row r="649" spans="5:34" ht="12.75" customHeight="1" thickTop="1" thickBot="1" x14ac:dyDescent="0.3">
      <c r="E649" s="9">
        <v>19357</v>
      </c>
      <c r="F649" s="2" t="s">
        <v>56</v>
      </c>
      <c r="G649" s="2">
        <v>0.02</v>
      </c>
      <c r="H649" s="2">
        <v>160.97999999999999</v>
      </c>
      <c r="I649" s="2">
        <v>30</v>
      </c>
      <c r="J649" s="2">
        <v>1138</v>
      </c>
      <c r="K649" s="7" t="str">
        <f>IF(COUNTIF(Table1[Customer ID],Table1[[#This Row],[Customer ID]])&gt;1,"Repeat Customer","One-Time Customer")</f>
        <v>One-Time Customer</v>
      </c>
      <c r="L649" s="2" t="s">
        <v>1250</v>
      </c>
      <c r="M649" s="2" t="s">
        <v>39</v>
      </c>
      <c r="N649" s="2" t="s">
        <v>40</v>
      </c>
      <c r="O649" s="2" t="s">
        <v>41</v>
      </c>
      <c r="P649" s="2" t="s">
        <v>42</v>
      </c>
      <c r="Q649" s="2" t="s">
        <v>43</v>
      </c>
      <c r="R649" s="2" t="s">
        <v>177</v>
      </c>
      <c r="S649" s="2">
        <v>0.62</v>
      </c>
      <c r="T649" s="7">
        <f>Table1[[#This Row],[Profit]]/Table1[[#This Row],[Sales]]</f>
        <v>-0.26555145721855677</v>
      </c>
      <c r="U649" s="2" t="s">
        <v>33</v>
      </c>
      <c r="V649" s="2" t="s">
        <v>61</v>
      </c>
      <c r="W649" s="2" t="s">
        <v>130</v>
      </c>
      <c r="X649" s="2" t="s">
        <v>1251</v>
      </c>
      <c r="Y649" s="2">
        <v>75056</v>
      </c>
      <c r="Z649" s="10">
        <v>42051</v>
      </c>
      <c r="AA649" s="14" t="str">
        <f>TEXT(Table1[[#This Row],[Order Date]],"mmmm")</f>
        <v>February</v>
      </c>
      <c r="AB649" s="8" t="str">
        <f>TEXT(Table1[[#This Row],[Order Date]],"yyyy")</f>
        <v>2015</v>
      </c>
      <c r="AC649" s="10">
        <v>42054</v>
      </c>
      <c r="AD649" s="2">
        <v>-51.116</v>
      </c>
      <c r="AE649" s="2">
        <v>1</v>
      </c>
      <c r="AF649" s="2">
        <v>192.49</v>
      </c>
      <c r="AG649" s="2">
        <v>86574</v>
      </c>
      <c r="AH649" s="7" t="str">
        <f>IF(COUNTIF(Returns!$A$2:$A$1635,Orders!AG649)&gt;0,"Returned","Not Returned")</f>
        <v>Not Returned</v>
      </c>
    </row>
    <row r="650" spans="5:34" ht="12.75" customHeight="1" thickTop="1" thickBot="1" x14ac:dyDescent="0.3">
      <c r="E650" s="11">
        <v>25467</v>
      </c>
      <c r="F650" s="12" t="s">
        <v>56</v>
      </c>
      <c r="G650" s="12">
        <v>0.05</v>
      </c>
      <c r="H650" s="12">
        <v>363.25</v>
      </c>
      <c r="I650" s="12">
        <v>19.989999999999998</v>
      </c>
      <c r="J650" s="12">
        <v>1142</v>
      </c>
      <c r="K650" s="7" t="str">
        <f>IF(COUNTIF(Table1[Customer ID],Table1[[#This Row],[Customer ID]])&gt;1,"Repeat Customer","One-Time Customer")</f>
        <v>Repeat Customer</v>
      </c>
      <c r="L650" s="12" t="s">
        <v>1252</v>
      </c>
      <c r="M650" s="12" t="s">
        <v>49</v>
      </c>
      <c r="N650" s="12" t="s">
        <v>40</v>
      </c>
      <c r="O650" s="12" t="s">
        <v>29</v>
      </c>
      <c r="P650" s="12" t="s">
        <v>257</v>
      </c>
      <c r="Q650" s="12" t="s">
        <v>59</v>
      </c>
      <c r="R650" s="12" t="s">
        <v>1253</v>
      </c>
      <c r="S650" s="12">
        <v>0.56999999999999995</v>
      </c>
      <c r="T650" s="7">
        <f>Table1[[#This Row],[Profit]]/Table1[[#This Row],[Sales]]</f>
        <v>0.69</v>
      </c>
      <c r="U650" s="12" t="s">
        <v>33</v>
      </c>
      <c r="V650" s="12" t="s">
        <v>61</v>
      </c>
      <c r="W650" s="12" t="s">
        <v>130</v>
      </c>
      <c r="X650" s="12" t="s">
        <v>1254</v>
      </c>
      <c r="Y650" s="12">
        <v>76706</v>
      </c>
      <c r="Z650" s="13">
        <v>42008</v>
      </c>
      <c r="AA650" s="14" t="str">
        <f>TEXT(Table1[[#This Row],[Order Date]],"mmmm")</f>
        <v>January</v>
      </c>
      <c r="AB650" s="8" t="str">
        <f>TEXT(Table1[[#This Row],[Order Date]],"yyyy")</f>
        <v>2015</v>
      </c>
      <c r="AC650" s="13">
        <v>42010</v>
      </c>
      <c r="AD650" s="12">
        <v>1766.7795000000001</v>
      </c>
      <c r="AE650" s="12">
        <v>7</v>
      </c>
      <c r="AF650" s="12">
        <v>2560.5500000000002</v>
      </c>
      <c r="AG650" s="12">
        <v>86573</v>
      </c>
      <c r="AH650" s="7" t="str">
        <f>IF(COUNTIF(Returns!$A$2:$A$1635,Orders!AG650)&gt;0,"Returned","Not Returned")</f>
        <v>Not Returned</v>
      </c>
    </row>
    <row r="651" spans="5:34" ht="12.75" customHeight="1" thickTop="1" thickBot="1" x14ac:dyDescent="0.3">
      <c r="E651" s="9">
        <v>24539</v>
      </c>
      <c r="F651" s="2" t="s">
        <v>56</v>
      </c>
      <c r="G651" s="2">
        <v>0.01</v>
      </c>
      <c r="H651" s="2">
        <v>18.97</v>
      </c>
      <c r="I651" s="2">
        <v>9.5399999999999991</v>
      </c>
      <c r="J651" s="2">
        <v>1142</v>
      </c>
      <c r="K651" s="7" t="str">
        <f>IF(COUNTIF(Table1[Customer ID],Table1[[#This Row],[Customer ID]])&gt;1,"Repeat Customer","One-Time Customer")</f>
        <v>Repeat Customer</v>
      </c>
      <c r="L651" s="2" t="s">
        <v>1252</v>
      </c>
      <c r="M651" s="2" t="s">
        <v>49</v>
      </c>
      <c r="N651" s="2" t="s">
        <v>40</v>
      </c>
      <c r="O651" s="2" t="s">
        <v>29</v>
      </c>
      <c r="P651" s="2" t="s">
        <v>93</v>
      </c>
      <c r="Q651" s="2" t="s">
        <v>59</v>
      </c>
      <c r="R651" s="2" t="s">
        <v>223</v>
      </c>
      <c r="S651" s="2">
        <v>0.37</v>
      </c>
      <c r="T651" s="7">
        <f>Table1[[#This Row],[Profit]]/Table1[[#This Row],[Sales]]</f>
        <v>0.37719067070760315</v>
      </c>
      <c r="U651" s="2" t="s">
        <v>33</v>
      </c>
      <c r="V651" s="2" t="s">
        <v>61</v>
      </c>
      <c r="W651" s="2" t="s">
        <v>130</v>
      </c>
      <c r="X651" s="2" t="s">
        <v>1254</v>
      </c>
      <c r="Y651" s="2">
        <v>76706</v>
      </c>
      <c r="Z651" s="10">
        <v>42161</v>
      </c>
      <c r="AA651" s="14" t="str">
        <f>TEXT(Table1[[#This Row],[Order Date]],"mmmm")</f>
        <v>June</v>
      </c>
      <c r="AB651" s="8" t="str">
        <f>TEXT(Table1[[#This Row],[Order Date]],"yyyy")</f>
        <v>2015</v>
      </c>
      <c r="AC651" s="10">
        <v>42164</v>
      </c>
      <c r="AD651" s="2">
        <v>85.875</v>
      </c>
      <c r="AE651" s="2">
        <v>11</v>
      </c>
      <c r="AF651" s="2">
        <v>227.67</v>
      </c>
      <c r="AG651" s="2">
        <v>86575</v>
      </c>
      <c r="AH651" s="7" t="str">
        <f>IF(COUNTIF(Returns!$A$2:$A$1635,Orders!AG651)&gt;0,"Returned","Not Returned")</f>
        <v>Not Returned</v>
      </c>
    </row>
    <row r="652" spans="5:34" ht="12.75" customHeight="1" thickTop="1" thickBot="1" x14ac:dyDescent="0.3">
      <c r="E652" s="11">
        <v>25179</v>
      </c>
      <c r="F652" s="12" t="s">
        <v>106</v>
      </c>
      <c r="G652" s="12">
        <v>0.05</v>
      </c>
      <c r="H652" s="12">
        <v>7.59</v>
      </c>
      <c r="I652" s="12">
        <v>4</v>
      </c>
      <c r="J652" s="12">
        <v>1151</v>
      </c>
      <c r="K652" s="7" t="str">
        <f>IF(COUNTIF(Table1[Customer ID],Table1[[#This Row],[Customer ID]])&gt;1,"Repeat Customer","One-Time Customer")</f>
        <v>One-Time Customer</v>
      </c>
      <c r="L652" s="12" t="s">
        <v>1255</v>
      </c>
      <c r="M652" s="12" t="s">
        <v>49</v>
      </c>
      <c r="N652" s="12" t="s">
        <v>28</v>
      </c>
      <c r="O652" s="12" t="s">
        <v>41</v>
      </c>
      <c r="P652" s="12" t="s">
        <v>50</v>
      </c>
      <c r="Q652" s="12" t="s">
        <v>31</v>
      </c>
      <c r="R652" s="12" t="s">
        <v>444</v>
      </c>
      <c r="S652" s="12">
        <v>0.42</v>
      </c>
      <c r="T652" s="7">
        <f>Table1[[#This Row],[Profit]]/Table1[[#This Row],[Sales]]</f>
        <v>0.69</v>
      </c>
      <c r="U652" s="12" t="s">
        <v>33</v>
      </c>
      <c r="V652" s="12" t="s">
        <v>53</v>
      </c>
      <c r="W652" s="12" t="s">
        <v>193</v>
      </c>
      <c r="X652" s="12" t="s">
        <v>1256</v>
      </c>
      <c r="Y652" s="12">
        <v>1075</v>
      </c>
      <c r="Z652" s="13">
        <v>42164</v>
      </c>
      <c r="AA652" s="14" t="str">
        <f>TEXT(Table1[[#This Row],[Order Date]],"mmmm")</f>
        <v>June</v>
      </c>
      <c r="AB652" s="8" t="str">
        <f>TEXT(Table1[[#This Row],[Order Date]],"yyyy")</f>
        <v>2015</v>
      </c>
      <c r="AC652" s="13">
        <v>42164</v>
      </c>
      <c r="AD652" s="12">
        <v>6.0926999999999998</v>
      </c>
      <c r="AE652" s="12">
        <v>1</v>
      </c>
      <c r="AF652" s="12">
        <v>8.83</v>
      </c>
      <c r="AG652" s="12">
        <v>91344</v>
      </c>
      <c r="AH652" s="7" t="str">
        <f>IF(COUNTIF(Returns!$A$2:$A$1635,Orders!AG652)&gt;0,"Returned","Not Returned")</f>
        <v>Not Returned</v>
      </c>
    </row>
    <row r="653" spans="5:34" ht="12.75" customHeight="1" thickTop="1" thickBot="1" x14ac:dyDescent="0.3">
      <c r="E653" s="9">
        <v>24224</v>
      </c>
      <c r="F653" s="2" t="s">
        <v>47</v>
      </c>
      <c r="G653" s="2">
        <v>0.09</v>
      </c>
      <c r="H653" s="2">
        <v>9.11</v>
      </c>
      <c r="I653" s="2">
        <v>2.15</v>
      </c>
      <c r="J653" s="2">
        <v>1155</v>
      </c>
      <c r="K653" s="7" t="str">
        <f>IF(COUNTIF(Table1[Customer ID],Table1[[#This Row],[Customer ID]])&gt;1,"Repeat Customer","One-Time Customer")</f>
        <v>Repeat Customer</v>
      </c>
      <c r="L653" s="2" t="s">
        <v>1257</v>
      </c>
      <c r="M653" s="2" t="s">
        <v>27</v>
      </c>
      <c r="N653" s="2" t="s">
        <v>114</v>
      </c>
      <c r="O653" s="2" t="s">
        <v>29</v>
      </c>
      <c r="P653" s="2" t="s">
        <v>93</v>
      </c>
      <c r="Q653" s="2" t="s">
        <v>31</v>
      </c>
      <c r="R653" s="2" t="s">
        <v>1258</v>
      </c>
      <c r="S653" s="2">
        <v>0.4</v>
      </c>
      <c r="T653" s="7">
        <f>Table1[[#This Row],[Profit]]/Table1[[#This Row],[Sales]]</f>
        <v>0.58993315896541709</v>
      </c>
      <c r="U653" s="2" t="s">
        <v>33</v>
      </c>
      <c r="V653" s="2" t="s">
        <v>34</v>
      </c>
      <c r="W653" s="2" t="s">
        <v>45</v>
      </c>
      <c r="X653" s="2" t="s">
        <v>1259</v>
      </c>
      <c r="Y653" s="2">
        <v>90640</v>
      </c>
      <c r="Z653" s="10">
        <v>42006</v>
      </c>
      <c r="AA653" s="14" t="str">
        <f>TEXT(Table1[[#This Row],[Order Date]],"mmmm")</f>
        <v>January</v>
      </c>
      <c r="AB653" s="8" t="str">
        <f>TEXT(Table1[[#This Row],[Order Date]],"yyyy")</f>
        <v>2015</v>
      </c>
      <c r="AC653" s="10">
        <v>42008</v>
      </c>
      <c r="AD653" s="2">
        <v>20.299600000000002</v>
      </c>
      <c r="AE653" s="2">
        <v>4</v>
      </c>
      <c r="AF653" s="2">
        <v>34.409999999999997</v>
      </c>
      <c r="AG653" s="2">
        <v>90853</v>
      </c>
      <c r="AH653" s="7" t="str">
        <f>IF(COUNTIF(Returns!$A$2:$A$1635,Orders!AG653)&gt;0,"Returned","Not Returned")</f>
        <v>Not Returned</v>
      </c>
    </row>
    <row r="654" spans="5:34" ht="12.75" customHeight="1" thickTop="1" thickBot="1" x14ac:dyDescent="0.3">
      <c r="E654" s="11">
        <v>24225</v>
      </c>
      <c r="F654" s="12" t="s">
        <v>47</v>
      </c>
      <c r="G654" s="12">
        <v>0.08</v>
      </c>
      <c r="H654" s="12">
        <v>15.04</v>
      </c>
      <c r="I654" s="12">
        <v>1.97</v>
      </c>
      <c r="J654" s="12">
        <v>1155</v>
      </c>
      <c r="K654" s="7" t="str">
        <f>IF(COUNTIF(Table1[Customer ID],Table1[[#This Row],[Customer ID]])&gt;1,"Repeat Customer","One-Time Customer")</f>
        <v>Repeat Customer</v>
      </c>
      <c r="L654" s="12" t="s">
        <v>1257</v>
      </c>
      <c r="M654" s="12" t="s">
        <v>49</v>
      </c>
      <c r="N654" s="12" t="s">
        <v>114</v>
      </c>
      <c r="O654" s="12" t="s">
        <v>29</v>
      </c>
      <c r="P654" s="12" t="s">
        <v>93</v>
      </c>
      <c r="Q654" s="12" t="s">
        <v>31</v>
      </c>
      <c r="R654" s="12" t="s">
        <v>659</v>
      </c>
      <c r="S654" s="12">
        <v>0.39</v>
      </c>
      <c r="T654" s="7">
        <f>Table1[[#This Row],[Profit]]/Table1[[#This Row],[Sales]]</f>
        <v>0.69</v>
      </c>
      <c r="U654" s="12" t="s">
        <v>33</v>
      </c>
      <c r="V654" s="12" t="s">
        <v>34</v>
      </c>
      <c r="W654" s="12" t="s">
        <v>45</v>
      </c>
      <c r="X654" s="12" t="s">
        <v>1259</v>
      </c>
      <c r="Y654" s="12">
        <v>90640</v>
      </c>
      <c r="Z654" s="13">
        <v>42006</v>
      </c>
      <c r="AA654" s="14" t="str">
        <f>TEXT(Table1[[#This Row],[Order Date]],"mmmm")</f>
        <v>January</v>
      </c>
      <c r="AB654" s="8" t="str">
        <f>TEXT(Table1[[#This Row],[Order Date]],"yyyy")</f>
        <v>2015</v>
      </c>
      <c r="AC654" s="13">
        <v>42006</v>
      </c>
      <c r="AD654" s="12">
        <v>108.5163</v>
      </c>
      <c r="AE654" s="12">
        <v>11</v>
      </c>
      <c r="AF654" s="12">
        <v>157.27000000000001</v>
      </c>
      <c r="AG654" s="12">
        <v>90853</v>
      </c>
      <c r="AH654" s="7" t="str">
        <f>IF(COUNTIF(Returns!$A$2:$A$1635,Orders!AG654)&gt;0,"Returned","Not Returned")</f>
        <v>Not Returned</v>
      </c>
    </row>
    <row r="655" spans="5:34" ht="12.75" customHeight="1" thickTop="1" thickBot="1" x14ac:dyDescent="0.3">
      <c r="E655" s="9">
        <v>20212</v>
      </c>
      <c r="F655" s="2" t="s">
        <v>25</v>
      </c>
      <c r="G655" s="2">
        <v>0.06</v>
      </c>
      <c r="H655" s="2">
        <v>175.99</v>
      </c>
      <c r="I655" s="2">
        <v>8.99</v>
      </c>
      <c r="J655" s="2">
        <v>1156</v>
      </c>
      <c r="K655" s="7" t="str">
        <f>IF(COUNTIF(Table1[Customer ID],Table1[[#This Row],[Customer ID]])&gt;1,"Repeat Customer","One-Time Customer")</f>
        <v>One-Time Customer</v>
      </c>
      <c r="L655" s="2" t="s">
        <v>1260</v>
      </c>
      <c r="M655" s="2" t="s">
        <v>49</v>
      </c>
      <c r="N655" s="2" t="s">
        <v>114</v>
      </c>
      <c r="O655" s="2" t="s">
        <v>77</v>
      </c>
      <c r="P655" s="2" t="s">
        <v>78</v>
      </c>
      <c r="Q655" s="2" t="s">
        <v>59</v>
      </c>
      <c r="R655" s="2" t="s">
        <v>168</v>
      </c>
      <c r="S655" s="2">
        <v>0.56999999999999995</v>
      </c>
      <c r="T655" s="7">
        <f>Table1[[#This Row],[Profit]]/Table1[[#This Row],[Sales]]</f>
        <v>4.7809792472184962E-2</v>
      </c>
      <c r="U655" s="2" t="s">
        <v>33</v>
      </c>
      <c r="V655" s="2" t="s">
        <v>53</v>
      </c>
      <c r="W655" s="2" t="s">
        <v>193</v>
      </c>
      <c r="X655" s="2" t="s">
        <v>1261</v>
      </c>
      <c r="Y655" s="2">
        <v>1876</v>
      </c>
      <c r="Z655" s="10">
        <v>42049</v>
      </c>
      <c r="AA655" s="14" t="str">
        <f>TEXT(Table1[[#This Row],[Order Date]],"mmmm")</f>
        <v>February</v>
      </c>
      <c r="AB655" s="8" t="str">
        <f>TEXT(Table1[[#This Row],[Order Date]],"yyyy")</f>
        <v>2015</v>
      </c>
      <c r="AC655" s="10">
        <v>42050</v>
      </c>
      <c r="AD655" s="2">
        <v>48.47148</v>
      </c>
      <c r="AE655" s="2">
        <v>7</v>
      </c>
      <c r="AF655" s="2">
        <v>1013.84</v>
      </c>
      <c r="AG655" s="2">
        <v>90855</v>
      </c>
      <c r="AH655" s="7" t="str">
        <f>IF(COUNTIF(Returns!$A$2:$A$1635,Orders!AG655)&gt;0,"Returned","Not Returned")</f>
        <v>Not Returned</v>
      </c>
    </row>
    <row r="656" spans="5:34" ht="12.75" customHeight="1" thickTop="1" thickBot="1" x14ac:dyDescent="0.3">
      <c r="E656" s="11">
        <v>20897</v>
      </c>
      <c r="F656" s="12" t="s">
        <v>25</v>
      </c>
      <c r="G656" s="12">
        <v>0.04</v>
      </c>
      <c r="H656" s="12">
        <v>100.98</v>
      </c>
      <c r="I656" s="12">
        <v>35.840000000000003</v>
      </c>
      <c r="J656" s="12">
        <v>1159</v>
      </c>
      <c r="K656" s="7" t="str">
        <f>IF(COUNTIF(Table1[Customer ID],Table1[[#This Row],[Customer ID]])&gt;1,"Repeat Customer","One-Time Customer")</f>
        <v>One-Time Customer</v>
      </c>
      <c r="L656" s="12" t="s">
        <v>1262</v>
      </c>
      <c r="M656" s="12" t="s">
        <v>39</v>
      </c>
      <c r="N656" s="12" t="s">
        <v>114</v>
      </c>
      <c r="O656" s="12" t="s">
        <v>41</v>
      </c>
      <c r="P656" s="12" t="s">
        <v>191</v>
      </c>
      <c r="Q656" s="12" t="s">
        <v>121</v>
      </c>
      <c r="R656" s="12" t="s">
        <v>260</v>
      </c>
      <c r="S656" s="12">
        <v>0.62</v>
      </c>
      <c r="T656" s="7">
        <f>Table1[[#This Row],[Profit]]/Table1[[#This Row],[Sales]]</f>
        <v>-1.3793227990970653</v>
      </c>
      <c r="U656" s="12" t="s">
        <v>33</v>
      </c>
      <c r="V656" s="12" t="s">
        <v>53</v>
      </c>
      <c r="W656" s="12" t="s">
        <v>54</v>
      </c>
      <c r="X656" s="12" t="s">
        <v>1263</v>
      </c>
      <c r="Y656" s="12">
        <v>7086</v>
      </c>
      <c r="Z656" s="13">
        <v>42144</v>
      </c>
      <c r="AA656" s="14" t="str">
        <f>TEXT(Table1[[#This Row],[Order Date]],"mmmm")</f>
        <v>May</v>
      </c>
      <c r="AB656" s="8" t="str">
        <f>TEXT(Table1[[#This Row],[Order Date]],"yyyy")</f>
        <v>2015</v>
      </c>
      <c r="AC656" s="13">
        <v>42145</v>
      </c>
      <c r="AD656" s="12">
        <v>-152.76</v>
      </c>
      <c r="AE656" s="12">
        <v>1</v>
      </c>
      <c r="AF656" s="12">
        <v>110.75</v>
      </c>
      <c r="AG656" s="12">
        <v>90854</v>
      </c>
      <c r="AH656" s="7" t="str">
        <f>IF(COUNTIF(Returns!$A$2:$A$1635,Orders!AG656)&gt;0,"Returned","Not Returned")</f>
        <v>Not Returned</v>
      </c>
    </row>
    <row r="657" spans="5:34" ht="12.75" customHeight="1" thickTop="1" thickBot="1" x14ac:dyDescent="0.3">
      <c r="E657" s="9">
        <v>18860</v>
      </c>
      <c r="F657" s="2" t="s">
        <v>37</v>
      </c>
      <c r="G657" s="2">
        <v>0.09</v>
      </c>
      <c r="H657" s="2">
        <v>9.7799999999999994</v>
      </c>
      <c r="I657" s="2">
        <v>1.39</v>
      </c>
      <c r="J657" s="2">
        <v>1170</v>
      </c>
      <c r="K657" s="7" t="str">
        <f>IF(COUNTIF(Table1[Customer ID],Table1[[#This Row],[Customer ID]])&gt;1,"Repeat Customer","One-Time Customer")</f>
        <v>Repeat Customer</v>
      </c>
      <c r="L657" s="2" t="s">
        <v>1264</v>
      </c>
      <c r="M657" s="2" t="s">
        <v>49</v>
      </c>
      <c r="N657" s="2" t="s">
        <v>114</v>
      </c>
      <c r="O657" s="2" t="s">
        <v>29</v>
      </c>
      <c r="P657" s="2" t="s">
        <v>69</v>
      </c>
      <c r="Q657" s="2" t="s">
        <v>59</v>
      </c>
      <c r="R657" s="2" t="s">
        <v>1265</v>
      </c>
      <c r="S657" s="2">
        <v>0.39</v>
      </c>
      <c r="T657" s="7">
        <f>Table1[[#This Row],[Profit]]/Table1[[#This Row],[Sales]]</f>
        <v>0.69</v>
      </c>
      <c r="U657" s="2" t="s">
        <v>33</v>
      </c>
      <c r="V657" s="2" t="s">
        <v>53</v>
      </c>
      <c r="W657" s="2" t="s">
        <v>1149</v>
      </c>
      <c r="X657" s="2" t="s">
        <v>401</v>
      </c>
      <c r="Y657" s="2">
        <v>19711</v>
      </c>
      <c r="Z657" s="10">
        <v>42157</v>
      </c>
      <c r="AA657" s="14" t="str">
        <f>TEXT(Table1[[#This Row],[Order Date]],"mmmm")</f>
        <v>June</v>
      </c>
      <c r="AB657" s="8" t="str">
        <f>TEXT(Table1[[#This Row],[Order Date]],"yyyy")</f>
        <v>2015</v>
      </c>
      <c r="AC657" s="10">
        <v>42158</v>
      </c>
      <c r="AD657" s="2">
        <v>125.20739999999999</v>
      </c>
      <c r="AE657" s="2">
        <v>19</v>
      </c>
      <c r="AF657" s="2">
        <v>181.46</v>
      </c>
      <c r="AG657" s="2">
        <v>87520</v>
      </c>
      <c r="AH657" s="7" t="str">
        <f>IF(COUNTIF(Returns!$A$2:$A$1635,Orders!AG657)&gt;0,"Returned","Not Returned")</f>
        <v>Not Returned</v>
      </c>
    </row>
    <row r="658" spans="5:34" ht="12.75" customHeight="1" thickTop="1" thickBot="1" x14ac:dyDescent="0.3">
      <c r="E658" s="11">
        <v>18861</v>
      </c>
      <c r="F658" s="12" t="s">
        <v>37</v>
      </c>
      <c r="G658" s="12">
        <v>0</v>
      </c>
      <c r="H658" s="12">
        <v>200.99</v>
      </c>
      <c r="I658" s="12">
        <v>8.08</v>
      </c>
      <c r="J658" s="12">
        <v>1170</v>
      </c>
      <c r="K658" s="7" t="str">
        <f>IF(COUNTIF(Table1[Customer ID],Table1[[#This Row],[Customer ID]])&gt;1,"Repeat Customer","One-Time Customer")</f>
        <v>Repeat Customer</v>
      </c>
      <c r="L658" s="12" t="s">
        <v>1264</v>
      </c>
      <c r="M658" s="12" t="s">
        <v>49</v>
      </c>
      <c r="N658" s="12" t="s">
        <v>114</v>
      </c>
      <c r="O658" s="12" t="s">
        <v>77</v>
      </c>
      <c r="P658" s="12" t="s">
        <v>78</v>
      </c>
      <c r="Q658" s="12" t="s">
        <v>59</v>
      </c>
      <c r="R658" s="12" t="s">
        <v>1266</v>
      </c>
      <c r="S658" s="12">
        <v>0.59</v>
      </c>
      <c r="T658" s="7">
        <f>Table1[[#This Row],[Profit]]/Table1[[#This Row],[Sales]]</f>
        <v>0.26157614048127847</v>
      </c>
      <c r="U658" s="12" t="s">
        <v>33</v>
      </c>
      <c r="V658" s="12" t="s">
        <v>53</v>
      </c>
      <c r="W658" s="12" t="s">
        <v>1149</v>
      </c>
      <c r="X658" s="12" t="s">
        <v>401</v>
      </c>
      <c r="Y658" s="12">
        <v>19711</v>
      </c>
      <c r="Z658" s="13">
        <v>42157</v>
      </c>
      <c r="AA658" s="14" t="str">
        <f>TEXT(Table1[[#This Row],[Order Date]],"mmmm")</f>
        <v>June</v>
      </c>
      <c r="AB658" s="8" t="str">
        <f>TEXT(Table1[[#This Row],[Order Date]],"yyyy")</f>
        <v>2015</v>
      </c>
      <c r="AC658" s="13">
        <v>42159</v>
      </c>
      <c r="AD658" s="12">
        <v>281.53440000000001</v>
      </c>
      <c r="AE658" s="12">
        <v>6</v>
      </c>
      <c r="AF658" s="12">
        <v>1076.3</v>
      </c>
      <c r="AG658" s="12">
        <v>87520</v>
      </c>
      <c r="AH658" s="7" t="str">
        <f>IF(COUNTIF(Returns!$A$2:$A$1635,Orders!AG658)&gt;0,"Returned","Not Returned")</f>
        <v>Not Returned</v>
      </c>
    </row>
    <row r="659" spans="5:34" ht="12.75" customHeight="1" thickTop="1" thickBot="1" x14ac:dyDescent="0.3">
      <c r="E659" s="9">
        <v>19182</v>
      </c>
      <c r="F659" s="2" t="s">
        <v>25</v>
      </c>
      <c r="G659" s="2">
        <v>0.03</v>
      </c>
      <c r="H659" s="2">
        <v>4.4800000000000004</v>
      </c>
      <c r="I659" s="2">
        <v>49</v>
      </c>
      <c r="J659" s="2">
        <v>1178</v>
      </c>
      <c r="K659" s="7" t="str">
        <f>IF(COUNTIF(Table1[Customer ID],Table1[[#This Row],[Customer ID]])&gt;1,"Repeat Customer","One-Time Customer")</f>
        <v>Repeat Customer</v>
      </c>
      <c r="L659" s="2" t="s">
        <v>1267</v>
      </c>
      <c r="M659" s="2" t="s">
        <v>49</v>
      </c>
      <c r="N659" s="2" t="s">
        <v>114</v>
      </c>
      <c r="O659" s="2" t="s">
        <v>29</v>
      </c>
      <c r="P659" s="2" t="s">
        <v>257</v>
      </c>
      <c r="Q659" s="2" t="s">
        <v>236</v>
      </c>
      <c r="R659" s="2" t="s">
        <v>680</v>
      </c>
      <c r="S659" s="2">
        <v>0.6</v>
      </c>
      <c r="T659" s="7">
        <f>Table1[[#This Row],[Profit]]/Table1[[#This Row],[Sales]]</f>
        <v>2.9946877912395147</v>
      </c>
      <c r="U659" s="2" t="s">
        <v>33</v>
      </c>
      <c r="V659" s="2" t="s">
        <v>136</v>
      </c>
      <c r="W659" s="2" t="s">
        <v>362</v>
      </c>
      <c r="X659" s="2" t="s">
        <v>1268</v>
      </c>
      <c r="Y659" s="2">
        <v>32701</v>
      </c>
      <c r="Z659" s="10">
        <v>42103</v>
      </c>
      <c r="AA659" s="14" t="str">
        <f>TEXT(Table1[[#This Row],[Order Date]],"mmmm")</f>
        <v>April</v>
      </c>
      <c r="AB659" s="8" t="str">
        <f>TEXT(Table1[[#This Row],[Order Date]],"yyyy")</f>
        <v>2015</v>
      </c>
      <c r="AC659" s="10">
        <v>42105</v>
      </c>
      <c r="AD659" s="2">
        <v>64.265999999999991</v>
      </c>
      <c r="AE659" s="2">
        <v>2</v>
      </c>
      <c r="AF659" s="2">
        <v>21.46</v>
      </c>
      <c r="AG659" s="2">
        <v>89787</v>
      </c>
      <c r="AH659" s="7" t="str">
        <f>IF(COUNTIF(Returns!$A$2:$A$1635,Orders!AG659)&gt;0,"Returned","Not Returned")</f>
        <v>Not Returned</v>
      </c>
    </row>
    <row r="660" spans="5:34" ht="12.75" customHeight="1" thickTop="1" thickBot="1" x14ac:dyDescent="0.3">
      <c r="E660" s="11">
        <v>19183</v>
      </c>
      <c r="F660" s="12" t="s">
        <v>25</v>
      </c>
      <c r="G660" s="12">
        <v>0.06</v>
      </c>
      <c r="H660" s="12">
        <v>350.99</v>
      </c>
      <c r="I660" s="12">
        <v>39</v>
      </c>
      <c r="J660" s="12">
        <v>1178</v>
      </c>
      <c r="K660" s="7" t="str">
        <f>IF(COUNTIF(Table1[Customer ID],Table1[[#This Row],[Customer ID]])&gt;1,"Repeat Customer","One-Time Customer")</f>
        <v>Repeat Customer</v>
      </c>
      <c r="L660" s="12" t="s">
        <v>1267</v>
      </c>
      <c r="M660" s="12" t="s">
        <v>39</v>
      </c>
      <c r="N660" s="12" t="s">
        <v>114</v>
      </c>
      <c r="O660" s="12" t="s">
        <v>41</v>
      </c>
      <c r="P660" s="12" t="s">
        <v>42</v>
      </c>
      <c r="Q660" s="12" t="s">
        <v>43</v>
      </c>
      <c r="R660" s="12" t="s">
        <v>1269</v>
      </c>
      <c r="S660" s="12">
        <v>0.55000000000000004</v>
      </c>
      <c r="T660" s="7">
        <f>Table1[[#This Row],[Profit]]/Table1[[#This Row],[Sales]]</f>
        <v>-8.6294435350948717E-2</v>
      </c>
      <c r="U660" s="12" t="s">
        <v>33</v>
      </c>
      <c r="V660" s="12" t="s">
        <v>136</v>
      </c>
      <c r="W660" s="12" t="s">
        <v>362</v>
      </c>
      <c r="X660" s="12" t="s">
        <v>1268</v>
      </c>
      <c r="Y660" s="12">
        <v>32701</v>
      </c>
      <c r="Z660" s="13">
        <v>42103</v>
      </c>
      <c r="AA660" s="14" t="str">
        <f>TEXT(Table1[[#This Row],[Order Date]],"mmmm")</f>
        <v>April</v>
      </c>
      <c r="AB660" s="8" t="str">
        <f>TEXT(Table1[[#This Row],[Order Date]],"yyyy")</f>
        <v>2015</v>
      </c>
      <c r="AC660" s="13">
        <v>42105</v>
      </c>
      <c r="AD660" s="12">
        <v>-302.61559999999997</v>
      </c>
      <c r="AE660" s="12">
        <v>10</v>
      </c>
      <c r="AF660" s="12">
        <v>3506.78</v>
      </c>
      <c r="AG660" s="12">
        <v>89787</v>
      </c>
      <c r="AH660" s="7" t="str">
        <f>IF(COUNTIF(Returns!$A$2:$A$1635,Orders!AG660)&gt;0,"Returned","Not Returned")</f>
        <v>Not Returned</v>
      </c>
    </row>
    <row r="661" spans="5:34" ht="12.75" customHeight="1" thickTop="1" thickBot="1" x14ac:dyDescent="0.3">
      <c r="E661" s="9">
        <v>19184</v>
      </c>
      <c r="F661" s="2" t="s">
        <v>25</v>
      </c>
      <c r="G661" s="2">
        <v>0.09</v>
      </c>
      <c r="H661" s="2">
        <v>40.98</v>
      </c>
      <c r="I661" s="2">
        <v>6.5</v>
      </c>
      <c r="J661" s="2">
        <v>1178</v>
      </c>
      <c r="K661" s="7" t="str">
        <f>IF(COUNTIF(Table1[Customer ID],Table1[[#This Row],[Customer ID]])&gt;1,"Repeat Customer","One-Time Customer")</f>
        <v>Repeat Customer</v>
      </c>
      <c r="L661" s="2" t="s">
        <v>1267</v>
      </c>
      <c r="M661" s="2" t="s">
        <v>27</v>
      </c>
      <c r="N661" s="2" t="s">
        <v>114</v>
      </c>
      <c r="O661" s="2" t="s">
        <v>77</v>
      </c>
      <c r="P661" s="2" t="s">
        <v>180</v>
      </c>
      <c r="Q661" s="2" t="s">
        <v>59</v>
      </c>
      <c r="R661" s="2" t="s">
        <v>1270</v>
      </c>
      <c r="S661" s="2">
        <v>0.74</v>
      </c>
      <c r="T661" s="7">
        <f>Table1[[#This Row],[Profit]]/Table1[[#This Row],[Sales]]</f>
        <v>2.1261907430236468E-2</v>
      </c>
      <c r="U661" s="2" t="s">
        <v>33</v>
      </c>
      <c r="V661" s="2" t="s">
        <v>136</v>
      </c>
      <c r="W661" s="2" t="s">
        <v>362</v>
      </c>
      <c r="X661" s="2" t="s">
        <v>1268</v>
      </c>
      <c r="Y661" s="2">
        <v>32701</v>
      </c>
      <c r="Z661" s="10">
        <v>42103</v>
      </c>
      <c r="AA661" s="14" t="str">
        <f>TEXT(Table1[[#This Row],[Order Date]],"mmmm")</f>
        <v>April</v>
      </c>
      <c r="AB661" s="8" t="str">
        <f>TEXT(Table1[[#This Row],[Order Date]],"yyyy")</f>
        <v>2015</v>
      </c>
      <c r="AC661" s="10">
        <v>42105</v>
      </c>
      <c r="AD661" s="2">
        <v>5.6916000000000002</v>
      </c>
      <c r="AE661" s="2">
        <v>7</v>
      </c>
      <c r="AF661" s="2">
        <v>267.69</v>
      </c>
      <c r="AG661" s="2">
        <v>89787</v>
      </c>
      <c r="AH661" s="7" t="str">
        <f>IF(COUNTIF(Returns!$A$2:$A$1635,Orders!AG661)&gt;0,"Returned","Not Returned")</f>
        <v>Not Returned</v>
      </c>
    </row>
    <row r="662" spans="5:34" ht="12.75" customHeight="1" thickTop="1" thickBot="1" x14ac:dyDescent="0.3">
      <c r="E662" s="11">
        <v>19185</v>
      </c>
      <c r="F662" s="12" t="s">
        <v>25</v>
      </c>
      <c r="G662" s="12">
        <v>0.09</v>
      </c>
      <c r="H662" s="12">
        <v>349.45</v>
      </c>
      <c r="I662" s="12">
        <v>60</v>
      </c>
      <c r="J662" s="12">
        <v>1178</v>
      </c>
      <c r="K662" s="7" t="str">
        <f>IF(COUNTIF(Table1[Customer ID],Table1[[#This Row],[Customer ID]])&gt;1,"Repeat Customer","One-Time Customer")</f>
        <v>Repeat Customer</v>
      </c>
      <c r="L662" s="12" t="s">
        <v>1267</v>
      </c>
      <c r="M662" s="12" t="s">
        <v>39</v>
      </c>
      <c r="N662" s="12" t="s">
        <v>114</v>
      </c>
      <c r="O662" s="12" t="s">
        <v>41</v>
      </c>
      <c r="P662" s="12" t="s">
        <v>152</v>
      </c>
      <c r="Q662" s="12" t="s">
        <v>43</v>
      </c>
      <c r="R662" s="12" t="s">
        <v>989</v>
      </c>
      <c r="S662" s="12"/>
      <c r="T662" s="7">
        <f>Table1[[#This Row],[Profit]]/Table1[[#This Row],[Sales]]</f>
        <v>-0.15997763581044178</v>
      </c>
      <c r="U662" s="12" t="s">
        <v>33</v>
      </c>
      <c r="V662" s="12" t="s">
        <v>136</v>
      </c>
      <c r="W662" s="12" t="s">
        <v>362</v>
      </c>
      <c r="X662" s="12" t="s">
        <v>1268</v>
      </c>
      <c r="Y662" s="12">
        <v>32701</v>
      </c>
      <c r="Z662" s="13">
        <v>42103</v>
      </c>
      <c r="AA662" s="14" t="str">
        <f>TEXT(Table1[[#This Row],[Order Date]],"mmmm")</f>
        <v>April</v>
      </c>
      <c r="AB662" s="8" t="str">
        <f>TEXT(Table1[[#This Row],[Order Date]],"yyyy")</f>
        <v>2015</v>
      </c>
      <c r="AC662" s="13">
        <v>42104</v>
      </c>
      <c r="AD662" s="12">
        <v>-369.10999999999996</v>
      </c>
      <c r="AE662" s="12">
        <v>7</v>
      </c>
      <c r="AF662" s="12">
        <v>2307.2600000000002</v>
      </c>
      <c r="AG662" s="12">
        <v>89787</v>
      </c>
      <c r="AH662" s="7" t="str">
        <f>IF(COUNTIF(Returns!$A$2:$A$1635,Orders!AG662)&gt;0,"Returned","Not Returned")</f>
        <v>Not Returned</v>
      </c>
    </row>
    <row r="663" spans="5:34" ht="12.75" customHeight="1" thickTop="1" thickBot="1" x14ac:dyDescent="0.3">
      <c r="E663" s="9">
        <v>19484</v>
      </c>
      <c r="F663" s="2" t="s">
        <v>25</v>
      </c>
      <c r="G663" s="2">
        <v>7.0000000000000007E-2</v>
      </c>
      <c r="H663" s="2">
        <v>2.61</v>
      </c>
      <c r="I663" s="2">
        <v>0.5</v>
      </c>
      <c r="J663" s="2">
        <v>1182</v>
      </c>
      <c r="K663" s="7" t="str">
        <f>IF(COUNTIF(Table1[Customer ID],Table1[[#This Row],[Customer ID]])&gt;1,"Repeat Customer","One-Time Customer")</f>
        <v>One-Time Customer</v>
      </c>
      <c r="L663" s="2" t="s">
        <v>1271</v>
      </c>
      <c r="M663" s="2" t="s">
        <v>49</v>
      </c>
      <c r="N663" s="2" t="s">
        <v>40</v>
      </c>
      <c r="O663" s="2" t="s">
        <v>29</v>
      </c>
      <c r="P663" s="2" t="s">
        <v>134</v>
      </c>
      <c r="Q663" s="2" t="s">
        <v>59</v>
      </c>
      <c r="R663" s="2" t="s">
        <v>1138</v>
      </c>
      <c r="S663" s="2">
        <v>0.39</v>
      </c>
      <c r="T663" s="7">
        <f>Table1[[#This Row],[Profit]]/Table1[[#This Row],[Sales]]</f>
        <v>0.69</v>
      </c>
      <c r="U663" s="2" t="s">
        <v>33</v>
      </c>
      <c r="V663" s="2" t="s">
        <v>34</v>
      </c>
      <c r="W663" s="2" t="s">
        <v>212</v>
      </c>
      <c r="X663" s="2" t="s">
        <v>1272</v>
      </c>
      <c r="Y663" s="2">
        <v>84660</v>
      </c>
      <c r="Z663" s="10">
        <v>42147</v>
      </c>
      <c r="AA663" s="14" t="str">
        <f>TEXT(Table1[[#This Row],[Order Date]],"mmmm")</f>
        <v>May</v>
      </c>
      <c r="AB663" s="8" t="str">
        <f>TEXT(Table1[[#This Row],[Order Date]],"yyyy")</f>
        <v>2015</v>
      </c>
      <c r="AC663" s="10">
        <v>42147</v>
      </c>
      <c r="AD663" s="2">
        <v>27.013499999999997</v>
      </c>
      <c r="AE663" s="2">
        <v>15</v>
      </c>
      <c r="AF663" s="2">
        <v>39.15</v>
      </c>
      <c r="AG663" s="2">
        <v>86913</v>
      </c>
      <c r="AH663" s="7" t="str">
        <f>IF(COUNTIF(Returns!$A$2:$A$1635,Orders!AG663)&gt;0,"Returned","Not Returned")</f>
        <v>Not Returned</v>
      </c>
    </row>
    <row r="664" spans="5:34" ht="12.75" customHeight="1" thickTop="1" thickBot="1" x14ac:dyDescent="0.3">
      <c r="E664" s="11">
        <v>21522</v>
      </c>
      <c r="F664" s="12" t="s">
        <v>37</v>
      </c>
      <c r="G664" s="12">
        <v>0.04</v>
      </c>
      <c r="H664" s="12">
        <v>35.99</v>
      </c>
      <c r="I664" s="12">
        <v>3.3</v>
      </c>
      <c r="J664" s="12">
        <v>1183</v>
      </c>
      <c r="K664" s="7" t="str">
        <f>IF(COUNTIF(Table1[Customer ID],Table1[[#This Row],[Customer ID]])&gt;1,"Repeat Customer","One-Time Customer")</f>
        <v>One-Time Customer</v>
      </c>
      <c r="L664" s="12" t="s">
        <v>1273</v>
      </c>
      <c r="M664" s="12" t="s">
        <v>49</v>
      </c>
      <c r="N664" s="12" t="s">
        <v>40</v>
      </c>
      <c r="O664" s="12" t="s">
        <v>77</v>
      </c>
      <c r="P664" s="12" t="s">
        <v>78</v>
      </c>
      <c r="Q664" s="12" t="s">
        <v>51</v>
      </c>
      <c r="R664" s="12" t="s">
        <v>1274</v>
      </c>
      <c r="S664" s="12">
        <v>0.39</v>
      </c>
      <c r="T664" s="7">
        <f>Table1[[#This Row],[Profit]]/Table1[[#This Row],[Sales]]</f>
        <v>0.69</v>
      </c>
      <c r="U664" s="12" t="s">
        <v>33</v>
      </c>
      <c r="V664" s="12" t="s">
        <v>34</v>
      </c>
      <c r="W664" s="12" t="s">
        <v>212</v>
      </c>
      <c r="X664" s="12" t="s">
        <v>1275</v>
      </c>
      <c r="Y664" s="12">
        <v>84663</v>
      </c>
      <c r="Z664" s="13">
        <v>42184</v>
      </c>
      <c r="AA664" s="14" t="str">
        <f>TEXT(Table1[[#This Row],[Order Date]],"mmmm")</f>
        <v>June</v>
      </c>
      <c r="AB664" s="8" t="str">
        <f>TEXT(Table1[[#This Row],[Order Date]],"yyyy")</f>
        <v>2015</v>
      </c>
      <c r="AC664" s="13">
        <v>42184</v>
      </c>
      <c r="AD664" s="12">
        <v>184.19549999999998</v>
      </c>
      <c r="AE664" s="12">
        <v>9</v>
      </c>
      <c r="AF664" s="12">
        <v>266.95</v>
      </c>
      <c r="AG664" s="12">
        <v>86914</v>
      </c>
      <c r="AH664" s="7" t="str">
        <f>IF(COUNTIF(Returns!$A$2:$A$1635,Orders!AG664)&gt;0,"Returned","Not Returned")</f>
        <v>Not Returned</v>
      </c>
    </row>
    <row r="665" spans="5:34" ht="12.75" customHeight="1" thickTop="1" thickBot="1" x14ac:dyDescent="0.3">
      <c r="E665" s="9">
        <v>22190</v>
      </c>
      <c r="F665" s="2" t="s">
        <v>56</v>
      </c>
      <c r="G665" s="2">
        <v>0</v>
      </c>
      <c r="H665" s="2">
        <v>6783.02</v>
      </c>
      <c r="I665" s="2">
        <v>24.49</v>
      </c>
      <c r="J665" s="2">
        <v>1185</v>
      </c>
      <c r="K665" s="7" t="str">
        <f>IF(COUNTIF(Table1[Customer ID],Table1[[#This Row],[Customer ID]])&gt;1,"Repeat Customer","One-Time Customer")</f>
        <v>Repeat Customer</v>
      </c>
      <c r="L665" s="2" t="s">
        <v>1276</v>
      </c>
      <c r="M665" s="2" t="s">
        <v>49</v>
      </c>
      <c r="N665" s="2" t="s">
        <v>114</v>
      </c>
      <c r="O665" s="2" t="s">
        <v>77</v>
      </c>
      <c r="P665" s="2" t="s">
        <v>85</v>
      </c>
      <c r="Q665" s="2" t="s">
        <v>236</v>
      </c>
      <c r="R665" s="2" t="s">
        <v>1277</v>
      </c>
      <c r="S665" s="2">
        <v>0.39</v>
      </c>
      <c r="T665" s="7">
        <f>Table1[[#This Row],[Profit]]/Table1[[#This Row],[Sales]]</f>
        <v>1.9997518556091578E-4</v>
      </c>
      <c r="U665" s="2" t="s">
        <v>33</v>
      </c>
      <c r="V665" s="2" t="s">
        <v>136</v>
      </c>
      <c r="W665" s="2" t="s">
        <v>1278</v>
      </c>
      <c r="X665" s="2" t="s">
        <v>1279</v>
      </c>
      <c r="Y665" s="2">
        <v>35756</v>
      </c>
      <c r="Z665" s="10">
        <v>42084</v>
      </c>
      <c r="AA665" s="14" t="str">
        <f>TEXT(Table1[[#This Row],[Order Date]],"mmmm")</f>
        <v>March</v>
      </c>
      <c r="AB665" s="8" t="str">
        <f>TEXT(Table1[[#This Row],[Order Date]],"yyyy")</f>
        <v>2015</v>
      </c>
      <c r="AC665" s="10">
        <v>42085</v>
      </c>
      <c r="AD665" s="2">
        <v>4.1099999999999994</v>
      </c>
      <c r="AE665" s="2">
        <v>3</v>
      </c>
      <c r="AF665" s="2">
        <v>20552.55</v>
      </c>
      <c r="AG665" s="2">
        <v>85938</v>
      </c>
      <c r="AH665" s="7" t="str">
        <f>IF(COUNTIF(Returns!$A$2:$A$1635,Orders!AG665)&gt;0,"Returned","Not Returned")</f>
        <v>Not Returned</v>
      </c>
    </row>
    <row r="666" spans="5:34" ht="12.75" customHeight="1" thickTop="1" thickBot="1" x14ac:dyDescent="0.3">
      <c r="E666" s="11">
        <v>20764</v>
      </c>
      <c r="F666" s="12" t="s">
        <v>37</v>
      </c>
      <c r="G666" s="12">
        <v>0.08</v>
      </c>
      <c r="H666" s="12">
        <v>11.7</v>
      </c>
      <c r="I666" s="12">
        <v>6.96</v>
      </c>
      <c r="J666" s="12">
        <v>1185</v>
      </c>
      <c r="K666" s="7" t="str">
        <f>IF(COUNTIF(Table1[Customer ID],Table1[[#This Row],[Customer ID]])&gt;1,"Repeat Customer","One-Time Customer")</f>
        <v>Repeat Customer</v>
      </c>
      <c r="L666" s="12" t="s">
        <v>1276</v>
      </c>
      <c r="M666" s="12" t="s">
        <v>49</v>
      </c>
      <c r="N666" s="12" t="s">
        <v>114</v>
      </c>
      <c r="O666" s="12" t="s">
        <v>29</v>
      </c>
      <c r="P666" s="12" t="s">
        <v>257</v>
      </c>
      <c r="Q666" s="12" t="s">
        <v>86</v>
      </c>
      <c r="R666" s="12" t="s">
        <v>1280</v>
      </c>
      <c r="S666" s="12">
        <v>0.5</v>
      </c>
      <c r="T666" s="7">
        <f>Table1[[#This Row],[Profit]]/Table1[[#This Row],[Sales]]</f>
        <v>0.32535307517084283</v>
      </c>
      <c r="U666" s="12" t="s">
        <v>33</v>
      </c>
      <c r="V666" s="12" t="s">
        <v>136</v>
      </c>
      <c r="W666" s="12" t="s">
        <v>1278</v>
      </c>
      <c r="X666" s="12" t="s">
        <v>1279</v>
      </c>
      <c r="Y666" s="12">
        <v>35756</v>
      </c>
      <c r="Z666" s="13">
        <v>42104</v>
      </c>
      <c r="AA666" s="14" t="str">
        <f>TEXT(Table1[[#This Row],[Order Date]],"mmmm")</f>
        <v>April</v>
      </c>
      <c r="AB666" s="8" t="str">
        <f>TEXT(Table1[[#This Row],[Order Date]],"yyyy")</f>
        <v>2015</v>
      </c>
      <c r="AC666" s="13">
        <v>42107</v>
      </c>
      <c r="AD666" s="12">
        <v>28.565999999999999</v>
      </c>
      <c r="AE666" s="12">
        <v>8</v>
      </c>
      <c r="AF666" s="12">
        <v>87.8</v>
      </c>
      <c r="AG666" s="12">
        <v>85940</v>
      </c>
      <c r="AH666" s="7" t="str">
        <f>IF(COUNTIF(Returns!$A$2:$A$1635,Orders!AG666)&gt;0,"Returned","Not Returned")</f>
        <v>Not Returned</v>
      </c>
    </row>
    <row r="667" spans="5:34" ht="12.75" customHeight="1" thickTop="1" thickBot="1" x14ac:dyDescent="0.3">
      <c r="E667" s="9">
        <v>24358</v>
      </c>
      <c r="F667" s="2" t="s">
        <v>47</v>
      </c>
      <c r="G667" s="2">
        <v>7.0000000000000007E-2</v>
      </c>
      <c r="H667" s="2">
        <v>400.97</v>
      </c>
      <c r="I667" s="2">
        <v>48.26</v>
      </c>
      <c r="J667" s="2">
        <v>1186</v>
      </c>
      <c r="K667" s="7" t="str">
        <f>IF(COUNTIF(Table1[Customer ID],Table1[[#This Row],[Customer ID]])&gt;1,"Repeat Customer","One-Time Customer")</f>
        <v>One-Time Customer</v>
      </c>
      <c r="L667" s="2" t="s">
        <v>1281</v>
      </c>
      <c r="M667" s="2" t="s">
        <v>39</v>
      </c>
      <c r="N667" s="2" t="s">
        <v>114</v>
      </c>
      <c r="O667" s="2" t="s">
        <v>77</v>
      </c>
      <c r="P667" s="2" t="s">
        <v>85</v>
      </c>
      <c r="Q667" s="2" t="s">
        <v>121</v>
      </c>
      <c r="R667" s="2" t="s">
        <v>1282</v>
      </c>
      <c r="S667" s="2">
        <v>0.36</v>
      </c>
      <c r="T667" s="7">
        <f>Table1[[#This Row],[Profit]]/Table1[[#This Row],[Sales]]</f>
        <v>0.68999999999999984</v>
      </c>
      <c r="U667" s="2" t="s">
        <v>33</v>
      </c>
      <c r="V667" s="2" t="s">
        <v>34</v>
      </c>
      <c r="W667" s="2" t="s">
        <v>45</v>
      </c>
      <c r="X667" s="2" t="s">
        <v>1283</v>
      </c>
      <c r="Y667" s="2">
        <v>92646</v>
      </c>
      <c r="Z667" s="10">
        <v>42103</v>
      </c>
      <c r="AA667" s="14" t="str">
        <f>TEXT(Table1[[#This Row],[Order Date]],"mmmm")</f>
        <v>April</v>
      </c>
      <c r="AB667" s="8" t="str">
        <f>TEXT(Table1[[#This Row],[Order Date]],"yyyy")</f>
        <v>2015</v>
      </c>
      <c r="AC667" s="10">
        <v>42104</v>
      </c>
      <c r="AD667" s="2">
        <v>2581.5590999999995</v>
      </c>
      <c r="AE667" s="2">
        <v>10</v>
      </c>
      <c r="AF667" s="2">
        <v>3741.39</v>
      </c>
      <c r="AG667" s="2">
        <v>85939</v>
      </c>
      <c r="AH667" s="7" t="str">
        <f>IF(COUNTIF(Returns!$A$2:$A$1635,Orders!AG667)&gt;0,"Returned","Not Returned")</f>
        <v>Not Returned</v>
      </c>
    </row>
    <row r="668" spans="5:34" ht="12.75" customHeight="1" thickTop="1" thickBot="1" x14ac:dyDescent="0.3">
      <c r="E668" s="11">
        <v>18829</v>
      </c>
      <c r="F668" s="12" t="s">
        <v>106</v>
      </c>
      <c r="G668" s="12">
        <v>0.06</v>
      </c>
      <c r="H668" s="12">
        <v>10.89</v>
      </c>
      <c r="I668" s="12">
        <v>4.5</v>
      </c>
      <c r="J668" s="12">
        <v>1189</v>
      </c>
      <c r="K668" s="7" t="str">
        <f>IF(COUNTIF(Table1[Customer ID],Table1[[#This Row],[Customer ID]])&gt;1,"Repeat Customer","One-Time Customer")</f>
        <v>Repeat Customer</v>
      </c>
      <c r="L668" s="12" t="s">
        <v>1284</v>
      </c>
      <c r="M668" s="12" t="s">
        <v>49</v>
      </c>
      <c r="N668" s="12" t="s">
        <v>114</v>
      </c>
      <c r="O668" s="12" t="s">
        <v>29</v>
      </c>
      <c r="P668" s="12" t="s">
        <v>257</v>
      </c>
      <c r="Q668" s="12" t="s">
        <v>59</v>
      </c>
      <c r="R668" s="12" t="s">
        <v>258</v>
      </c>
      <c r="S668" s="12">
        <v>0.59</v>
      </c>
      <c r="T668" s="7">
        <f>Table1[[#This Row],[Profit]]/Table1[[#This Row],[Sales]]</f>
        <v>-0.16817572997589073</v>
      </c>
      <c r="U668" s="12" t="s">
        <v>33</v>
      </c>
      <c r="V668" s="12" t="s">
        <v>34</v>
      </c>
      <c r="W668" s="12" t="s">
        <v>45</v>
      </c>
      <c r="X668" s="12" t="s">
        <v>1283</v>
      </c>
      <c r="Y668" s="12">
        <v>92646</v>
      </c>
      <c r="Z668" s="13">
        <v>42172</v>
      </c>
      <c r="AA668" s="14" t="str">
        <f>TEXT(Table1[[#This Row],[Order Date]],"mmmm")</f>
        <v>June</v>
      </c>
      <c r="AB668" s="8" t="str">
        <f>TEXT(Table1[[#This Row],[Order Date]],"yyyy")</f>
        <v>2015</v>
      </c>
      <c r="AC668" s="13">
        <v>42177</v>
      </c>
      <c r="AD668" s="12">
        <v>-25.112000000000002</v>
      </c>
      <c r="AE668" s="12">
        <v>14</v>
      </c>
      <c r="AF668" s="12">
        <v>149.32</v>
      </c>
      <c r="AG668" s="12">
        <v>87584</v>
      </c>
      <c r="AH668" s="7" t="str">
        <f>IF(COUNTIF(Returns!$A$2:$A$1635,Orders!AG668)&gt;0,"Returned","Not Returned")</f>
        <v>Not Returned</v>
      </c>
    </row>
    <row r="669" spans="5:34" ht="12.75" customHeight="1" thickTop="1" thickBot="1" x14ac:dyDescent="0.3">
      <c r="E669" s="9">
        <v>18830</v>
      </c>
      <c r="F669" s="2" t="s">
        <v>106</v>
      </c>
      <c r="G669" s="2">
        <v>0.03</v>
      </c>
      <c r="H669" s="2">
        <v>10.64</v>
      </c>
      <c r="I669" s="2">
        <v>5.16</v>
      </c>
      <c r="J669" s="2">
        <v>1189</v>
      </c>
      <c r="K669" s="7" t="str">
        <f>IF(COUNTIF(Table1[Customer ID],Table1[[#This Row],[Customer ID]])&gt;1,"Repeat Customer","One-Time Customer")</f>
        <v>Repeat Customer</v>
      </c>
      <c r="L669" s="2" t="s">
        <v>1284</v>
      </c>
      <c r="M669" s="2" t="s">
        <v>49</v>
      </c>
      <c r="N669" s="2" t="s">
        <v>114</v>
      </c>
      <c r="O669" s="2" t="s">
        <v>41</v>
      </c>
      <c r="P669" s="2" t="s">
        <v>50</v>
      </c>
      <c r="Q669" s="2" t="s">
        <v>59</v>
      </c>
      <c r="R669" s="2" t="s">
        <v>851</v>
      </c>
      <c r="S669" s="2">
        <v>0.56999999999999995</v>
      </c>
      <c r="T669" s="7">
        <f>Table1[[#This Row],[Profit]]/Table1[[#This Row],[Sales]]</f>
        <v>9.8163945539800027E-2</v>
      </c>
      <c r="U669" s="2" t="s">
        <v>33</v>
      </c>
      <c r="V669" s="2" t="s">
        <v>34</v>
      </c>
      <c r="W669" s="2" t="s">
        <v>45</v>
      </c>
      <c r="X669" s="2" t="s">
        <v>1283</v>
      </c>
      <c r="Y669" s="2">
        <v>92646</v>
      </c>
      <c r="Z669" s="10">
        <v>42172</v>
      </c>
      <c r="AA669" s="14" t="str">
        <f>TEXT(Table1[[#This Row],[Order Date]],"mmmm")</f>
        <v>June</v>
      </c>
      <c r="AB669" s="8" t="str">
        <f>TEXT(Table1[[#This Row],[Order Date]],"yyyy")</f>
        <v>2015</v>
      </c>
      <c r="AC669" s="10">
        <v>42177</v>
      </c>
      <c r="AD669" s="2">
        <v>17.376000000000001</v>
      </c>
      <c r="AE669" s="2">
        <v>16</v>
      </c>
      <c r="AF669" s="2">
        <v>177.01</v>
      </c>
      <c r="AG669" s="2">
        <v>87584</v>
      </c>
      <c r="AH669" s="7" t="str">
        <f>IF(COUNTIF(Returns!$A$2:$A$1635,Orders!AG669)&gt;0,"Returned","Not Returned")</f>
        <v>Not Returned</v>
      </c>
    </row>
    <row r="670" spans="5:34" ht="12.75" customHeight="1" thickTop="1" thickBot="1" x14ac:dyDescent="0.3">
      <c r="E670" s="11">
        <v>18831</v>
      </c>
      <c r="F670" s="12" t="s">
        <v>106</v>
      </c>
      <c r="G670" s="12">
        <v>0.03</v>
      </c>
      <c r="H670" s="12">
        <v>7.96</v>
      </c>
      <c r="I670" s="12">
        <v>4.95</v>
      </c>
      <c r="J670" s="12">
        <v>1189</v>
      </c>
      <c r="K670" s="7" t="str">
        <f>IF(COUNTIF(Table1[Customer ID],Table1[[#This Row],[Customer ID]])&gt;1,"Repeat Customer","One-Time Customer")</f>
        <v>Repeat Customer</v>
      </c>
      <c r="L670" s="12" t="s">
        <v>1284</v>
      </c>
      <c r="M670" s="12" t="s">
        <v>49</v>
      </c>
      <c r="N670" s="12" t="s">
        <v>114</v>
      </c>
      <c r="O670" s="12" t="s">
        <v>41</v>
      </c>
      <c r="P670" s="12" t="s">
        <v>50</v>
      </c>
      <c r="Q670" s="12" t="s">
        <v>59</v>
      </c>
      <c r="R670" s="12" t="s">
        <v>1285</v>
      </c>
      <c r="S670" s="12">
        <v>0.41</v>
      </c>
      <c r="T670" s="7">
        <f>Table1[[#This Row],[Profit]]/Table1[[#This Row],[Sales]]</f>
        <v>0.69</v>
      </c>
      <c r="U670" s="12" t="s">
        <v>33</v>
      </c>
      <c r="V670" s="12" t="s">
        <v>34</v>
      </c>
      <c r="W670" s="12" t="s">
        <v>45</v>
      </c>
      <c r="X670" s="12" t="s">
        <v>1283</v>
      </c>
      <c r="Y670" s="12">
        <v>92646</v>
      </c>
      <c r="Z670" s="13">
        <v>42172</v>
      </c>
      <c r="AA670" s="14" t="str">
        <f>TEXT(Table1[[#This Row],[Order Date]],"mmmm")</f>
        <v>June</v>
      </c>
      <c r="AB670" s="8" t="str">
        <f>TEXT(Table1[[#This Row],[Order Date]],"yyyy")</f>
        <v>2015</v>
      </c>
      <c r="AC670" s="13">
        <v>42174</v>
      </c>
      <c r="AD670" s="12">
        <v>24.260399999999997</v>
      </c>
      <c r="AE670" s="12">
        <v>4</v>
      </c>
      <c r="AF670" s="12">
        <v>35.159999999999997</v>
      </c>
      <c r="AG670" s="12">
        <v>87584</v>
      </c>
      <c r="AH670" s="7" t="str">
        <f>IF(COUNTIF(Returns!$A$2:$A$1635,Orders!AG670)&gt;0,"Returned","Not Returned")</f>
        <v>Not Returned</v>
      </c>
    </row>
    <row r="671" spans="5:34" ht="12.75" customHeight="1" thickTop="1" thickBot="1" x14ac:dyDescent="0.3">
      <c r="E671" s="9">
        <v>19553</v>
      </c>
      <c r="F671" s="2" t="s">
        <v>106</v>
      </c>
      <c r="G671" s="2">
        <v>0.03</v>
      </c>
      <c r="H671" s="2">
        <v>28.53</v>
      </c>
      <c r="I671" s="2">
        <v>1.49</v>
      </c>
      <c r="J671" s="2">
        <v>1191</v>
      </c>
      <c r="K671" s="7" t="str">
        <f>IF(COUNTIF(Table1[Customer ID],Table1[[#This Row],[Customer ID]])&gt;1,"Repeat Customer","One-Time Customer")</f>
        <v>One-Time Customer</v>
      </c>
      <c r="L671" s="2" t="s">
        <v>1286</v>
      </c>
      <c r="M671" s="2" t="s">
        <v>49</v>
      </c>
      <c r="N671" s="2" t="s">
        <v>58</v>
      </c>
      <c r="O671" s="2" t="s">
        <v>29</v>
      </c>
      <c r="P671" s="2" t="s">
        <v>109</v>
      </c>
      <c r="Q671" s="2" t="s">
        <v>59</v>
      </c>
      <c r="R671" s="2" t="s">
        <v>332</v>
      </c>
      <c r="S671" s="2">
        <v>0.38</v>
      </c>
      <c r="T671" s="7">
        <f>Table1[[#This Row],[Profit]]/Table1[[#This Row],[Sales]]</f>
        <v>0.66907361548851862</v>
      </c>
      <c r="U671" s="2" t="s">
        <v>33</v>
      </c>
      <c r="V671" s="2" t="s">
        <v>53</v>
      </c>
      <c r="W671" s="2" t="s">
        <v>228</v>
      </c>
      <c r="X671" s="2" t="s">
        <v>1287</v>
      </c>
      <c r="Y671" s="2">
        <v>6050</v>
      </c>
      <c r="Z671" s="10">
        <v>42183</v>
      </c>
      <c r="AA671" s="14" t="str">
        <f>TEXT(Table1[[#This Row],[Order Date]],"mmmm")</f>
        <v>June</v>
      </c>
      <c r="AB671" s="8" t="str">
        <f>TEXT(Table1[[#This Row],[Order Date]],"yyyy")</f>
        <v>2015</v>
      </c>
      <c r="AC671" s="10">
        <v>42186</v>
      </c>
      <c r="AD671" s="2">
        <v>59.440499999999993</v>
      </c>
      <c r="AE671" s="2">
        <v>3</v>
      </c>
      <c r="AF671" s="2">
        <v>88.84</v>
      </c>
      <c r="AG671" s="2">
        <v>87587</v>
      </c>
      <c r="AH671" s="7" t="str">
        <f>IF(COUNTIF(Returns!$A$2:$A$1635,Orders!AG671)&gt;0,"Returned","Not Returned")</f>
        <v>Not Returned</v>
      </c>
    </row>
    <row r="672" spans="5:34" ht="12.75" customHeight="1" thickTop="1" thickBot="1" x14ac:dyDescent="0.3">
      <c r="E672" s="11">
        <v>830</v>
      </c>
      <c r="F672" s="12" t="s">
        <v>106</v>
      </c>
      <c r="G672" s="12">
        <v>0.03</v>
      </c>
      <c r="H672" s="12">
        <v>10.64</v>
      </c>
      <c r="I672" s="12">
        <v>5.16</v>
      </c>
      <c r="J672" s="12">
        <v>1193</v>
      </c>
      <c r="K672" s="7" t="str">
        <f>IF(COUNTIF(Table1[Customer ID],Table1[[#This Row],[Customer ID]])&gt;1,"Repeat Customer","One-Time Customer")</f>
        <v>Repeat Customer</v>
      </c>
      <c r="L672" s="12" t="s">
        <v>1288</v>
      </c>
      <c r="M672" s="12" t="s">
        <v>49</v>
      </c>
      <c r="N672" s="12" t="s">
        <v>114</v>
      </c>
      <c r="O672" s="12" t="s">
        <v>41</v>
      </c>
      <c r="P672" s="12" t="s">
        <v>50</v>
      </c>
      <c r="Q672" s="12" t="s">
        <v>59</v>
      </c>
      <c r="R672" s="12" t="s">
        <v>851</v>
      </c>
      <c r="S672" s="12">
        <v>0.56999999999999995</v>
      </c>
      <c r="T672" s="7">
        <f>Table1[[#This Row],[Profit]]/Table1[[#This Row],[Sales]]</f>
        <v>2.0775941230486684E-2</v>
      </c>
      <c r="U672" s="12" t="s">
        <v>33</v>
      </c>
      <c r="V672" s="12" t="s">
        <v>53</v>
      </c>
      <c r="W672" s="12" t="s">
        <v>1008</v>
      </c>
      <c r="X672" s="12" t="s">
        <v>35</v>
      </c>
      <c r="Y672" s="12">
        <v>20016</v>
      </c>
      <c r="Z672" s="13">
        <v>42172</v>
      </c>
      <c r="AA672" s="14" t="str">
        <f>TEXT(Table1[[#This Row],[Order Date]],"mmmm")</f>
        <v>June</v>
      </c>
      <c r="AB672" s="8" t="str">
        <f>TEXT(Table1[[#This Row],[Order Date]],"yyyy")</f>
        <v>2015</v>
      </c>
      <c r="AC672" s="13">
        <v>42177</v>
      </c>
      <c r="AD672" s="12">
        <v>14.48</v>
      </c>
      <c r="AE672" s="12">
        <v>63</v>
      </c>
      <c r="AF672" s="12">
        <v>696.96</v>
      </c>
      <c r="AG672" s="12">
        <v>5984</v>
      </c>
      <c r="AH672" s="7" t="str">
        <f>IF(COUNTIF(Returns!$A$2:$A$1635,Orders!AG672)&gt;0,"Returned","Not Returned")</f>
        <v>Not Returned</v>
      </c>
    </row>
    <row r="673" spans="5:34" ht="12.75" customHeight="1" thickTop="1" thickBot="1" x14ac:dyDescent="0.3">
      <c r="E673" s="9">
        <v>831</v>
      </c>
      <c r="F673" s="2" t="s">
        <v>106</v>
      </c>
      <c r="G673" s="2">
        <v>0.03</v>
      </c>
      <c r="H673" s="2">
        <v>7.96</v>
      </c>
      <c r="I673" s="2">
        <v>4.95</v>
      </c>
      <c r="J673" s="2">
        <v>1193</v>
      </c>
      <c r="K673" s="7" t="str">
        <f>IF(COUNTIF(Table1[Customer ID],Table1[[#This Row],[Customer ID]])&gt;1,"Repeat Customer","One-Time Customer")</f>
        <v>Repeat Customer</v>
      </c>
      <c r="L673" s="2" t="s">
        <v>1288</v>
      </c>
      <c r="M673" s="2" t="s">
        <v>49</v>
      </c>
      <c r="N673" s="2" t="s">
        <v>114</v>
      </c>
      <c r="O673" s="2" t="s">
        <v>41</v>
      </c>
      <c r="P673" s="2" t="s">
        <v>50</v>
      </c>
      <c r="Q673" s="2" t="s">
        <v>59</v>
      </c>
      <c r="R673" s="2" t="s">
        <v>1285</v>
      </c>
      <c r="S673" s="2">
        <v>0.41</v>
      </c>
      <c r="T673" s="7">
        <f>Table1[[#This Row],[Profit]]/Table1[[#This Row],[Sales]]</f>
        <v>0.14891908172143767</v>
      </c>
      <c r="U673" s="2" t="s">
        <v>33</v>
      </c>
      <c r="V673" s="2" t="s">
        <v>53</v>
      </c>
      <c r="W673" s="2" t="s">
        <v>1008</v>
      </c>
      <c r="X673" s="2" t="s">
        <v>35</v>
      </c>
      <c r="Y673" s="2">
        <v>20016</v>
      </c>
      <c r="Z673" s="10">
        <v>42172</v>
      </c>
      <c r="AA673" s="14" t="str">
        <f>TEXT(Table1[[#This Row],[Order Date]],"mmmm")</f>
        <v>June</v>
      </c>
      <c r="AB673" s="8" t="str">
        <f>TEXT(Table1[[#This Row],[Order Date]],"yyyy")</f>
        <v>2015</v>
      </c>
      <c r="AC673" s="10">
        <v>42174</v>
      </c>
      <c r="AD673" s="2">
        <v>22.25</v>
      </c>
      <c r="AE673" s="2">
        <v>17</v>
      </c>
      <c r="AF673" s="2">
        <v>149.41</v>
      </c>
      <c r="AG673" s="2">
        <v>5984</v>
      </c>
      <c r="AH673" s="7" t="str">
        <f>IF(COUNTIF(Returns!$A$2:$A$1635,Orders!AG673)&gt;0,"Returned","Not Returned")</f>
        <v>Not Returned</v>
      </c>
    </row>
    <row r="674" spans="5:34" ht="12.75" customHeight="1" thickTop="1" thickBot="1" x14ac:dyDescent="0.3">
      <c r="E674" s="11">
        <v>4131</v>
      </c>
      <c r="F674" s="12" t="s">
        <v>25</v>
      </c>
      <c r="G674" s="12">
        <v>0.05</v>
      </c>
      <c r="H674" s="12">
        <v>52.4</v>
      </c>
      <c r="I674" s="12">
        <v>16.11</v>
      </c>
      <c r="J674" s="12">
        <v>1193</v>
      </c>
      <c r="K674" s="7" t="str">
        <f>IF(COUNTIF(Table1[Customer ID],Table1[[#This Row],[Customer ID]])&gt;1,"Repeat Customer","One-Time Customer")</f>
        <v>Repeat Customer</v>
      </c>
      <c r="L674" s="12" t="s">
        <v>1288</v>
      </c>
      <c r="M674" s="12" t="s">
        <v>49</v>
      </c>
      <c r="N674" s="12" t="s">
        <v>114</v>
      </c>
      <c r="O674" s="12" t="s">
        <v>29</v>
      </c>
      <c r="P674" s="12" t="s">
        <v>109</v>
      </c>
      <c r="Q674" s="12" t="s">
        <v>59</v>
      </c>
      <c r="R674" s="12" t="s">
        <v>1289</v>
      </c>
      <c r="S674" s="12">
        <v>0.39</v>
      </c>
      <c r="T674" s="7">
        <f>Table1[[#This Row],[Profit]]/Table1[[#This Row],[Sales]]</f>
        <v>0.13003612318753113</v>
      </c>
      <c r="U674" s="12" t="s">
        <v>33</v>
      </c>
      <c r="V674" s="12" t="s">
        <v>53</v>
      </c>
      <c r="W674" s="12" t="s">
        <v>1008</v>
      </c>
      <c r="X674" s="12" t="s">
        <v>35</v>
      </c>
      <c r="Y674" s="12">
        <v>20016</v>
      </c>
      <c r="Z674" s="13">
        <v>42060</v>
      </c>
      <c r="AA674" s="14" t="str">
        <f>TEXT(Table1[[#This Row],[Order Date]],"mmmm")</f>
        <v>February</v>
      </c>
      <c r="AB674" s="8" t="str">
        <f>TEXT(Table1[[#This Row],[Order Date]],"yyyy")</f>
        <v>2015</v>
      </c>
      <c r="AC674" s="13">
        <v>42062</v>
      </c>
      <c r="AD674" s="12">
        <v>592.52650000000006</v>
      </c>
      <c r="AE674" s="12">
        <v>85</v>
      </c>
      <c r="AF674" s="12">
        <v>4556.63</v>
      </c>
      <c r="AG674" s="12">
        <v>29350</v>
      </c>
      <c r="AH674" s="7" t="str">
        <f>IF(COUNTIF(Returns!$A$2:$A$1635,Orders!AG674)&gt;0,"Returned","Not Returned")</f>
        <v>Not Returned</v>
      </c>
    </row>
    <row r="675" spans="5:34" ht="12.75" customHeight="1" thickTop="1" thickBot="1" x14ac:dyDescent="0.3">
      <c r="E675" s="9">
        <v>4133</v>
      </c>
      <c r="F675" s="2" t="s">
        <v>25</v>
      </c>
      <c r="G675" s="2">
        <v>0.05</v>
      </c>
      <c r="H675" s="2">
        <v>36.549999999999997</v>
      </c>
      <c r="I675" s="2">
        <v>13.89</v>
      </c>
      <c r="J675" s="2">
        <v>1193</v>
      </c>
      <c r="K675" s="7" t="str">
        <f>IF(COUNTIF(Table1[Customer ID],Table1[[#This Row],[Customer ID]])&gt;1,"Repeat Customer","One-Time Customer")</f>
        <v>Repeat Customer</v>
      </c>
      <c r="L675" s="2" t="s">
        <v>1288</v>
      </c>
      <c r="M675" s="2" t="s">
        <v>27</v>
      </c>
      <c r="N675" s="2" t="s">
        <v>114</v>
      </c>
      <c r="O675" s="2" t="s">
        <v>29</v>
      </c>
      <c r="P675" s="2" t="s">
        <v>30</v>
      </c>
      <c r="Q675" s="2" t="s">
        <v>31</v>
      </c>
      <c r="R675" s="2" t="s">
        <v>1290</v>
      </c>
      <c r="S675" s="2">
        <v>0.41</v>
      </c>
      <c r="T675" s="7">
        <f>Table1[[#This Row],[Profit]]/Table1[[#This Row],[Sales]]</f>
        <v>7.8952455563808033E-2</v>
      </c>
      <c r="U675" s="2" t="s">
        <v>33</v>
      </c>
      <c r="V675" s="2" t="s">
        <v>53</v>
      </c>
      <c r="W675" s="2" t="s">
        <v>1008</v>
      </c>
      <c r="X675" s="2" t="s">
        <v>35</v>
      </c>
      <c r="Y675" s="2">
        <v>20016</v>
      </c>
      <c r="Z675" s="10">
        <v>42060</v>
      </c>
      <c r="AA675" s="14" t="str">
        <f>TEXT(Table1[[#This Row],[Order Date]],"mmmm")</f>
        <v>February</v>
      </c>
      <c r="AB675" s="8" t="str">
        <f>TEXT(Table1[[#This Row],[Order Date]],"yyyy")</f>
        <v>2015</v>
      </c>
      <c r="AC675" s="10">
        <v>42061</v>
      </c>
      <c r="AD675" s="2">
        <v>232.8</v>
      </c>
      <c r="AE675" s="2">
        <v>83</v>
      </c>
      <c r="AF675" s="2">
        <v>2948.61</v>
      </c>
      <c r="AG675" s="2">
        <v>29350</v>
      </c>
      <c r="AH675" s="7" t="str">
        <f>IF(COUNTIF(Returns!$A$2:$A$1635,Orders!AG675)&gt;0,"Returned","Not Returned")</f>
        <v>Not Returned</v>
      </c>
    </row>
    <row r="676" spans="5:34" ht="12.75" customHeight="1" thickTop="1" thickBot="1" x14ac:dyDescent="0.3">
      <c r="E676" s="11">
        <v>5468</v>
      </c>
      <c r="F676" s="12" t="s">
        <v>37</v>
      </c>
      <c r="G676" s="12">
        <v>0.03</v>
      </c>
      <c r="H676" s="12">
        <v>5.98</v>
      </c>
      <c r="I676" s="12">
        <v>1.49</v>
      </c>
      <c r="J676" s="12">
        <v>1193</v>
      </c>
      <c r="K676" s="7" t="str">
        <f>IF(COUNTIF(Table1[Customer ID],Table1[[#This Row],[Customer ID]])&gt;1,"Repeat Customer","One-Time Customer")</f>
        <v>Repeat Customer</v>
      </c>
      <c r="L676" s="12" t="s">
        <v>1288</v>
      </c>
      <c r="M676" s="12" t="s">
        <v>49</v>
      </c>
      <c r="N676" s="12" t="s">
        <v>58</v>
      </c>
      <c r="O676" s="12" t="s">
        <v>29</v>
      </c>
      <c r="P676" s="12" t="s">
        <v>109</v>
      </c>
      <c r="Q676" s="12" t="s">
        <v>59</v>
      </c>
      <c r="R676" s="12" t="s">
        <v>1020</v>
      </c>
      <c r="S676" s="12">
        <v>0.39</v>
      </c>
      <c r="T676" s="7">
        <f>Table1[[#This Row],[Profit]]/Table1[[#This Row],[Sales]]</f>
        <v>7.3534807376653466E-2</v>
      </c>
      <c r="U676" s="12" t="s">
        <v>33</v>
      </c>
      <c r="V676" s="12" t="s">
        <v>53</v>
      </c>
      <c r="W676" s="12" t="s">
        <v>1008</v>
      </c>
      <c r="X676" s="12" t="s">
        <v>35</v>
      </c>
      <c r="Y676" s="12">
        <v>20016</v>
      </c>
      <c r="Z676" s="13">
        <v>42125</v>
      </c>
      <c r="AA676" s="14" t="str">
        <f>TEXT(Table1[[#This Row],[Order Date]],"mmmm")</f>
        <v>May</v>
      </c>
      <c r="AB676" s="8" t="str">
        <f>TEXT(Table1[[#This Row],[Order Date]],"yyyy")</f>
        <v>2015</v>
      </c>
      <c r="AC676" s="13">
        <v>42127</v>
      </c>
      <c r="AD676" s="12">
        <v>38.08</v>
      </c>
      <c r="AE676" s="12">
        <v>85</v>
      </c>
      <c r="AF676" s="12">
        <v>517.85</v>
      </c>
      <c r="AG676" s="12">
        <v>38852</v>
      </c>
      <c r="AH676" s="7" t="str">
        <f>IF(COUNTIF(Returns!$A$2:$A$1635,Orders!AG676)&gt;0,"Returned","Not Returned")</f>
        <v>Not Returned</v>
      </c>
    </row>
    <row r="677" spans="5:34" ht="12.75" customHeight="1" thickTop="1" thickBot="1" x14ac:dyDescent="0.3">
      <c r="E677" s="9">
        <v>1552</v>
      </c>
      <c r="F677" s="2" t="s">
        <v>106</v>
      </c>
      <c r="G677" s="2">
        <v>0.09</v>
      </c>
      <c r="H677" s="2">
        <v>49.99</v>
      </c>
      <c r="I677" s="2">
        <v>19.989999999999998</v>
      </c>
      <c r="J677" s="2">
        <v>1193</v>
      </c>
      <c r="K677" s="7" t="str">
        <f>IF(COUNTIF(Table1[Customer ID],Table1[[#This Row],[Customer ID]])&gt;1,"Repeat Customer","One-Time Customer")</f>
        <v>Repeat Customer</v>
      </c>
      <c r="L677" s="2" t="s">
        <v>1288</v>
      </c>
      <c r="M677" s="2" t="s">
        <v>49</v>
      </c>
      <c r="N677" s="2" t="s">
        <v>58</v>
      </c>
      <c r="O677" s="2" t="s">
        <v>77</v>
      </c>
      <c r="P677" s="2" t="s">
        <v>180</v>
      </c>
      <c r="Q677" s="2" t="s">
        <v>59</v>
      </c>
      <c r="R677" s="2" t="s">
        <v>275</v>
      </c>
      <c r="S677" s="2">
        <v>0.41</v>
      </c>
      <c r="T677" s="7">
        <f>Table1[[#This Row],[Profit]]/Table1[[#This Row],[Sales]]</f>
        <v>-7.1756021101242141E-3</v>
      </c>
      <c r="U677" s="2" t="s">
        <v>33</v>
      </c>
      <c r="V677" s="2" t="s">
        <v>53</v>
      </c>
      <c r="W677" s="2" t="s">
        <v>1008</v>
      </c>
      <c r="X677" s="2" t="s">
        <v>35</v>
      </c>
      <c r="Y677" s="2">
        <v>20016</v>
      </c>
      <c r="Z677" s="10">
        <v>42183</v>
      </c>
      <c r="AA677" s="14" t="str">
        <f>TEXT(Table1[[#This Row],[Order Date]],"mmmm")</f>
        <v>June</v>
      </c>
      <c r="AB677" s="8" t="str">
        <f>TEXT(Table1[[#This Row],[Order Date]],"yyyy")</f>
        <v>2015</v>
      </c>
      <c r="AC677" s="10">
        <v>42185</v>
      </c>
      <c r="AD677" s="2">
        <v>-17.03</v>
      </c>
      <c r="AE677" s="2">
        <v>48</v>
      </c>
      <c r="AF677" s="2">
        <v>2373.3200000000002</v>
      </c>
      <c r="AG677" s="2">
        <v>11206</v>
      </c>
      <c r="AH677" s="7" t="str">
        <f>IF(COUNTIF(Returns!$A$2:$A$1635,Orders!AG677)&gt;0,"Returned","Not Returned")</f>
        <v>Not Returned</v>
      </c>
    </row>
    <row r="678" spans="5:34" ht="12.75" customHeight="1" thickTop="1" thickBot="1" x14ac:dyDescent="0.3">
      <c r="E678" s="11">
        <v>1553</v>
      </c>
      <c r="F678" s="12" t="s">
        <v>106</v>
      </c>
      <c r="G678" s="12">
        <v>0.03</v>
      </c>
      <c r="H678" s="12">
        <v>28.53</v>
      </c>
      <c r="I678" s="12">
        <v>1.49</v>
      </c>
      <c r="J678" s="12">
        <v>1193</v>
      </c>
      <c r="K678" s="7" t="str">
        <f>IF(COUNTIF(Table1[Customer ID],Table1[[#This Row],[Customer ID]])&gt;1,"Repeat Customer","One-Time Customer")</f>
        <v>Repeat Customer</v>
      </c>
      <c r="L678" s="12" t="s">
        <v>1288</v>
      </c>
      <c r="M678" s="12" t="s">
        <v>49</v>
      </c>
      <c r="N678" s="12" t="s">
        <v>58</v>
      </c>
      <c r="O678" s="12" t="s">
        <v>29</v>
      </c>
      <c r="P678" s="12" t="s">
        <v>109</v>
      </c>
      <c r="Q678" s="12" t="s">
        <v>59</v>
      </c>
      <c r="R678" s="12" t="s">
        <v>332</v>
      </c>
      <c r="S678" s="12">
        <v>0.38</v>
      </c>
      <c r="T678" s="7">
        <f>Table1[[#This Row],[Profit]]/Table1[[#This Row],[Sales]]</f>
        <v>0.12165597273815734</v>
      </c>
      <c r="U678" s="12" t="s">
        <v>33</v>
      </c>
      <c r="V678" s="12" t="s">
        <v>53</v>
      </c>
      <c r="W678" s="12" t="s">
        <v>1008</v>
      </c>
      <c r="X678" s="12" t="s">
        <v>35</v>
      </c>
      <c r="Y678" s="12">
        <v>20016</v>
      </c>
      <c r="Z678" s="13">
        <v>42183</v>
      </c>
      <c r="AA678" s="14" t="str">
        <f>TEXT(Table1[[#This Row],[Order Date]],"mmmm")</f>
        <v>June</v>
      </c>
      <c r="AB678" s="8" t="str">
        <f>TEXT(Table1[[#This Row],[Order Date]],"yyyy")</f>
        <v>2015</v>
      </c>
      <c r="AC678" s="13">
        <v>42186</v>
      </c>
      <c r="AD678" s="12">
        <v>39.626999999999995</v>
      </c>
      <c r="AE678" s="12">
        <v>11</v>
      </c>
      <c r="AF678" s="12">
        <v>325.73</v>
      </c>
      <c r="AG678" s="12">
        <v>11206</v>
      </c>
      <c r="AH678" s="7" t="str">
        <f>IF(COUNTIF(Returns!$A$2:$A$1635,Orders!AG678)&gt;0,"Returned","Not Returned")</f>
        <v>Not Returned</v>
      </c>
    </row>
    <row r="679" spans="5:34" ht="12.75" customHeight="1" thickTop="1" thickBot="1" x14ac:dyDescent="0.3">
      <c r="E679" s="9">
        <v>23468</v>
      </c>
      <c r="F679" s="2" t="s">
        <v>37</v>
      </c>
      <c r="G679" s="2">
        <v>0.03</v>
      </c>
      <c r="H679" s="2">
        <v>5.98</v>
      </c>
      <c r="I679" s="2">
        <v>1.49</v>
      </c>
      <c r="J679" s="2">
        <v>1194</v>
      </c>
      <c r="K679" s="7" t="str">
        <f>IF(COUNTIF(Table1[Customer ID],Table1[[#This Row],[Customer ID]])&gt;1,"Repeat Customer","One-Time Customer")</f>
        <v>One-Time Customer</v>
      </c>
      <c r="L679" s="2" t="s">
        <v>1291</v>
      </c>
      <c r="M679" s="2" t="s">
        <v>49</v>
      </c>
      <c r="N679" s="2" t="s">
        <v>58</v>
      </c>
      <c r="O679" s="2" t="s">
        <v>29</v>
      </c>
      <c r="P679" s="2" t="s">
        <v>109</v>
      </c>
      <c r="Q679" s="2" t="s">
        <v>59</v>
      </c>
      <c r="R679" s="2" t="s">
        <v>1020</v>
      </c>
      <c r="S679" s="2">
        <v>0.39</v>
      </c>
      <c r="T679" s="7">
        <f>Table1[[#This Row],[Profit]]/Table1[[#This Row],[Sales]]</f>
        <v>0.16020009379396588</v>
      </c>
      <c r="U679" s="2" t="s">
        <v>33</v>
      </c>
      <c r="V679" s="2" t="s">
        <v>136</v>
      </c>
      <c r="W679" s="2" t="s">
        <v>362</v>
      </c>
      <c r="X679" s="2" t="s">
        <v>1292</v>
      </c>
      <c r="Y679" s="2">
        <v>34142</v>
      </c>
      <c r="Z679" s="10">
        <v>42125</v>
      </c>
      <c r="AA679" s="14" t="str">
        <f>TEXT(Table1[[#This Row],[Order Date]],"mmmm")</f>
        <v>May</v>
      </c>
      <c r="AB679" s="8" t="str">
        <f>TEXT(Table1[[#This Row],[Order Date]],"yyyy")</f>
        <v>2015</v>
      </c>
      <c r="AC679" s="10">
        <v>42127</v>
      </c>
      <c r="AD679" s="2">
        <v>20.495999999999995</v>
      </c>
      <c r="AE679" s="2">
        <v>21</v>
      </c>
      <c r="AF679" s="2">
        <v>127.94</v>
      </c>
      <c r="AG679" s="2">
        <v>87586</v>
      </c>
      <c r="AH679" s="7" t="str">
        <f>IF(COUNTIF(Returns!$A$2:$A$1635,Orders!AG679)&gt;0,"Returned","Not Returned")</f>
        <v>Not Returned</v>
      </c>
    </row>
    <row r="680" spans="5:34" ht="12.75" customHeight="1" thickTop="1" thickBot="1" x14ac:dyDescent="0.3">
      <c r="E680" s="11">
        <v>19358</v>
      </c>
      <c r="F680" s="12" t="s">
        <v>25</v>
      </c>
      <c r="G680" s="12">
        <v>0.08</v>
      </c>
      <c r="H680" s="12">
        <v>355.98</v>
      </c>
      <c r="I680" s="12">
        <v>58.92</v>
      </c>
      <c r="J680" s="12">
        <v>1197</v>
      </c>
      <c r="K680" s="7" t="str">
        <f>IF(COUNTIF(Table1[Customer ID],Table1[[#This Row],[Customer ID]])&gt;1,"Repeat Customer","One-Time Customer")</f>
        <v>One-Time Customer</v>
      </c>
      <c r="L680" s="12" t="s">
        <v>1293</v>
      </c>
      <c r="M680" s="12" t="s">
        <v>39</v>
      </c>
      <c r="N680" s="12" t="s">
        <v>58</v>
      </c>
      <c r="O680" s="12" t="s">
        <v>41</v>
      </c>
      <c r="P680" s="12" t="s">
        <v>42</v>
      </c>
      <c r="Q680" s="12" t="s">
        <v>43</v>
      </c>
      <c r="R680" s="12" t="s">
        <v>1294</v>
      </c>
      <c r="S680" s="12">
        <v>0.64</v>
      </c>
      <c r="T680" s="7">
        <f>Table1[[#This Row],[Profit]]/Table1[[#This Row],[Sales]]</f>
        <v>7.6857595452055602E-2</v>
      </c>
      <c r="U680" s="12" t="s">
        <v>33</v>
      </c>
      <c r="V680" s="12" t="s">
        <v>53</v>
      </c>
      <c r="W680" s="12" t="s">
        <v>193</v>
      </c>
      <c r="X680" s="12" t="s">
        <v>1295</v>
      </c>
      <c r="Y680" s="12">
        <v>1776</v>
      </c>
      <c r="Z680" s="13">
        <v>42081</v>
      </c>
      <c r="AA680" s="14" t="str">
        <f>TEXT(Table1[[#This Row],[Order Date]],"mmmm")</f>
        <v>March</v>
      </c>
      <c r="AB680" s="8" t="str">
        <f>TEXT(Table1[[#This Row],[Order Date]],"yyyy")</f>
        <v>2015</v>
      </c>
      <c r="AC680" s="13">
        <v>42083</v>
      </c>
      <c r="AD680" s="12">
        <v>103.83</v>
      </c>
      <c r="AE680" s="12">
        <v>4</v>
      </c>
      <c r="AF680" s="12">
        <v>1350.94</v>
      </c>
      <c r="AG680" s="12">
        <v>87583</v>
      </c>
      <c r="AH680" s="7" t="str">
        <f>IF(COUNTIF(Returns!$A$2:$A$1635,Orders!AG680)&gt;0,"Returned","Not Returned")</f>
        <v>Not Returned</v>
      </c>
    </row>
    <row r="681" spans="5:34" ht="12.75" customHeight="1" thickTop="1" thickBot="1" x14ac:dyDescent="0.3">
      <c r="E681" s="9">
        <v>22132</v>
      </c>
      <c r="F681" s="2" t="s">
        <v>25</v>
      </c>
      <c r="G681" s="2">
        <v>0.1</v>
      </c>
      <c r="H681" s="2">
        <v>15.14</v>
      </c>
      <c r="I681" s="2">
        <v>4.53</v>
      </c>
      <c r="J681" s="2">
        <v>1199</v>
      </c>
      <c r="K681" s="7" t="str">
        <f>IF(COUNTIF(Table1[Customer ID],Table1[[#This Row],[Customer ID]])&gt;1,"Repeat Customer","One-Time Customer")</f>
        <v>One-Time Customer</v>
      </c>
      <c r="L681" s="2" t="s">
        <v>1296</v>
      </c>
      <c r="M681" s="2" t="s">
        <v>49</v>
      </c>
      <c r="N681" s="2" t="s">
        <v>114</v>
      </c>
      <c r="O681" s="2" t="s">
        <v>29</v>
      </c>
      <c r="P681" s="2" t="s">
        <v>141</v>
      </c>
      <c r="Q681" s="2" t="s">
        <v>59</v>
      </c>
      <c r="R681" s="2" t="s">
        <v>1201</v>
      </c>
      <c r="S681" s="2">
        <v>0.81</v>
      </c>
      <c r="T681" s="7">
        <f>Table1[[#This Row],[Profit]]/Table1[[#This Row],[Sales]]</f>
        <v>-0.33121724092058002</v>
      </c>
      <c r="U681" s="2" t="s">
        <v>33</v>
      </c>
      <c r="V681" s="2" t="s">
        <v>53</v>
      </c>
      <c r="W681" s="2" t="s">
        <v>197</v>
      </c>
      <c r="X681" s="2" t="s">
        <v>1297</v>
      </c>
      <c r="Y681" s="2">
        <v>3060</v>
      </c>
      <c r="Z681" s="10">
        <v>42060</v>
      </c>
      <c r="AA681" s="14" t="str">
        <f>TEXT(Table1[[#This Row],[Order Date]],"mmmm")</f>
        <v>February</v>
      </c>
      <c r="AB681" s="8" t="str">
        <f>TEXT(Table1[[#This Row],[Order Date]],"yyyy")</f>
        <v>2015</v>
      </c>
      <c r="AC681" s="10">
        <v>42063</v>
      </c>
      <c r="AD681" s="2">
        <v>-24.897600000000001</v>
      </c>
      <c r="AE681" s="2">
        <v>5</v>
      </c>
      <c r="AF681" s="2">
        <v>75.17</v>
      </c>
      <c r="AG681" s="2">
        <v>87585</v>
      </c>
      <c r="AH681" s="7" t="str">
        <f>IF(COUNTIF(Returns!$A$2:$A$1635,Orders!AG681)&gt;0,"Returned","Not Returned")</f>
        <v>Not Returned</v>
      </c>
    </row>
    <row r="682" spans="5:34" ht="12.75" customHeight="1" thickTop="1" thickBot="1" x14ac:dyDescent="0.3">
      <c r="E682" s="11">
        <v>22131</v>
      </c>
      <c r="F682" s="12" t="s">
        <v>25</v>
      </c>
      <c r="G682" s="12">
        <v>0.05</v>
      </c>
      <c r="H682" s="12">
        <v>52.4</v>
      </c>
      <c r="I682" s="12">
        <v>16.11</v>
      </c>
      <c r="J682" s="12">
        <v>1200</v>
      </c>
      <c r="K682" s="7" t="str">
        <f>IF(COUNTIF(Table1[Customer ID],Table1[[#This Row],[Customer ID]])&gt;1,"Repeat Customer","One-Time Customer")</f>
        <v>One-Time Customer</v>
      </c>
      <c r="L682" s="12" t="s">
        <v>1298</v>
      </c>
      <c r="M682" s="12" t="s">
        <v>49</v>
      </c>
      <c r="N682" s="12" t="s">
        <v>114</v>
      </c>
      <c r="O682" s="12" t="s">
        <v>29</v>
      </c>
      <c r="P682" s="12" t="s">
        <v>109</v>
      </c>
      <c r="Q682" s="12" t="s">
        <v>59</v>
      </c>
      <c r="R682" s="12" t="s">
        <v>1289</v>
      </c>
      <c r="S682" s="12">
        <v>0.39</v>
      </c>
      <c r="T682" s="7">
        <f>Table1[[#This Row],[Profit]]/Table1[[#This Row],[Sales]]</f>
        <v>0.69</v>
      </c>
      <c r="U682" s="12" t="s">
        <v>33</v>
      </c>
      <c r="V682" s="12" t="s">
        <v>53</v>
      </c>
      <c r="W682" s="12" t="s">
        <v>54</v>
      </c>
      <c r="X682" s="12" t="s">
        <v>1299</v>
      </c>
      <c r="Y682" s="12">
        <v>7407</v>
      </c>
      <c r="Z682" s="13">
        <v>42060</v>
      </c>
      <c r="AA682" s="14" t="str">
        <f>TEXT(Table1[[#This Row],[Order Date]],"mmmm")</f>
        <v>February</v>
      </c>
      <c r="AB682" s="8" t="str">
        <f>TEXT(Table1[[#This Row],[Order Date]],"yyyy")</f>
        <v>2015</v>
      </c>
      <c r="AC682" s="13">
        <v>42062</v>
      </c>
      <c r="AD682" s="12">
        <v>776.7743999999999</v>
      </c>
      <c r="AE682" s="12">
        <v>21</v>
      </c>
      <c r="AF682" s="12">
        <v>1125.76</v>
      </c>
      <c r="AG682" s="12">
        <v>87585</v>
      </c>
      <c r="AH682" s="7" t="str">
        <f>IF(COUNTIF(Returns!$A$2:$A$1635,Orders!AG682)&gt;0,"Returned","Not Returned")</f>
        <v>Not Returned</v>
      </c>
    </row>
    <row r="683" spans="5:34" ht="12.75" customHeight="1" thickTop="1" thickBot="1" x14ac:dyDescent="0.3">
      <c r="E683" s="9">
        <v>22133</v>
      </c>
      <c r="F683" s="2" t="s">
        <v>25</v>
      </c>
      <c r="G683" s="2">
        <v>0.05</v>
      </c>
      <c r="H683" s="2">
        <v>36.549999999999997</v>
      </c>
      <c r="I683" s="2">
        <v>13.89</v>
      </c>
      <c r="J683" s="2">
        <v>1202</v>
      </c>
      <c r="K683" s="7" t="str">
        <f>IF(COUNTIF(Table1[Customer ID],Table1[[#This Row],[Customer ID]])&gt;1,"Repeat Customer","One-Time Customer")</f>
        <v>One-Time Customer</v>
      </c>
      <c r="L683" s="2" t="s">
        <v>1300</v>
      </c>
      <c r="M683" s="2" t="s">
        <v>27</v>
      </c>
      <c r="N683" s="2" t="s">
        <v>114</v>
      </c>
      <c r="O683" s="2" t="s">
        <v>29</v>
      </c>
      <c r="P683" s="2" t="s">
        <v>30</v>
      </c>
      <c r="Q683" s="2" t="s">
        <v>31</v>
      </c>
      <c r="R683" s="2" t="s">
        <v>1290</v>
      </c>
      <c r="S683" s="2">
        <v>0.41</v>
      </c>
      <c r="T683" s="7">
        <f>Table1[[#This Row],[Profit]]/Table1[[#This Row],[Sales]]</f>
        <v>0.46183665536238488</v>
      </c>
      <c r="U683" s="2" t="s">
        <v>33</v>
      </c>
      <c r="V683" s="2" t="s">
        <v>53</v>
      </c>
      <c r="W683" s="2" t="s">
        <v>54</v>
      </c>
      <c r="X683" s="2" t="s">
        <v>1301</v>
      </c>
      <c r="Y683" s="2">
        <v>7079</v>
      </c>
      <c r="Z683" s="10">
        <v>42060</v>
      </c>
      <c r="AA683" s="14" t="str">
        <f>TEXT(Table1[[#This Row],[Order Date]],"mmmm")</f>
        <v>February</v>
      </c>
      <c r="AB683" s="8" t="str">
        <f>TEXT(Table1[[#This Row],[Order Date]],"yyyy")</f>
        <v>2015</v>
      </c>
      <c r="AC683" s="10">
        <v>42061</v>
      </c>
      <c r="AD683" s="2">
        <v>344.54399999999998</v>
      </c>
      <c r="AE683" s="2">
        <v>21</v>
      </c>
      <c r="AF683" s="2">
        <v>746.03</v>
      </c>
      <c r="AG683" s="2">
        <v>87585</v>
      </c>
      <c r="AH683" s="7" t="str">
        <f>IF(COUNTIF(Returns!$A$2:$A$1635,Orders!AG683)&gt;0,"Returned","Not Returned")</f>
        <v>Not Returned</v>
      </c>
    </row>
    <row r="684" spans="5:34" ht="12.75" customHeight="1" thickTop="1" thickBot="1" x14ac:dyDescent="0.3">
      <c r="E684" s="11">
        <v>19552</v>
      </c>
      <c r="F684" s="12" t="s">
        <v>106</v>
      </c>
      <c r="G684" s="12">
        <v>0.09</v>
      </c>
      <c r="H684" s="12">
        <v>49.99</v>
      </c>
      <c r="I684" s="12">
        <v>19.989999999999998</v>
      </c>
      <c r="J684" s="12">
        <v>1203</v>
      </c>
      <c r="K684" s="7" t="str">
        <f>IF(COUNTIF(Table1[Customer ID],Table1[[#This Row],[Customer ID]])&gt;1,"Repeat Customer","One-Time Customer")</f>
        <v>One-Time Customer</v>
      </c>
      <c r="L684" s="12" t="s">
        <v>1302</v>
      </c>
      <c r="M684" s="12" t="s">
        <v>49</v>
      </c>
      <c r="N684" s="12" t="s">
        <v>58</v>
      </c>
      <c r="O684" s="12" t="s">
        <v>77</v>
      </c>
      <c r="P684" s="12" t="s">
        <v>180</v>
      </c>
      <c r="Q684" s="12" t="s">
        <v>59</v>
      </c>
      <c r="R684" s="12" t="s">
        <v>275</v>
      </c>
      <c r="S684" s="12">
        <v>0.41</v>
      </c>
      <c r="T684" s="7">
        <f>Table1[[#This Row],[Profit]]/Table1[[#This Row],[Sales]]</f>
        <v>-1.4351204220248428E-2</v>
      </c>
      <c r="U684" s="12" t="s">
        <v>33</v>
      </c>
      <c r="V684" s="12" t="s">
        <v>53</v>
      </c>
      <c r="W684" s="12" t="s">
        <v>469</v>
      </c>
      <c r="X684" s="12" t="s">
        <v>470</v>
      </c>
      <c r="Y684" s="12">
        <v>2920</v>
      </c>
      <c r="Z684" s="13">
        <v>42183</v>
      </c>
      <c r="AA684" s="14" t="str">
        <f>TEXT(Table1[[#This Row],[Order Date]],"mmmm")</f>
        <v>June</v>
      </c>
      <c r="AB684" s="8" t="str">
        <f>TEXT(Table1[[#This Row],[Order Date]],"yyyy")</f>
        <v>2015</v>
      </c>
      <c r="AC684" s="13">
        <v>42185</v>
      </c>
      <c r="AD684" s="12">
        <v>-8.5150000000000006</v>
      </c>
      <c r="AE684" s="12">
        <v>12</v>
      </c>
      <c r="AF684" s="12">
        <v>593.33000000000004</v>
      </c>
      <c r="AG684" s="12">
        <v>87587</v>
      </c>
      <c r="AH684" s="7" t="str">
        <f>IF(COUNTIF(Returns!$A$2:$A$1635,Orders!AG684)&gt;0,"Returned","Not Returned")</f>
        <v>Not Returned</v>
      </c>
    </row>
    <row r="685" spans="5:34" ht="12.75" customHeight="1" thickTop="1" thickBot="1" x14ac:dyDescent="0.3">
      <c r="E685" s="9">
        <v>18636</v>
      </c>
      <c r="F685" s="2" t="s">
        <v>106</v>
      </c>
      <c r="G685" s="2">
        <v>0.01</v>
      </c>
      <c r="H685" s="2">
        <v>3.08</v>
      </c>
      <c r="I685" s="2">
        <v>0.5</v>
      </c>
      <c r="J685" s="2">
        <v>1211</v>
      </c>
      <c r="K685" s="7" t="str">
        <f>IF(COUNTIF(Table1[Customer ID],Table1[[#This Row],[Customer ID]])&gt;1,"Repeat Customer","One-Time Customer")</f>
        <v>One-Time Customer</v>
      </c>
      <c r="L685" s="2" t="s">
        <v>1303</v>
      </c>
      <c r="M685" s="2" t="s">
        <v>49</v>
      </c>
      <c r="N685" s="2" t="s">
        <v>28</v>
      </c>
      <c r="O685" s="2" t="s">
        <v>29</v>
      </c>
      <c r="P685" s="2" t="s">
        <v>134</v>
      </c>
      <c r="Q685" s="2" t="s">
        <v>59</v>
      </c>
      <c r="R685" s="2" t="s">
        <v>1304</v>
      </c>
      <c r="S685" s="2">
        <v>0.37</v>
      </c>
      <c r="T685" s="7">
        <f>Table1[[#This Row],[Profit]]/Table1[[#This Row],[Sales]]</f>
        <v>0.69</v>
      </c>
      <c r="U685" s="2" t="s">
        <v>33</v>
      </c>
      <c r="V685" s="2" t="s">
        <v>61</v>
      </c>
      <c r="W685" s="2" t="s">
        <v>703</v>
      </c>
      <c r="X685" s="2" t="s">
        <v>1305</v>
      </c>
      <c r="Y685" s="2">
        <v>46806</v>
      </c>
      <c r="Z685" s="10">
        <v>42036</v>
      </c>
      <c r="AA685" s="14" t="str">
        <f>TEXT(Table1[[#This Row],[Order Date]],"mmmm")</f>
        <v>February</v>
      </c>
      <c r="AB685" s="8" t="str">
        <f>TEXT(Table1[[#This Row],[Order Date]],"yyyy")</f>
        <v>2015</v>
      </c>
      <c r="AC685" s="10">
        <v>42041</v>
      </c>
      <c r="AD685" s="2">
        <v>9.0045000000000002</v>
      </c>
      <c r="AE685" s="2">
        <v>4</v>
      </c>
      <c r="AF685" s="2">
        <v>13.05</v>
      </c>
      <c r="AG685" s="2">
        <v>88598</v>
      </c>
      <c r="AH685" s="7" t="str">
        <f>IF(COUNTIF(Returns!$A$2:$A$1635,Orders!AG685)&gt;0,"Returned","Not Returned")</f>
        <v>Not Returned</v>
      </c>
    </row>
    <row r="686" spans="5:34" ht="12.75" customHeight="1" thickTop="1" thickBot="1" x14ac:dyDescent="0.3">
      <c r="E686" s="11">
        <v>22528</v>
      </c>
      <c r="F686" s="12" t="s">
        <v>25</v>
      </c>
      <c r="G686" s="12">
        <v>0.08</v>
      </c>
      <c r="H686" s="12">
        <v>4.91</v>
      </c>
      <c r="I686" s="12">
        <v>4.97</v>
      </c>
      <c r="J686" s="12">
        <v>1212</v>
      </c>
      <c r="K686" s="7" t="str">
        <f>IF(COUNTIF(Table1[Customer ID],Table1[[#This Row],[Customer ID]])&gt;1,"Repeat Customer","One-Time Customer")</f>
        <v>Repeat Customer</v>
      </c>
      <c r="L686" s="12" t="s">
        <v>1306</v>
      </c>
      <c r="M686" s="12" t="s">
        <v>49</v>
      </c>
      <c r="N686" s="12" t="s">
        <v>28</v>
      </c>
      <c r="O686" s="12" t="s">
        <v>29</v>
      </c>
      <c r="P686" s="12" t="s">
        <v>109</v>
      </c>
      <c r="Q686" s="12" t="s">
        <v>59</v>
      </c>
      <c r="R686" s="12" t="s">
        <v>1307</v>
      </c>
      <c r="S686" s="12">
        <v>0.38</v>
      </c>
      <c r="T686" s="7">
        <f>Table1[[#This Row],[Profit]]/Table1[[#This Row],[Sales]]</f>
        <v>-1.6923240033927056</v>
      </c>
      <c r="U686" s="12" t="s">
        <v>33</v>
      </c>
      <c r="V686" s="12" t="s">
        <v>61</v>
      </c>
      <c r="W686" s="12" t="s">
        <v>703</v>
      </c>
      <c r="X686" s="12" t="s">
        <v>1308</v>
      </c>
      <c r="Y686" s="12">
        <v>46404</v>
      </c>
      <c r="Z686" s="13">
        <v>42019</v>
      </c>
      <c r="AA686" s="14" t="str">
        <f>TEXT(Table1[[#This Row],[Order Date]],"mmmm")</f>
        <v>January</v>
      </c>
      <c r="AB686" s="8" t="str">
        <f>TEXT(Table1[[#This Row],[Order Date]],"yyyy")</f>
        <v>2015</v>
      </c>
      <c r="AC686" s="13">
        <v>42020</v>
      </c>
      <c r="AD686" s="12">
        <v>-99.762500000000003</v>
      </c>
      <c r="AE686" s="12">
        <v>12</v>
      </c>
      <c r="AF686" s="12">
        <v>58.95</v>
      </c>
      <c r="AG686" s="12">
        <v>88600</v>
      </c>
      <c r="AH686" s="7" t="str">
        <f>IF(COUNTIF(Returns!$A$2:$A$1635,Orders!AG686)&gt;0,"Returned","Not Returned")</f>
        <v>Not Returned</v>
      </c>
    </row>
    <row r="687" spans="5:34" ht="12.75" customHeight="1" thickTop="1" thickBot="1" x14ac:dyDescent="0.3">
      <c r="E687" s="9">
        <v>22529</v>
      </c>
      <c r="F687" s="2" t="s">
        <v>25</v>
      </c>
      <c r="G687" s="2">
        <v>0.01</v>
      </c>
      <c r="H687" s="2">
        <v>3499.99</v>
      </c>
      <c r="I687" s="2">
        <v>24.49</v>
      </c>
      <c r="J687" s="2">
        <v>1212</v>
      </c>
      <c r="K687" s="7" t="str">
        <f>IF(COUNTIF(Table1[Customer ID],Table1[[#This Row],[Customer ID]])&gt;1,"Repeat Customer","One-Time Customer")</f>
        <v>Repeat Customer</v>
      </c>
      <c r="L687" s="2" t="s">
        <v>1306</v>
      </c>
      <c r="M687" s="2" t="s">
        <v>49</v>
      </c>
      <c r="N687" s="2" t="s">
        <v>28</v>
      </c>
      <c r="O687" s="2" t="s">
        <v>77</v>
      </c>
      <c r="P687" s="2" t="s">
        <v>587</v>
      </c>
      <c r="Q687" s="2" t="s">
        <v>236</v>
      </c>
      <c r="R687" s="2" t="s">
        <v>1309</v>
      </c>
      <c r="S687" s="2">
        <v>0.37</v>
      </c>
      <c r="T687" s="7">
        <f>Table1[[#This Row],[Profit]]/Table1[[#This Row],[Sales]]</f>
        <v>-0.83362692593570742</v>
      </c>
      <c r="U687" s="2" t="s">
        <v>33</v>
      </c>
      <c r="V687" s="2" t="s">
        <v>61</v>
      </c>
      <c r="W687" s="2" t="s">
        <v>703</v>
      </c>
      <c r="X687" s="2" t="s">
        <v>1308</v>
      </c>
      <c r="Y687" s="2">
        <v>46404</v>
      </c>
      <c r="Z687" s="10">
        <v>42019</v>
      </c>
      <c r="AA687" s="14" t="str">
        <f>TEXT(Table1[[#This Row],[Order Date]],"mmmm")</f>
        <v>January</v>
      </c>
      <c r="AB687" s="8" t="str">
        <f>TEXT(Table1[[#This Row],[Order Date]],"yyyy")</f>
        <v>2015</v>
      </c>
      <c r="AC687" s="10">
        <v>42020</v>
      </c>
      <c r="AD687" s="2">
        <v>-3061.82</v>
      </c>
      <c r="AE687" s="2">
        <v>1</v>
      </c>
      <c r="AF687" s="2">
        <v>3672.89</v>
      </c>
      <c r="AG687" s="2">
        <v>88600</v>
      </c>
      <c r="AH687" s="7" t="str">
        <f>IF(COUNTIF(Returns!$A$2:$A$1635,Orders!AG687)&gt;0,"Returned","Not Returned")</f>
        <v>Not Returned</v>
      </c>
    </row>
    <row r="688" spans="5:34" ht="12.75" customHeight="1" thickTop="1" thickBot="1" x14ac:dyDescent="0.3">
      <c r="E688" s="11">
        <v>24270</v>
      </c>
      <c r="F688" s="12" t="s">
        <v>106</v>
      </c>
      <c r="G688" s="12">
        <v>7.0000000000000007E-2</v>
      </c>
      <c r="H688" s="12">
        <v>29.89</v>
      </c>
      <c r="I688" s="12">
        <v>1.99</v>
      </c>
      <c r="J688" s="12">
        <v>1213</v>
      </c>
      <c r="K688" s="7" t="str">
        <f>IF(COUNTIF(Table1[Customer ID],Table1[[#This Row],[Customer ID]])&gt;1,"Repeat Customer","One-Time Customer")</f>
        <v>Repeat Customer</v>
      </c>
      <c r="L688" s="12" t="s">
        <v>1310</v>
      </c>
      <c r="M688" s="12" t="s">
        <v>27</v>
      </c>
      <c r="N688" s="12" t="s">
        <v>28</v>
      </c>
      <c r="O688" s="12" t="s">
        <v>77</v>
      </c>
      <c r="P688" s="12" t="s">
        <v>180</v>
      </c>
      <c r="Q688" s="12" t="s">
        <v>51</v>
      </c>
      <c r="R688" s="12" t="s">
        <v>1311</v>
      </c>
      <c r="S688" s="12">
        <v>0.5</v>
      </c>
      <c r="T688" s="7">
        <f>Table1[[#This Row],[Profit]]/Table1[[#This Row],[Sales]]</f>
        <v>0.69</v>
      </c>
      <c r="U688" s="12" t="s">
        <v>33</v>
      </c>
      <c r="V688" s="12" t="s">
        <v>61</v>
      </c>
      <c r="W688" s="12" t="s">
        <v>703</v>
      </c>
      <c r="X688" s="12" t="s">
        <v>1312</v>
      </c>
      <c r="Y688" s="12">
        <v>46530</v>
      </c>
      <c r="Z688" s="13">
        <v>42039</v>
      </c>
      <c r="AA688" s="14" t="str">
        <f>TEXT(Table1[[#This Row],[Order Date]],"mmmm")</f>
        <v>February</v>
      </c>
      <c r="AB688" s="8" t="str">
        <f>TEXT(Table1[[#This Row],[Order Date]],"yyyy")</f>
        <v>2015</v>
      </c>
      <c r="AC688" s="13">
        <v>42044</v>
      </c>
      <c r="AD688" s="12">
        <v>258.6189</v>
      </c>
      <c r="AE688" s="12">
        <v>13</v>
      </c>
      <c r="AF688" s="12">
        <v>374.81</v>
      </c>
      <c r="AG688" s="12">
        <v>88599</v>
      </c>
      <c r="AH688" s="7" t="str">
        <f>IF(COUNTIF(Returns!$A$2:$A$1635,Orders!AG688)&gt;0,"Returned","Not Returned")</f>
        <v>Not Returned</v>
      </c>
    </row>
    <row r="689" spans="5:34" ht="12.75" customHeight="1" thickTop="1" thickBot="1" x14ac:dyDescent="0.3">
      <c r="E689" s="9">
        <v>24271</v>
      </c>
      <c r="F689" s="2" t="s">
        <v>106</v>
      </c>
      <c r="G689" s="2">
        <v>0.03</v>
      </c>
      <c r="H689" s="2">
        <v>8.34</v>
      </c>
      <c r="I689" s="2">
        <v>4.82</v>
      </c>
      <c r="J689" s="2">
        <v>1213</v>
      </c>
      <c r="K689" s="7" t="str">
        <f>IF(COUNTIF(Table1[Customer ID],Table1[[#This Row],[Customer ID]])&gt;1,"Repeat Customer","One-Time Customer")</f>
        <v>Repeat Customer</v>
      </c>
      <c r="L689" s="2" t="s">
        <v>1310</v>
      </c>
      <c r="M689" s="2" t="s">
        <v>49</v>
      </c>
      <c r="N689" s="2" t="s">
        <v>28</v>
      </c>
      <c r="O689" s="2" t="s">
        <v>29</v>
      </c>
      <c r="P689" s="2" t="s">
        <v>93</v>
      </c>
      <c r="Q689" s="2" t="s">
        <v>59</v>
      </c>
      <c r="R689" s="2" t="s">
        <v>918</v>
      </c>
      <c r="S689" s="2">
        <v>0.4</v>
      </c>
      <c r="T689" s="7">
        <f>Table1[[#This Row],[Profit]]/Table1[[#This Row],[Sales]]</f>
        <v>-0.15507279870580076</v>
      </c>
      <c r="U689" s="2" t="s">
        <v>33</v>
      </c>
      <c r="V689" s="2" t="s">
        <v>61</v>
      </c>
      <c r="W689" s="2" t="s">
        <v>703</v>
      </c>
      <c r="X689" s="2" t="s">
        <v>1312</v>
      </c>
      <c r="Y689" s="2">
        <v>46530</v>
      </c>
      <c r="Z689" s="10">
        <v>42039</v>
      </c>
      <c r="AA689" s="14" t="str">
        <f>TEXT(Table1[[#This Row],[Order Date]],"mmmm")</f>
        <v>February</v>
      </c>
      <c r="AB689" s="8" t="str">
        <f>TEXT(Table1[[#This Row],[Order Date]],"yyyy")</f>
        <v>2015</v>
      </c>
      <c r="AC689" s="10">
        <v>42043</v>
      </c>
      <c r="AD689" s="2">
        <v>-6.71</v>
      </c>
      <c r="AE689" s="2">
        <v>5</v>
      </c>
      <c r="AF689" s="2">
        <v>43.27</v>
      </c>
      <c r="AG689" s="2">
        <v>88599</v>
      </c>
      <c r="AH689" s="7" t="str">
        <f>IF(COUNTIF(Returns!$A$2:$A$1635,Orders!AG689)&gt;0,"Returned","Not Returned")</f>
        <v>Not Returned</v>
      </c>
    </row>
    <row r="690" spans="5:34" ht="12.75" customHeight="1" thickTop="1" thickBot="1" x14ac:dyDescent="0.3">
      <c r="E690" s="11">
        <v>22530</v>
      </c>
      <c r="F690" s="12" t="s">
        <v>25</v>
      </c>
      <c r="G690" s="12">
        <v>0.03</v>
      </c>
      <c r="H690" s="12">
        <v>5.84</v>
      </c>
      <c r="I690" s="12">
        <v>1.2</v>
      </c>
      <c r="J690" s="12">
        <v>1213</v>
      </c>
      <c r="K690" s="7" t="str">
        <f>IF(COUNTIF(Table1[Customer ID],Table1[[#This Row],[Customer ID]])&gt;1,"Repeat Customer","One-Time Customer")</f>
        <v>Repeat Customer</v>
      </c>
      <c r="L690" s="12" t="s">
        <v>1310</v>
      </c>
      <c r="M690" s="12" t="s">
        <v>49</v>
      </c>
      <c r="N690" s="12" t="s">
        <v>28</v>
      </c>
      <c r="O690" s="12" t="s">
        <v>29</v>
      </c>
      <c r="P690" s="12" t="s">
        <v>30</v>
      </c>
      <c r="Q690" s="12" t="s">
        <v>31</v>
      </c>
      <c r="R690" s="12" t="s">
        <v>1313</v>
      </c>
      <c r="S690" s="12">
        <v>0.55000000000000004</v>
      </c>
      <c r="T690" s="7">
        <f>Table1[[#This Row],[Profit]]/Table1[[#This Row],[Sales]]</f>
        <v>-8.5178875638839747E-4</v>
      </c>
      <c r="U690" s="12" t="s">
        <v>33</v>
      </c>
      <c r="V690" s="12" t="s">
        <v>61</v>
      </c>
      <c r="W690" s="12" t="s">
        <v>703</v>
      </c>
      <c r="X690" s="12" t="s">
        <v>1312</v>
      </c>
      <c r="Y690" s="12">
        <v>46530</v>
      </c>
      <c r="Z690" s="13">
        <v>42019</v>
      </c>
      <c r="AA690" s="14" t="str">
        <f>TEXT(Table1[[#This Row],[Order Date]],"mmmm")</f>
        <v>January</v>
      </c>
      <c r="AB690" s="8" t="str">
        <f>TEXT(Table1[[#This Row],[Order Date]],"yyyy")</f>
        <v>2015</v>
      </c>
      <c r="AC690" s="13">
        <v>42021</v>
      </c>
      <c r="AD690" s="12">
        <v>-9.9999999999997868E-3</v>
      </c>
      <c r="AE690" s="12">
        <v>2</v>
      </c>
      <c r="AF690" s="12">
        <v>11.74</v>
      </c>
      <c r="AG690" s="12">
        <v>88600</v>
      </c>
      <c r="AH690" s="7" t="str">
        <f>IF(COUNTIF(Returns!$A$2:$A$1635,Orders!AG690)&gt;0,"Returned","Not Returned")</f>
        <v>Not Returned</v>
      </c>
    </row>
    <row r="691" spans="5:34" ht="12.75" customHeight="1" thickTop="1" thickBot="1" x14ac:dyDescent="0.3">
      <c r="E691" s="9">
        <v>7632</v>
      </c>
      <c r="F691" s="2" t="s">
        <v>56</v>
      </c>
      <c r="G691" s="2">
        <v>0.09</v>
      </c>
      <c r="H691" s="2">
        <v>130.97999999999999</v>
      </c>
      <c r="I691" s="2">
        <v>30</v>
      </c>
      <c r="J691" s="2">
        <v>1217</v>
      </c>
      <c r="K691" s="7" t="str">
        <f>IF(COUNTIF(Table1[Customer ID],Table1[[#This Row],[Customer ID]])&gt;1,"Repeat Customer","One-Time Customer")</f>
        <v>One-Time Customer</v>
      </c>
      <c r="L691" s="2" t="s">
        <v>1314</v>
      </c>
      <c r="M691" s="2" t="s">
        <v>39</v>
      </c>
      <c r="N691" s="2" t="s">
        <v>58</v>
      </c>
      <c r="O691" s="2" t="s">
        <v>41</v>
      </c>
      <c r="P691" s="2" t="s">
        <v>42</v>
      </c>
      <c r="Q691" s="2" t="s">
        <v>43</v>
      </c>
      <c r="R691" s="2" t="s">
        <v>546</v>
      </c>
      <c r="S691" s="2">
        <v>0.78</v>
      </c>
      <c r="T691" s="7">
        <f>Table1[[#This Row],[Profit]]/Table1[[#This Row],[Sales]]</f>
        <v>-8.0198671215111789E-2</v>
      </c>
      <c r="U691" s="2" t="s">
        <v>33</v>
      </c>
      <c r="V691" s="2" t="s">
        <v>53</v>
      </c>
      <c r="W691" s="2" t="s">
        <v>193</v>
      </c>
      <c r="X691" s="2" t="s">
        <v>194</v>
      </c>
      <c r="Y691" s="2">
        <v>2112</v>
      </c>
      <c r="Z691" s="10">
        <v>42122</v>
      </c>
      <c r="AA691" s="14" t="str">
        <f>TEXT(Table1[[#This Row],[Order Date]],"mmmm")</f>
        <v>April</v>
      </c>
      <c r="AB691" s="8" t="str">
        <f>TEXT(Table1[[#This Row],[Order Date]],"yyyy")</f>
        <v>2015</v>
      </c>
      <c r="AC691" s="10">
        <v>42125</v>
      </c>
      <c r="AD691" s="2">
        <v>-421.76</v>
      </c>
      <c r="AE691" s="2">
        <v>41</v>
      </c>
      <c r="AF691" s="2">
        <v>5258.94</v>
      </c>
      <c r="AG691" s="2">
        <v>54595</v>
      </c>
      <c r="AH691" s="7" t="str">
        <f>IF(COUNTIF(Returns!$A$2:$A$1635,Orders!AG691)&gt;0,"Returned","Not Returned")</f>
        <v>Returned</v>
      </c>
    </row>
    <row r="692" spans="5:34" ht="12.75" customHeight="1" thickTop="1" thickBot="1" x14ac:dyDescent="0.3">
      <c r="E692" s="11">
        <v>25631</v>
      </c>
      <c r="F692" s="12" t="s">
        <v>56</v>
      </c>
      <c r="G692" s="12">
        <v>0.02</v>
      </c>
      <c r="H692" s="12">
        <v>8.34</v>
      </c>
      <c r="I692" s="12">
        <v>2.64</v>
      </c>
      <c r="J692" s="12">
        <v>1226</v>
      </c>
      <c r="K692" s="7" t="str">
        <f>IF(COUNTIF(Table1[Customer ID],Table1[[#This Row],[Customer ID]])&gt;1,"Repeat Customer","One-Time Customer")</f>
        <v>One-Time Customer</v>
      </c>
      <c r="L692" s="12" t="s">
        <v>1315</v>
      </c>
      <c r="M692" s="12" t="s">
        <v>49</v>
      </c>
      <c r="N692" s="12" t="s">
        <v>58</v>
      </c>
      <c r="O692" s="12" t="s">
        <v>29</v>
      </c>
      <c r="P692" s="12" t="s">
        <v>174</v>
      </c>
      <c r="Q692" s="12" t="s">
        <v>51</v>
      </c>
      <c r="R692" s="12" t="s">
        <v>358</v>
      </c>
      <c r="S692" s="12">
        <v>0.59</v>
      </c>
      <c r="T692" s="7">
        <f>Table1[[#This Row],[Profit]]/Table1[[#This Row],[Sales]]</f>
        <v>0.10173808810308661</v>
      </c>
      <c r="U692" s="12" t="s">
        <v>33</v>
      </c>
      <c r="V692" s="12" t="s">
        <v>53</v>
      </c>
      <c r="W692" s="12" t="s">
        <v>469</v>
      </c>
      <c r="X692" s="12" t="s">
        <v>1316</v>
      </c>
      <c r="Y692" s="12">
        <v>2861</v>
      </c>
      <c r="Z692" s="13">
        <v>42122</v>
      </c>
      <c r="AA692" s="14" t="str">
        <f>TEXT(Table1[[#This Row],[Order Date]],"mmmm")</f>
        <v>April</v>
      </c>
      <c r="AB692" s="8" t="str">
        <f>TEXT(Table1[[#This Row],[Order Date]],"yyyy")</f>
        <v>2015</v>
      </c>
      <c r="AC692" s="13">
        <v>42124</v>
      </c>
      <c r="AD692" s="12">
        <v>6.79</v>
      </c>
      <c r="AE692" s="12">
        <v>8</v>
      </c>
      <c r="AF692" s="12">
        <v>66.739999999999995</v>
      </c>
      <c r="AG692" s="12">
        <v>90800</v>
      </c>
      <c r="AH692" s="7" t="str">
        <f>IF(COUNTIF(Returns!$A$2:$A$1635,Orders!AG692)&gt;0,"Returned","Not Returned")</f>
        <v>Not Returned</v>
      </c>
    </row>
    <row r="693" spans="5:34" ht="12.75" customHeight="1" thickTop="1" thickBot="1" x14ac:dyDescent="0.3">
      <c r="E693" s="9">
        <v>25632</v>
      </c>
      <c r="F693" s="2" t="s">
        <v>56</v>
      </c>
      <c r="G693" s="2">
        <v>0.09</v>
      </c>
      <c r="H693" s="2">
        <v>130.97999999999999</v>
      </c>
      <c r="I693" s="2">
        <v>30</v>
      </c>
      <c r="J693" s="2">
        <v>1227</v>
      </c>
      <c r="K693" s="7" t="str">
        <f>IF(COUNTIF(Table1[Customer ID],Table1[[#This Row],[Customer ID]])&gt;1,"Repeat Customer","One-Time Customer")</f>
        <v>One-Time Customer</v>
      </c>
      <c r="L693" s="2" t="s">
        <v>1317</v>
      </c>
      <c r="M693" s="2" t="s">
        <v>39</v>
      </c>
      <c r="N693" s="2" t="s">
        <v>58</v>
      </c>
      <c r="O693" s="2" t="s">
        <v>41</v>
      </c>
      <c r="P693" s="2" t="s">
        <v>42</v>
      </c>
      <c r="Q693" s="2" t="s">
        <v>43</v>
      </c>
      <c r="R693" s="2" t="s">
        <v>546</v>
      </c>
      <c r="S693" s="2">
        <v>0.78</v>
      </c>
      <c r="T693" s="7">
        <f>Table1[[#This Row],[Profit]]/Table1[[#This Row],[Sales]]</f>
        <v>-0.32881411430843471</v>
      </c>
      <c r="U693" s="2" t="s">
        <v>33</v>
      </c>
      <c r="V693" s="2" t="s">
        <v>53</v>
      </c>
      <c r="W693" s="2" t="s">
        <v>149</v>
      </c>
      <c r="X693" s="2" t="s">
        <v>778</v>
      </c>
      <c r="Y693" s="2">
        <v>5403</v>
      </c>
      <c r="Z693" s="10">
        <v>42122</v>
      </c>
      <c r="AA693" s="14" t="str">
        <f>TEXT(Table1[[#This Row],[Order Date]],"mmmm")</f>
        <v>April</v>
      </c>
      <c r="AB693" s="8" t="str">
        <f>TEXT(Table1[[#This Row],[Order Date]],"yyyy")</f>
        <v>2015</v>
      </c>
      <c r="AC693" s="10">
        <v>42125</v>
      </c>
      <c r="AD693" s="2">
        <v>-421.76</v>
      </c>
      <c r="AE693" s="2">
        <v>10</v>
      </c>
      <c r="AF693" s="2">
        <v>1282.67</v>
      </c>
      <c r="AG693" s="2">
        <v>90800</v>
      </c>
      <c r="AH693" s="7" t="str">
        <f>IF(COUNTIF(Returns!$A$2:$A$1635,Orders!AG693)&gt;0,"Returned","Not Returned")</f>
        <v>Not Returned</v>
      </c>
    </row>
    <row r="694" spans="5:34" ht="12.75" customHeight="1" thickTop="1" thickBot="1" x14ac:dyDescent="0.3">
      <c r="E694" s="11">
        <v>7810</v>
      </c>
      <c r="F694" s="12" t="s">
        <v>56</v>
      </c>
      <c r="G694" s="12">
        <v>0</v>
      </c>
      <c r="H694" s="12">
        <v>7.1</v>
      </c>
      <c r="I694" s="12">
        <v>6.05</v>
      </c>
      <c r="J694" s="12">
        <v>1228</v>
      </c>
      <c r="K694" s="7" t="str">
        <f>IF(COUNTIF(Table1[Customer ID],Table1[[#This Row],[Customer ID]])&gt;1,"Repeat Customer","One-Time Customer")</f>
        <v>Repeat Customer</v>
      </c>
      <c r="L694" s="12" t="s">
        <v>1318</v>
      </c>
      <c r="M694" s="12" t="s">
        <v>49</v>
      </c>
      <c r="N694" s="12" t="s">
        <v>58</v>
      </c>
      <c r="O694" s="12" t="s">
        <v>29</v>
      </c>
      <c r="P694" s="12" t="s">
        <v>109</v>
      </c>
      <c r="Q694" s="12" t="s">
        <v>59</v>
      </c>
      <c r="R694" s="12" t="s">
        <v>651</v>
      </c>
      <c r="S694" s="12">
        <v>0.39</v>
      </c>
      <c r="T694" s="7">
        <f>Table1[[#This Row],[Profit]]/Table1[[#This Row],[Sales]]</f>
        <v>-0.28800938562467077</v>
      </c>
      <c r="U694" s="12" t="s">
        <v>33</v>
      </c>
      <c r="V694" s="12" t="s">
        <v>53</v>
      </c>
      <c r="W694" s="12" t="s">
        <v>234</v>
      </c>
      <c r="X694" s="12" t="s">
        <v>1319</v>
      </c>
      <c r="Y694" s="12">
        <v>19140</v>
      </c>
      <c r="Z694" s="13">
        <v>42051</v>
      </c>
      <c r="AA694" s="14" t="str">
        <f>TEXT(Table1[[#This Row],[Order Date]],"mmmm")</f>
        <v>February</v>
      </c>
      <c r="AB694" s="8" t="str">
        <f>TEXT(Table1[[#This Row],[Order Date]],"yyyy")</f>
        <v>2015</v>
      </c>
      <c r="AC694" s="13">
        <v>42052</v>
      </c>
      <c r="AD694" s="12">
        <v>-60.145000000000003</v>
      </c>
      <c r="AE694" s="12">
        <v>28</v>
      </c>
      <c r="AF694" s="12">
        <v>208.83</v>
      </c>
      <c r="AG694" s="12">
        <v>55874</v>
      </c>
      <c r="AH694" s="7" t="str">
        <f>IF(COUNTIF(Returns!$A$2:$A$1635,Orders!AG694)&gt;0,"Returned","Not Returned")</f>
        <v>Returned</v>
      </c>
    </row>
    <row r="695" spans="5:34" ht="12.75" customHeight="1" thickTop="1" thickBot="1" x14ac:dyDescent="0.3">
      <c r="E695" s="9">
        <v>7811</v>
      </c>
      <c r="F695" s="2" t="s">
        <v>56</v>
      </c>
      <c r="G695" s="2">
        <v>0.01</v>
      </c>
      <c r="H695" s="2">
        <v>4.9800000000000004</v>
      </c>
      <c r="I695" s="2">
        <v>4.62</v>
      </c>
      <c r="J695" s="2">
        <v>1228</v>
      </c>
      <c r="K695" s="7" t="str">
        <f>IF(COUNTIF(Table1[Customer ID],Table1[[#This Row],[Customer ID]])&gt;1,"Repeat Customer","One-Time Customer")</f>
        <v>Repeat Customer</v>
      </c>
      <c r="L695" s="2" t="s">
        <v>1318</v>
      </c>
      <c r="M695" s="2" t="s">
        <v>27</v>
      </c>
      <c r="N695" s="2" t="s">
        <v>58</v>
      </c>
      <c r="O695" s="2" t="s">
        <v>77</v>
      </c>
      <c r="P695" s="2" t="s">
        <v>180</v>
      </c>
      <c r="Q695" s="2" t="s">
        <v>51</v>
      </c>
      <c r="R695" s="2" t="s">
        <v>411</v>
      </c>
      <c r="S695" s="2">
        <v>0.64</v>
      </c>
      <c r="T695" s="7">
        <f>Table1[[#This Row],[Profit]]/Table1[[#This Row],[Sales]]</f>
        <v>-0.48935611038107751</v>
      </c>
      <c r="U695" s="2" t="s">
        <v>33</v>
      </c>
      <c r="V695" s="2" t="s">
        <v>53</v>
      </c>
      <c r="W695" s="2" t="s">
        <v>234</v>
      </c>
      <c r="X695" s="2" t="s">
        <v>1319</v>
      </c>
      <c r="Y695" s="2">
        <v>19140</v>
      </c>
      <c r="Z695" s="10">
        <v>42051</v>
      </c>
      <c r="AA695" s="14" t="str">
        <f>TEXT(Table1[[#This Row],[Order Date]],"mmmm")</f>
        <v>February</v>
      </c>
      <c r="AB695" s="8" t="str">
        <f>TEXT(Table1[[#This Row],[Order Date]],"yyyy")</f>
        <v>2015</v>
      </c>
      <c r="AC695" s="10">
        <v>42053</v>
      </c>
      <c r="AD695" s="2">
        <v>-111.72</v>
      </c>
      <c r="AE695" s="2">
        <v>41</v>
      </c>
      <c r="AF695" s="2">
        <v>228.3</v>
      </c>
      <c r="AG695" s="2">
        <v>55874</v>
      </c>
      <c r="AH695" s="7" t="str">
        <f>IF(COUNTIF(Returns!$A$2:$A$1635,Orders!AG695)&gt;0,"Returned","Not Returned")</f>
        <v>Returned</v>
      </c>
    </row>
    <row r="696" spans="5:34" ht="12.75" customHeight="1" thickTop="1" thickBot="1" x14ac:dyDescent="0.3">
      <c r="E696" s="11">
        <v>7812</v>
      </c>
      <c r="F696" s="12" t="s">
        <v>56</v>
      </c>
      <c r="G696" s="12">
        <v>0.06</v>
      </c>
      <c r="H696" s="12">
        <v>5.68</v>
      </c>
      <c r="I696" s="12">
        <v>1.39</v>
      </c>
      <c r="J696" s="12">
        <v>1228</v>
      </c>
      <c r="K696" s="7" t="str">
        <f>IF(COUNTIF(Table1[Customer ID],Table1[[#This Row],[Customer ID]])&gt;1,"Repeat Customer","One-Time Customer")</f>
        <v>Repeat Customer</v>
      </c>
      <c r="L696" s="12" t="s">
        <v>1318</v>
      </c>
      <c r="M696" s="12" t="s">
        <v>49</v>
      </c>
      <c r="N696" s="12" t="s">
        <v>58</v>
      </c>
      <c r="O696" s="12" t="s">
        <v>29</v>
      </c>
      <c r="P696" s="12" t="s">
        <v>69</v>
      </c>
      <c r="Q696" s="12" t="s">
        <v>59</v>
      </c>
      <c r="R696" s="12" t="s">
        <v>998</v>
      </c>
      <c r="S696" s="12">
        <v>0.38</v>
      </c>
      <c r="T696" s="7">
        <f>Table1[[#This Row],[Profit]]/Table1[[#This Row],[Sales]]</f>
        <v>0.25484443758202729</v>
      </c>
      <c r="U696" s="12" t="s">
        <v>33</v>
      </c>
      <c r="V696" s="12" t="s">
        <v>53</v>
      </c>
      <c r="W696" s="12" t="s">
        <v>234</v>
      </c>
      <c r="X696" s="12" t="s">
        <v>1319</v>
      </c>
      <c r="Y696" s="12">
        <v>19140</v>
      </c>
      <c r="Z696" s="13">
        <v>42051</v>
      </c>
      <c r="AA696" s="14" t="str">
        <f>TEXT(Table1[[#This Row],[Order Date]],"mmmm")</f>
        <v>February</v>
      </c>
      <c r="AB696" s="8" t="str">
        <f>TEXT(Table1[[#This Row],[Order Date]],"yyyy")</f>
        <v>2015</v>
      </c>
      <c r="AC696" s="13">
        <v>42051</v>
      </c>
      <c r="AD696" s="12">
        <v>33.01</v>
      </c>
      <c r="AE696" s="12">
        <v>24</v>
      </c>
      <c r="AF696" s="12">
        <v>129.53</v>
      </c>
      <c r="AG696" s="12">
        <v>55874</v>
      </c>
      <c r="AH696" s="7" t="str">
        <f>IF(COUNTIF(Returns!$A$2:$A$1635,Orders!AG696)&gt;0,"Returned","Not Returned")</f>
        <v>Returned</v>
      </c>
    </row>
    <row r="697" spans="5:34" ht="12.75" customHeight="1" thickTop="1" thickBot="1" x14ac:dyDescent="0.3">
      <c r="E697" s="9">
        <v>25811</v>
      </c>
      <c r="F697" s="2" t="s">
        <v>56</v>
      </c>
      <c r="G697" s="2">
        <v>0.01</v>
      </c>
      <c r="H697" s="2">
        <v>4.9800000000000004</v>
      </c>
      <c r="I697" s="2">
        <v>4.62</v>
      </c>
      <c r="J697" s="2">
        <v>1229</v>
      </c>
      <c r="K697" s="7" t="str">
        <f>IF(COUNTIF(Table1[Customer ID],Table1[[#This Row],[Customer ID]])&gt;1,"Repeat Customer","One-Time Customer")</f>
        <v>One-Time Customer</v>
      </c>
      <c r="L697" s="2" t="s">
        <v>1320</v>
      </c>
      <c r="M697" s="2" t="s">
        <v>27</v>
      </c>
      <c r="N697" s="2" t="s">
        <v>58</v>
      </c>
      <c r="O697" s="2" t="s">
        <v>77</v>
      </c>
      <c r="P697" s="2" t="s">
        <v>180</v>
      </c>
      <c r="Q697" s="2" t="s">
        <v>51</v>
      </c>
      <c r="R697" s="2" t="s">
        <v>411</v>
      </c>
      <c r="S697" s="2">
        <v>0.64</v>
      </c>
      <c r="T697" s="7">
        <f>Table1[[#This Row],[Profit]]/Table1[[#This Row],[Sales]]</f>
        <v>-2.0064655172413794</v>
      </c>
      <c r="U697" s="2" t="s">
        <v>33</v>
      </c>
      <c r="V697" s="2" t="s">
        <v>61</v>
      </c>
      <c r="W697" s="2" t="s">
        <v>130</v>
      </c>
      <c r="X697" s="2" t="s">
        <v>1321</v>
      </c>
      <c r="Y697" s="2">
        <v>75482</v>
      </c>
      <c r="Z697" s="10">
        <v>42051</v>
      </c>
      <c r="AA697" s="14" t="str">
        <f>TEXT(Table1[[#This Row],[Order Date]],"mmmm")</f>
        <v>February</v>
      </c>
      <c r="AB697" s="8" t="str">
        <f>TEXT(Table1[[#This Row],[Order Date]],"yyyy")</f>
        <v>2015</v>
      </c>
      <c r="AC697" s="10">
        <v>42053</v>
      </c>
      <c r="AD697" s="2">
        <v>-111.72</v>
      </c>
      <c r="AE697" s="2">
        <v>10</v>
      </c>
      <c r="AF697" s="2">
        <v>55.68</v>
      </c>
      <c r="AG697" s="2">
        <v>90378</v>
      </c>
      <c r="AH697" s="7" t="str">
        <f>IF(COUNTIF(Returns!$A$2:$A$1635,Orders!AG697)&gt;0,"Returned","Not Returned")</f>
        <v>Not Returned</v>
      </c>
    </row>
    <row r="698" spans="5:34" ht="12.75" customHeight="1" thickTop="1" thickBot="1" x14ac:dyDescent="0.3">
      <c r="E698" s="11">
        <v>21206</v>
      </c>
      <c r="F698" s="12" t="s">
        <v>47</v>
      </c>
      <c r="G698" s="12">
        <v>0.1</v>
      </c>
      <c r="H698" s="12">
        <v>120.98</v>
      </c>
      <c r="I698" s="12">
        <v>9.07</v>
      </c>
      <c r="J698" s="12">
        <v>1233</v>
      </c>
      <c r="K698" s="7" t="str">
        <f>IF(COUNTIF(Table1[Customer ID],Table1[[#This Row],[Customer ID]])&gt;1,"Repeat Customer","One-Time Customer")</f>
        <v>Repeat Customer</v>
      </c>
      <c r="L698" s="12" t="s">
        <v>1322</v>
      </c>
      <c r="M698" s="12" t="s">
        <v>27</v>
      </c>
      <c r="N698" s="12" t="s">
        <v>114</v>
      </c>
      <c r="O698" s="12" t="s">
        <v>29</v>
      </c>
      <c r="P698" s="12" t="s">
        <v>109</v>
      </c>
      <c r="Q698" s="12" t="s">
        <v>59</v>
      </c>
      <c r="R698" s="12" t="s">
        <v>1323</v>
      </c>
      <c r="S698" s="12">
        <v>0.35</v>
      </c>
      <c r="T698" s="7">
        <f>Table1[[#This Row],[Profit]]/Table1[[#This Row],[Sales]]</f>
        <v>0.52347099816978737</v>
      </c>
      <c r="U698" s="12" t="s">
        <v>33</v>
      </c>
      <c r="V698" s="12" t="s">
        <v>61</v>
      </c>
      <c r="W698" s="12" t="s">
        <v>130</v>
      </c>
      <c r="X698" s="12" t="s">
        <v>1324</v>
      </c>
      <c r="Y698" s="12">
        <v>75028</v>
      </c>
      <c r="Z698" s="13">
        <v>42103</v>
      </c>
      <c r="AA698" s="14" t="str">
        <f>TEXT(Table1[[#This Row],[Order Date]],"mmmm")</f>
        <v>April</v>
      </c>
      <c r="AB698" s="8" t="str">
        <f>TEXT(Table1[[#This Row],[Order Date]],"yyyy")</f>
        <v>2015</v>
      </c>
      <c r="AC698" s="13">
        <v>42105</v>
      </c>
      <c r="AD698" s="12">
        <v>297.45715999999999</v>
      </c>
      <c r="AE698" s="12">
        <v>5</v>
      </c>
      <c r="AF698" s="12">
        <v>568.24</v>
      </c>
      <c r="AG698" s="12">
        <v>89375</v>
      </c>
      <c r="AH698" s="7" t="str">
        <f>IF(COUNTIF(Returns!$A$2:$A$1635,Orders!AG698)&gt;0,"Returned","Not Returned")</f>
        <v>Not Returned</v>
      </c>
    </row>
    <row r="699" spans="5:34" ht="12.75" customHeight="1" thickTop="1" thickBot="1" x14ac:dyDescent="0.3">
      <c r="E699" s="9">
        <v>21207</v>
      </c>
      <c r="F699" s="2" t="s">
        <v>47</v>
      </c>
      <c r="G699" s="2">
        <v>0.02</v>
      </c>
      <c r="H699" s="2">
        <v>152.47999999999999</v>
      </c>
      <c r="I699" s="2">
        <v>6.5</v>
      </c>
      <c r="J699" s="2">
        <v>1233</v>
      </c>
      <c r="K699" s="7" t="str">
        <f>IF(COUNTIF(Table1[Customer ID],Table1[[#This Row],[Customer ID]])&gt;1,"Repeat Customer","One-Time Customer")</f>
        <v>Repeat Customer</v>
      </c>
      <c r="L699" s="2" t="s">
        <v>1322</v>
      </c>
      <c r="M699" s="2" t="s">
        <v>27</v>
      </c>
      <c r="N699" s="2" t="s">
        <v>114</v>
      </c>
      <c r="O699" s="2" t="s">
        <v>77</v>
      </c>
      <c r="P699" s="2" t="s">
        <v>180</v>
      </c>
      <c r="Q699" s="2" t="s">
        <v>59</v>
      </c>
      <c r="R699" s="2" t="s">
        <v>609</v>
      </c>
      <c r="S699" s="2">
        <v>0.74</v>
      </c>
      <c r="T699" s="7">
        <f>Table1[[#This Row],[Profit]]/Table1[[#This Row],[Sales]]</f>
        <v>-3.4657319992633968</v>
      </c>
      <c r="U699" s="2" t="s">
        <v>33</v>
      </c>
      <c r="V699" s="2" t="s">
        <v>61</v>
      </c>
      <c r="W699" s="2" t="s">
        <v>130</v>
      </c>
      <c r="X699" s="2" t="s">
        <v>1324</v>
      </c>
      <c r="Y699" s="2">
        <v>75028</v>
      </c>
      <c r="Z699" s="10">
        <v>42103</v>
      </c>
      <c r="AA699" s="14" t="str">
        <f>TEXT(Table1[[#This Row],[Order Date]],"mmmm")</f>
        <v>April</v>
      </c>
      <c r="AB699" s="8" t="str">
        <f>TEXT(Table1[[#This Row],[Order Date]],"yyyy")</f>
        <v>2015</v>
      </c>
      <c r="AC699" s="10">
        <v>42105</v>
      </c>
      <c r="AD699" s="2">
        <v>-564.60239999999999</v>
      </c>
      <c r="AE699" s="2">
        <v>1</v>
      </c>
      <c r="AF699" s="2">
        <v>162.91</v>
      </c>
      <c r="AG699" s="2">
        <v>89375</v>
      </c>
      <c r="AH699" s="7" t="str">
        <f>IF(COUNTIF(Returns!$A$2:$A$1635,Orders!AG699)&gt;0,"Returned","Not Returned")</f>
        <v>Not Returned</v>
      </c>
    </row>
    <row r="700" spans="5:34" ht="12.75" customHeight="1" thickTop="1" thickBot="1" x14ac:dyDescent="0.3">
      <c r="E700" s="11">
        <v>19874</v>
      </c>
      <c r="F700" s="12" t="s">
        <v>25</v>
      </c>
      <c r="G700" s="12">
        <v>0.09</v>
      </c>
      <c r="H700" s="12">
        <v>99.99</v>
      </c>
      <c r="I700" s="12">
        <v>19.989999999999998</v>
      </c>
      <c r="J700" s="12">
        <v>1233</v>
      </c>
      <c r="K700" s="7" t="str">
        <f>IF(COUNTIF(Table1[Customer ID],Table1[[#This Row],[Customer ID]])&gt;1,"Repeat Customer","One-Time Customer")</f>
        <v>Repeat Customer</v>
      </c>
      <c r="L700" s="12" t="s">
        <v>1322</v>
      </c>
      <c r="M700" s="12" t="s">
        <v>49</v>
      </c>
      <c r="N700" s="12" t="s">
        <v>114</v>
      </c>
      <c r="O700" s="12" t="s">
        <v>77</v>
      </c>
      <c r="P700" s="12" t="s">
        <v>180</v>
      </c>
      <c r="Q700" s="12" t="s">
        <v>59</v>
      </c>
      <c r="R700" s="12" t="s">
        <v>1151</v>
      </c>
      <c r="S700" s="12">
        <v>0.52</v>
      </c>
      <c r="T700" s="7">
        <f>Table1[[#This Row],[Profit]]/Table1[[#This Row],[Sales]]</f>
        <v>-1.6536098310291858</v>
      </c>
      <c r="U700" s="12" t="s">
        <v>33</v>
      </c>
      <c r="V700" s="12" t="s">
        <v>61</v>
      </c>
      <c r="W700" s="12" t="s">
        <v>130</v>
      </c>
      <c r="X700" s="12" t="s">
        <v>1324</v>
      </c>
      <c r="Y700" s="12">
        <v>75028</v>
      </c>
      <c r="Z700" s="13">
        <v>42159</v>
      </c>
      <c r="AA700" s="14" t="str">
        <f>TEXT(Table1[[#This Row],[Order Date]],"mmmm")</f>
        <v>June</v>
      </c>
      <c r="AB700" s="8" t="str">
        <f>TEXT(Table1[[#This Row],[Order Date]],"yyyy")</f>
        <v>2015</v>
      </c>
      <c r="AC700" s="13">
        <v>42161</v>
      </c>
      <c r="AD700" s="12">
        <v>-161.47499999999999</v>
      </c>
      <c r="AE700" s="12">
        <v>1</v>
      </c>
      <c r="AF700" s="12">
        <v>97.65</v>
      </c>
      <c r="AG700" s="12">
        <v>89376</v>
      </c>
      <c r="AH700" s="7" t="str">
        <f>IF(COUNTIF(Returns!$A$2:$A$1635,Orders!AG700)&gt;0,"Returned","Not Returned")</f>
        <v>Not Returned</v>
      </c>
    </row>
    <row r="701" spans="5:34" ht="12.75" customHeight="1" thickTop="1" thickBot="1" x14ac:dyDescent="0.3">
      <c r="E701" s="9">
        <v>19875</v>
      </c>
      <c r="F701" s="2" t="s">
        <v>25</v>
      </c>
      <c r="G701" s="2">
        <v>0.04</v>
      </c>
      <c r="H701" s="2">
        <v>205.99</v>
      </c>
      <c r="I701" s="2">
        <v>5.26</v>
      </c>
      <c r="J701" s="2">
        <v>1233</v>
      </c>
      <c r="K701" s="7" t="str">
        <f>IF(COUNTIF(Table1[Customer ID],Table1[[#This Row],[Customer ID]])&gt;1,"Repeat Customer","One-Time Customer")</f>
        <v>Repeat Customer</v>
      </c>
      <c r="L701" s="2" t="s">
        <v>1322</v>
      </c>
      <c r="M701" s="2" t="s">
        <v>49</v>
      </c>
      <c r="N701" s="2" t="s">
        <v>114</v>
      </c>
      <c r="O701" s="2" t="s">
        <v>77</v>
      </c>
      <c r="P701" s="2" t="s">
        <v>78</v>
      </c>
      <c r="Q701" s="2" t="s">
        <v>59</v>
      </c>
      <c r="R701" s="2" t="s">
        <v>824</v>
      </c>
      <c r="S701" s="2">
        <v>0.56000000000000005</v>
      </c>
      <c r="T701" s="7">
        <f>Table1[[#This Row],[Profit]]/Table1[[#This Row],[Sales]]</f>
        <v>-7.9912822375591253E-4</v>
      </c>
      <c r="U701" s="2" t="s">
        <v>33</v>
      </c>
      <c r="V701" s="2" t="s">
        <v>61</v>
      </c>
      <c r="W701" s="2" t="s">
        <v>130</v>
      </c>
      <c r="X701" s="2" t="s">
        <v>1324</v>
      </c>
      <c r="Y701" s="2">
        <v>75028</v>
      </c>
      <c r="Z701" s="10">
        <v>42159</v>
      </c>
      <c r="AA701" s="14" t="str">
        <f>TEXT(Table1[[#This Row],[Order Date]],"mmmm")</f>
        <v>June</v>
      </c>
      <c r="AB701" s="8" t="str">
        <f>TEXT(Table1[[#This Row],[Order Date]],"yyyy")</f>
        <v>2015</v>
      </c>
      <c r="AC701" s="10">
        <v>42160</v>
      </c>
      <c r="AD701" s="2">
        <v>-0.81400000000001005</v>
      </c>
      <c r="AE701" s="2">
        <v>6</v>
      </c>
      <c r="AF701" s="2">
        <v>1018.61</v>
      </c>
      <c r="AG701" s="2">
        <v>89376</v>
      </c>
      <c r="AH701" s="7" t="str">
        <f>IF(COUNTIF(Returns!$A$2:$A$1635,Orders!AG701)&gt;0,"Returned","Not Returned")</f>
        <v>Not Returned</v>
      </c>
    </row>
    <row r="702" spans="5:34" ht="12.75" customHeight="1" thickTop="1" thickBot="1" x14ac:dyDescent="0.3">
      <c r="E702" s="11">
        <v>20592</v>
      </c>
      <c r="F702" s="12" t="s">
        <v>56</v>
      </c>
      <c r="G702" s="12">
        <v>0.03</v>
      </c>
      <c r="H702" s="12">
        <v>128.24</v>
      </c>
      <c r="I702" s="12">
        <v>12.65</v>
      </c>
      <c r="J702" s="12">
        <v>1237</v>
      </c>
      <c r="K702" s="7" t="str">
        <f>IF(COUNTIF(Table1[Customer ID],Table1[[#This Row],[Customer ID]])&gt;1,"Repeat Customer","One-Time Customer")</f>
        <v>Repeat Customer</v>
      </c>
      <c r="L702" s="12" t="s">
        <v>1325</v>
      </c>
      <c r="M702" s="12" t="s">
        <v>49</v>
      </c>
      <c r="N702" s="12" t="s">
        <v>28</v>
      </c>
      <c r="O702" s="12" t="s">
        <v>41</v>
      </c>
      <c r="P702" s="12" t="s">
        <v>42</v>
      </c>
      <c r="Q702" s="12" t="s">
        <v>86</v>
      </c>
      <c r="R702" s="12" t="s">
        <v>619</v>
      </c>
      <c r="S702" s="12"/>
      <c r="T702" s="7">
        <f>Table1[[#This Row],[Profit]]/Table1[[#This Row],[Sales]]</f>
        <v>0.69</v>
      </c>
      <c r="U702" s="12" t="s">
        <v>33</v>
      </c>
      <c r="V702" s="12" t="s">
        <v>61</v>
      </c>
      <c r="W702" s="12" t="s">
        <v>130</v>
      </c>
      <c r="X702" s="12" t="s">
        <v>1326</v>
      </c>
      <c r="Y702" s="12">
        <v>75007</v>
      </c>
      <c r="Z702" s="13">
        <v>42035</v>
      </c>
      <c r="AA702" s="14" t="str">
        <f>TEXT(Table1[[#This Row],[Order Date]],"mmmm")</f>
        <v>January</v>
      </c>
      <c r="AB702" s="8" t="str">
        <f>TEXT(Table1[[#This Row],[Order Date]],"yyyy")</f>
        <v>2015</v>
      </c>
      <c r="AC702" s="13">
        <v>42037</v>
      </c>
      <c r="AD702" s="12">
        <v>790.46399999999983</v>
      </c>
      <c r="AE702" s="12">
        <v>9</v>
      </c>
      <c r="AF702" s="12">
        <v>1145.5999999999999</v>
      </c>
      <c r="AG702" s="12">
        <v>86075</v>
      </c>
      <c r="AH702" s="7" t="str">
        <f>IF(COUNTIF(Returns!$A$2:$A$1635,Orders!AG702)&gt;0,"Returned","Not Returned")</f>
        <v>Not Returned</v>
      </c>
    </row>
    <row r="703" spans="5:34" ht="12.75" customHeight="1" thickTop="1" thickBot="1" x14ac:dyDescent="0.3">
      <c r="E703" s="9">
        <v>18625</v>
      </c>
      <c r="F703" s="2" t="s">
        <v>37</v>
      </c>
      <c r="G703" s="2">
        <v>0.02</v>
      </c>
      <c r="H703" s="2">
        <v>7.38</v>
      </c>
      <c r="I703" s="2">
        <v>5.21</v>
      </c>
      <c r="J703" s="2">
        <v>1237</v>
      </c>
      <c r="K703" s="7" t="str">
        <f>IF(COUNTIF(Table1[Customer ID],Table1[[#This Row],[Customer ID]])&gt;1,"Repeat Customer","One-Time Customer")</f>
        <v>Repeat Customer</v>
      </c>
      <c r="L703" s="2" t="s">
        <v>1325</v>
      </c>
      <c r="M703" s="2" t="s">
        <v>49</v>
      </c>
      <c r="N703" s="2" t="s">
        <v>28</v>
      </c>
      <c r="O703" s="2" t="s">
        <v>41</v>
      </c>
      <c r="P703" s="2" t="s">
        <v>50</v>
      </c>
      <c r="Q703" s="2" t="s">
        <v>59</v>
      </c>
      <c r="R703" s="2" t="s">
        <v>424</v>
      </c>
      <c r="S703" s="2">
        <v>0.56000000000000005</v>
      </c>
      <c r="T703" s="7">
        <f>Table1[[#This Row],[Profit]]/Table1[[#This Row],[Sales]]</f>
        <v>0.31566068515497553</v>
      </c>
      <c r="U703" s="2" t="s">
        <v>33</v>
      </c>
      <c r="V703" s="2" t="s">
        <v>61</v>
      </c>
      <c r="W703" s="2" t="s">
        <v>130</v>
      </c>
      <c r="X703" s="2" t="s">
        <v>1326</v>
      </c>
      <c r="Y703" s="2">
        <v>75007</v>
      </c>
      <c r="Z703" s="10">
        <v>42092</v>
      </c>
      <c r="AA703" s="14" t="str">
        <f>TEXT(Table1[[#This Row],[Order Date]],"mmmm")</f>
        <v>March</v>
      </c>
      <c r="AB703" s="8" t="str">
        <f>TEXT(Table1[[#This Row],[Order Date]],"yyyy")</f>
        <v>2015</v>
      </c>
      <c r="AC703" s="10">
        <v>42093</v>
      </c>
      <c r="AD703" s="2">
        <v>7.74</v>
      </c>
      <c r="AE703" s="2">
        <v>3</v>
      </c>
      <c r="AF703" s="2">
        <v>24.52</v>
      </c>
      <c r="AG703" s="2">
        <v>86076</v>
      </c>
      <c r="AH703" s="7" t="str">
        <f>IF(COUNTIF(Returns!$A$2:$A$1635,Orders!AG703)&gt;0,"Returned","Not Returned")</f>
        <v>Not Returned</v>
      </c>
    </row>
    <row r="704" spans="5:34" ht="12.75" customHeight="1" thickTop="1" thickBot="1" x14ac:dyDescent="0.3">
      <c r="E704" s="11">
        <v>20432</v>
      </c>
      <c r="F704" s="12" t="s">
        <v>56</v>
      </c>
      <c r="G704" s="12">
        <v>0.05</v>
      </c>
      <c r="H704" s="12">
        <v>300.98</v>
      </c>
      <c r="I704" s="12">
        <v>13.99</v>
      </c>
      <c r="J704" s="12">
        <v>1237</v>
      </c>
      <c r="K704" s="7" t="str">
        <f>IF(COUNTIF(Table1[Customer ID],Table1[[#This Row],[Customer ID]])&gt;1,"Repeat Customer","One-Time Customer")</f>
        <v>Repeat Customer</v>
      </c>
      <c r="L704" s="12" t="s">
        <v>1325</v>
      </c>
      <c r="M704" s="12" t="s">
        <v>49</v>
      </c>
      <c r="N704" s="12" t="s">
        <v>28</v>
      </c>
      <c r="O704" s="12" t="s">
        <v>77</v>
      </c>
      <c r="P704" s="12" t="s">
        <v>85</v>
      </c>
      <c r="Q704" s="12" t="s">
        <v>86</v>
      </c>
      <c r="R704" s="12" t="s">
        <v>1327</v>
      </c>
      <c r="S704" s="12">
        <v>0.39</v>
      </c>
      <c r="T704" s="7">
        <f>Table1[[#This Row],[Profit]]/Table1[[#This Row],[Sales]]</f>
        <v>0.69</v>
      </c>
      <c r="U704" s="12" t="s">
        <v>33</v>
      </c>
      <c r="V704" s="12" t="s">
        <v>61</v>
      </c>
      <c r="W704" s="12" t="s">
        <v>130</v>
      </c>
      <c r="X704" s="12" t="s">
        <v>1326</v>
      </c>
      <c r="Y704" s="12">
        <v>75007</v>
      </c>
      <c r="Z704" s="13">
        <v>42149</v>
      </c>
      <c r="AA704" s="14" t="str">
        <f>TEXT(Table1[[#This Row],[Order Date]],"mmmm")</f>
        <v>May</v>
      </c>
      <c r="AB704" s="8" t="str">
        <f>TEXT(Table1[[#This Row],[Order Date]],"yyyy")</f>
        <v>2015</v>
      </c>
      <c r="AC704" s="13">
        <v>42150</v>
      </c>
      <c r="AD704" s="12">
        <v>3985.3089</v>
      </c>
      <c r="AE704" s="12">
        <v>20</v>
      </c>
      <c r="AF704" s="12">
        <v>5775.81</v>
      </c>
      <c r="AG704" s="12">
        <v>86077</v>
      </c>
      <c r="AH704" s="7" t="str">
        <f>IF(COUNTIF(Returns!$A$2:$A$1635,Orders!AG704)&gt;0,"Returned","Not Returned")</f>
        <v>Not Returned</v>
      </c>
    </row>
    <row r="705" spans="5:34" ht="12.75" customHeight="1" thickTop="1" thickBot="1" x14ac:dyDescent="0.3">
      <c r="E705" s="9">
        <v>20433</v>
      </c>
      <c r="F705" s="2" t="s">
        <v>56</v>
      </c>
      <c r="G705" s="2">
        <v>0.04</v>
      </c>
      <c r="H705" s="2">
        <v>205.99</v>
      </c>
      <c r="I705" s="2">
        <v>5</v>
      </c>
      <c r="J705" s="2">
        <v>1237</v>
      </c>
      <c r="K705" s="7" t="str">
        <f>IF(COUNTIF(Table1[Customer ID],Table1[[#This Row],[Customer ID]])&gt;1,"Repeat Customer","One-Time Customer")</f>
        <v>Repeat Customer</v>
      </c>
      <c r="L705" s="2" t="s">
        <v>1325</v>
      </c>
      <c r="M705" s="2" t="s">
        <v>27</v>
      </c>
      <c r="N705" s="2" t="s">
        <v>28</v>
      </c>
      <c r="O705" s="2" t="s">
        <v>77</v>
      </c>
      <c r="P705" s="2" t="s">
        <v>78</v>
      </c>
      <c r="Q705" s="2" t="s">
        <v>59</v>
      </c>
      <c r="R705" s="2" t="s">
        <v>1328</v>
      </c>
      <c r="S705" s="2">
        <v>0.59</v>
      </c>
      <c r="T705" s="7">
        <f>Table1[[#This Row],[Profit]]/Table1[[#This Row],[Sales]]</f>
        <v>7.4307862679955788E-3</v>
      </c>
      <c r="U705" s="2" t="s">
        <v>33</v>
      </c>
      <c r="V705" s="2" t="s">
        <v>61</v>
      </c>
      <c r="W705" s="2" t="s">
        <v>130</v>
      </c>
      <c r="X705" s="2" t="s">
        <v>1326</v>
      </c>
      <c r="Y705" s="2">
        <v>75007</v>
      </c>
      <c r="Z705" s="10">
        <v>42149</v>
      </c>
      <c r="AA705" s="14" t="str">
        <f>TEXT(Table1[[#This Row],[Order Date]],"mmmm")</f>
        <v>May</v>
      </c>
      <c r="AB705" s="8" t="str">
        <f>TEXT(Table1[[#This Row],[Order Date]],"yyyy")</f>
        <v>2015</v>
      </c>
      <c r="AC705" s="10">
        <v>42150</v>
      </c>
      <c r="AD705" s="2">
        <v>13.956800000000015</v>
      </c>
      <c r="AE705" s="2">
        <v>11</v>
      </c>
      <c r="AF705" s="2">
        <v>1878.24</v>
      </c>
      <c r="AG705" s="2">
        <v>86077</v>
      </c>
      <c r="AH705" s="7" t="str">
        <f>IF(COUNTIF(Returns!$A$2:$A$1635,Orders!AG705)&gt;0,"Returned","Not Returned")</f>
        <v>Not Returned</v>
      </c>
    </row>
    <row r="706" spans="5:34" ht="12.75" customHeight="1" thickTop="1" thickBot="1" x14ac:dyDescent="0.3">
      <c r="E706" s="11">
        <v>20593</v>
      </c>
      <c r="F706" s="12" t="s">
        <v>56</v>
      </c>
      <c r="G706" s="12">
        <v>0.01</v>
      </c>
      <c r="H706" s="12">
        <v>160.97999999999999</v>
      </c>
      <c r="I706" s="12">
        <v>30</v>
      </c>
      <c r="J706" s="12">
        <v>1238</v>
      </c>
      <c r="K706" s="7" t="str">
        <f>IF(COUNTIF(Table1[Customer ID],Table1[[#This Row],[Customer ID]])&gt;1,"Repeat Customer","One-Time Customer")</f>
        <v>One-Time Customer</v>
      </c>
      <c r="L706" s="12" t="s">
        <v>1329</v>
      </c>
      <c r="M706" s="12" t="s">
        <v>39</v>
      </c>
      <c r="N706" s="12" t="s">
        <v>28</v>
      </c>
      <c r="O706" s="12" t="s">
        <v>41</v>
      </c>
      <c r="P706" s="12" t="s">
        <v>42</v>
      </c>
      <c r="Q706" s="12" t="s">
        <v>43</v>
      </c>
      <c r="R706" s="12" t="s">
        <v>177</v>
      </c>
      <c r="S706" s="12">
        <v>0.62</v>
      </c>
      <c r="T706" s="7">
        <f>Table1[[#This Row],[Profit]]/Table1[[#This Row],[Sales]]</f>
        <v>0.48253775991484515</v>
      </c>
      <c r="U706" s="12" t="s">
        <v>33</v>
      </c>
      <c r="V706" s="12" t="s">
        <v>61</v>
      </c>
      <c r="W706" s="12" t="s">
        <v>130</v>
      </c>
      <c r="X706" s="12" t="s">
        <v>1330</v>
      </c>
      <c r="Y706" s="12">
        <v>75104</v>
      </c>
      <c r="Z706" s="13">
        <v>42035</v>
      </c>
      <c r="AA706" s="14" t="str">
        <f>TEXT(Table1[[#This Row],[Order Date]],"mmmm")</f>
        <v>January</v>
      </c>
      <c r="AB706" s="8" t="str">
        <f>TEXT(Table1[[#This Row],[Order Date]],"yyyy")</f>
        <v>2015</v>
      </c>
      <c r="AC706" s="13">
        <v>42037</v>
      </c>
      <c r="AD706" s="12">
        <v>788.79</v>
      </c>
      <c r="AE706" s="12">
        <v>10</v>
      </c>
      <c r="AF706" s="12">
        <v>1634.67</v>
      </c>
      <c r="AG706" s="12">
        <v>86075</v>
      </c>
      <c r="AH706" s="7" t="str">
        <f>IF(COUNTIF(Returns!$A$2:$A$1635,Orders!AG706)&gt;0,"Returned","Not Returned")</f>
        <v>Not Returned</v>
      </c>
    </row>
    <row r="707" spans="5:34" ht="12.75" customHeight="1" thickTop="1" thickBot="1" x14ac:dyDescent="0.3">
      <c r="E707" s="9">
        <v>20920</v>
      </c>
      <c r="F707" s="2" t="s">
        <v>37</v>
      </c>
      <c r="G707" s="2">
        <v>0</v>
      </c>
      <c r="H707" s="2">
        <v>387.99</v>
      </c>
      <c r="I707" s="2">
        <v>19.989999999999998</v>
      </c>
      <c r="J707" s="2">
        <v>1241</v>
      </c>
      <c r="K707" s="7" t="str">
        <f>IF(COUNTIF(Table1[Customer ID],Table1[[#This Row],[Customer ID]])&gt;1,"Repeat Customer","One-Time Customer")</f>
        <v>Repeat Customer</v>
      </c>
      <c r="L707" s="2" t="s">
        <v>1331</v>
      </c>
      <c r="M707" s="2" t="s">
        <v>49</v>
      </c>
      <c r="N707" s="2" t="s">
        <v>28</v>
      </c>
      <c r="O707" s="2" t="s">
        <v>29</v>
      </c>
      <c r="P707" s="2" t="s">
        <v>109</v>
      </c>
      <c r="Q707" s="2" t="s">
        <v>59</v>
      </c>
      <c r="R707" s="2" t="s">
        <v>1332</v>
      </c>
      <c r="S707" s="2">
        <v>0.38</v>
      </c>
      <c r="T707" s="7">
        <f>Table1[[#This Row],[Profit]]/Table1[[#This Row],[Sales]]</f>
        <v>-7.557603289399961E-3</v>
      </c>
      <c r="U707" s="2" t="s">
        <v>33</v>
      </c>
      <c r="V707" s="2" t="s">
        <v>136</v>
      </c>
      <c r="W707" s="2" t="s">
        <v>1278</v>
      </c>
      <c r="X707" s="2" t="s">
        <v>511</v>
      </c>
      <c r="Y707" s="2">
        <v>36830</v>
      </c>
      <c r="Z707" s="10">
        <v>42079</v>
      </c>
      <c r="AA707" s="14" t="str">
        <f>TEXT(Table1[[#This Row],[Order Date]],"mmmm")</f>
        <v>March</v>
      </c>
      <c r="AB707" s="8" t="str">
        <f>TEXT(Table1[[#This Row],[Order Date]],"yyyy")</f>
        <v>2015</v>
      </c>
      <c r="AC707" s="10">
        <v>42080</v>
      </c>
      <c r="AD707" s="2">
        <v>-70.14</v>
      </c>
      <c r="AE707" s="2">
        <v>23</v>
      </c>
      <c r="AF707" s="2">
        <v>9280.7199999999993</v>
      </c>
      <c r="AG707" s="2">
        <v>90880</v>
      </c>
      <c r="AH707" s="7" t="str">
        <f>IF(COUNTIF(Returns!$A$2:$A$1635,Orders!AG707)&gt;0,"Returned","Not Returned")</f>
        <v>Not Returned</v>
      </c>
    </row>
    <row r="708" spans="5:34" ht="12.75" customHeight="1" thickTop="1" thickBot="1" x14ac:dyDescent="0.3">
      <c r="E708" s="11">
        <v>20233</v>
      </c>
      <c r="F708" s="12" t="s">
        <v>47</v>
      </c>
      <c r="G708" s="12">
        <v>0.06</v>
      </c>
      <c r="H708" s="12">
        <v>200.97</v>
      </c>
      <c r="I708" s="12">
        <v>15.59</v>
      </c>
      <c r="J708" s="12">
        <v>1241</v>
      </c>
      <c r="K708" s="7" t="str">
        <f>IF(COUNTIF(Table1[Customer ID],Table1[[#This Row],[Customer ID]])&gt;1,"Repeat Customer","One-Time Customer")</f>
        <v>Repeat Customer</v>
      </c>
      <c r="L708" s="12" t="s">
        <v>1331</v>
      </c>
      <c r="M708" s="12" t="s">
        <v>39</v>
      </c>
      <c r="N708" s="12" t="s">
        <v>58</v>
      </c>
      <c r="O708" s="12" t="s">
        <v>77</v>
      </c>
      <c r="P708" s="12" t="s">
        <v>85</v>
      </c>
      <c r="Q708" s="12" t="s">
        <v>43</v>
      </c>
      <c r="R708" s="12" t="s">
        <v>1333</v>
      </c>
      <c r="S708" s="12">
        <v>0.36</v>
      </c>
      <c r="T708" s="7">
        <f>Table1[[#This Row],[Profit]]/Table1[[#This Row],[Sales]]</f>
        <v>0.39413269277818552</v>
      </c>
      <c r="U708" s="12" t="s">
        <v>33</v>
      </c>
      <c r="V708" s="12" t="s">
        <v>136</v>
      </c>
      <c r="W708" s="12" t="s">
        <v>1278</v>
      </c>
      <c r="X708" s="12" t="s">
        <v>511</v>
      </c>
      <c r="Y708" s="12">
        <v>36830</v>
      </c>
      <c r="Z708" s="13">
        <v>42088</v>
      </c>
      <c r="AA708" s="14" t="str">
        <f>TEXT(Table1[[#This Row],[Order Date]],"mmmm")</f>
        <v>March</v>
      </c>
      <c r="AB708" s="8" t="str">
        <f>TEXT(Table1[[#This Row],[Order Date]],"yyyy")</f>
        <v>2015</v>
      </c>
      <c r="AC708" s="13">
        <v>42088</v>
      </c>
      <c r="AD708" s="12">
        <v>531.61799999999994</v>
      </c>
      <c r="AE708" s="12">
        <v>7</v>
      </c>
      <c r="AF708" s="12">
        <v>1348.83</v>
      </c>
      <c r="AG708" s="12">
        <v>90881</v>
      </c>
      <c r="AH708" s="7" t="str">
        <f>IF(COUNTIF(Returns!$A$2:$A$1635,Orders!AG708)&gt;0,"Returned","Not Returned")</f>
        <v>Not Returned</v>
      </c>
    </row>
    <row r="709" spans="5:34" ht="12.75" customHeight="1" thickTop="1" thickBot="1" x14ac:dyDescent="0.3">
      <c r="E709" s="9">
        <v>5117</v>
      </c>
      <c r="F709" s="2" t="s">
        <v>25</v>
      </c>
      <c r="G709" s="2">
        <v>0.1</v>
      </c>
      <c r="H709" s="2">
        <v>22.38</v>
      </c>
      <c r="I709" s="2">
        <v>15.1</v>
      </c>
      <c r="J709" s="2">
        <v>1246</v>
      </c>
      <c r="K709" s="7" t="str">
        <f>IF(COUNTIF(Table1[Customer ID],Table1[[#This Row],[Customer ID]])&gt;1,"Repeat Customer","One-Time Customer")</f>
        <v>Repeat Customer</v>
      </c>
      <c r="L709" s="2" t="s">
        <v>1334</v>
      </c>
      <c r="M709" s="2" t="s">
        <v>49</v>
      </c>
      <c r="N709" s="2" t="s">
        <v>40</v>
      </c>
      <c r="O709" s="2" t="s">
        <v>29</v>
      </c>
      <c r="P709" s="2" t="s">
        <v>109</v>
      </c>
      <c r="Q709" s="2" t="s">
        <v>59</v>
      </c>
      <c r="R709" s="2" t="s">
        <v>1175</v>
      </c>
      <c r="S709" s="2">
        <v>0.38</v>
      </c>
      <c r="T709" s="7">
        <f>Table1[[#This Row],[Profit]]/Table1[[#This Row],[Sales]]</f>
        <v>-0.19029611667669649</v>
      </c>
      <c r="U709" s="2" t="s">
        <v>33</v>
      </c>
      <c r="V709" s="2" t="s">
        <v>53</v>
      </c>
      <c r="W709" s="2" t="s">
        <v>71</v>
      </c>
      <c r="X709" s="2" t="s">
        <v>90</v>
      </c>
      <c r="Y709" s="2">
        <v>10009</v>
      </c>
      <c r="Z709" s="10">
        <v>42099</v>
      </c>
      <c r="AA709" s="14" t="str">
        <f>TEXT(Table1[[#This Row],[Order Date]],"mmmm")</f>
        <v>April</v>
      </c>
      <c r="AB709" s="8" t="str">
        <f>TEXT(Table1[[#This Row],[Order Date]],"yyyy")</f>
        <v>2015</v>
      </c>
      <c r="AC709" s="10">
        <v>42100</v>
      </c>
      <c r="AD709" s="2">
        <v>-107.51349999999999</v>
      </c>
      <c r="AE709" s="2">
        <v>26</v>
      </c>
      <c r="AF709" s="2">
        <v>564.98</v>
      </c>
      <c r="AG709" s="2">
        <v>36452</v>
      </c>
      <c r="AH709" s="7" t="str">
        <f>IF(COUNTIF(Returns!$A$2:$A$1635,Orders!AG709)&gt;0,"Returned","Not Returned")</f>
        <v>Not Returned</v>
      </c>
    </row>
    <row r="710" spans="5:34" ht="12.75" customHeight="1" thickTop="1" thickBot="1" x14ac:dyDescent="0.3">
      <c r="E710" s="11">
        <v>5118</v>
      </c>
      <c r="F710" s="12" t="s">
        <v>25</v>
      </c>
      <c r="G710" s="12">
        <v>0.04</v>
      </c>
      <c r="H710" s="12">
        <v>6.98</v>
      </c>
      <c r="I710" s="12">
        <v>2.83</v>
      </c>
      <c r="J710" s="12">
        <v>1246</v>
      </c>
      <c r="K710" s="7" t="str">
        <f>IF(COUNTIF(Table1[Customer ID],Table1[[#This Row],[Customer ID]])&gt;1,"Repeat Customer","One-Time Customer")</f>
        <v>Repeat Customer</v>
      </c>
      <c r="L710" s="12" t="s">
        <v>1334</v>
      </c>
      <c r="M710" s="12" t="s">
        <v>49</v>
      </c>
      <c r="N710" s="12" t="s">
        <v>40</v>
      </c>
      <c r="O710" s="12" t="s">
        <v>41</v>
      </c>
      <c r="P710" s="12" t="s">
        <v>50</v>
      </c>
      <c r="Q710" s="12" t="s">
        <v>51</v>
      </c>
      <c r="R710" s="12" t="s">
        <v>1335</v>
      </c>
      <c r="S710" s="12">
        <v>0.37</v>
      </c>
      <c r="T710" s="7">
        <f>Table1[[#This Row],[Profit]]/Table1[[#This Row],[Sales]]</f>
        <v>0.35534445474204512</v>
      </c>
      <c r="U710" s="12" t="s">
        <v>33</v>
      </c>
      <c r="V710" s="12" t="s">
        <v>53</v>
      </c>
      <c r="W710" s="12" t="s">
        <v>71</v>
      </c>
      <c r="X710" s="12" t="s">
        <v>90</v>
      </c>
      <c r="Y710" s="12">
        <v>10009</v>
      </c>
      <c r="Z710" s="13">
        <v>42099</v>
      </c>
      <c r="AA710" s="14" t="str">
        <f>TEXT(Table1[[#This Row],[Order Date]],"mmmm")</f>
        <v>April</v>
      </c>
      <c r="AB710" s="8" t="str">
        <f>TEXT(Table1[[#This Row],[Order Date]],"yyyy")</f>
        <v>2015</v>
      </c>
      <c r="AC710" s="13">
        <v>42101</v>
      </c>
      <c r="AD710" s="12">
        <v>46.01</v>
      </c>
      <c r="AE710" s="12">
        <v>18</v>
      </c>
      <c r="AF710" s="12">
        <v>129.47999999999999</v>
      </c>
      <c r="AG710" s="12">
        <v>36452</v>
      </c>
      <c r="AH710" s="7" t="str">
        <f>IF(COUNTIF(Returns!$A$2:$A$1635,Orders!AG710)&gt;0,"Returned","Not Returned")</f>
        <v>Not Returned</v>
      </c>
    </row>
    <row r="711" spans="5:34" ht="12.75" customHeight="1" thickTop="1" thickBot="1" x14ac:dyDescent="0.3">
      <c r="E711" s="9">
        <v>6581</v>
      </c>
      <c r="F711" s="2" t="s">
        <v>106</v>
      </c>
      <c r="G711" s="2">
        <v>0.03</v>
      </c>
      <c r="H711" s="2">
        <v>256.99</v>
      </c>
      <c r="I711" s="2">
        <v>11.25</v>
      </c>
      <c r="J711" s="2">
        <v>1246</v>
      </c>
      <c r="K711" s="7" t="str">
        <f>IF(COUNTIF(Table1[Customer ID],Table1[[#This Row],[Customer ID]])&gt;1,"Repeat Customer","One-Time Customer")</f>
        <v>Repeat Customer</v>
      </c>
      <c r="L711" s="2" t="s">
        <v>1334</v>
      </c>
      <c r="M711" s="2" t="s">
        <v>49</v>
      </c>
      <c r="N711" s="2" t="s">
        <v>40</v>
      </c>
      <c r="O711" s="2" t="s">
        <v>77</v>
      </c>
      <c r="P711" s="2" t="s">
        <v>180</v>
      </c>
      <c r="Q711" s="2" t="s">
        <v>59</v>
      </c>
      <c r="R711" s="2" t="s">
        <v>1336</v>
      </c>
      <c r="S711" s="2">
        <v>0.51</v>
      </c>
      <c r="T711" s="7">
        <f>Table1[[#This Row],[Profit]]/Table1[[#This Row],[Sales]]</f>
        <v>0.18132293446669293</v>
      </c>
      <c r="U711" s="2" t="s">
        <v>33</v>
      </c>
      <c r="V711" s="2" t="s">
        <v>53</v>
      </c>
      <c r="W711" s="2" t="s">
        <v>71</v>
      </c>
      <c r="X711" s="2" t="s">
        <v>90</v>
      </c>
      <c r="Y711" s="2">
        <v>10009</v>
      </c>
      <c r="Z711" s="10">
        <v>42146</v>
      </c>
      <c r="AA711" s="14" t="str">
        <f>TEXT(Table1[[#This Row],[Order Date]],"mmmm")</f>
        <v>May</v>
      </c>
      <c r="AB711" s="8" t="str">
        <f>TEXT(Table1[[#This Row],[Order Date]],"yyyy")</f>
        <v>2015</v>
      </c>
      <c r="AC711" s="10">
        <v>42146</v>
      </c>
      <c r="AD711" s="2">
        <v>1489.8</v>
      </c>
      <c r="AE711" s="2">
        <v>32</v>
      </c>
      <c r="AF711" s="2">
        <v>8216.2800000000007</v>
      </c>
      <c r="AG711" s="2">
        <v>46853</v>
      </c>
      <c r="AH711" s="7" t="str">
        <f>IF(COUNTIF(Returns!$A$2:$A$1635,Orders!AG711)&gt;0,"Returned","Not Returned")</f>
        <v>Not Returned</v>
      </c>
    </row>
    <row r="712" spans="5:34" ht="12.75" customHeight="1" thickTop="1" thickBot="1" x14ac:dyDescent="0.3">
      <c r="E712" s="11">
        <v>23117</v>
      </c>
      <c r="F712" s="12" t="s">
        <v>25</v>
      </c>
      <c r="G712" s="12">
        <v>0.1</v>
      </c>
      <c r="H712" s="12">
        <v>22.38</v>
      </c>
      <c r="I712" s="12">
        <v>15.1</v>
      </c>
      <c r="J712" s="12">
        <v>1247</v>
      </c>
      <c r="K712" s="7" t="str">
        <f>IF(COUNTIF(Table1[Customer ID],Table1[[#This Row],[Customer ID]])&gt;1,"Repeat Customer","One-Time Customer")</f>
        <v>Repeat Customer</v>
      </c>
      <c r="L712" s="12" t="s">
        <v>1337</v>
      </c>
      <c r="M712" s="12" t="s">
        <v>49</v>
      </c>
      <c r="N712" s="12" t="s">
        <v>40</v>
      </c>
      <c r="O712" s="12" t="s">
        <v>29</v>
      </c>
      <c r="P712" s="12" t="s">
        <v>109</v>
      </c>
      <c r="Q712" s="12" t="s">
        <v>59</v>
      </c>
      <c r="R712" s="12" t="s">
        <v>1175</v>
      </c>
      <c r="S712" s="12">
        <v>0.38</v>
      </c>
      <c r="T712" s="7">
        <f>Table1[[#This Row],[Profit]]/Table1[[#This Row],[Sales]]</f>
        <v>-0.70681414765630124</v>
      </c>
      <c r="U712" s="12" t="s">
        <v>33</v>
      </c>
      <c r="V712" s="12" t="s">
        <v>61</v>
      </c>
      <c r="W712" s="12" t="s">
        <v>130</v>
      </c>
      <c r="X712" s="12" t="s">
        <v>1338</v>
      </c>
      <c r="Y712" s="12">
        <v>78641</v>
      </c>
      <c r="Z712" s="13">
        <v>42099</v>
      </c>
      <c r="AA712" s="14" t="str">
        <f>TEXT(Table1[[#This Row],[Order Date]],"mmmm")</f>
        <v>April</v>
      </c>
      <c r="AB712" s="8" t="str">
        <f>TEXT(Table1[[#This Row],[Order Date]],"yyyy")</f>
        <v>2015</v>
      </c>
      <c r="AC712" s="13">
        <v>42100</v>
      </c>
      <c r="AD712" s="12">
        <v>-107.51349999999999</v>
      </c>
      <c r="AE712" s="12">
        <v>7</v>
      </c>
      <c r="AF712" s="12">
        <v>152.11000000000001</v>
      </c>
      <c r="AG712" s="12">
        <v>91555</v>
      </c>
      <c r="AH712" s="7" t="str">
        <f>IF(COUNTIF(Returns!$A$2:$A$1635,Orders!AG712)&gt;0,"Returned","Not Returned")</f>
        <v>Not Returned</v>
      </c>
    </row>
    <row r="713" spans="5:34" ht="12.75" customHeight="1" thickTop="1" thickBot="1" x14ac:dyDescent="0.3">
      <c r="E713" s="9">
        <v>23118</v>
      </c>
      <c r="F713" s="2" t="s">
        <v>25</v>
      </c>
      <c r="G713" s="2">
        <v>0.04</v>
      </c>
      <c r="H713" s="2">
        <v>6.98</v>
      </c>
      <c r="I713" s="2">
        <v>2.83</v>
      </c>
      <c r="J713" s="2">
        <v>1247</v>
      </c>
      <c r="K713" s="7" t="str">
        <f>IF(COUNTIF(Table1[Customer ID],Table1[[#This Row],[Customer ID]])&gt;1,"Repeat Customer","One-Time Customer")</f>
        <v>Repeat Customer</v>
      </c>
      <c r="L713" s="2" t="s">
        <v>1337</v>
      </c>
      <c r="M713" s="2" t="s">
        <v>49</v>
      </c>
      <c r="N713" s="2" t="s">
        <v>40</v>
      </c>
      <c r="O713" s="2" t="s">
        <v>41</v>
      </c>
      <c r="P713" s="2" t="s">
        <v>50</v>
      </c>
      <c r="Q713" s="2" t="s">
        <v>51</v>
      </c>
      <c r="R713" s="2" t="s">
        <v>1335</v>
      </c>
      <c r="S713" s="2">
        <v>0.37</v>
      </c>
      <c r="T713" s="7">
        <f>Table1[[#This Row],[Profit]]/Table1[[#This Row],[Sales]]</f>
        <v>0.69</v>
      </c>
      <c r="U713" s="2" t="s">
        <v>33</v>
      </c>
      <c r="V713" s="2" t="s">
        <v>61</v>
      </c>
      <c r="W713" s="2" t="s">
        <v>130</v>
      </c>
      <c r="X713" s="2" t="s">
        <v>1338</v>
      </c>
      <c r="Y713" s="2">
        <v>78641</v>
      </c>
      <c r="Z713" s="10">
        <v>42099</v>
      </c>
      <c r="AA713" s="14" t="str">
        <f>TEXT(Table1[[#This Row],[Order Date]],"mmmm")</f>
        <v>April</v>
      </c>
      <c r="AB713" s="8" t="str">
        <f>TEXT(Table1[[#This Row],[Order Date]],"yyyy")</f>
        <v>2015</v>
      </c>
      <c r="AC713" s="10">
        <v>42101</v>
      </c>
      <c r="AD713" s="2">
        <v>24.819299999999998</v>
      </c>
      <c r="AE713" s="2">
        <v>5</v>
      </c>
      <c r="AF713" s="2">
        <v>35.97</v>
      </c>
      <c r="AG713" s="2">
        <v>91555</v>
      </c>
      <c r="AH713" s="7" t="str">
        <f>IF(COUNTIF(Returns!$A$2:$A$1635,Orders!AG713)&gt;0,"Returned","Not Returned")</f>
        <v>Not Returned</v>
      </c>
    </row>
    <row r="714" spans="5:34" ht="12.75" customHeight="1" thickTop="1" thickBot="1" x14ac:dyDescent="0.3">
      <c r="E714" s="11">
        <v>18413</v>
      </c>
      <c r="F714" s="12" t="s">
        <v>25</v>
      </c>
      <c r="G714" s="12">
        <v>0</v>
      </c>
      <c r="H714" s="12">
        <v>3.89</v>
      </c>
      <c r="I714" s="12">
        <v>7.01</v>
      </c>
      <c r="J714" s="12">
        <v>1250</v>
      </c>
      <c r="K714" s="7" t="str">
        <f>IF(COUNTIF(Table1[Customer ID],Table1[[#This Row],[Customer ID]])&gt;1,"Repeat Customer","One-Time Customer")</f>
        <v>Repeat Customer</v>
      </c>
      <c r="L714" s="12" t="s">
        <v>1339</v>
      </c>
      <c r="M714" s="12" t="s">
        <v>49</v>
      </c>
      <c r="N714" s="12" t="s">
        <v>28</v>
      </c>
      <c r="O714" s="12" t="s">
        <v>29</v>
      </c>
      <c r="P714" s="12" t="s">
        <v>109</v>
      </c>
      <c r="Q714" s="12" t="s">
        <v>59</v>
      </c>
      <c r="R714" s="12" t="s">
        <v>1340</v>
      </c>
      <c r="S714" s="12">
        <v>0.37</v>
      </c>
      <c r="T714" s="7">
        <f>Table1[[#This Row],[Profit]]/Table1[[#This Row],[Sales]]</f>
        <v>-2.9795527790751986</v>
      </c>
      <c r="U714" s="12" t="s">
        <v>33</v>
      </c>
      <c r="V714" s="12" t="s">
        <v>61</v>
      </c>
      <c r="W714" s="12" t="s">
        <v>178</v>
      </c>
      <c r="X714" s="12" t="s">
        <v>1341</v>
      </c>
      <c r="Y714" s="12">
        <v>60110</v>
      </c>
      <c r="Z714" s="13">
        <v>42103</v>
      </c>
      <c r="AA714" s="14" t="str">
        <f>TEXT(Table1[[#This Row],[Order Date]],"mmmm")</f>
        <v>April</v>
      </c>
      <c r="AB714" s="8" t="str">
        <f>TEXT(Table1[[#This Row],[Order Date]],"yyyy")</f>
        <v>2015</v>
      </c>
      <c r="AC714" s="13">
        <v>42103</v>
      </c>
      <c r="AD714" s="12">
        <v>-255.16890000000001</v>
      </c>
      <c r="AE714" s="12">
        <v>21</v>
      </c>
      <c r="AF714" s="12">
        <v>85.64</v>
      </c>
      <c r="AG714" s="12">
        <v>87877</v>
      </c>
      <c r="AH714" s="7" t="str">
        <f>IF(COUNTIF(Returns!$A$2:$A$1635,Orders!AG714)&gt;0,"Returned","Not Returned")</f>
        <v>Not Returned</v>
      </c>
    </row>
    <row r="715" spans="5:34" ht="12.75" customHeight="1" thickTop="1" thickBot="1" x14ac:dyDescent="0.3">
      <c r="E715" s="9">
        <v>18414</v>
      </c>
      <c r="F715" s="2" t="s">
        <v>25</v>
      </c>
      <c r="G715" s="2">
        <v>0.09</v>
      </c>
      <c r="H715" s="2">
        <v>120.98</v>
      </c>
      <c r="I715" s="2">
        <v>30</v>
      </c>
      <c r="J715" s="2">
        <v>1250</v>
      </c>
      <c r="K715" s="7" t="str">
        <f>IF(COUNTIF(Table1[Customer ID],Table1[[#This Row],[Customer ID]])&gt;1,"Repeat Customer","One-Time Customer")</f>
        <v>Repeat Customer</v>
      </c>
      <c r="L715" s="2" t="s">
        <v>1339</v>
      </c>
      <c r="M715" s="2" t="s">
        <v>39</v>
      </c>
      <c r="N715" s="2" t="s">
        <v>28</v>
      </c>
      <c r="O715" s="2" t="s">
        <v>41</v>
      </c>
      <c r="P715" s="2" t="s">
        <v>42</v>
      </c>
      <c r="Q715" s="2" t="s">
        <v>43</v>
      </c>
      <c r="R715" s="2" t="s">
        <v>1342</v>
      </c>
      <c r="S715" s="2">
        <v>0.64</v>
      </c>
      <c r="T715" s="7">
        <f>Table1[[#This Row],[Profit]]/Table1[[#This Row],[Sales]]</f>
        <v>2.9505731315910132E-2</v>
      </c>
      <c r="U715" s="2" t="s">
        <v>33</v>
      </c>
      <c r="V715" s="2" t="s">
        <v>61</v>
      </c>
      <c r="W715" s="2" t="s">
        <v>178</v>
      </c>
      <c r="X715" s="2" t="s">
        <v>1341</v>
      </c>
      <c r="Y715" s="2">
        <v>60110</v>
      </c>
      <c r="Z715" s="10">
        <v>42103</v>
      </c>
      <c r="AA715" s="14" t="str">
        <f>TEXT(Table1[[#This Row],[Order Date]],"mmmm")</f>
        <v>April</v>
      </c>
      <c r="AB715" s="8" t="str">
        <f>TEXT(Table1[[#This Row],[Order Date]],"yyyy")</f>
        <v>2015</v>
      </c>
      <c r="AC715" s="10">
        <v>42105</v>
      </c>
      <c r="AD715" s="2">
        <v>74.004800000000003</v>
      </c>
      <c r="AE715" s="2">
        <v>22</v>
      </c>
      <c r="AF715" s="2">
        <v>2508.15</v>
      </c>
      <c r="AG715" s="2">
        <v>87877</v>
      </c>
      <c r="AH715" s="7" t="str">
        <f>IF(COUNTIF(Returns!$A$2:$A$1635,Orders!AG715)&gt;0,"Returned","Not Returned")</f>
        <v>Not Returned</v>
      </c>
    </row>
    <row r="716" spans="5:34" ht="12.75" customHeight="1" thickTop="1" thickBot="1" x14ac:dyDescent="0.3">
      <c r="E716" s="11">
        <v>18415</v>
      </c>
      <c r="F716" s="12" t="s">
        <v>25</v>
      </c>
      <c r="G716" s="12">
        <v>0.1</v>
      </c>
      <c r="H716" s="12">
        <v>30.98</v>
      </c>
      <c r="I716" s="12">
        <v>5.76</v>
      </c>
      <c r="J716" s="12">
        <v>1250</v>
      </c>
      <c r="K716" s="7" t="str">
        <f>IF(COUNTIF(Table1[Customer ID],Table1[[#This Row],[Customer ID]])&gt;1,"Repeat Customer","One-Time Customer")</f>
        <v>Repeat Customer</v>
      </c>
      <c r="L716" s="12" t="s">
        <v>1339</v>
      </c>
      <c r="M716" s="12" t="s">
        <v>49</v>
      </c>
      <c r="N716" s="12" t="s">
        <v>28</v>
      </c>
      <c r="O716" s="12" t="s">
        <v>29</v>
      </c>
      <c r="P716" s="12" t="s">
        <v>93</v>
      </c>
      <c r="Q716" s="12" t="s">
        <v>59</v>
      </c>
      <c r="R716" s="12" t="s">
        <v>1343</v>
      </c>
      <c r="S716" s="12">
        <v>0.4</v>
      </c>
      <c r="T716" s="7">
        <f>Table1[[#This Row],[Profit]]/Table1[[#This Row],[Sales]]</f>
        <v>0.48499601099193329</v>
      </c>
      <c r="U716" s="12" t="s">
        <v>33</v>
      </c>
      <c r="V716" s="12" t="s">
        <v>61</v>
      </c>
      <c r="W716" s="12" t="s">
        <v>178</v>
      </c>
      <c r="X716" s="12" t="s">
        <v>1341</v>
      </c>
      <c r="Y716" s="12">
        <v>60110</v>
      </c>
      <c r="Z716" s="13">
        <v>42103</v>
      </c>
      <c r="AA716" s="14" t="str">
        <f>TEXT(Table1[[#This Row],[Order Date]],"mmmm")</f>
        <v>April</v>
      </c>
      <c r="AB716" s="8" t="str">
        <f>TEXT(Table1[[#This Row],[Order Date]],"yyyy")</f>
        <v>2015</v>
      </c>
      <c r="AC716" s="13">
        <v>42104</v>
      </c>
      <c r="AD716" s="12">
        <v>109.42479999999999</v>
      </c>
      <c r="AE716" s="12">
        <v>8</v>
      </c>
      <c r="AF716" s="12">
        <v>225.62</v>
      </c>
      <c r="AG716" s="12">
        <v>87877</v>
      </c>
      <c r="AH716" s="7" t="str">
        <f>IF(COUNTIF(Returns!$A$2:$A$1635,Orders!AG716)&gt;0,"Returned","Not Returned")</f>
        <v>Not Returned</v>
      </c>
    </row>
    <row r="717" spans="5:34" ht="12.75" customHeight="1" thickTop="1" thickBot="1" x14ac:dyDescent="0.3">
      <c r="E717" s="9">
        <v>19322</v>
      </c>
      <c r="F717" s="2" t="s">
        <v>106</v>
      </c>
      <c r="G717" s="2">
        <v>0.02</v>
      </c>
      <c r="H717" s="2">
        <v>46.89</v>
      </c>
      <c r="I717" s="2">
        <v>5.0999999999999996</v>
      </c>
      <c r="J717" s="2">
        <v>1253</v>
      </c>
      <c r="K717" s="7" t="str">
        <f>IF(COUNTIF(Table1[Customer ID],Table1[[#This Row],[Customer ID]])&gt;1,"Repeat Customer","One-Time Customer")</f>
        <v>Repeat Customer</v>
      </c>
      <c r="L717" s="2" t="s">
        <v>1344</v>
      </c>
      <c r="M717" s="2" t="s">
        <v>49</v>
      </c>
      <c r="N717" s="2" t="s">
        <v>40</v>
      </c>
      <c r="O717" s="2" t="s">
        <v>29</v>
      </c>
      <c r="P717" s="2" t="s">
        <v>257</v>
      </c>
      <c r="Q717" s="2" t="s">
        <v>86</v>
      </c>
      <c r="R717" s="2" t="s">
        <v>1345</v>
      </c>
      <c r="S717" s="2">
        <v>0.46</v>
      </c>
      <c r="T717" s="7">
        <f>Table1[[#This Row],[Profit]]/Table1[[#This Row],[Sales]]</f>
        <v>0.69</v>
      </c>
      <c r="U717" s="2" t="s">
        <v>33</v>
      </c>
      <c r="V717" s="2" t="s">
        <v>61</v>
      </c>
      <c r="W717" s="2" t="s">
        <v>130</v>
      </c>
      <c r="X717" s="2" t="s">
        <v>1346</v>
      </c>
      <c r="Y717" s="2">
        <v>78613</v>
      </c>
      <c r="Z717" s="10">
        <v>42117</v>
      </c>
      <c r="AA717" s="14" t="str">
        <f>TEXT(Table1[[#This Row],[Order Date]],"mmmm")</f>
        <v>April</v>
      </c>
      <c r="AB717" s="8" t="str">
        <f>TEXT(Table1[[#This Row],[Order Date]],"yyyy")</f>
        <v>2015</v>
      </c>
      <c r="AC717" s="10">
        <v>42117</v>
      </c>
      <c r="AD717" s="2">
        <v>421.34849999999994</v>
      </c>
      <c r="AE717" s="2">
        <v>13</v>
      </c>
      <c r="AF717" s="2">
        <v>610.65</v>
      </c>
      <c r="AG717" s="2">
        <v>89981</v>
      </c>
      <c r="AH717" s="7" t="str">
        <f>IF(COUNTIF(Returns!$A$2:$A$1635,Orders!AG717)&gt;0,"Returned","Not Returned")</f>
        <v>Not Returned</v>
      </c>
    </row>
    <row r="718" spans="5:34" ht="12.75" customHeight="1" thickTop="1" thickBot="1" x14ac:dyDescent="0.3">
      <c r="E718" s="11">
        <v>19323</v>
      </c>
      <c r="F718" s="12" t="s">
        <v>106</v>
      </c>
      <c r="G718" s="12">
        <v>0.05</v>
      </c>
      <c r="H718" s="12">
        <v>140.97999999999999</v>
      </c>
      <c r="I718" s="12">
        <v>36.090000000000003</v>
      </c>
      <c r="J718" s="12">
        <v>1253</v>
      </c>
      <c r="K718" s="7" t="str">
        <f>IF(COUNTIF(Table1[Customer ID],Table1[[#This Row],[Customer ID]])&gt;1,"Repeat Customer","One-Time Customer")</f>
        <v>Repeat Customer</v>
      </c>
      <c r="L718" s="12" t="s">
        <v>1344</v>
      </c>
      <c r="M718" s="12" t="s">
        <v>39</v>
      </c>
      <c r="N718" s="12" t="s">
        <v>40</v>
      </c>
      <c r="O718" s="12" t="s">
        <v>41</v>
      </c>
      <c r="P718" s="12" t="s">
        <v>191</v>
      </c>
      <c r="Q718" s="12" t="s">
        <v>121</v>
      </c>
      <c r="R718" s="12" t="s">
        <v>1347</v>
      </c>
      <c r="S718" s="12">
        <v>0.77</v>
      </c>
      <c r="T718" s="7">
        <f>Table1[[#This Row],[Profit]]/Table1[[#This Row],[Sales]]</f>
        <v>-0.53356501344316687</v>
      </c>
      <c r="U718" s="12" t="s">
        <v>33</v>
      </c>
      <c r="V718" s="12" t="s">
        <v>61</v>
      </c>
      <c r="W718" s="12" t="s">
        <v>130</v>
      </c>
      <c r="X718" s="12" t="s">
        <v>1346</v>
      </c>
      <c r="Y718" s="12">
        <v>78613</v>
      </c>
      <c r="Z718" s="13">
        <v>42117</v>
      </c>
      <c r="AA718" s="14" t="str">
        <f>TEXT(Table1[[#This Row],[Order Date]],"mmmm")</f>
        <v>April</v>
      </c>
      <c r="AB718" s="8" t="str">
        <f>TEXT(Table1[[#This Row],[Order Date]],"yyyy")</f>
        <v>2015</v>
      </c>
      <c r="AC718" s="13">
        <v>42119</v>
      </c>
      <c r="AD718" s="12">
        <v>-373.09</v>
      </c>
      <c r="AE718" s="12">
        <v>5</v>
      </c>
      <c r="AF718" s="12">
        <v>699.24</v>
      </c>
      <c r="AG718" s="12">
        <v>89981</v>
      </c>
      <c r="AH718" s="7" t="str">
        <f>IF(COUNTIF(Returns!$A$2:$A$1635,Orders!AG718)&gt;0,"Returned","Not Returned")</f>
        <v>Not Returned</v>
      </c>
    </row>
    <row r="719" spans="5:34" ht="12.75" customHeight="1" thickTop="1" thickBot="1" x14ac:dyDescent="0.3">
      <c r="E719" s="9">
        <v>19324</v>
      </c>
      <c r="F719" s="2" t="s">
        <v>106</v>
      </c>
      <c r="G719" s="2">
        <v>0.1</v>
      </c>
      <c r="H719" s="2">
        <v>212.6</v>
      </c>
      <c r="I719" s="2">
        <v>110.2</v>
      </c>
      <c r="J719" s="2">
        <v>1253</v>
      </c>
      <c r="K719" s="7" t="str">
        <f>IF(COUNTIF(Table1[Customer ID],Table1[[#This Row],[Customer ID]])&gt;1,"Repeat Customer","One-Time Customer")</f>
        <v>Repeat Customer</v>
      </c>
      <c r="L719" s="2" t="s">
        <v>1344</v>
      </c>
      <c r="M719" s="2" t="s">
        <v>39</v>
      </c>
      <c r="N719" s="2" t="s">
        <v>40</v>
      </c>
      <c r="O719" s="2" t="s">
        <v>41</v>
      </c>
      <c r="P719" s="2" t="s">
        <v>152</v>
      </c>
      <c r="Q719" s="2" t="s">
        <v>121</v>
      </c>
      <c r="R719" s="2" t="s">
        <v>1348</v>
      </c>
      <c r="S719" s="2">
        <v>0.73</v>
      </c>
      <c r="T719" s="7">
        <f>Table1[[#This Row],[Profit]]/Table1[[#This Row],[Sales]]</f>
        <v>-1.4769939003337553</v>
      </c>
      <c r="U719" s="2" t="s">
        <v>33</v>
      </c>
      <c r="V719" s="2" t="s">
        <v>61</v>
      </c>
      <c r="W719" s="2" t="s">
        <v>130</v>
      </c>
      <c r="X719" s="2" t="s">
        <v>1346</v>
      </c>
      <c r="Y719" s="2">
        <v>78613</v>
      </c>
      <c r="Z719" s="10">
        <v>42117</v>
      </c>
      <c r="AA719" s="14" t="str">
        <f>TEXT(Table1[[#This Row],[Order Date]],"mmmm")</f>
        <v>April</v>
      </c>
      <c r="AB719" s="8" t="str">
        <f>TEXT(Table1[[#This Row],[Order Date]],"yyyy")</f>
        <v>2015</v>
      </c>
      <c r="AC719" s="10">
        <v>42119</v>
      </c>
      <c r="AD719" s="2">
        <v>-3465.0720000000001</v>
      </c>
      <c r="AE719" s="2">
        <v>12</v>
      </c>
      <c r="AF719" s="2">
        <v>2346.0300000000002</v>
      </c>
      <c r="AG719" s="2">
        <v>89981</v>
      </c>
      <c r="AH719" s="7" t="str">
        <f>IF(COUNTIF(Returns!$A$2:$A$1635,Orders!AG719)&gt;0,"Returned","Not Returned")</f>
        <v>Not Returned</v>
      </c>
    </row>
    <row r="720" spans="5:34" ht="12.75" customHeight="1" thickTop="1" thickBot="1" x14ac:dyDescent="0.3">
      <c r="E720" s="11">
        <v>23455</v>
      </c>
      <c r="F720" s="12" t="s">
        <v>56</v>
      </c>
      <c r="G720" s="12">
        <v>0.04</v>
      </c>
      <c r="H720" s="12">
        <v>2.08</v>
      </c>
      <c r="I720" s="12">
        <v>1.49</v>
      </c>
      <c r="J720" s="12">
        <v>1254</v>
      </c>
      <c r="K720" s="7" t="str">
        <f>IF(COUNTIF(Table1[Customer ID],Table1[[#This Row],[Customer ID]])&gt;1,"Repeat Customer","One-Time Customer")</f>
        <v>Repeat Customer</v>
      </c>
      <c r="L720" s="12" t="s">
        <v>1349</v>
      </c>
      <c r="M720" s="12" t="s">
        <v>49</v>
      </c>
      <c r="N720" s="12" t="s">
        <v>40</v>
      </c>
      <c r="O720" s="12" t="s">
        <v>29</v>
      </c>
      <c r="P720" s="12" t="s">
        <v>109</v>
      </c>
      <c r="Q720" s="12" t="s">
        <v>59</v>
      </c>
      <c r="R720" s="12" t="s">
        <v>1350</v>
      </c>
      <c r="S720" s="12">
        <v>0.36</v>
      </c>
      <c r="T720" s="7">
        <f>Table1[[#This Row],[Profit]]/Table1[[#This Row],[Sales]]</f>
        <v>-0.33406870002961209</v>
      </c>
      <c r="U720" s="12" t="s">
        <v>33</v>
      </c>
      <c r="V720" s="12" t="s">
        <v>61</v>
      </c>
      <c r="W720" s="12" t="s">
        <v>130</v>
      </c>
      <c r="X720" s="12" t="s">
        <v>1351</v>
      </c>
      <c r="Y720" s="12">
        <v>77530</v>
      </c>
      <c r="Z720" s="13">
        <v>42145</v>
      </c>
      <c r="AA720" s="14" t="str">
        <f>TEXT(Table1[[#This Row],[Order Date]],"mmmm")</f>
        <v>May</v>
      </c>
      <c r="AB720" s="8" t="str">
        <f>TEXT(Table1[[#This Row],[Order Date]],"yyyy")</f>
        <v>2015</v>
      </c>
      <c r="AC720" s="13">
        <v>42147</v>
      </c>
      <c r="AD720" s="12">
        <v>-11.281500000000001</v>
      </c>
      <c r="AE720" s="12">
        <v>16</v>
      </c>
      <c r="AF720" s="12">
        <v>33.770000000000003</v>
      </c>
      <c r="AG720" s="12">
        <v>89982</v>
      </c>
      <c r="AH720" s="7" t="str">
        <f>IF(COUNTIF(Returns!$A$2:$A$1635,Orders!AG720)&gt;0,"Returned","Not Returned")</f>
        <v>Not Returned</v>
      </c>
    </row>
    <row r="721" spans="5:34" ht="12.75" customHeight="1" thickTop="1" thickBot="1" x14ac:dyDescent="0.3">
      <c r="E721" s="9">
        <v>23815</v>
      </c>
      <c r="F721" s="2" t="s">
        <v>47</v>
      </c>
      <c r="G721" s="2">
        <v>0.06</v>
      </c>
      <c r="H721" s="2">
        <v>80.98</v>
      </c>
      <c r="I721" s="2">
        <v>35</v>
      </c>
      <c r="J721" s="2">
        <v>1254</v>
      </c>
      <c r="K721" s="7" t="str">
        <f>IF(COUNTIF(Table1[Customer ID],Table1[[#This Row],[Customer ID]])&gt;1,"Repeat Customer","One-Time Customer")</f>
        <v>Repeat Customer</v>
      </c>
      <c r="L721" s="2" t="s">
        <v>1349</v>
      </c>
      <c r="M721" s="2" t="s">
        <v>49</v>
      </c>
      <c r="N721" s="2" t="s">
        <v>40</v>
      </c>
      <c r="O721" s="2" t="s">
        <v>29</v>
      </c>
      <c r="P721" s="2" t="s">
        <v>141</v>
      </c>
      <c r="Q721" s="2" t="s">
        <v>236</v>
      </c>
      <c r="R721" s="2" t="s">
        <v>1352</v>
      </c>
      <c r="S721" s="2">
        <v>0.81</v>
      </c>
      <c r="T721" s="7">
        <f>Table1[[#This Row],[Profit]]/Table1[[#This Row],[Sales]]</f>
        <v>-1.2661033624631057</v>
      </c>
      <c r="U721" s="2" t="s">
        <v>33</v>
      </c>
      <c r="V721" s="2" t="s">
        <v>61</v>
      </c>
      <c r="W721" s="2" t="s">
        <v>130</v>
      </c>
      <c r="X721" s="2" t="s">
        <v>1351</v>
      </c>
      <c r="Y721" s="2">
        <v>77530</v>
      </c>
      <c r="Z721" s="10">
        <v>42075</v>
      </c>
      <c r="AA721" s="14" t="str">
        <f>TEXT(Table1[[#This Row],[Order Date]],"mmmm")</f>
        <v>March</v>
      </c>
      <c r="AB721" s="8" t="str">
        <f>TEXT(Table1[[#This Row],[Order Date]],"yyyy")</f>
        <v>2015</v>
      </c>
      <c r="AC721" s="10">
        <v>42076</v>
      </c>
      <c r="AD721" s="2">
        <v>-218.77</v>
      </c>
      <c r="AE721" s="2">
        <v>2</v>
      </c>
      <c r="AF721" s="2">
        <v>172.79</v>
      </c>
      <c r="AG721" s="2">
        <v>89983</v>
      </c>
      <c r="AH721" s="7" t="str">
        <f>IF(COUNTIF(Returns!$A$2:$A$1635,Orders!AG721)&gt;0,"Returned","Not Returned")</f>
        <v>Not Returned</v>
      </c>
    </row>
    <row r="722" spans="5:34" ht="12.75" customHeight="1" thickTop="1" thickBot="1" x14ac:dyDescent="0.3">
      <c r="E722" s="11">
        <v>23926</v>
      </c>
      <c r="F722" s="12" t="s">
        <v>56</v>
      </c>
      <c r="G722" s="12">
        <v>0.06</v>
      </c>
      <c r="H722" s="12">
        <v>3.95</v>
      </c>
      <c r="I722" s="12">
        <v>2</v>
      </c>
      <c r="J722" s="12">
        <v>1254</v>
      </c>
      <c r="K722" s="7" t="str">
        <f>IF(COUNTIF(Table1[Customer ID],Table1[[#This Row],[Customer ID]])&gt;1,"Repeat Customer","One-Time Customer")</f>
        <v>Repeat Customer</v>
      </c>
      <c r="L722" s="12" t="s">
        <v>1349</v>
      </c>
      <c r="M722" s="12" t="s">
        <v>49</v>
      </c>
      <c r="N722" s="12" t="s">
        <v>40</v>
      </c>
      <c r="O722" s="12" t="s">
        <v>29</v>
      </c>
      <c r="P722" s="12" t="s">
        <v>66</v>
      </c>
      <c r="Q722" s="12" t="s">
        <v>31</v>
      </c>
      <c r="R722" s="12" t="s">
        <v>1353</v>
      </c>
      <c r="S722" s="12">
        <v>0.53</v>
      </c>
      <c r="T722" s="7">
        <f>Table1[[#This Row],[Profit]]/Table1[[#This Row],[Sales]]</f>
        <v>-0.49237029501525942</v>
      </c>
      <c r="U722" s="12" t="s">
        <v>33</v>
      </c>
      <c r="V722" s="12" t="s">
        <v>61</v>
      </c>
      <c r="W722" s="12" t="s">
        <v>130</v>
      </c>
      <c r="X722" s="12" t="s">
        <v>1351</v>
      </c>
      <c r="Y722" s="12">
        <v>77530</v>
      </c>
      <c r="Z722" s="13">
        <v>42087</v>
      </c>
      <c r="AA722" s="14" t="str">
        <f>TEXT(Table1[[#This Row],[Order Date]],"mmmm")</f>
        <v>March</v>
      </c>
      <c r="AB722" s="8" t="str">
        <f>TEXT(Table1[[#This Row],[Order Date]],"yyyy")</f>
        <v>2015</v>
      </c>
      <c r="AC722" s="13">
        <v>42088</v>
      </c>
      <c r="AD722" s="12">
        <v>-9.68</v>
      </c>
      <c r="AE722" s="12">
        <v>5</v>
      </c>
      <c r="AF722" s="12">
        <v>19.66</v>
      </c>
      <c r="AG722" s="12">
        <v>89984</v>
      </c>
      <c r="AH722" s="7" t="str">
        <f>IF(COUNTIF(Returns!$A$2:$A$1635,Orders!AG722)&gt;0,"Returned","Not Returned")</f>
        <v>Not Returned</v>
      </c>
    </row>
    <row r="723" spans="5:34" ht="12.75" customHeight="1" thickTop="1" thickBot="1" x14ac:dyDescent="0.3">
      <c r="E723" s="9">
        <v>18131</v>
      </c>
      <c r="F723" s="2" t="s">
        <v>56</v>
      </c>
      <c r="G723" s="2">
        <v>0.01</v>
      </c>
      <c r="H723" s="2">
        <v>115.99</v>
      </c>
      <c r="I723" s="2">
        <v>56.14</v>
      </c>
      <c r="J723" s="2">
        <v>1257</v>
      </c>
      <c r="K723" s="7" t="str">
        <f>IF(COUNTIF(Table1[Customer ID],Table1[[#This Row],[Customer ID]])&gt;1,"Repeat Customer","One-Time Customer")</f>
        <v>Repeat Customer</v>
      </c>
      <c r="L723" s="2" t="s">
        <v>1354</v>
      </c>
      <c r="M723" s="2" t="s">
        <v>39</v>
      </c>
      <c r="N723" s="2" t="s">
        <v>40</v>
      </c>
      <c r="O723" s="2" t="s">
        <v>77</v>
      </c>
      <c r="P723" s="2" t="s">
        <v>85</v>
      </c>
      <c r="Q723" s="2" t="s">
        <v>43</v>
      </c>
      <c r="R723" s="2" t="s">
        <v>1355</v>
      </c>
      <c r="S723" s="2">
        <v>0.4</v>
      </c>
      <c r="T723" s="7">
        <f>Table1[[#This Row],[Profit]]/Table1[[#This Row],[Sales]]</f>
        <v>-0.27201985604368334</v>
      </c>
      <c r="U723" s="2" t="s">
        <v>33</v>
      </c>
      <c r="V723" s="2" t="s">
        <v>34</v>
      </c>
      <c r="W723" s="2" t="s">
        <v>255</v>
      </c>
      <c r="X723" s="2" t="s">
        <v>287</v>
      </c>
      <c r="Y723" s="2">
        <v>80013</v>
      </c>
      <c r="Z723" s="10">
        <v>42146</v>
      </c>
      <c r="AA723" s="14" t="str">
        <f>TEXT(Table1[[#This Row],[Order Date]],"mmmm")</f>
        <v>May</v>
      </c>
      <c r="AB723" s="8" t="str">
        <f>TEXT(Table1[[#This Row],[Order Date]],"yyyy")</f>
        <v>2015</v>
      </c>
      <c r="AC723" s="10">
        <v>42147</v>
      </c>
      <c r="AD723" s="2">
        <v>-164.39520000000002</v>
      </c>
      <c r="AE723" s="2">
        <v>5</v>
      </c>
      <c r="AF723" s="2">
        <v>604.35</v>
      </c>
      <c r="AG723" s="2">
        <v>86535</v>
      </c>
      <c r="AH723" s="7" t="str">
        <f>IF(COUNTIF(Returns!$A$2:$A$1635,Orders!AG723)&gt;0,"Returned","Not Returned")</f>
        <v>Not Returned</v>
      </c>
    </row>
    <row r="724" spans="5:34" ht="12.75" customHeight="1" thickTop="1" thickBot="1" x14ac:dyDescent="0.3">
      <c r="E724" s="11">
        <v>18693</v>
      </c>
      <c r="F724" s="12" t="s">
        <v>47</v>
      </c>
      <c r="G724" s="12">
        <v>0.04</v>
      </c>
      <c r="H724" s="12">
        <v>2.52</v>
      </c>
      <c r="I724" s="12">
        <v>1.92</v>
      </c>
      <c r="J724" s="12">
        <v>1257</v>
      </c>
      <c r="K724" s="7" t="str">
        <f>IF(COUNTIF(Table1[Customer ID],Table1[[#This Row],[Customer ID]])&gt;1,"Repeat Customer","One-Time Customer")</f>
        <v>Repeat Customer</v>
      </c>
      <c r="L724" s="12" t="s">
        <v>1354</v>
      </c>
      <c r="M724" s="12" t="s">
        <v>49</v>
      </c>
      <c r="N724" s="12" t="s">
        <v>40</v>
      </c>
      <c r="O724" s="12" t="s">
        <v>29</v>
      </c>
      <c r="P724" s="12" t="s">
        <v>174</v>
      </c>
      <c r="Q724" s="12" t="s">
        <v>31</v>
      </c>
      <c r="R724" s="12" t="s">
        <v>1356</v>
      </c>
      <c r="S724" s="12">
        <v>0.82</v>
      </c>
      <c r="T724" s="7">
        <f>Table1[[#This Row],[Profit]]/Table1[[#This Row],[Sales]]</f>
        <v>-2.6223642172523962</v>
      </c>
      <c r="U724" s="12" t="s">
        <v>33</v>
      </c>
      <c r="V724" s="12" t="s">
        <v>34</v>
      </c>
      <c r="W724" s="12" t="s">
        <v>255</v>
      </c>
      <c r="X724" s="12" t="s">
        <v>287</v>
      </c>
      <c r="Y724" s="12">
        <v>80013</v>
      </c>
      <c r="Z724" s="13">
        <v>42118</v>
      </c>
      <c r="AA724" s="14" t="str">
        <f>TEXT(Table1[[#This Row],[Order Date]],"mmmm")</f>
        <v>April</v>
      </c>
      <c r="AB724" s="8" t="str">
        <f>TEXT(Table1[[#This Row],[Order Date]],"yyyy")</f>
        <v>2015</v>
      </c>
      <c r="AC724" s="13">
        <v>42118</v>
      </c>
      <c r="AD724" s="12">
        <v>-8.2080000000000002</v>
      </c>
      <c r="AE724" s="12">
        <v>1</v>
      </c>
      <c r="AF724" s="12">
        <v>3.13</v>
      </c>
      <c r="AG724" s="12">
        <v>86536</v>
      </c>
      <c r="AH724" s="7" t="str">
        <f>IF(COUNTIF(Returns!$A$2:$A$1635,Orders!AG724)&gt;0,"Returned","Not Returned")</f>
        <v>Not Returned</v>
      </c>
    </row>
    <row r="725" spans="5:34" ht="12.75" customHeight="1" thickTop="1" thickBot="1" x14ac:dyDescent="0.3">
      <c r="E725" s="9">
        <v>24939</v>
      </c>
      <c r="F725" s="2" t="s">
        <v>25</v>
      </c>
      <c r="G725" s="2">
        <v>0.03</v>
      </c>
      <c r="H725" s="2">
        <v>3.69</v>
      </c>
      <c r="I725" s="2">
        <v>2.5</v>
      </c>
      <c r="J725" s="2">
        <v>1259</v>
      </c>
      <c r="K725" s="7" t="str">
        <f>IF(COUNTIF(Table1[Customer ID],Table1[[#This Row],[Customer ID]])&gt;1,"Repeat Customer","One-Time Customer")</f>
        <v>One-Time Customer</v>
      </c>
      <c r="L725" s="2" t="s">
        <v>1357</v>
      </c>
      <c r="M725" s="2" t="s">
        <v>27</v>
      </c>
      <c r="N725" s="2" t="s">
        <v>40</v>
      </c>
      <c r="O725" s="2" t="s">
        <v>29</v>
      </c>
      <c r="P725" s="2" t="s">
        <v>69</v>
      </c>
      <c r="Q725" s="2" t="s">
        <v>59</v>
      </c>
      <c r="R725" s="2" t="s">
        <v>1358</v>
      </c>
      <c r="S725" s="2">
        <v>0.39</v>
      </c>
      <c r="T725" s="7">
        <f>Table1[[#This Row],[Profit]]/Table1[[#This Row],[Sales]]</f>
        <v>-56.835291073738688</v>
      </c>
      <c r="U725" s="2" t="s">
        <v>33</v>
      </c>
      <c r="V725" s="2" t="s">
        <v>136</v>
      </c>
      <c r="W725" s="2" t="s">
        <v>613</v>
      </c>
      <c r="X725" s="2" t="s">
        <v>1359</v>
      </c>
      <c r="Y725" s="2">
        <v>40422</v>
      </c>
      <c r="Z725" s="10">
        <v>42114</v>
      </c>
      <c r="AA725" s="14" t="str">
        <f>TEXT(Table1[[#This Row],[Order Date]],"mmmm")</f>
        <v>April</v>
      </c>
      <c r="AB725" s="8" t="str">
        <f>TEXT(Table1[[#This Row],[Order Date]],"yyyy")</f>
        <v>2015</v>
      </c>
      <c r="AC725" s="10">
        <v>42114</v>
      </c>
      <c r="AD725" s="2">
        <v>-2196.6840000000002</v>
      </c>
      <c r="AE725" s="2">
        <v>9</v>
      </c>
      <c r="AF725" s="2">
        <v>38.65</v>
      </c>
      <c r="AG725" s="2">
        <v>86534</v>
      </c>
      <c r="AH725" s="7" t="str">
        <f>IF(COUNTIF(Returns!$A$2:$A$1635,Orders!AG725)&gt;0,"Returned","Not Returned")</f>
        <v>Not Returned</v>
      </c>
    </row>
    <row r="726" spans="5:34" ht="12.75" customHeight="1" thickTop="1" thickBot="1" x14ac:dyDescent="0.3">
      <c r="E726" s="11">
        <v>21771</v>
      </c>
      <c r="F726" s="12" t="s">
        <v>47</v>
      </c>
      <c r="G726" s="12">
        <v>0.02</v>
      </c>
      <c r="H726" s="12">
        <v>73.98</v>
      </c>
      <c r="I726" s="12">
        <v>14.52</v>
      </c>
      <c r="J726" s="12">
        <v>1261</v>
      </c>
      <c r="K726" s="7" t="str">
        <f>IF(COUNTIF(Table1[Customer ID],Table1[[#This Row],[Customer ID]])&gt;1,"Repeat Customer","One-Time Customer")</f>
        <v>One-Time Customer</v>
      </c>
      <c r="L726" s="12" t="s">
        <v>1360</v>
      </c>
      <c r="M726" s="12" t="s">
        <v>49</v>
      </c>
      <c r="N726" s="12" t="s">
        <v>40</v>
      </c>
      <c r="O726" s="12" t="s">
        <v>77</v>
      </c>
      <c r="P726" s="12" t="s">
        <v>180</v>
      </c>
      <c r="Q726" s="12" t="s">
        <v>59</v>
      </c>
      <c r="R726" s="12" t="s">
        <v>1140</v>
      </c>
      <c r="S726" s="12">
        <v>0.65</v>
      </c>
      <c r="T726" s="7">
        <f>Table1[[#This Row],[Profit]]/Table1[[#This Row],[Sales]]</f>
        <v>0.11510985379266586</v>
      </c>
      <c r="U726" s="12" t="s">
        <v>33</v>
      </c>
      <c r="V726" s="12" t="s">
        <v>34</v>
      </c>
      <c r="W726" s="12" t="s">
        <v>255</v>
      </c>
      <c r="X726" s="12" t="s">
        <v>1361</v>
      </c>
      <c r="Y726" s="12">
        <v>80020</v>
      </c>
      <c r="Z726" s="13">
        <v>42131</v>
      </c>
      <c r="AA726" s="14" t="str">
        <f>TEXT(Table1[[#This Row],[Order Date]],"mmmm")</f>
        <v>May</v>
      </c>
      <c r="AB726" s="8" t="str">
        <f>TEXT(Table1[[#This Row],[Order Date]],"yyyy")</f>
        <v>2015</v>
      </c>
      <c r="AC726" s="13">
        <v>42134</v>
      </c>
      <c r="AD726" s="12">
        <v>43.538000000000011</v>
      </c>
      <c r="AE726" s="12">
        <v>5</v>
      </c>
      <c r="AF726" s="12">
        <v>378.23</v>
      </c>
      <c r="AG726" s="12">
        <v>89730</v>
      </c>
      <c r="AH726" s="7" t="str">
        <f>IF(COUNTIF(Returns!$A$2:$A$1635,Orders!AG726)&gt;0,"Returned","Not Returned")</f>
        <v>Not Returned</v>
      </c>
    </row>
    <row r="727" spans="5:34" ht="12.75" customHeight="1" thickTop="1" thickBot="1" x14ac:dyDescent="0.3">
      <c r="E727" s="9">
        <v>24559</v>
      </c>
      <c r="F727" s="2" t="s">
        <v>47</v>
      </c>
      <c r="G727" s="2">
        <v>0.05</v>
      </c>
      <c r="H727" s="2">
        <v>5.28</v>
      </c>
      <c r="I727" s="2">
        <v>6.26</v>
      </c>
      <c r="J727" s="2">
        <v>1265</v>
      </c>
      <c r="K727" s="7" t="str">
        <f>IF(COUNTIF(Table1[Customer ID],Table1[[#This Row],[Customer ID]])&gt;1,"Repeat Customer","One-Time Customer")</f>
        <v>One-Time Customer</v>
      </c>
      <c r="L727" s="2" t="s">
        <v>1362</v>
      </c>
      <c r="M727" s="2" t="s">
        <v>49</v>
      </c>
      <c r="N727" s="2" t="s">
        <v>40</v>
      </c>
      <c r="O727" s="2" t="s">
        <v>29</v>
      </c>
      <c r="P727" s="2" t="s">
        <v>93</v>
      </c>
      <c r="Q727" s="2" t="s">
        <v>59</v>
      </c>
      <c r="R727" s="2" t="s">
        <v>1363</v>
      </c>
      <c r="S727" s="2">
        <v>0.4</v>
      </c>
      <c r="T727" s="7">
        <f>Table1[[#This Row],[Profit]]/Table1[[#This Row],[Sales]]</f>
        <v>-1.5910489510489512</v>
      </c>
      <c r="U727" s="2" t="s">
        <v>33</v>
      </c>
      <c r="V727" s="2" t="s">
        <v>61</v>
      </c>
      <c r="W727" s="2" t="s">
        <v>304</v>
      </c>
      <c r="X727" s="2" t="s">
        <v>1364</v>
      </c>
      <c r="Y727" s="2">
        <v>73521</v>
      </c>
      <c r="Z727" s="10">
        <v>42166</v>
      </c>
      <c r="AA727" s="14" t="str">
        <f>TEXT(Table1[[#This Row],[Order Date]],"mmmm")</f>
        <v>June</v>
      </c>
      <c r="AB727" s="8" t="str">
        <f>TEXT(Table1[[#This Row],[Order Date]],"yyyy")</f>
        <v>2015</v>
      </c>
      <c r="AC727" s="10">
        <v>42167</v>
      </c>
      <c r="AD727" s="2">
        <v>-11.376000000000001</v>
      </c>
      <c r="AE727" s="2">
        <v>1</v>
      </c>
      <c r="AF727" s="2">
        <v>7.15</v>
      </c>
      <c r="AG727" s="2">
        <v>89729</v>
      </c>
      <c r="AH727" s="7" t="str">
        <f>IF(COUNTIF(Returns!$A$2:$A$1635,Orders!AG727)&gt;0,"Returned","Not Returned")</f>
        <v>Not Returned</v>
      </c>
    </row>
    <row r="728" spans="5:34" ht="12.75" customHeight="1" thickTop="1" thickBot="1" x14ac:dyDescent="0.3">
      <c r="E728" s="11">
        <v>22363</v>
      </c>
      <c r="F728" s="12" t="s">
        <v>47</v>
      </c>
      <c r="G728" s="12">
        <v>0.01</v>
      </c>
      <c r="H728" s="12">
        <v>13.99</v>
      </c>
      <c r="I728" s="12">
        <v>7.51</v>
      </c>
      <c r="J728" s="12">
        <v>1267</v>
      </c>
      <c r="K728" s="7" t="str">
        <f>IF(COUNTIF(Table1[Customer ID],Table1[[#This Row],[Customer ID]])&gt;1,"Repeat Customer","One-Time Customer")</f>
        <v>Repeat Customer</v>
      </c>
      <c r="L728" s="12" t="s">
        <v>1365</v>
      </c>
      <c r="M728" s="12" t="s">
        <v>49</v>
      </c>
      <c r="N728" s="12" t="s">
        <v>28</v>
      </c>
      <c r="O728" s="12" t="s">
        <v>77</v>
      </c>
      <c r="P728" s="12" t="s">
        <v>85</v>
      </c>
      <c r="Q728" s="12" t="s">
        <v>86</v>
      </c>
      <c r="R728" s="12" t="s">
        <v>1366</v>
      </c>
      <c r="S728" s="12">
        <v>0.39</v>
      </c>
      <c r="T728" s="7">
        <f>Table1[[#This Row],[Profit]]/Table1[[#This Row],[Sales]]</f>
        <v>17.880804020100502</v>
      </c>
      <c r="U728" s="12" t="s">
        <v>33</v>
      </c>
      <c r="V728" s="12" t="s">
        <v>136</v>
      </c>
      <c r="W728" s="12" t="s">
        <v>362</v>
      </c>
      <c r="X728" s="12" t="s">
        <v>1367</v>
      </c>
      <c r="Y728" s="12">
        <v>33433</v>
      </c>
      <c r="Z728" s="13">
        <v>42045</v>
      </c>
      <c r="AA728" s="14" t="str">
        <f>TEXT(Table1[[#This Row],[Order Date]],"mmmm")</f>
        <v>February</v>
      </c>
      <c r="AB728" s="8" t="str">
        <f>TEXT(Table1[[#This Row],[Order Date]],"yyyy")</f>
        <v>2015</v>
      </c>
      <c r="AC728" s="13">
        <v>42046</v>
      </c>
      <c r="AD728" s="12">
        <v>533.74199999999996</v>
      </c>
      <c r="AE728" s="12">
        <v>2</v>
      </c>
      <c r="AF728" s="12">
        <v>29.85</v>
      </c>
      <c r="AG728" s="12">
        <v>89514</v>
      </c>
      <c r="AH728" s="7" t="str">
        <f>IF(COUNTIF(Returns!$A$2:$A$1635,Orders!AG728)&gt;0,"Returned","Not Returned")</f>
        <v>Not Returned</v>
      </c>
    </row>
    <row r="729" spans="5:34" ht="12.75" customHeight="1" thickTop="1" thickBot="1" x14ac:dyDescent="0.3">
      <c r="E729" s="9">
        <v>21848</v>
      </c>
      <c r="F729" s="2" t="s">
        <v>37</v>
      </c>
      <c r="G729" s="2">
        <v>0.08</v>
      </c>
      <c r="H729" s="2">
        <v>128.24</v>
      </c>
      <c r="I729" s="2">
        <v>12.65</v>
      </c>
      <c r="J729" s="2">
        <v>1267</v>
      </c>
      <c r="K729" s="7" t="str">
        <f>IF(COUNTIF(Table1[Customer ID],Table1[[#This Row],[Customer ID]])&gt;1,"Repeat Customer","One-Time Customer")</f>
        <v>Repeat Customer</v>
      </c>
      <c r="L729" s="2" t="s">
        <v>1365</v>
      </c>
      <c r="M729" s="2" t="s">
        <v>49</v>
      </c>
      <c r="N729" s="2" t="s">
        <v>28</v>
      </c>
      <c r="O729" s="2" t="s">
        <v>41</v>
      </c>
      <c r="P729" s="2" t="s">
        <v>42</v>
      </c>
      <c r="Q729" s="2" t="s">
        <v>86</v>
      </c>
      <c r="R729" s="2" t="s">
        <v>619</v>
      </c>
      <c r="S729" s="2"/>
      <c r="T729" s="7">
        <f>Table1[[#This Row],[Profit]]/Table1[[#This Row],[Sales]]</f>
        <v>-1.0352144962340355</v>
      </c>
      <c r="U729" s="2" t="s">
        <v>33</v>
      </c>
      <c r="V729" s="2" t="s">
        <v>136</v>
      </c>
      <c r="W729" s="2" t="s">
        <v>362</v>
      </c>
      <c r="X729" s="2" t="s">
        <v>1367</v>
      </c>
      <c r="Y729" s="2">
        <v>33433</v>
      </c>
      <c r="Z729" s="10">
        <v>42136</v>
      </c>
      <c r="AA729" s="14" t="str">
        <f>TEXT(Table1[[#This Row],[Order Date]],"mmmm")</f>
        <v>May</v>
      </c>
      <c r="AB729" s="8" t="str">
        <f>TEXT(Table1[[#This Row],[Order Date]],"yyyy")</f>
        <v>2015</v>
      </c>
      <c r="AC729" s="10">
        <v>42137</v>
      </c>
      <c r="AD729" s="2">
        <v>-379.34399999999999</v>
      </c>
      <c r="AE729" s="2">
        <v>3</v>
      </c>
      <c r="AF729" s="2">
        <v>366.44</v>
      </c>
      <c r="AG729" s="2">
        <v>89515</v>
      </c>
      <c r="AH729" s="7" t="str">
        <f>IF(COUNTIF(Returns!$A$2:$A$1635,Orders!AG729)&gt;0,"Returned","Not Returned")</f>
        <v>Not Returned</v>
      </c>
    </row>
    <row r="730" spans="5:34" ht="12.75" customHeight="1" thickTop="1" thickBot="1" x14ac:dyDescent="0.3">
      <c r="E730" s="11">
        <v>21849</v>
      </c>
      <c r="F730" s="12" t="s">
        <v>37</v>
      </c>
      <c r="G730" s="12">
        <v>0.04</v>
      </c>
      <c r="H730" s="12">
        <v>5.98</v>
      </c>
      <c r="I730" s="12">
        <v>4.38</v>
      </c>
      <c r="J730" s="12">
        <v>1267</v>
      </c>
      <c r="K730" s="7" t="str">
        <f>IF(COUNTIF(Table1[Customer ID],Table1[[#This Row],[Customer ID]])&gt;1,"Repeat Customer","One-Time Customer")</f>
        <v>Repeat Customer</v>
      </c>
      <c r="L730" s="12" t="s">
        <v>1365</v>
      </c>
      <c r="M730" s="12" t="s">
        <v>49</v>
      </c>
      <c r="N730" s="12" t="s">
        <v>28</v>
      </c>
      <c r="O730" s="12" t="s">
        <v>77</v>
      </c>
      <c r="P730" s="12" t="s">
        <v>180</v>
      </c>
      <c r="Q730" s="12" t="s">
        <v>51</v>
      </c>
      <c r="R730" s="12" t="s">
        <v>1368</v>
      </c>
      <c r="S730" s="12">
        <v>0.75</v>
      </c>
      <c r="T730" s="7">
        <f>Table1[[#This Row],[Profit]]/Table1[[#This Row],[Sales]]</f>
        <v>-21.825146953405017</v>
      </c>
      <c r="U730" s="12" t="s">
        <v>33</v>
      </c>
      <c r="V730" s="12" t="s">
        <v>136</v>
      </c>
      <c r="W730" s="12" t="s">
        <v>362</v>
      </c>
      <c r="X730" s="12" t="s">
        <v>1367</v>
      </c>
      <c r="Y730" s="12">
        <v>33433</v>
      </c>
      <c r="Z730" s="13">
        <v>42136</v>
      </c>
      <c r="AA730" s="14" t="str">
        <f>TEXT(Table1[[#This Row],[Order Date]],"mmmm")</f>
        <v>May</v>
      </c>
      <c r="AB730" s="8" t="str">
        <f>TEXT(Table1[[#This Row],[Order Date]],"yyyy")</f>
        <v>2015</v>
      </c>
      <c r="AC730" s="13">
        <v>42138</v>
      </c>
      <c r="AD730" s="12">
        <v>-1522.3039999999999</v>
      </c>
      <c r="AE730" s="12">
        <v>11</v>
      </c>
      <c r="AF730" s="12">
        <v>69.75</v>
      </c>
      <c r="AG730" s="12">
        <v>89515</v>
      </c>
      <c r="AH730" s="7" t="str">
        <f>IF(COUNTIF(Returns!$A$2:$A$1635,Orders!AG730)&gt;0,"Returned","Not Returned")</f>
        <v>Not Returned</v>
      </c>
    </row>
    <row r="731" spans="5:34" ht="12.75" customHeight="1" thickTop="1" thickBot="1" x14ac:dyDescent="0.3">
      <c r="E731" s="9">
        <v>19550</v>
      </c>
      <c r="F731" s="2" t="s">
        <v>56</v>
      </c>
      <c r="G731" s="2">
        <v>7.0000000000000007E-2</v>
      </c>
      <c r="H731" s="2">
        <v>125.99</v>
      </c>
      <c r="I731" s="2">
        <v>7.69</v>
      </c>
      <c r="J731" s="2">
        <v>1271</v>
      </c>
      <c r="K731" s="7" t="str">
        <f>IF(COUNTIF(Table1[Customer ID],Table1[[#This Row],[Customer ID]])&gt;1,"Repeat Customer","One-Time Customer")</f>
        <v>Repeat Customer</v>
      </c>
      <c r="L731" s="2" t="s">
        <v>1369</v>
      </c>
      <c r="M731" s="2" t="s">
        <v>49</v>
      </c>
      <c r="N731" s="2" t="s">
        <v>28</v>
      </c>
      <c r="O731" s="2" t="s">
        <v>77</v>
      </c>
      <c r="P731" s="2" t="s">
        <v>78</v>
      </c>
      <c r="Q731" s="2" t="s">
        <v>59</v>
      </c>
      <c r="R731" s="2" t="s">
        <v>105</v>
      </c>
      <c r="S731" s="2">
        <v>0.59</v>
      </c>
      <c r="T731" s="7">
        <f>Table1[[#This Row],[Profit]]/Table1[[#This Row],[Sales]]</f>
        <v>0.69</v>
      </c>
      <c r="U731" s="2" t="s">
        <v>33</v>
      </c>
      <c r="V731" s="2" t="s">
        <v>34</v>
      </c>
      <c r="W731" s="2" t="s">
        <v>45</v>
      </c>
      <c r="X731" s="2" t="s">
        <v>1370</v>
      </c>
      <c r="Y731" s="2">
        <v>91941</v>
      </c>
      <c r="Z731" s="10">
        <v>42103</v>
      </c>
      <c r="AA731" s="14" t="str">
        <f>TEXT(Table1[[#This Row],[Order Date]],"mmmm")</f>
        <v>April</v>
      </c>
      <c r="AB731" s="8" t="str">
        <f>TEXT(Table1[[#This Row],[Order Date]],"yyyy")</f>
        <v>2015</v>
      </c>
      <c r="AC731" s="10">
        <v>42104</v>
      </c>
      <c r="AD731" s="2">
        <v>588.24569999999994</v>
      </c>
      <c r="AE731" s="2">
        <v>8</v>
      </c>
      <c r="AF731" s="2">
        <v>852.53</v>
      </c>
      <c r="AG731" s="2">
        <v>88410</v>
      </c>
      <c r="AH731" s="7" t="str">
        <f>IF(COUNTIF(Returns!$A$2:$A$1635,Orders!AG731)&gt;0,"Returned","Not Returned")</f>
        <v>Not Returned</v>
      </c>
    </row>
    <row r="732" spans="5:34" ht="12.75" customHeight="1" thickTop="1" thickBot="1" x14ac:dyDescent="0.3">
      <c r="E732" s="11">
        <v>19398</v>
      </c>
      <c r="F732" s="12" t="s">
        <v>106</v>
      </c>
      <c r="G732" s="12">
        <v>0.1</v>
      </c>
      <c r="H732" s="12">
        <v>34.229999999999997</v>
      </c>
      <c r="I732" s="12">
        <v>5.0199999999999996</v>
      </c>
      <c r="J732" s="12">
        <v>1271</v>
      </c>
      <c r="K732" s="7" t="str">
        <f>IF(COUNTIF(Table1[Customer ID],Table1[[#This Row],[Customer ID]])&gt;1,"Repeat Customer","One-Time Customer")</f>
        <v>Repeat Customer</v>
      </c>
      <c r="L732" s="12" t="s">
        <v>1369</v>
      </c>
      <c r="M732" s="12" t="s">
        <v>49</v>
      </c>
      <c r="N732" s="12" t="s">
        <v>28</v>
      </c>
      <c r="O732" s="12" t="s">
        <v>41</v>
      </c>
      <c r="P732" s="12" t="s">
        <v>50</v>
      </c>
      <c r="Q732" s="12" t="s">
        <v>59</v>
      </c>
      <c r="R732" s="12" t="s">
        <v>1371</v>
      </c>
      <c r="S732" s="12">
        <v>0.55000000000000004</v>
      </c>
      <c r="T732" s="7">
        <f>Table1[[#This Row],[Profit]]/Table1[[#This Row],[Sales]]</f>
        <v>0.69</v>
      </c>
      <c r="U732" s="12" t="s">
        <v>33</v>
      </c>
      <c r="V732" s="12" t="s">
        <v>34</v>
      </c>
      <c r="W732" s="12" t="s">
        <v>45</v>
      </c>
      <c r="X732" s="12" t="s">
        <v>1370</v>
      </c>
      <c r="Y732" s="12">
        <v>91941</v>
      </c>
      <c r="Z732" s="13">
        <v>42125</v>
      </c>
      <c r="AA732" s="14" t="str">
        <f>TEXT(Table1[[#This Row],[Order Date]],"mmmm")</f>
        <v>May</v>
      </c>
      <c r="AB732" s="8" t="str">
        <f>TEXT(Table1[[#This Row],[Order Date]],"yyyy")</f>
        <v>2015</v>
      </c>
      <c r="AC732" s="13">
        <v>42130</v>
      </c>
      <c r="AD732" s="12">
        <v>151.56539999999998</v>
      </c>
      <c r="AE732" s="12">
        <v>7</v>
      </c>
      <c r="AF732" s="12">
        <v>219.66</v>
      </c>
      <c r="AG732" s="12">
        <v>88411</v>
      </c>
      <c r="AH732" s="7" t="str">
        <f>IF(COUNTIF(Returns!$A$2:$A$1635,Orders!AG732)&gt;0,"Returned","Not Returned")</f>
        <v>Not Returned</v>
      </c>
    </row>
    <row r="733" spans="5:34" ht="12.75" customHeight="1" thickTop="1" thickBot="1" x14ac:dyDescent="0.3">
      <c r="E733" s="9">
        <v>20628</v>
      </c>
      <c r="F733" s="2" t="s">
        <v>47</v>
      </c>
      <c r="G733" s="2">
        <v>7.0000000000000007E-2</v>
      </c>
      <c r="H733" s="2">
        <v>40.98</v>
      </c>
      <c r="I733" s="2">
        <v>7.47</v>
      </c>
      <c r="J733" s="2">
        <v>1279</v>
      </c>
      <c r="K733" s="7" t="str">
        <f>IF(COUNTIF(Table1[Customer ID],Table1[[#This Row],[Customer ID]])&gt;1,"Repeat Customer","One-Time Customer")</f>
        <v>Repeat Customer</v>
      </c>
      <c r="L733" s="2" t="s">
        <v>1372</v>
      </c>
      <c r="M733" s="2" t="s">
        <v>49</v>
      </c>
      <c r="N733" s="2" t="s">
        <v>28</v>
      </c>
      <c r="O733" s="2" t="s">
        <v>29</v>
      </c>
      <c r="P733" s="2" t="s">
        <v>109</v>
      </c>
      <c r="Q733" s="2" t="s">
        <v>59</v>
      </c>
      <c r="R733" s="2" t="s">
        <v>1373</v>
      </c>
      <c r="S733" s="2">
        <v>0.37</v>
      </c>
      <c r="T733" s="7">
        <f>Table1[[#This Row],[Profit]]/Table1[[#This Row],[Sales]]</f>
        <v>0.67034798534798534</v>
      </c>
      <c r="U733" s="2" t="s">
        <v>33</v>
      </c>
      <c r="V733" s="2" t="s">
        <v>61</v>
      </c>
      <c r="W733" s="2" t="s">
        <v>703</v>
      </c>
      <c r="X733" s="2" t="s">
        <v>1374</v>
      </c>
      <c r="Y733" s="2">
        <v>46324</v>
      </c>
      <c r="Z733" s="10">
        <v>42064</v>
      </c>
      <c r="AA733" s="14" t="str">
        <f>TEXT(Table1[[#This Row],[Order Date]],"mmmm")</f>
        <v>March</v>
      </c>
      <c r="AB733" s="8" t="str">
        <f>TEXT(Table1[[#This Row],[Order Date]],"yyyy")</f>
        <v>2015</v>
      </c>
      <c r="AC733" s="10">
        <v>42065</v>
      </c>
      <c r="AD733" s="2">
        <v>54.901500000000006</v>
      </c>
      <c r="AE733" s="2">
        <v>2</v>
      </c>
      <c r="AF733" s="2">
        <v>81.900000000000006</v>
      </c>
      <c r="AG733" s="2">
        <v>90114</v>
      </c>
      <c r="AH733" s="7" t="str">
        <f>IF(COUNTIF(Returns!$A$2:$A$1635,Orders!AG733)&gt;0,"Returned","Not Returned")</f>
        <v>Not Returned</v>
      </c>
    </row>
    <row r="734" spans="5:34" ht="12.75" customHeight="1" thickTop="1" thickBot="1" x14ac:dyDescent="0.3">
      <c r="E734" s="11">
        <v>25005</v>
      </c>
      <c r="F734" s="12" t="s">
        <v>37</v>
      </c>
      <c r="G734" s="12">
        <v>0</v>
      </c>
      <c r="H734" s="12">
        <v>442.14</v>
      </c>
      <c r="I734" s="12">
        <v>14.7</v>
      </c>
      <c r="J734" s="12">
        <v>1279</v>
      </c>
      <c r="K734" s="7" t="str">
        <f>IF(COUNTIF(Table1[Customer ID],Table1[[#This Row],[Customer ID]])&gt;1,"Repeat Customer","One-Time Customer")</f>
        <v>Repeat Customer</v>
      </c>
      <c r="L734" s="12" t="s">
        <v>1372</v>
      </c>
      <c r="M734" s="12" t="s">
        <v>39</v>
      </c>
      <c r="N734" s="12" t="s">
        <v>28</v>
      </c>
      <c r="O734" s="12" t="s">
        <v>77</v>
      </c>
      <c r="P734" s="12" t="s">
        <v>85</v>
      </c>
      <c r="Q734" s="12" t="s">
        <v>43</v>
      </c>
      <c r="R734" s="12" t="s">
        <v>336</v>
      </c>
      <c r="S734" s="12">
        <v>0.56000000000000005</v>
      </c>
      <c r="T734" s="7">
        <f>Table1[[#This Row],[Profit]]/Table1[[#This Row],[Sales]]</f>
        <v>0.21401503836404448</v>
      </c>
      <c r="U734" s="12" t="s">
        <v>33</v>
      </c>
      <c r="V734" s="12" t="s">
        <v>61</v>
      </c>
      <c r="W734" s="12" t="s">
        <v>703</v>
      </c>
      <c r="X734" s="12" t="s">
        <v>1374</v>
      </c>
      <c r="Y734" s="12">
        <v>46324</v>
      </c>
      <c r="Z734" s="13">
        <v>42068</v>
      </c>
      <c r="AA734" s="14" t="str">
        <f>TEXT(Table1[[#This Row],[Order Date]],"mmmm")</f>
        <v>March</v>
      </c>
      <c r="AB734" s="8" t="str">
        <f>TEXT(Table1[[#This Row],[Order Date]],"yyyy")</f>
        <v>2015</v>
      </c>
      <c r="AC734" s="13">
        <v>42068</v>
      </c>
      <c r="AD734" s="12">
        <v>501.51</v>
      </c>
      <c r="AE734" s="12">
        <v>5</v>
      </c>
      <c r="AF734" s="12">
        <v>2343.34</v>
      </c>
      <c r="AG734" s="12">
        <v>90115</v>
      </c>
      <c r="AH734" s="7" t="str">
        <f>IF(COUNTIF(Returns!$A$2:$A$1635,Orders!AG734)&gt;0,"Returned","Not Returned")</f>
        <v>Not Returned</v>
      </c>
    </row>
    <row r="735" spans="5:34" ht="12.75" customHeight="1" thickTop="1" thickBot="1" x14ac:dyDescent="0.3">
      <c r="E735" s="9">
        <v>2628</v>
      </c>
      <c r="F735" s="2" t="s">
        <v>47</v>
      </c>
      <c r="G735" s="2">
        <v>7.0000000000000007E-2</v>
      </c>
      <c r="H735" s="2">
        <v>40.98</v>
      </c>
      <c r="I735" s="2">
        <v>7.47</v>
      </c>
      <c r="J735" s="2">
        <v>1280</v>
      </c>
      <c r="K735" s="7" t="str">
        <f>IF(COUNTIF(Table1[Customer ID],Table1[[#This Row],[Customer ID]])&gt;1,"Repeat Customer","One-Time Customer")</f>
        <v>One-Time Customer</v>
      </c>
      <c r="L735" s="2" t="s">
        <v>1375</v>
      </c>
      <c r="M735" s="2" t="s">
        <v>49</v>
      </c>
      <c r="N735" s="2" t="s">
        <v>28</v>
      </c>
      <c r="O735" s="2" t="s">
        <v>29</v>
      </c>
      <c r="P735" s="2" t="s">
        <v>109</v>
      </c>
      <c r="Q735" s="2" t="s">
        <v>59</v>
      </c>
      <c r="R735" s="2" t="s">
        <v>1373</v>
      </c>
      <c r="S735" s="2">
        <v>0.37</v>
      </c>
      <c r="T735" s="7">
        <f>Table1[[#This Row],[Profit]]/Table1[[#This Row],[Sales]]</f>
        <v>0.16758188089496659</v>
      </c>
      <c r="U735" s="2" t="s">
        <v>33</v>
      </c>
      <c r="V735" s="2" t="s">
        <v>34</v>
      </c>
      <c r="W735" s="2" t="s">
        <v>35</v>
      </c>
      <c r="X735" s="2" t="s">
        <v>209</v>
      </c>
      <c r="Y735" s="2">
        <v>98119</v>
      </c>
      <c r="Z735" s="10">
        <v>42064</v>
      </c>
      <c r="AA735" s="14" t="str">
        <f>TEXT(Table1[[#This Row],[Order Date]],"mmmm")</f>
        <v>March</v>
      </c>
      <c r="AB735" s="8" t="str">
        <f>TEXT(Table1[[#This Row],[Order Date]],"yyyy")</f>
        <v>2015</v>
      </c>
      <c r="AC735" s="10">
        <v>42065</v>
      </c>
      <c r="AD735" s="2">
        <v>54.901500000000006</v>
      </c>
      <c r="AE735" s="2">
        <v>8</v>
      </c>
      <c r="AF735" s="2">
        <v>327.61</v>
      </c>
      <c r="AG735" s="2">
        <v>19042</v>
      </c>
      <c r="AH735" s="7" t="str">
        <f>IF(COUNTIF(Returns!$A$2:$A$1635,Orders!AG735)&gt;0,"Returned","Not Returned")</f>
        <v>Not Returned</v>
      </c>
    </row>
    <row r="736" spans="5:34" ht="12.75" customHeight="1" thickTop="1" thickBot="1" x14ac:dyDescent="0.3">
      <c r="E736" s="11">
        <v>22125</v>
      </c>
      <c r="F736" s="12" t="s">
        <v>106</v>
      </c>
      <c r="G736" s="12">
        <v>0.1</v>
      </c>
      <c r="H736" s="12">
        <v>238.4</v>
      </c>
      <c r="I736" s="12">
        <v>24.49</v>
      </c>
      <c r="J736" s="12">
        <v>1281</v>
      </c>
      <c r="K736" s="7" t="str">
        <f>IF(COUNTIF(Table1[Customer ID],Table1[[#This Row],[Customer ID]])&gt;1,"Repeat Customer","One-Time Customer")</f>
        <v>Repeat Customer</v>
      </c>
      <c r="L736" s="12" t="s">
        <v>1376</v>
      </c>
      <c r="M736" s="12" t="s">
        <v>49</v>
      </c>
      <c r="N736" s="12" t="s">
        <v>58</v>
      </c>
      <c r="O736" s="12" t="s">
        <v>41</v>
      </c>
      <c r="P736" s="12" t="s">
        <v>42</v>
      </c>
      <c r="Q736" s="12" t="s">
        <v>236</v>
      </c>
      <c r="R736" s="12" t="s">
        <v>1377</v>
      </c>
      <c r="S736" s="12"/>
      <c r="T736" s="7">
        <f>Table1[[#This Row],[Profit]]/Table1[[#This Row],[Sales]]</f>
        <v>0.49325691744153283</v>
      </c>
      <c r="U736" s="12" t="s">
        <v>33</v>
      </c>
      <c r="V736" s="12" t="s">
        <v>61</v>
      </c>
      <c r="W736" s="12" t="s">
        <v>703</v>
      </c>
      <c r="X736" s="12" t="s">
        <v>1378</v>
      </c>
      <c r="Y736" s="12">
        <v>47591</v>
      </c>
      <c r="Z736" s="13">
        <v>42028</v>
      </c>
      <c r="AA736" s="14" t="str">
        <f>TEXT(Table1[[#This Row],[Order Date]],"mmmm")</f>
        <v>January</v>
      </c>
      <c r="AB736" s="8" t="str">
        <f>TEXT(Table1[[#This Row],[Order Date]],"yyyy")</f>
        <v>2015</v>
      </c>
      <c r="AC736" s="13">
        <v>42030</v>
      </c>
      <c r="AD736" s="12">
        <v>875.28440000000001</v>
      </c>
      <c r="AE736" s="12">
        <v>8</v>
      </c>
      <c r="AF736" s="12">
        <v>1774.5</v>
      </c>
      <c r="AG736" s="12">
        <v>89112</v>
      </c>
      <c r="AH736" s="7" t="str">
        <f>IF(COUNTIF(Returns!$A$2:$A$1635,Orders!AG736)&gt;0,"Returned","Not Returned")</f>
        <v>Not Returned</v>
      </c>
    </row>
    <row r="737" spans="5:34" ht="12.75" customHeight="1" thickTop="1" thickBot="1" x14ac:dyDescent="0.3">
      <c r="E737" s="9">
        <v>22126</v>
      </c>
      <c r="F737" s="2" t="s">
        <v>106</v>
      </c>
      <c r="G737" s="2">
        <v>0.03</v>
      </c>
      <c r="H737" s="2">
        <v>199.99</v>
      </c>
      <c r="I737" s="2">
        <v>24.49</v>
      </c>
      <c r="J737" s="2">
        <v>1281</v>
      </c>
      <c r="K737" s="7" t="str">
        <f>IF(COUNTIF(Table1[Customer ID],Table1[[#This Row],[Customer ID]])&gt;1,"Repeat Customer","One-Time Customer")</f>
        <v>Repeat Customer</v>
      </c>
      <c r="L737" s="2" t="s">
        <v>1376</v>
      </c>
      <c r="M737" s="2" t="s">
        <v>27</v>
      </c>
      <c r="N737" s="2" t="s">
        <v>58</v>
      </c>
      <c r="O737" s="2" t="s">
        <v>77</v>
      </c>
      <c r="P737" s="2" t="s">
        <v>587</v>
      </c>
      <c r="Q737" s="2" t="s">
        <v>236</v>
      </c>
      <c r="R737" s="2" t="s">
        <v>1379</v>
      </c>
      <c r="S737" s="2">
        <v>0.46</v>
      </c>
      <c r="T737" s="7">
        <f>Table1[[#This Row],[Profit]]/Table1[[#This Row],[Sales]]</f>
        <v>0.69</v>
      </c>
      <c r="U737" s="2" t="s">
        <v>33</v>
      </c>
      <c r="V737" s="2" t="s">
        <v>61</v>
      </c>
      <c r="W737" s="2" t="s">
        <v>703</v>
      </c>
      <c r="X737" s="2" t="s">
        <v>1378</v>
      </c>
      <c r="Y737" s="2">
        <v>47591</v>
      </c>
      <c r="Z737" s="10">
        <v>42028</v>
      </c>
      <c r="AA737" s="14" t="str">
        <f>TEXT(Table1[[#This Row],[Order Date]],"mmmm")</f>
        <v>January</v>
      </c>
      <c r="AB737" s="8" t="str">
        <f>TEXT(Table1[[#This Row],[Order Date]],"yyyy")</f>
        <v>2015</v>
      </c>
      <c r="AC737" s="10">
        <v>42030</v>
      </c>
      <c r="AD737" s="2">
        <v>727.73609999999996</v>
      </c>
      <c r="AE737" s="2">
        <v>5</v>
      </c>
      <c r="AF737" s="2">
        <v>1054.69</v>
      </c>
      <c r="AG737" s="2">
        <v>89112</v>
      </c>
      <c r="AH737" s="7" t="str">
        <f>IF(COUNTIF(Returns!$A$2:$A$1635,Orders!AG737)&gt;0,"Returned","Not Returned")</f>
        <v>Not Returned</v>
      </c>
    </row>
    <row r="738" spans="5:34" ht="12.75" customHeight="1" thickTop="1" thickBot="1" x14ac:dyDescent="0.3">
      <c r="E738" s="11">
        <v>4125</v>
      </c>
      <c r="F738" s="12" t="s">
        <v>106</v>
      </c>
      <c r="G738" s="12">
        <v>0.1</v>
      </c>
      <c r="H738" s="12">
        <v>238.4</v>
      </c>
      <c r="I738" s="12">
        <v>24.49</v>
      </c>
      <c r="J738" s="12">
        <v>1282</v>
      </c>
      <c r="K738" s="7" t="str">
        <f>IF(COUNTIF(Table1[Customer ID],Table1[[#This Row],[Customer ID]])&gt;1,"Repeat Customer","One-Time Customer")</f>
        <v>Repeat Customer</v>
      </c>
      <c r="L738" s="12" t="s">
        <v>1380</v>
      </c>
      <c r="M738" s="12" t="s">
        <v>49</v>
      </c>
      <c r="N738" s="12" t="s">
        <v>58</v>
      </c>
      <c r="O738" s="12" t="s">
        <v>41</v>
      </c>
      <c r="P738" s="12" t="s">
        <v>42</v>
      </c>
      <c r="Q738" s="12" t="s">
        <v>236</v>
      </c>
      <c r="R738" s="12" t="s">
        <v>1377</v>
      </c>
      <c r="S738" s="12"/>
      <c r="T738" s="7">
        <f>Table1[[#This Row],[Profit]]/Table1[[#This Row],[Sales]]</f>
        <v>6.9228884991712245E-2</v>
      </c>
      <c r="U738" s="12" t="s">
        <v>33</v>
      </c>
      <c r="V738" s="12" t="s">
        <v>53</v>
      </c>
      <c r="W738" s="12" t="s">
        <v>234</v>
      </c>
      <c r="X738" s="12" t="s">
        <v>1319</v>
      </c>
      <c r="Y738" s="12">
        <v>19134</v>
      </c>
      <c r="Z738" s="13">
        <v>42028</v>
      </c>
      <c r="AA738" s="14" t="str">
        <f>TEXT(Table1[[#This Row],[Order Date]],"mmmm")</f>
        <v>January</v>
      </c>
      <c r="AB738" s="8" t="str">
        <f>TEXT(Table1[[#This Row],[Order Date]],"yyyy")</f>
        <v>2015</v>
      </c>
      <c r="AC738" s="13">
        <v>42030</v>
      </c>
      <c r="AD738" s="12">
        <v>460.67600000000004</v>
      </c>
      <c r="AE738" s="12">
        <v>30</v>
      </c>
      <c r="AF738" s="12">
        <v>6654.39</v>
      </c>
      <c r="AG738" s="12">
        <v>29319</v>
      </c>
      <c r="AH738" s="7" t="str">
        <f>IF(COUNTIF(Returns!$A$2:$A$1635,Orders!AG738)&gt;0,"Returned","Not Returned")</f>
        <v>Not Returned</v>
      </c>
    </row>
    <row r="739" spans="5:34" ht="12.75" customHeight="1" thickTop="1" thickBot="1" x14ac:dyDescent="0.3">
      <c r="E739" s="9">
        <v>4126</v>
      </c>
      <c r="F739" s="2" t="s">
        <v>106</v>
      </c>
      <c r="G739" s="2">
        <v>0.03</v>
      </c>
      <c r="H739" s="2">
        <v>199.99</v>
      </c>
      <c r="I739" s="2">
        <v>24.49</v>
      </c>
      <c r="J739" s="2">
        <v>1282</v>
      </c>
      <c r="K739" s="7" t="str">
        <f>IF(COUNTIF(Table1[Customer ID],Table1[[#This Row],[Customer ID]])&gt;1,"Repeat Customer","One-Time Customer")</f>
        <v>Repeat Customer</v>
      </c>
      <c r="L739" s="2" t="s">
        <v>1380</v>
      </c>
      <c r="M739" s="2" t="s">
        <v>27</v>
      </c>
      <c r="N739" s="2" t="s">
        <v>58</v>
      </c>
      <c r="O739" s="2" t="s">
        <v>77</v>
      </c>
      <c r="P739" s="2" t="s">
        <v>587</v>
      </c>
      <c r="Q739" s="2" t="s">
        <v>236</v>
      </c>
      <c r="R739" s="2" t="s">
        <v>1379</v>
      </c>
      <c r="S739" s="2">
        <v>0.46</v>
      </c>
      <c r="T739" s="7">
        <f>Table1[[#This Row],[Profit]]/Table1[[#This Row],[Sales]]</f>
        <v>8.8814341409895498E-2</v>
      </c>
      <c r="U739" s="2" t="s">
        <v>33</v>
      </c>
      <c r="V739" s="2" t="s">
        <v>53</v>
      </c>
      <c r="W739" s="2" t="s">
        <v>234</v>
      </c>
      <c r="X739" s="2" t="s">
        <v>1319</v>
      </c>
      <c r="Y739" s="2">
        <v>19134</v>
      </c>
      <c r="Z739" s="10">
        <v>42028</v>
      </c>
      <c r="AA739" s="14" t="str">
        <f>TEXT(Table1[[#This Row],[Order Date]],"mmmm")</f>
        <v>January</v>
      </c>
      <c r="AB739" s="8" t="str">
        <f>TEXT(Table1[[#This Row],[Order Date]],"yyyy")</f>
        <v>2015</v>
      </c>
      <c r="AC739" s="10">
        <v>42030</v>
      </c>
      <c r="AD739" s="2">
        <v>393.41999999999996</v>
      </c>
      <c r="AE739" s="2">
        <v>21</v>
      </c>
      <c r="AF739" s="2">
        <v>4429.6899999999996</v>
      </c>
      <c r="AG739" s="2">
        <v>29319</v>
      </c>
      <c r="AH739" s="7" t="str">
        <f>IF(COUNTIF(Returns!$A$2:$A$1635,Orders!AG739)&gt;0,"Returned","Not Returned")</f>
        <v>Not Returned</v>
      </c>
    </row>
    <row r="740" spans="5:34" ht="12.75" customHeight="1" thickTop="1" thickBot="1" x14ac:dyDescent="0.3">
      <c r="E740" s="11">
        <v>19990</v>
      </c>
      <c r="F740" s="12" t="s">
        <v>37</v>
      </c>
      <c r="G740" s="12">
        <v>0.04</v>
      </c>
      <c r="H740" s="12">
        <v>150.97999999999999</v>
      </c>
      <c r="I740" s="12">
        <v>13.99</v>
      </c>
      <c r="J740" s="12">
        <v>1298</v>
      </c>
      <c r="K740" s="7" t="str">
        <f>IF(COUNTIF(Table1[Customer ID],Table1[[#This Row],[Customer ID]])&gt;1,"Repeat Customer","One-Time Customer")</f>
        <v>Repeat Customer</v>
      </c>
      <c r="L740" s="12" t="s">
        <v>1381</v>
      </c>
      <c r="M740" s="12" t="s">
        <v>49</v>
      </c>
      <c r="N740" s="12" t="s">
        <v>40</v>
      </c>
      <c r="O740" s="12" t="s">
        <v>77</v>
      </c>
      <c r="P740" s="12" t="s">
        <v>85</v>
      </c>
      <c r="Q740" s="12" t="s">
        <v>86</v>
      </c>
      <c r="R740" s="12" t="s">
        <v>627</v>
      </c>
      <c r="S740" s="12">
        <v>0.38</v>
      </c>
      <c r="T740" s="7">
        <f>Table1[[#This Row],[Profit]]/Table1[[#This Row],[Sales]]</f>
        <v>0.69</v>
      </c>
      <c r="U740" s="12" t="s">
        <v>33</v>
      </c>
      <c r="V740" s="12" t="s">
        <v>61</v>
      </c>
      <c r="W740" s="12" t="s">
        <v>130</v>
      </c>
      <c r="X740" s="12" t="s">
        <v>1321</v>
      </c>
      <c r="Y740" s="12">
        <v>75482</v>
      </c>
      <c r="Z740" s="13">
        <v>42047</v>
      </c>
      <c r="AA740" s="14" t="str">
        <f>TEXT(Table1[[#This Row],[Order Date]],"mmmm")</f>
        <v>February</v>
      </c>
      <c r="AB740" s="8" t="str">
        <f>TEXT(Table1[[#This Row],[Order Date]],"yyyy")</f>
        <v>2015</v>
      </c>
      <c r="AC740" s="13">
        <v>42050</v>
      </c>
      <c r="AD740" s="12">
        <v>606.05459999999994</v>
      </c>
      <c r="AE740" s="12">
        <v>6</v>
      </c>
      <c r="AF740" s="12">
        <v>878.34</v>
      </c>
      <c r="AG740" s="12">
        <v>90662</v>
      </c>
      <c r="AH740" s="7" t="str">
        <f>IF(COUNTIF(Returns!$A$2:$A$1635,Orders!AG740)&gt;0,"Returned","Not Returned")</f>
        <v>Not Returned</v>
      </c>
    </row>
    <row r="741" spans="5:34" ht="12.75" customHeight="1" thickTop="1" thickBot="1" x14ac:dyDescent="0.3">
      <c r="E741" s="9">
        <v>19991</v>
      </c>
      <c r="F741" s="2" t="s">
        <v>37</v>
      </c>
      <c r="G741" s="2">
        <v>0.04</v>
      </c>
      <c r="H741" s="2">
        <v>176.19</v>
      </c>
      <c r="I741" s="2">
        <v>11.87</v>
      </c>
      <c r="J741" s="2">
        <v>1298</v>
      </c>
      <c r="K741" s="7" t="str">
        <f>IF(COUNTIF(Table1[Customer ID],Table1[[#This Row],[Customer ID]])&gt;1,"Repeat Customer","One-Time Customer")</f>
        <v>Repeat Customer</v>
      </c>
      <c r="L741" s="2" t="s">
        <v>1381</v>
      </c>
      <c r="M741" s="2" t="s">
        <v>49</v>
      </c>
      <c r="N741" s="2" t="s">
        <v>40</v>
      </c>
      <c r="O741" s="2" t="s">
        <v>29</v>
      </c>
      <c r="P741" s="2" t="s">
        <v>141</v>
      </c>
      <c r="Q741" s="2" t="s">
        <v>59</v>
      </c>
      <c r="R741" s="2" t="s">
        <v>1382</v>
      </c>
      <c r="S741" s="2">
        <v>0.62</v>
      </c>
      <c r="T741" s="7">
        <f>Table1[[#This Row],[Profit]]/Table1[[#This Row],[Sales]]</f>
        <v>0.47312177601726357</v>
      </c>
      <c r="U741" s="2" t="s">
        <v>33</v>
      </c>
      <c r="V741" s="2" t="s">
        <v>61</v>
      </c>
      <c r="W741" s="2" t="s">
        <v>130</v>
      </c>
      <c r="X741" s="2" t="s">
        <v>1321</v>
      </c>
      <c r="Y741" s="2">
        <v>75482</v>
      </c>
      <c r="Z741" s="10">
        <v>42047</v>
      </c>
      <c r="AA741" s="14" t="str">
        <f>TEXT(Table1[[#This Row],[Order Date]],"mmmm")</f>
        <v>February</v>
      </c>
      <c r="AB741" s="8" t="str">
        <f>TEXT(Table1[[#This Row],[Order Date]],"yyyy")</f>
        <v>2015</v>
      </c>
      <c r="AC741" s="10">
        <v>42049</v>
      </c>
      <c r="AD741" s="2">
        <v>320.10000000000002</v>
      </c>
      <c r="AE741" s="2">
        <v>4</v>
      </c>
      <c r="AF741" s="2">
        <v>676.57</v>
      </c>
      <c r="AG741" s="2">
        <v>90662</v>
      </c>
      <c r="AH741" s="7" t="str">
        <f>IF(COUNTIF(Returns!$A$2:$A$1635,Orders!AG741)&gt;0,"Returned","Not Returned")</f>
        <v>Not Returned</v>
      </c>
    </row>
    <row r="742" spans="5:34" ht="12.75" customHeight="1" thickTop="1" thickBot="1" x14ac:dyDescent="0.3">
      <c r="E742" s="11">
        <v>23120</v>
      </c>
      <c r="F742" s="12" t="s">
        <v>25</v>
      </c>
      <c r="G742" s="12">
        <v>0.03</v>
      </c>
      <c r="H742" s="12">
        <v>39.479999999999997</v>
      </c>
      <c r="I742" s="12">
        <v>1.99</v>
      </c>
      <c r="J742" s="12">
        <v>1303</v>
      </c>
      <c r="K742" s="7" t="str">
        <f>IF(COUNTIF(Table1[Customer ID],Table1[[#This Row],[Customer ID]])&gt;1,"Repeat Customer","One-Time Customer")</f>
        <v>Repeat Customer</v>
      </c>
      <c r="L742" s="12" t="s">
        <v>1383</v>
      </c>
      <c r="M742" s="12" t="s">
        <v>49</v>
      </c>
      <c r="N742" s="12" t="s">
        <v>114</v>
      </c>
      <c r="O742" s="12" t="s">
        <v>77</v>
      </c>
      <c r="P742" s="12" t="s">
        <v>180</v>
      </c>
      <c r="Q742" s="12" t="s">
        <v>51</v>
      </c>
      <c r="R742" s="12" t="s">
        <v>705</v>
      </c>
      <c r="S742" s="12">
        <v>0.54</v>
      </c>
      <c r="T742" s="7">
        <f>Table1[[#This Row],[Profit]]/Table1[[#This Row],[Sales]]</f>
        <v>0.69</v>
      </c>
      <c r="U742" s="12" t="s">
        <v>33</v>
      </c>
      <c r="V742" s="12" t="s">
        <v>34</v>
      </c>
      <c r="W742" s="12" t="s">
        <v>212</v>
      </c>
      <c r="X742" s="12" t="s">
        <v>1384</v>
      </c>
      <c r="Y742" s="12">
        <v>84074</v>
      </c>
      <c r="Z742" s="13">
        <v>42054</v>
      </c>
      <c r="AA742" s="14" t="str">
        <f>TEXT(Table1[[#This Row],[Order Date]],"mmmm")</f>
        <v>February</v>
      </c>
      <c r="AB742" s="8" t="str">
        <f>TEXT(Table1[[#This Row],[Order Date]],"yyyy")</f>
        <v>2015</v>
      </c>
      <c r="AC742" s="13">
        <v>42056</v>
      </c>
      <c r="AD742" s="12">
        <v>317.08949999999999</v>
      </c>
      <c r="AE742" s="12">
        <v>12</v>
      </c>
      <c r="AF742" s="12">
        <v>459.55</v>
      </c>
      <c r="AG742" s="12">
        <v>87003</v>
      </c>
      <c r="AH742" s="7" t="str">
        <f>IF(COUNTIF(Returns!$A$2:$A$1635,Orders!AG742)&gt;0,"Returned","Not Returned")</f>
        <v>Not Returned</v>
      </c>
    </row>
    <row r="743" spans="5:34" ht="12.75" customHeight="1" thickTop="1" thickBot="1" x14ac:dyDescent="0.3">
      <c r="E743" s="9">
        <v>20652</v>
      </c>
      <c r="F743" s="2" t="s">
        <v>106</v>
      </c>
      <c r="G743" s="2">
        <v>0.01</v>
      </c>
      <c r="H743" s="2">
        <v>65.989999999999995</v>
      </c>
      <c r="I743" s="2">
        <v>5.31</v>
      </c>
      <c r="J743" s="2">
        <v>1303</v>
      </c>
      <c r="K743" s="7" t="str">
        <f>IF(COUNTIF(Table1[Customer ID],Table1[[#This Row],[Customer ID]])&gt;1,"Repeat Customer","One-Time Customer")</f>
        <v>Repeat Customer</v>
      </c>
      <c r="L743" s="2" t="s">
        <v>1383</v>
      </c>
      <c r="M743" s="2" t="s">
        <v>49</v>
      </c>
      <c r="N743" s="2" t="s">
        <v>114</v>
      </c>
      <c r="O743" s="2" t="s">
        <v>77</v>
      </c>
      <c r="P743" s="2" t="s">
        <v>78</v>
      </c>
      <c r="Q743" s="2" t="s">
        <v>59</v>
      </c>
      <c r="R743" s="2" t="s">
        <v>1385</v>
      </c>
      <c r="S743" s="2">
        <v>0.56999999999999995</v>
      </c>
      <c r="T743" s="7">
        <f>Table1[[#This Row],[Profit]]/Table1[[#This Row],[Sales]]</f>
        <v>0.46631164090147148</v>
      </c>
      <c r="U743" s="2" t="s">
        <v>33</v>
      </c>
      <c r="V743" s="2" t="s">
        <v>34</v>
      </c>
      <c r="W743" s="2" t="s">
        <v>212</v>
      </c>
      <c r="X743" s="2" t="s">
        <v>1384</v>
      </c>
      <c r="Y743" s="2">
        <v>84074</v>
      </c>
      <c r="Z743" s="10">
        <v>42054</v>
      </c>
      <c r="AA743" s="14" t="str">
        <f>TEXT(Table1[[#This Row],[Order Date]],"mmmm")</f>
        <v>February</v>
      </c>
      <c r="AB743" s="8" t="str">
        <f>TEXT(Table1[[#This Row],[Order Date]],"yyyy")</f>
        <v>2015</v>
      </c>
      <c r="AC743" s="10">
        <v>42061</v>
      </c>
      <c r="AD743" s="2">
        <v>250.36272000000002</v>
      </c>
      <c r="AE743" s="2">
        <v>9</v>
      </c>
      <c r="AF743" s="2">
        <v>536.9</v>
      </c>
      <c r="AG743" s="2">
        <v>87005</v>
      </c>
      <c r="AH743" s="7" t="str">
        <f>IF(COUNTIF(Returns!$A$2:$A$1635,Orders!AG743)&gt;0,"Returned","Not Returned")</f>
        <v>Not Returned</v>
      </c>
    </row>
    <row r="744" spans="5:34" ht="12.75" customHeight="1" thickTop="1" thickBot="1" x14ac:dyDescent="0.3">
      <c r="E744" s="11">
        <v>25092</v>
      </c>
      <c r="F744" s="12" t="s">
        <v>56</v>
      </c>
      <c r="G744" s="12">
        <v>0.08</v>
      </c>
      <c r="H744" s="12">
        <v>2.88</v>
      </c>
      <c r="I744" s="12">
        <v>0.5</v>
      </c>
      <c r="J744" s="12">
        <v>1304</v>
      </c>
      <c r="K744" s="7" t="str">
        <f>IF(COUNTIF(Table1[Customer ID],Table1[[#This Row],[Customer ID]])&gt;1,"Repeat Customer","One-Time Customer")</f>
        <v>One-Time Customer</v>
      </c>
      <c r="L744" s="12" t="s">
        <v>1386</v>
      </c>
      <c r="M744" s="12" t="s">
        <v>49</v>
      </c>
      <c r="N744" s="12" t="s">
        <v>114</v>
      </c>
      <c r="O744" s="12" t="s">
        <v>29</v>
      </c>
      <c r="P744" s="12" t="s">
        <v>134</v>
      </c>
      <c r="Q744" s="12" t="s">
        <v>59</v>
      </c>
      <c r="R744" s="12" t="s">
        <v>1387</v>
      </c>
      <c r="S744" s="12">
        <v>0.39</v>
      </c>
      <c r="T744" s="7">
        <f>Table1[[#This Row],[Profit]]/Table1[[#This Row],[Sales]]</f>
        <v>0.69</v>
      </c>
      <c r="U744" s="12" t="s">
        <v>33</v>
      </c>
      <c r="V744" s="12" t="s">
        <v>34</v>
      </c>
      <c r="W744" s="12" t="s">
        <v>212</v>
      </c>
      <c r="X744" s="12" t="s">
        <v>1388</v>
      </c>
      <c r="Y744" s="12">
        <v>84084</v>
      </c>
      <c r="Z744" s="13">
        <v>42117</v>
      </c>
      <c r="AA744" s="14" t="str">
        <f>TEXT(Table1[[#This Row],[Order Date]],"mmmm")</f>
        <v>April</v>
      </c>
      <c r="AB744" s="8" t="str">
        <f>TEXT(Table1[[#This Row],[Order Date]],"yyyy")</f>
        <v>2015</v>
      </c>
      <c r="AC744" s="13">
        <v>42118</v>
      </c>
      <c r="AD744" s="12">
        <v>6.0305999999999997</v>
      </c>
      <c r="AE744" s="12">
        <v>3</v>
      </c>
      <c r="AF744" s="12">
        <v>8.74</v>
      </c>
      <c r="AG744" s="12">
        <v>87004</v>
      </c>
      <c r="AH744" s="7" t="str">
        <f>IF(COUNTIF(Returns!$A$2:$A$1635,Orders!AG744)&gt;0,"Returned","Not Returned")</f>
        <v>Not Returned</v>
      </c>
    </row>
    <row r="745" spans="5:34" ht="12.75" customHeight="1" thickTop="1" thickBot="1" x14ac:dyDescent="0.3">
      <c r="E745" s="9">
        <v>26274</v>
      </c>
      <c r="F745" s="2" t="s">
        <v>25</v>
      </c>
      <c r="G745" s="2">
        <v>0.04</v>
      </c>
      <c r="H745" s="2">
        <v>62.18</v>
      </c>
      <c r="I745" s="2">
        <v>10.84</v>
      </c>
      <c r="J745" s="2">
        <v>1305</v>
      </c>
      <c r="K745" s="7" t="str">
        <f>IF(COUNTIF(Table1[Customer ID],Table1[[#This Row],[Customer ID]])&gt;1,"Repeat Customer","One-Time Customer")</f>
        <v>One-Time Customer</v>
      </c>
      <c r="L745" s="2" t="s">
        <v>1389</v>
      </c>
      <c r="M745" s="2" t="s">
        <v>49</v>
      </c>
      <c r="N745" s="2" t="s">
        <v>114</v>
      </c>
      <c r="O745" s="2" t="s">
        <v>41</v>
      </c>
      <c r="P745" s="2" t="s">
        <v>50</v>
      </c>
      <c r="Q745" s="2" t="s">
        <v>86</v>
      </c>
      <c r="R745" s="2" t="s">
        <v>1390</v>
      </c>
      <c r="S745" s="2">
        <v>0.63</v>
      </c>
      <c r="T745" s="7">
        <f>Table1[[#This Row],[Profit]]/Table1[[#This Row],[Sales]]</f>
        <v>0.69</v>
      </c>
      <c r="U745" s="2" t="s">
        <v>33</v>
      </c>
      <c r="V745" s="2" t="s">
        <v>34</v>
      </c>
      <c r="W745" s="2" t="s">
        <v>212</v>
      </c>
      <c r="X745" s="2" t="s">
        <v>1391</v>
      </c>
      <c r="Y745" s="2">
        <v>84120</v>
      </c>
      <c r="Z745" s="10">
        <v>42052</v>
      </c>
      <c r="AA745" s="14" t="str">
        <f>TEXT(Table1[[#This Row],[Order Date]],"mmmm")</f>
        <v>February</v>
      </c>
      <c r="AB745" s="8" t="str">
        <f>TEXT(Table1[[#This Row],[Order Date]],"yyyy")</f>
        <v>2015</v>
      </c>
      <c r="AC745" s="10">
        <v>42054</v>
      </c>
      <c r="AD745" s="2">
        <v>125.8077</v>
      </c>
      <c r="AE745" s="2">
        <v>3</v>
      </c>
      <c r="AF745" s="2">
        <v>182.33</v>
      </c>
      <c r="AG745" s="2">
        <v>87002</v>
      </c>
      <c r="AH745" s="7" t="str">
        <f>IF(COUNTIF(Returns!$A$2:$A$1635,Orders!AG745)&gt;0,"Returned","Not Returned")</f>
        <v>Not Returned</v>
      </c>
    </row>
    <row r="746" spans="5:34" ht="12.75" customHeight="1" thickTop="1" thickBot="1" x14ac:dyDescent="0.3">
      <c r="E746" s="11">
        <v>22832</v>
      </c>
      <c r="F746" s="12" t="s">
        <v>106</v>
      </c>
      <c r="G746" s="12">
        <v>0.04</v>
      </c>
      <c r="H746" s="12">
        <v>8.33</v>
      </c>
      <c r="I746" s="12">
        <v>1.99</v>
      </c>
      <c r="J746" s="12">
        <v>1307</v>
      </c>
      <c r="K746" s="7" t="str">
        <f>IF(COUNTIF(Table1[Customer ID],Table1[[#This Row],[Customer ID]])&gt;1,"Repeat Customer","One-Time Customer")</f>
        <v>One-Time Customer</v>
      </c>
      <c r="L746" s="12" t="s">
        <v>1392</v>
      </c>
      <c r="M746" s="12" t="s">
        <v>49</v>
      </c>
      <c r="N746" s="12" t="s">
        <v>58</v>
      </c>
      <c r="O746" s="12" t="s">
        <v>77</v>
      </c>
      <c r="P746" s="12" t="s">
        <v>180</v>
      </c>
      <c r="Q746" s="12" t="s">
        <v>51</v>
      </c>
      <c r="R746" s="12" t="s">
        <v>414</v>
      </c>
      <c r="S746" s="12">
        <v>0.52</v>
      </c>
      <c r="T746" s="7">
        <f>Table1[[#This Row],[Profit]]/Table1[[#This Row],[Sales]]</f>
        <v>0.34200822794453756</v>
      </c>
      <c r="U746" s="12" t="s">
        <v>33</v>
      </c>
      <c r="V746" s="12" t="s">
        <v>34</v>
      </c>
      <c r="W746" s="12" t="s">
        <v>102</v>
      </c>
      <c r="X746" s="12" t="s">
        <v>1393</v>
      </c>
      <c r="Y746" s="12">
        <v>97420</v>
      </c>
      <c r="Z746" s="13">
        <v>42185</v>
      </c>
      <c r="AA746" s="14" t="str">
        <f>TEXT(Table1[[#This Row],[Order Date]],"mmmm")</f>
        <v>June</v>
      </c>
      <c r="AB746" s="8" t="str">
        <f>TEXT(Table1[[#This Row],[Order Date]],"yyyy")</f>
        <v>2015</v>
      </c>
      <c r="AC746" s="13">
        <v>42192</v>
      </c>
      <c r="AD746" s="12">
        <v>44.891999999999996</v>
      </c>
      <c r="AE746" s="12">
        <v>16</v>
      </c>
      <c r="AF746" s="12">
        <v>131.26</v>
      </c>
      <c r="AG746" s="12">
        <v>91451</v>
      </c>
      <c r="AH746" s="7" t="str">
        <f>IF(COUNTIF(Returns!$A$2:$A$1635,Orders!AG746)&gt;0,"Returned","Not Returned")</f>
        <v>Not Returned</v>
      </c>
    </row>
    <row r="747" spans="5:34" ht="12.75" customHeight="1" thickTop="1" thickBot="1" x14ac:dyDescent="0.3">
      <c r="E747" s="9">
        <v>3167</v>
      </c>
      <c r="F747" s="2" t="s">
        <v>56</v>
      </c>
      <c r="G747" s="2">
        <v>0.04</v>
      </c>
      <c r="H747" s="2">
        <v>5.34</v>
      </c>
      <c r="I747" s="2">
        <v>2.99</v>
      </c>
      <c r="J747" s="2">
        <v>1314</v>
      </c>
      <c r="K747" s="7" t="str">
        <f>IF(COUNTIF(Table1[Customer ID],Table1[[#This Row],[Customer ID]])&gt;1,"Repeat Customer","One-Time Customer")</f>
        <v>Repeat Customer</v>
      </c>
      <c r="L747" s="2" t="s">
        <v>1394</v>
      </c>
      <c r="M747" s="2" t="s">
        <v>49</v>
      </c>
      <c r="N747" s="2" t="s">
        <v>40</v>
      </c>
      <c r="O747" s="2" t="s">
        <v>29</v>
      </c>
      <c r="P747" s="2" t="s">
        <v>109</v>
      </c>
      <c r="Q747" s="2" t="s">
        <v>59</v>
      </c>
      <c r="R747" s="2" t="s">
        <v>822</v>
      </c>
      <c r="S747" s="2">
        <v>0.38</v>
      </c>
      <c r="T747" s="7">
        <f>Table1[[#This Row],[Profit]]/Table1[[#This Row],[Sales]]</f>
        <v>1.4343308395677472E-2</v>
      </c>
      <c r="U747" s="2" t="s">
        <v>33</v>
      </c>
      <c r="V747" s="2" t="s">
        <v>34</v>
      </c>
      <c r="W747" s="2" t="s">
        <v>45</v>
      </c>
      <c r="X747" s="2" t="s">
        <v>663</v>
      </c>
      <c r="Y747" s="2">
        <v>90058</v>
      </c>
      <c r="Z747" s="10">
        <v>42093</v>
      </c>
      <c r="AA747" s="14" t="str">
        <f>TEXT(Table1[[#This Row],[Order Date]],"mmmm")</f>
        <v>March</v>
      </c>
      <c r="AB747" s="8" t="str">
        <f>TEXT(Table1[[#This Row],[Order Date]],"yyyy")</f>
        <v>2015</v>
      </c>
      <c r="AC747" s="10">
        <v>42095</v>
      </c>
      <c r="AD747" s="2">
        <v>3.4509999999999996</v>
      </c>
      <c r="AE747" s="2">
        <v>45</v>
      </c>
      <c r="AF747" s="2">
        <v>240.6</v>
      </c>
      <c r="AG747" s="2">
        <v>22755</v>
      </c>
      <c r="AH747" s="7" t="str">
        <f>IF(COUNTIF(Returns!$A$2:$A$1635,Orders!AG747)&gt;0,"Returned","Not Returned")</f>
        <v>Not Returned</v>
      </c>
    </row>
    <row r="748" spans="5:34" ht="12.75" customHeight="1" thickTop="1" thickBot="1" x14ac:dyDescent="0.3">
      <c r="E748" s="11">
        <v>3168</v>
      </c>
      <c r="F748" s="12" t="s">
        <v>56</v>
      </c>
      <c r="G748" s="12">
        <v>0.06</v>
      </c>
      <c r="H748" s="12">
        <v>55.99</v>
      </c>
      <c r="I748" s="12">
        <v>5</v>
      </c>
      <c r="J748" s="12">
        <v>1314</v>
      </c>
      <c r="K748" s="7" t="str">
        <f>IF(COUNTIF(Table1[Customer ID],Table1[[#This Row],[Customer ID]])&gt;1,"Repeat Customer","One-Time Customer")</f>
        <v>Repeat Customer</v>
      </c>
      <c r="L748" s="12" t="s">
        <v>1394</v>
      </c>
      <c r="M748" s="12" t="s">
        <v>49</v>
      </c>
      <c r="N748" s="12" t="s">
        <v>40</v>
      </c>
      <c r="O748" s="12" t="s">
        <v>77</v>
      </c>
      <c r="P748" s="12" t="s">
        <v>78</v>
      </c>
      <c r="Q748" s="12" t="s">
        <v>51</v>
      </c>
      <c r="R748" s="12" t="s">
        <v>689</v>
      </c>
      <c r="S748" s="12">
        <v>0.8</v>
      </c>
      <c r="T748" s="7">
        <f>Table1[[#This Row],[Profit]]/Table1[[#This Row],[Sales]]</f>
        <v>-1.1619934143870314</v>
      </c>
      <c r="U748" s="12" t="s">
        <v>33</v>
      </c>
      <c r="V748" s="12" t="s">
        <v>34</v>
      </c>
      <c r="W748" s="12" t="s">
        <v>45</v>
      </c>
      <c r="X748" s="12" t="s">
        <v>663</v>
      </c>
      <c r="Y748" s="12">
        <v>90058</v>
      </c>
      <c r="Z748" s="13">
        <v>42093</v>
      </c>
      <c r="AA748" s="14" t="str">
        <f>TEXT(Table1[[#This Row],[Order Date]],"mmmm")</f>
        <v>March</v>
      </c>
      <c r="AB748" s="8" t="str">
        <f>TEXT(Table1[[#This Row],[Order Date]],"yyyy")</f>
        <v>2015</v>
      </c>
      <c r="AC748" s="13">
        <v>42095</v>
      </c>
      <c r="AD748" s="12">
        <v>-275.25299999999999</v>
      </c>
      <c r="AE748" s="12">
        <v>5</v>
      </c>
      <c r="AF748" s="12">
        <v>236.88</v>
      </c>
      <c r="AG748" s="12">
        <v>22755</v>
      </c>
      <c r="AH748" s="7" t="str">
        <f>IF(COUNTIF(Returns!$A$2:$A$1635,Orders!AG748)&gt;0,"Returned","Not Returned")</f>
        <v>Not Returned</v>
      </c>
    </row>
    <row r="749" spans="5:34" ht="12.75" customHeight="1" thickTop="1" thickBot="1" x14ac:dyDescent="0.3">
      <c r="E749" s="9">
        <v>3791</v>
      </c>
      <c r="F749" s="2" t="s">
        <v>106</v>
      </c>
      <c r="G749" s="2">
        <v>0.05</v>
      </c>
      <c r="H749" s="2">
        <v>80.98</v>
      </c>
      <c r="I749" s="2">
        <v>35</v>
      </c>
      <c r="J749" s="2">
        <v>1314</v>
      </c>
      <c r="K749" s="7" t="str">
        <f>IF(COUNTIF(Table1[Customer ID],Table1[[#This Row],[Customer ID]])&gt;1,"Repeat Customer","One-Time Customer")</f>
        <v>Repeat Customer</v>
      </c>
      <c r="L749" s="2" t="s">
        <v>1394</v>
      </c>
      <c r="M749" s="2" t="s">
        <v>49</v>
      </c>
      <c r="N749" s="2" t="s">
        <v>40</v>
      </c>
      <c r="O749" s="2" t="s">
        <v>29</v>
      </c>
      <c r="P749" s="2" t="s">
        <v>141</v>
      </c>
      <c r="Q749" s="2" t="s">
        <v>236</v>
      </c>
      <c r="R749" s="2" t="s">
        <v>1352</v>
      </c>
      <c r="S749" s="2">
        <v>0.81</v>
      </c>
      <c r="T749" s="7">
        <f>Table1[[#This Row],[Profit]]/Table1[[#This Row],[Sales]]</f>
        <v>-0.27539135279121335</v>
      </c>
      <c r="U749" s="2" t="s">
        <v>33</v>
      </c>
      <c r="V749" s="2" t="s">
        <v>34</v>
      </c>
      <c r="W749" s="2" t="s">
        <v>45</v>
      </c>
      <c r="X749" s="2" t="s">
        <v>663</v>
      </c>
      <c r="Y749" s="2">
        <v>90058</v>
      </c>
      <c r="Z749" s="10">
        <v>42009</v>
      </c>
      <c r="AA749" s="14" t="str">
        <f>TEXT(Table1[[#This Row],[Order Date]],"mmmm")</f>
        <v>January</v>
      </c>
      <c r="AB749" s="8" t="str">
        <f>TEXT(Table1[[#This Row],[Order Date]],"yyyy")</f>
        <v>2015</v>
      </c>
      <c r="AC749" s="10">
        <v>42013</v>
      </c>
      <c r="AD749" s="2">
        <v>-746.44</v>
      </c>
      <c r="AE749" s="2">
        <v>34</v>
      </c>
      <c r="AF749" s="2">
        <v>2710.47</v>
      </c>
      <c r="AG749" s="2">
        <v>27013</v>
      </c>
      <c r="AH749" s="7" t="str">
        <f>IF(COUNTIF(Returns!$A$2:$A$1635,Orders!AG749)&gt;0,"Returned","Not Returned")</f>
        <v>Not Returned</v>
      </c>
    </row>
    <row r="750" spans="5:34" ht="12.75" customHeight="1" thickTop="1" thickBot="1" x14ac:dyDescent="0.3">
      <c r="E750" s="11">
        <v>3792</v>
      </c>
      <c r="F750" s="12" t="s">
        <v>106</v>
      </c>
      <c r="G750" s="12">
        <v>0.05</v>
      </c>
      <c r="H750" s="12">
        <v>279.48</v>
      </c>
      <c r="I750" s="12">
        <v>35</v>
      </c>
      <c r="J750" s="12">
        <v>1314</v>
      </c>
      <c r="K750" s="7" t="str">
        <f>IF(COUNTIF(Table1[Customer ID],Table1[[#This Row],[Customer ID]])&gt;1,"Repeat Customer","One-Time Customer")</f>
        <v>Repeat Customer</v>
      </c>
      <c r="L750" s="12" t="s">
        <v>1394</v>
      </c>
      <c r="M750" s="12" t="s">
        <v>49</v>
      </c>
      <c r="N750" s="12" t="s">
        <v>40</v>
      </c>
      <c r="O750" s="12" t="s">
        <v>29</v>
      </c>
      <c r="P750" s="12" t="s">
        <v>141</v>
      </c>
      <c r="Q750" s="12" t="s">
        <v>236</v>
      </c>
      <c r="R750" s="12" t="s">
        <v>810</v>
      </c>
      <c r="S750" s="12">
        <v>0.8</v>
      </c>
      <c r="T750" s="7">
        <f>Table1[[#This Row],[Profit]]/Table1[[#This Row],[Sales]]</f>
        <v>-3.2909501563784825E-2</v>
      </c>
      <c r="U750" s="12" t="s">
        <v>33</v>
      </c>
      <c r="V750" s="12" t="s">
        <v>34</v>
      </c>
      <c r="W750" s="12" t="s">
        <v>45</v>
      </c>
      <c r="X750" s="12" t="s">
        <v>663</v>
      </c>
      <c r="Y750" s="12">
        <v>90058</v>
      </c>
      <c r="Z750" s="13">
        <v>42009</v>
      </c>
      <c r="AA750" s="14" t="str">
        <f>TEXT(Table1[[#This Row],[Order Date]],"mmmm")</f>
        <v>January</v>
      </c>
      <c r="AB750" s="8" t="str">
        <f>TEXT(Table1[[#This Row],[Order Date]],"yyyy")</f>
        <v>2015</v>
      </c>
      <c r="AC750" s="13">
        <v>42009</v>
      </c>
      <c r="AD750" s="12">
        <v>-274.95</v>
      </c>
      <c r="AE750" s="12">
        <v>31</v>
      </c>
      <c r="AF750" s="12">
        <v>8354.73</v>
      </c>
      <c r="AG750" s="12">
        <v>27013</v>
      </c>
      <c r="AH750" s="7" t="str">
        <f>IF(COUNTIF(Returns!$A$2:$A$1635,Orders!AG750)&gt;0,"Returned","Not Returned")</f>
        <v>Not Returned</v>
      </c>
    </row>
    <row r="751" spans="5:34" ht="12.75" customHeight="1" thickTop="1" thickBot="1" x14ac:dyDescent="0.3">
      <c r="E751" s="9">
        <v>21166</v>
      </c>
      <c r="F751" s="2" t="s">
        <v>56</v>
      </c>
      <c r="G751" s="2">
        <v>0</v>
      </c>
      <c r="H751" s="2">
        <v>4.91</v>
      </c>
      <c r="I751" s="2">
        <v>5.68</v>
      </c>
      <c r="J751" s="2">
        <v>1315</v>
      </c>
      <c r="K751" s="7" t="str">
        <f>IF(COUNTIF(Table1[Customer ID],Table1[[#This Row],[Customer ID]])&gt;1,"Repeat Customer","One-Time Customer")</f>
        <v>One-Time Customer</v>
      </c>
      <c r="L751" s="2" t="s">
        <v>1395</v>
      </c>
      <c r="M751" s="2" t="s">
        <v>49</v>
      </c>
      <c r="N751" s="2" t="s">
        <v>40</v>
      </c>
      <c r="O751" s="2" t="s">
        <v>29</v>
      </c>
      <c r="P751" s="2" t="s">
        <v>109</v>
      </c>
      <c r="Q751" s="2" t="s">
        <v>59</v>
      </c>
      <c r="R751" s="2" t="s">
        <v>1396</v>
      </c>
      <c r="S751" s="2">
        <v>0.36</v>
      </c>
      <c r="T751" s="7">
        <f>Table1[[#This Row],[Profit]]/Table1[[#This Row],[Sales]]</f>
        <v>-1.967857142857143</v>
      </c>
      <c r="U751" s="2" t="s">
        <v>33</v>
      </c>
      <c r="V751" s="2" t="s">
        <v>34</v>
      </c>
      <c r="W751" s="2" t="s">
        <v>255</v>
      </c>
      <c r="X751" s="2" t="s">
        <v>1397</v>
      </c>
      <c r="Y751" s="2">
        <v>80906</v>
      </c>
      <c r="Z751" s="10">
        <v>42093</v>
      </c>
      <c r="AA751" s="14" t="str">
        <f>TEXT(Table1[[#This Row],[Order Date]],"mmmm")</f>
        <v>March</v>
      </c>
      <c r="AB751" s="8" t="str">
        <f>TEXT(Table1[[#This Row],[Order Date]],"yyyy")</f>
        <v>2015</v>
      </c>
      <c r="AC751" s="10">
        <v>42094</v>
      </c>
      <c r="AD751" s="2">
        <v>-95.047499999999999</v>
      </c>
      <c r="AE751" s="2">
        <v>9</v>
      </c>
      <c r="AF751" s="2">
        <v>48.3</v>
      </c>
      <c r="AG751" s="2">
        <v>87602</v>
      </c>
      <c r="AH751" s="7" t="str">
        <f>IF(COUNTIF(Returns!$A$2:$A$1635,Orders!AG751)&gt;0,"Returned","Not Returned")</f>
        <v>Not Returned</v>
      </c>
    </row>
    <row r="752" spans="5:34" ht="12.75" customHeight="1" thickTop="1" thickBot="1" x14ac:dyDescent="0.3">
      <c r="E752" s="11">
        <v>21167</v>
      </c>
      <c r="F752" s="12" t="s">
        <v>56</v>
      </c>
      <c r="G752" s="12">
        <v>0.04</v>
      </c>
      <c r="H752" s="12">
        <v>5.34</v>
      </c>
      <c r="I752" s="12">
        <v>2.99</v>
      </c>
      <c r="J752" s="12">
        <v>1316</v>
      </c>
      <c r="K752" s="7" t="str">
        <f>IF(COUNTIF(Table1[Customer ID],Table1[[#This Row],[Customer ID]])&gt;1,"Repeat Customer","One-Time Customer")</f>
        <v>Repeat Customer</v>
      </c>
      <c r="L752" s="12" t="s">
        <v>1398</v>
      </c>
      <c r="M752" s="12" t="s">
        <v>49</v>
      </c>
      <c r="N752" s="12" t="s">
        <v>40</v>
      </c>
      <c r="O752" s="12" t="s">
        <v>29</v>
      </c>
      <c r="P752" s="12" t="s">
        <v>109</v>
      </c>
      <c r="Q752" s="12" t="s">
        <v>59</v>
      </c>
      <c r="R752" s="12" t="s">
        <v>822</v>
      </c>
      <c r="S752" s="12">
        <v>0.38</v>
      </c>
      <c r="T752" s="7">
        <f>Table1[[#This Row],[Profit]]/Table1[[#This Row],[Sales]]</f>
        <v>5.8680496514198259E-2</v>
      </c>
      <c r="U752" s="12" t="s">
        <v>33</v>
      </c>
      <c r="V752" s="12" t="s">
        <v>34</v>
      </c>
      <c r="W752" s="12" t="s">
        <v>255</v>
      </c>
      <c r="X752" s="12" t="s">
        <v>1399</v>
      </c>
      <c r="Y752" s="12">
        <v>80022</v>
      </c>
      <c r="Z752" s="13">
        <v>42093</v>
      </c>
      <c r="AA752" s="14" t="str">
        <f>TEXT(Table1[[#This Row],[Order Date]],"mmmm")</f>
        <v>March</v>
      </c>
      <c r="AB752" s="8" t="str">
        <f>TEXT(Table1[[#This Row],[Order Date]],"yyyy")</f>
        <v>2015</v>
      </c>
      <c r="AC752" s="13">
        <v>42095</v>
      </c>
      <c r="AD752" s="12">
        <v>3.4509999999999996</v>
      </c>
      <c r="AE752" s="12">
        <v>11</v>
      </c>
      <c r="AF752" s="12">
        <v>58.81</v>
      </c>
      <c r="AG752" s="12">
        <v>87602</v>
      </c>
      <c r="AH752" s="7" t="str">
        <f>IF(COUNTIF(Returns!$A$2:$A$1635,Orders!AG752)&gt;0,"Returned","Not Returned")</f>
        <v>Not Returned</v>
      </c>
    </row>
    <row r="753" spans="5:34" ht="12.75" customHeight="1" thickTop="1" thickBot="1" x14ac:dyDescent="0.3">
      <c r="E753" s="9">
        <v>21168</v>
      </c>
      <c r="F753" s="2" t="s">
        <v>56</v>
      </c>
      <c r="G753" s="2">
        <v>0.06</v>
      </c>
      <c r="H753" s="2">
        <v>55.99</v>
      </c>
      <c r="I753" s="2">
        <v>5</v>
      </c>
      <c r="J753" s="2">
        <v>1316</v>
      </c>
      <c r="K753" s="7" t="str">
        <f>IF(COUNTIF(Table1[Customer ID],Table1[[#This Row],[Customer ID]])&gt;1,"Repeat Customer","One-Time Customer")</f>
        <v>Repeat Customer</v>
      </c>
      <c r="L753" s="2" t="s">
        <v>1398</v>
      </c>
      <c r="M753" s="2" t="s">
        <v>49</v>
      </c>
      <c r="N753" s="2" t="s">
        <v>40</v>
      </c>
      <c r="O753" s="2" t="s">
        <v>77</v>
      </c>
      <c r="P753" s="2" t="s">
        <v>78</v>
      </c>
      <c r="Q753" s="2" t="s">
        <v>51</v>
      </c>
      <c r="R753" s="2" t="s">
        <v>689</v>
      </c>
      <c r="S753" s="2">
        <v>0.8</v>
      </c>
      <c r="T753" s="7">
        <f>Table1[[#This Row],[Profit]]/Table1[[#This Row],[Sales]]</f>
        <v>-5.8094765723934145</v>
      </c>
      <c r="U753" s="2" t="s">
        <v>33</v>
      </c>
      <c r="V753" s="2" t="s">
        <v>34</v>
      </c>
      <c r="W753" s="2" t="s">
        <v>255</v>
      </c>
      <c r="X753" s="2" t="s">
        <v>1399</v>
      </c>
      <c r="Y753" s="2">
        <v>80022</v>
      </c>
      <c r="Z753" s="10">
        <v>42093</v>
      </c>
      <c r="AA753" s="14" t="str">
        <f>TEXT(Table1[[#This Row],[Order Date]],"mmmm")</f>
        <v>March</v>
      </c>
      <c r="AB753" s="8" t="str">
        <f>TEXT(Table1[[#This Row],[Order Date]],"yyyy")</f>
        <v>2015</v>
      </c>
      <c r="AC753" s="10">
        <v>42095</v>
      </c>
      <c r="AD753" s="2">
        <v>-275.25299999999999</v>
      </c>
      <c r="AE753" s="2">
        <v>1</v>
      </c>
      <c r="AF753" s="2">
        <v>47.38</v>
      </c>
      <c r="AG753" s="2">
        <v>87602</v>
      </c>
      <c r="AH753" s="7" t="str">
        <f>IF(COUNTIF(Returns!$A$2:$A$1635,Orders!AG753)&gt;0,"Returned","Not Returned")</f>
        <v>Not Returned</v>
      </c>
    </row>
    <row r="754" spans="5:34" ht="12.75" customHeight="1" thickTop="1" thickBot="1" x14ac:dyDescent="0.3">
      <c r="E754" s="11">
        <v>21791</v>
      </c>
      <c r="F754" s="12" t="s">
        <v>106</v>
      </c>
      <c r="G754" s="12">
        <v>0.05</v>
      </c>
      <c r="H754" s="12">
        <v>80.98</v>
      </c>
      <c r="I754" s="12">
        <v>35</v>
      </c>
      <c r="J754" s="12">
        <v>1316</v>
      </c>
      <c r="K754" s="7" t="str">
        <f>IF(COUNTIF(Table1[Customer ID],Table1[[#This Row],[Customer ID]])&gt;1,"Repeat Customer","One-Time Customer")</f>
        <v>Repeat Customer</v>
      </c>
      <c r="L754" s="12" t="s">
        <v>1398</v>
      </c>
      <c r="M754" s="12" t="s">
        <v>49</v>
      </c>
      <c r="N754" s="12" t="s">
        <v>40</v>
      </c>
      <c r="O754" s="12" t="s">
        <v>29</v>
      </c>
      <c r="P754" s="12" t="s">
        <v>141</v>
      </c>
      <c r="Q754" s="12" t="s">
        <v>236</v>
      </c>
      <c r="R754" s="12" t="s">
        <v>1352</v>
      </c>
      <c r="S754" s="12">
        <v>0.81</v>
      </c>
      <c r="T754" s="7">
        <f>Table1[[#This Row],[Profit]]/Table1[[#This Row],[Sales]]</f>
        <v>-1.1704089312594079</v>
      </c>
      <c r="U754" s="12" t="s">
        <v>33</v>
      </c>
      <c r="V754" s="12" t="s">
        <v>34</v>
      </c>
      <c r="W754" s="12" t="s">
        <v>255</v>
      </c>
      <c r="X754" s="12" t="s">
        <v>1399</v>
      </c>
      <c r="Y754" s="12">
        <v>80022</v>
      </c>
      <c r="Z754" s="13">
        <v>42009</v>
      </c>
      <c r="AA754" s="14" t="str">
        <f>TEXT(Table1[[#This Row],[Order Date]],"mmmm")</f>
        <v>January</v>
      </c>
      <c r="AB754" s="8" t="str">
        <f>TEXT(Table1[[#This Row],[Order Date]],"yyyy")</f>
        <v>2015</v>
      </c>
      <c r="AC754" s="13">
        <v>42013</v>
      </c>
      <c r="AD754" s="12">
        <v>-746.44</v>
      </c>
      <c r="AE754" s="12">
        <v>8</v>
      </c>
      <c r="AF754" s="12">
        <v>637.76</v>
      </c>
      <c r="AG754" s="12">
        <v>87603</v>
      </c>
      <c r="AH754" s="7" t="str">
        <f>IF(COUNTIF(Returns!$A$2:$A$1635,Orders!AG754)&gt;0,"Returned","Not Returned")</f>
        <v>Not Returned</v>
      </c>
    </row>
    <row r="755" spans="5:34" ht="12.75" customHeight="1" thickTop="1" thickBot="1" x14ac:dyDescent="0.3">
      <c r="E755" s="9">
        <v>21792</v>
      </c>
      <c r="F755" s="2" t="s">
        <v>106</v>
      </c>
      <c r="G755" s="2">
        <v>0.05</v>
      </c>
      <c r="H755" s="2">
        <v>279.48</v>
      </c>
      <c r="I755" s="2">
        <v>35</v>
      </c>
      <c r="J755" s="2">
        <v>1316</v>
      </c>
      <c r="K755" s="7" t="str">
        <f>IF(COUNTIF(Table1[Customer ID],Table1[[#This Row],[Customer ID]])&gt;1,"Repeat Customer","One-Time Customer")</f>
        <v>Repeat Customer</v>
      </c>
      <c r="L755" s="2" t="s">
        <v>1398</v>
      </c>
      <c r="M755" s="2" t="s">
        <v>49</v>
      </c>
      <c r="N755" s="2" t="s">
        <v>40</v>
      </c>
      <c r="O755" s="2" t="s">
        <v>29</v>
      </c>
      <c r="P755" s="2" t="s">
        <v>141</v>
      </c>
      <c r="Q755" s="2" t="s">
        <v>236</v>
      </c>
      <c r="R755" s="2" t="s">
        <v>810</v>
      </c>
      <c r="S755" s="2">
        <v>0.8</v>
      </c>
      <c r="T755" s="7">
        <f>Table1[[#This Row],[Profit]]/Table1[[#This Row],[Sales]]</f>
        <v>-0.1275242804003599</v>
      </c>
      <c r="U755" s="2" t="s">
        <v>33</v>
      </c>
      <c r="V755" s="2" t="s">
        <v>34</v>
      </c>
      <c r="W755" s="2" t="s">
        <v>255</v>
      </c>
      <c r="X755" s="2" t="s">
        <v>1399</v>
      </c>
      <c r="Y755" s="2">
        <v>80022</v>
      </c>
      <c r="Z755" s="10">
        <v>42009</v>
      </c>
      <c r="AA755" s="14" t="str">
        <f>TEXT(Table1[[#This Row],[Order Date]],"mmmm")</f>
        <v>January</v>
      </c>
      <c r="AB755" s="8" t="str">
        <f>TEXT(Table1[[#This Row],[Order Date]],"yyyy")</f>
        <v>2015</v>
      </c>
      <c r="AC755" s="10">
        <v>42009</v>
      </c>
      <c r="AD755" s="2">
        <v>-274.95</v>
      </c>
      <c r="AE755" s="2">
        <v>8</v>
      </c>
      <c r="AF755" s="2">
        <v>2156.06</v>
      </c>
      <c r="AG755" s="2">
        <v>87603</v>
      </c>
      <c r="AH755" s="7" t="str">
        <f>IF(COUNTIF(Returns!$A$2:$A$1635,Orders!AG755)&gt;0,"Returned","Not Returned")</f>
        <v>Not Returned</v>
      </c>
    </row>
    <row r="756" spans="5:34" ht="12.75" customHeight="1" thickTop="1" thickBot="1" x14ac:dyDescent="0.3">
      <c r="E756" s="11">
        <v>21006</v>
      </c>
      <c r="F756" s="12" t="s">
        <v>106</v>
      </c>
      <c r="G756" s="12">
        <v>0.02</v>
      </c>
      <c r="H756" s="12">
        <v>55.99</v>
      </c>
      <c r="I756" s="12">
        <v>3.3</v>
      </c>
      <c r="J756" s="12">
        <v>1338</v>
      </c>
      <c r="K756" s="7" t="str">
        <f>IF(COUNTIF(Table1[Customer ID],Table1[[#This Row],[Customer ID]])&gt;1,"Repeat Customer","One-Time Customer")</f>
        <v>One-Time Customer</v>
      </c>
      <c r="L756" s="12" t="s">
        <v>1400</v>
      </c>
      <c r="M756" s="12" t="s">
        <v>49</v>
      </c>
      <c r="N756" s="12" t="s">
        <v>40</v>
      </c>
      <c r="O756" s="12" t="s">
        <v>77</v>
      </c>
      <c r="P756" s="12" t="s">
        <v>78</v>
      </c>
      <c r="Q756" s="12" t="s">
        <v>51</v>
      </c>
      <c r="R756" s="12" t="s">
        <v>1401</v>
      </c>
      <c r="S756" s="12">
        <v>0.59</v>
      </c>
      <c r="T756" s="7">
        <f>Table1[[#This Row],[Profit]]/Table1[[#This Row],[Sales]]</f>
        <v>0.69</v>
      </c>
      <c r="U756" s="12" t="s">
        <v>33</v>
      </c>
      <c r="V756" s="12" t="s">
        <v>61</v>
      </c>
      <c r="W756" s="12" t="s">
        <v>178</v>
      </c>
      <c r="X756" s="12" t="s">
        <v>179</v>
      </c>
      <c r="Y756" s="12">
        <v>60623</v>
      </c>
      <c r="Z756" s="13">
        <v>42045</v>
      </c>
      <c r="AA756" s="14" t="str">
        <f>TEXT(Table1[[#This Row],[Order Date]],"mmmm")</f>
        <v>February</v>
      </c>
      <c r="AB756" s="8" t="str">
        <f>TEXT(Table1[[#This Row],[Order Date]],"yyyy")</f>
        <v>2015</v>
      </c>
      <c r="AC756" s="13">
        <v>42045</v>
      </c>
      <c r="AD756" s="12">
        <v>525.20039999999995</v>
      </c>
      <c r="AE756" s="12">
        <v>16</v>
      </c>
      <c r="AF756" s="12">
        <v>761.16</v>
      </c>
      <c r="AG756" s="12">
        <v>91244</v>
      </c>
      <c r="AH756" s="7" t="str">
        <f>IF(COUNTIF(Returns!$A$2:$A$1635,Orders!AG756)&gt;0,"Returned","Not Returned")</f>
        <v>Not Returned</v>
      </c>
    </row>
    <row r="757" spans="5:34" ht="12.75" customHeight="1" thickTop="1" thickBot="1" x14ac:dyDescent="0.3">
      <c r="E757" s="9">
        <v>3004</v>
      </c>
      <c r="F757" s="2" t="s">
        <v>106</v>
      </c>
      <c r="G757" s="2">
        <v>0</v>
      </c>
      <c r="H757" s="2">
        <v>22.38</v>
      </c>
      <c r="I757" s="2">
        <v>15.1</v>
      </c>
      <c r="J757" s="2">
        <v>1340</v>
      </c>
      <c r="K757" s="7" t="str">
        <f>IF(COUNTIF(Table1[Customer ID],Table1[[#This Row],[Customer ID]])&gt;1,"Repeat Customer","One-Time Customer")</f>
        <v>Repeat Customer</v>
      </c>
      <c r="L757" s="2" t="s">
        <v>1402</v>
      </c>
      <c r="M757" s="2" t="s">
        <v>27</v>
      </c>
      <c r="N757" s="2" t="s">
        <v>40</v>
      </c>
      <c r="O757" s="2" t="s">
        <v>29</v>
      </c>
      <c r="P757" s="2" t="s">
        <v>109</v>
      </c>
      <c r="Q757" s="2" t="s">
        <v>59</v>
      </c>
      <c r="R757" s="2" t="s">
        <v>1175</v>
      </c>
      <c r="S757" s="2">
        <v>0.38</v>
      </c>
      <c r="T757" s="7">
        <f>Table1[[#This Row],[Profit]]/Table1[[#This Row],[Sales]]</f>
        <v>-7.7118122692916152E-2</v>
      </c>
      <c r="U757" s="2" t="s">
        <v>33</v>
      </c>
      <c r="V757" s="2" t="s">
        <v>53</v>
      </c>
      <c r="W757" s="2" t="s">
        <v>71</v>
      </c>
      <c r="X757" s="2" t="s">
        <v>90</v>
      </c>
      <c r="Y757" s="2">
        <v>10170</v>
      </c>
      <c r="Z757" s="10">
        <v>42045</v>
      </c>
      <c r="AA757" s="14" t="str">
        <f>TEXT(Table1[[#This Row],[Order Date]],"mmmm")</f>
        <v>February</v>
      </c>
      <c r="AB757" s="8" t="str">
        <f>TEXT(Table1[[#This Row],[Order Date]],"yyyy")</f>
        <v>2015</v>
      </c>
      <c r="AC757" s="10">
        <v>42052</v>
      </c>
      <c r="AD757" s="2">
        <v>-52.646999999999998</v>
      </c>
      <c r="AE757" s="2">
        <v>29</v>
      </c>
      <c r="AF757" s="2">
        <v>682.68</v>
      </c>
      <c r="AG757" s="2">
        <v>21636</v>
      </c>
      <c r="AH757" s="7" t="str">
        <f>IF(COUNTIF(Returns!$A$2:$A$1635,Orders!AG757)&gt;0,"Returned","Not Returned")</f>
        <v>Not Returned</v>
      </c>
    </row>
    <row r="758" spans="5:34" ht="12.75" customHeight="1" thickTop="1" thickBot="1" x14ac:dyDescent="0.3">
      <c r="E758" s="11">
        <v>3005</v>
      </c>
      <c r="F758" s="12" t="s">
        <v>106</v>
      </c>
      <c r="G758" s="12">
        <v>7.0000000000000007E-2</v>
      </c>
      <c r="H758" s="12">
        <v>5.98</v>
      </c>
      <c r="I758" s="12">
        <v>4.6900000000000004</v>
      </c>
      <c r="J758" s="12">
        <v>1340</v>
      </c>
      <c r="K758" s="7" t="str">
        <f>IF(COUNTIF(Table1[Customer ID],Table1[[#This Row],[Customer ID]])&gt;1,"Repeat Customer","One-Time Customer")</f>
        <v>Repeat Customer</v>
      </c>
      <c r="L758" s="12" t="s">
        <v>1402</v>
      </c>
      <c r="M758" s="12" t="s">
        <v>49</v>
      </c>
      <c r="N758" s="12" t="s">
        <v>40</v>
      </c>
      <c r="O758" s="12" t="s">
        <v>29</v>
      </c>
      <c r="P758" s="12" t="s">
        <v>141</v>
      </c>
      <c r="Q758" s="12" t="s">
        <v>59</v>
      </c>
      <c r="R758" s="12" t="s">
        <v>1403</v>
      </c>
      <c r="S758" s="12">
        <v>0.68</v>
      </c>
      <c r="T758" s="7">
        <f>Table1[[#This Row],[Profit]]/Table1[[#This Row],[Sales]]</f>
        <v>-0.33278867102396514</v>
      </c>
      <c r="U758" s="12" t="s">
        <v>33</v>
      </c>
      <c r="V758" s="12" t="s">
        <v>53</v>
      </c>
      <c r="W758" s="12" t="s">
        <v>71</v>
      </c>
      <c r="X758" s="12" t="s">
        <v>90</v>
      </c>
      <c r="Y758" s="12">
        <v>10170</v>
      </c>
      <c r="Z758" s="13">
        <v>42045</v>
      </c>
      <c r="AA758" s="14" t="str">
        <f>TEXT(Table1[[#This Row],[Order Date]],"mmmm")</f>
        <v>February</v>
      </c>
      <c r="AB758" s="8" t="str">
        <f>TEXT(Table1[[#This Row],[Order Date]],"yyyy")</f>
        <v>2015</v>
      </c>
      <c r="AC758" s="13">
        <v>42050</v>
      </c>
      <c r="AD758" s="12">
        <v>-24.44</v>
      </c>
      <c r="AE758" s="12">
        <v>11</v>
      </c>
      <c r="AF758" s="12">
        <v>73.44</v>
      </c>
      <c r="AG758" s="12">
        <v>21636</v>
      </c>
      <c r="AH758" s="7" t="str">
        <f>IF(COUNTIF(Returns!$A$2:$A$1635,Orders!AG758)&gt;0,"Returned","Not Returned")</f>
        <v>Not Returned</v>
      </c>
    </row>
    <row r="759" spans="5:34" ht="12.75" customHeight="1" thickTop="1" thickBot="1" x14ac:dyDescent="0.3">
      <c r="E759" s="9">
        <v>3006</v>
      </c>
      <c r="F759" s="2" t="s">
        <v>106</v>
      </c>
      <c r="G759" s="2">
        <v>0.02</v>
      </c>
      <c r="H759" s="2">
        <v>55.99</v>
      </c>
      <c r="I759" s="2">
        <v>3.3</v>
      </c>
      <c r="J759" s="2">
        <v>1340</v>
      </c>
      <c r="K759" s="7" t="str">
        <f>IF(COUNTIF(Table1[Customer ID],Table1[[#This Row],[Customer ID]])&gt;1,"Repeat Customer","One-Time Customer")</f>
        <v>Repeat Customer</v>
      </c>
      <c r="L759" s="2" t="s">
        <v>1402</v>
      </c>
      <c r="M759" s="2" t="s">
        <v>49</v>
      </c>
      <c r="N759" s="2" t="s">
        <v>40</v>
      </c>
      <c r="O759" s="2" t="s">
        <v>77</v>
      </c>
      <c r="P759" s="2" t="s">
        <v>78</v>
      </c>
      <c r="Q759" s="2" t="s">
        <v>51</v>
      </c>
      <c r="R759" s="2" t="s">
        <v>1401</v>
      </c>
      <c r="S759" s="2">
        <v>0.59</v>
      </c>
      <c r="T759" s="7">
        <f>Table1[[#This Row],[Profit]]/Table1[[#This Row],[Sales]]</f>
        <v>0.12228843503822066</v>
      </c>
      <c r="U759" s="2" t="s">
        <v>33</v>
      </c>
      <c r="V759" s="2" t="s">
        <v>53</v>
      </c>
      <c r="W759" s="2" t="s">
        <v>71</v>
      </c>
      <c r="X759" s="2" t="s">
        <v>90</v>
      </c>
      <c r="Y759" s="2">
        <v>10170</v>
      </c>
      <c r="Z759" s="10">
        <v>42045</v>
      </c>
      <c r="AA759" s="14" t="str">
        <f>TEXT(Table1[[#This Row],[Order Date]],"mmmm")</f>
        <v>February</v>
      </c>
      <c r="AB759" s="8" t="str">
        <f>TEXT(Table1[[#This Row],[Order Date]],"yyyy")</f>
        <v>2015</v>
      </c>
      <c r="AC759" s="10">
        <v>42045</v>
      </c>
      <c r="AD759" s="2">
        <v>366.50700000000001</v>
      </c>
      <c r="AE759" s="2">
        <v>63</v>
      </c>
      <c r="AF759" s="2">
        <v>2997.07</v>
      </c>
      <c r="AG759" s="2">
        <v>21636</v>
      </c>
      <c r="AH759" s="7" t="str">
        <f>IF(COUNTIF(Returns!$A$2:$A$1635,Orders!AG759)&gt;0,"Returned","Not Returned")</f>
        <v>Not Returned</v>
      </c>
    </row>
    <row r="760" spans="5:34" ht="12.75" customHeight="1" thickTop="1" thickBot="1" x14ac:dyDescent="0.3">
      <c r="E760" s="11">
        <v>3431</v>
      </c>
      <c r="F760" s="12" t="s">
        <v>37</v>
      </c>
      <c r="G760" s="12">
        <v>7.0000000000000007E-2</v>
      </c>
      <c r="H760" s="12">
        <v>3.98</v>
      </c>
      <c r="I760" s="12">
        <v>0.83</v>
      </c>
      <c r="J760" s="12">
        <v>1340</v>
      </c>
      <c r="K760" s="7" t="str">
        <f>IF(COUNTIF(Table1[Customer ID],Table1[[#This Row],[Customer ID]])&gt;1,"Repeat Customer","One-Time Customer")</f>
        <v>Repeat Customer</v>
      </c>
      <c r="L760" s="12" t="s">
        <v>1402</v>
      </c>
      <c r="M760" s="12" t="s">
        <v>49</v>
      </c>
      <c r="N760" s="12" t="s">
        <v>40</v>
      </c>
      <c r="O760" s="12" t="s">
        <v>29</v>
      </c>
      <c r="P760" s="12" t="s">
        <v>30</v>
      </c>
      <c r="Q760" s="12" t="s">
        <v>31</v>
      </c>
      <c r="R760" s="12" t="s">
        <v>1404</v>
      </c>
      <c r="S760" s="12">
        <v>0.51</v>
      </c>
      <c r="T760" s="7">
        <f>Table1[[#This Row],[Profit]]/Table1[[#This Row],[Sales]]</f>
        <v>9.6800424253137687E-2</v>
      </c>
      <c r="U760" s="12" t="s">
        <v>33</v>
      </c>
      <c r="V760" s="12" t="s">
        <v>53</v>
      </c>
      <c r="W760" s="12" t="s">
        <v>71</v>
      </c>
      <c r="X760" s="12" t="s">
        <v>90</v>
      </c>
      <c r="Y760" s="12">
        <v>10170</v>
      </c>
      <c r="Z760" s="13">
        <v>42161</v>
      </c>
      <c r="AA760" s="14" t="str">
        <f>TEXT(Table1[[#This Row],[Order Date]],"mmmm")</f>
        <v>June</v>
      </c>
      <c r="AB760" s="8" t="str">
        <f>TEXT(Table1[[#This Row],[Order Date]],"yyyy")</f>
        <v>2015</v>
      </c>
      <c r="AC760" s="13">
        <v>42164</v>
      </c>
      <c r="AD760" s="12">
        <v>27.38</v>
      </c>
      <c r="AE760" s="12">
        <v>76</v>
      </c>
      <c r="AF760" s="12">
        <v>282.85000000000002</v>
      </c>
      <c r="AG760" s="12">
        <v>24455</v>
      </c>
      <c r="AH760" s="7" t="str">
        <f>IF(COUNTIF(Returns!$A$2:$A$1635,Orders!AG760)&gt;0,"Returned","Not Returned")</f>
        <v>Not Returned</v>
      </c>
    </row>
    <row r="761" spans="5:34" ht="12.75" customHeight="1" thickTop="1" thickBot="1" x14ac:dyDescent="0.3">
      <c r="E761" s="9">
        <v>21005</v>
      </c>
      <c r="F761" s="2" t="s">
        <v>106</v>
      </c>
      <c r="G761" s="2">
        <v>7.0000000000000007E-2</v>
      </c>
      <c r="H761" s="2">
        <v>5.98</v>
      </c>
      <c r="I761" s="2">
        <v>4.6900000000000004</v>
      </c>
      <c r="J761" s="2">
        <v>1341</v>
      </c>
      <c r="K761" s="7" t="str">
        <f>IF(COUNTIF(Table1[Customer ID],Table1[[#This Row],[Customer ID]])&gt;1,"Repeat Customer","One-Time Customer")</f>
        <v>Repeat Customer</v>
      </c>
      <c r="L761" s="2" t="s">
        <v>1405</v>
      </c>
      <c r="M761" s="2" t="s">
        <v>49</v>
      </c>
      <c r="N761" s="2" t="s">
        <v>40</v>
      </c>
      <c r="O761" s="2" t="s">
        <v>29</v>
      </c>
      <c r="P761" s="2" t="s">
        <v>141</v>
      </c>
      <c r="Q761" s="2" t="s">
        <v>59</v>
      </c>
      <c r="R761" s="2" t="s">
        <v>1403</v>
      </c>
      <c r="S761" s="2">
        <v>0.68</v>
      </c>
      <c r="T761" s="7">
        <f>Table1[[#This Row],[Profit]]/Table1[[#This Row],[Sales]]</f>
        <v>-0.63448826759860211</v>
      </c>
      <c r="U761" s="2" t="s">
        <v>33</v>
      </c>
      <c r="V761" s="2" t="s">
        <v>53</v>
      </c>
      <c r="W761" s="2" t="s">
        <v>234</v>
      </c>
      <c r="X761" s="2" t="s">
        <v>1406</v>
      </c>
      <c r="Y761" s="2">
        <v>17201</v>
      </c>
      <c r="Z761" s="10">
        <v>42045</v>
      </c>
      <c r="AA761" s="14" t="str">
        <f>TEXT(Table1[[#This Row],[Order Date]],"mmmm")</f>
        <v>February</v>
      </c>
      <c r="AB761" s="8" t="str">
        <f>TEXT(Table1[[#This Row],[Order Date]],"yyyy")</f>
        <v>2015</v>
      </c>
      <c r="AC761" s="10">
        <v>42050</v>
      </c>
      <c r="AD761" s="2">
        <v>-12.708800000000002</v>
      </c>
      <c r="AE761" s="2">
        <v>3</v>
      </c>
      <c r="AF761" s="2">
        <v>20.03</v>
      </c>
      <c r="AG761" s="2">
        <v>91244</v>
      </c>
      <c r="AH761" s="7" t="str">
        <f>IF(COUNTIF(Returns!$A$2:$A$1635,Orders!AG761)&gt;0,"Returned","Not Returned")</f>
        <v>Not Returned</v>
      </c>
    </row>
    <row r="762" spans="5:34" ht="12.75" customHeight="1" thickTop="1" thickBot="1" x14ac:dyDescent="0.3">
      <c r="E762" s="11">
        <v>21430</v>
      </c>
      <c r="F762" s="12" t="s">
        <v>37</v>
      </c>
      <c r="G762" s="12">
        <v>0</v>
      </c>
      <c r="H762" s="12">
        <v>20.89</v>
      </c>
      <c r="I762" s="12">
        <v>1.99</v>
      </c>
      <c r="J762" s="12">
        <v>1341</v>
      </c>
      <c r="K762" s="7" t="str">
        <f>IF(COUNTIF(Table1[Customer ID],Table1[[#This Row],[Customer ID]])&gt;1,"Repeat Customer","One-Time Customer")</f>
        <v>Repeat Customer</v>
      </c>
      <c r="L762" s="12" t="s">
        <v>1405</v>
      </c>
      <c r="M762" s="12" t="s">
        <v>49</v>
      </c>
      <c r="N762" s="12" t="s">
        <v>40</v>
      </c>
      <c r="O762" s="12" t="s">
        <v>77</v>
      </c>
      <c r="P762" s="12" t="s">
        <v>180</v>
      </c>
      <c r="Q762" s="12" t="s">
        <v>51</v>
      </c>
      <c r="R762" s="12" t="s">
        <v>1407</v>
      </c>
      <c r="S762" s="12">
        <v>0.48</v>
      </c>
      <c r="T762" s="7">
        <f>Table1[[#This Row],[Profit]]/Table1[[#This Row],[Sales]]</f>
        <v>-6.2618259224219486E-2</v>
      </c>
      <c r="U762" s="12" t="s">
        <v>33</v>
      </c>
      <c r="V762" s="12" t="s">
        <v>53</v>
      </c>
      <c r="W762" s="12" t="s">
        <v>234</v>
      </c>
      <c r="X762" s="12" t="s">
        <v>1406</v>
      </c>
      <c r="Y762" s="12">
        <v>17201</v>
      </c>
      <c r="Z762" s="13">
        <v>42161</v>
      </c>
      <c r="AA762" s="14" t="str">
        <f>TEXT(Table1[[#This Row],[Order Date]],"mmmm")</f>
        <v>June</v>
      </c>
      <c r="AB762" s="8" t="str">
        <f>TEXT(Table1[[#This Row],[Order Date]],"yyyy")</f>
        <v>2015</v>
      </c>
      <c r="AC762" s="13">
        <v>42163</v>
      </c>
      <c r="AD762" s="12">
        <v>-5.2949999999999999</v>
      </c>
      <c r="AE762" s="12">
        <v>4</v>
      </c>
      <c r="AF762" s="12">
        <v>84.56</v>
      </c>
      <c r="AG762" s="12">
        <v>91245</v>
      </c>
      <c r="AH762" s="7" t="str">
        <f>IF(COUNTIF(Returns!$A$2:$A$1635,Orders!AG762)&gt;0,"Returned","Not Returned")</f>
        <v>Not Returned</v>
      </c>
    </row>
    <row r="763" spans="5:34" ht="12.75" customHeight="1" thickTop="1" thickBot="1" x14ac:dyDescent="0.3">
      <c r="E763" s="9">
        <v>21431</v>
      </c>
      <c r="F763" s="2" t="s">
        <v>37</v>
      </c>
      <c r="G763" s="2">
        <v>7.0000000000000007E-2</v>
      </c>
      <c r="H763" s="2">
        <v>3.98</v>
      </c>
      <c r="I763" s="2">
        <v>0.83</v>
      </c>
      <c r="J763" s="2">
        <v>1341</v>
      </c>
      <c r="K763" s="7" t="str">
        <f>IF(COUNTIF(Table1[Customer ID],Table1[[#This Row],[Customer ID]])&gt;1,"Repeat Customer","One-Time Customer")</f>
        <v>Repeat Customer</v>
      </c>
      <c r="L763" s="2" t="s">
        <v>1405</v>
      </c>
      <c r="M763" s="2" t="s">
        <v>49</v>
      </c>
      <c r="N763" s="2" t="s">
        <v>40</v>
      </c>
      <c r="O763" s="2" t="s">
        <v>29</v>
      </c>
      <c r="P763" s="2" t="s">
        <v>30</v>
      </c>
      <c r="Q763" s="2" t="s">
        <v>31</v>
      </c>
      <c r="R763" s="2" t="s">
        <v>1404</v>
      </c>
      <c r="S763" s="2">
        <v>0.51</v>
      </c>
      <c r="T763" s="7">
        <f>Table1[[#This Row],[Profit]]/Table1[[#This Row],[Sales]]</f>
        <v>0.58082308018667805</v>
      </c>
      <c r="U763" s="2" t="s">
        <v>33</v>
      </c>
      <c r="V763" s="2" t="s">
        <v>53</v>
      </c>
      <c r="W763" s="2" t="s">
        <v>234</v>
      </c>
      <c r="X763" s="2" t="s">
        <v>1406</v>
      </c>
      <c r="Y763" s="2">
        <v>17201</v>
      </c>
      <c r="Z763" s="10">
        <v>42161</v>
      </c>
      <c r="AA763" s="14" t="str">
        <f>TEXT(Table1[[#This Row],[Order Date]],"mmmm")</f>
        <v>June</v>
      </c>
      <c r="AB763" s="8" t="str">
        <f>TEXT(Table1[[#This Row],[Order Date]],"yyyy")</f>
        <v>2015</v>
      </c>
      <c r="AC763" s="10">
        <v>42164</v>
      </c>
      <c r="AD763" s="2">
        <v>41.07</v>
      </c>
      <c r="AE763" s="2">
        <v>19</v>
      </c>
      <c r="AF763" s="2">
        <v>70.709999999999994</v>
      </c>
      <c r="AG763" s="2">
        <v>91245</v>
      </c>
      <c r="AH763" s="7" t="str">
        <f>IF(COUNTIF(Returns!$A$2:$A$1635,Orders!AG763)&gt;0,"Returned","Not Returned")</f>
        <v>Not Returned</v>
      </c>
    </row>
    <row r="764" spans="5:34" ht="12.75" customHeight="1" thickTop="1" thickBot="1" x14ac:dyDescent="0.3">
      <c r="E764" s="11">
        <v>20804</v>
      </c>
      <c r="F764" s="12" t="s">
        <v>106</v>
      </c>
      <c r="G764" s="12">
        <v>0.1</v>
      </c>
      <c r="H764" s="12">
        <v>2.62</v>
      </c>
      <c r="I764" s="12">
        <v>0.8</v>
      </c>
      <c r="J764" s="12">
        <v>1347</v>
      </c>
      <c r="K764" s="7" t="str">
        <f>IF(COUNTIF(Table1[Customer ID],Table1[[#This Row],[Customer ID]])&gt;1,"Repeat Customer","One-Time Customer")</f>
        <v>One-Time Customer</v>
      </c>
      <c r="L764" s="12" t="s">
        <v>1408</v>
      </c>
      <c r="M764" s="12" t="s">
        <v>49</v>
      </c>
      <c r="N764" s="12" t="s">
        <v>40</v>
      </c>
      <c r="O764" s="12" t="s">
        <v>29</v>
      </c>
      <c r="P764" s="12" t="s">
        <v>66</v>
      </c>
      <c r="Q764" s="12" t="s">
        <v>31</v>
      </c>
      <c r="R764" s="12" t="s">
        <v>1409</v>
      </c>
      <c r="S764" s="12">
        <v>0.39</v>
      </c>
      <c r="T764" s="7">
        <f>Table1[[#This Row],[Profit]]/Table1[[#This Row],[Sales]]</f>
        <v>-1.8220381797146161</v>
      </c>
      <c r="U764" s="12" t="s">
        <v>33</v>
      </c>
      <c r="V764" s="12" t="s">
        <v>136</v>
      </c>
      <c r="W764" s="12" t="s">
        <v>362</v>
      </c>
      <c r="X764" s="12" t="s">
        <v>1410</v>
      </c>
      <c r="Y764" s="12">
        <v>33511</v>
      </c>
      <c r="Z764" s="13">
        <v>42124</v>
      </c>
      <c r="AA764" s="14" t="str">
        <f>TEXT(Table1[[#This Row],[Order Date]],"mmmm")</f>
        <v>April</v>
      </c>
      <c r="AB764" s="8" t="str">
        <f>TEXT(Table1[[#This Row],[Order Date]],"yyyy")</f>
        <v>2015</v>
      </c>
      <c r="AC764" s="13">
        <v>42130</v>
      </c>
      <c r="AD764" s="12">
        <v>-94.490899999999996</v>
      </c>
      <c r="AE764" s="12">
        <v>21</v>
      </c>
      <c r="AF764" s="12">
        <v>51.86</v>
      </c>
      <c r="AG764" s="12">
        <v>89686</v>
      </c>
      <c r="AH764" s="7" t="str">
        <f>IF(COUNTIF(Returns!$A$2:$A$1635,Orders!AG764)&gt;0,"Returned","Not Returned")</f>
        <v>Not Returned</v>
      </c>
    </row>
    <row r="765" spans="5:34" ht="12.75" customHeight="1" thickTop="1" thickBot="1" x14ac:dyDescent="0.3">
      <c r="E765" s="9">
        <v>22414</v>
      </c>
      <c r="F765" s="2" t="s">
        <v>25</v>
      </c>
      <c r="G765" s="2">
        <v>0</v>
      </c>
      <c r="H765" s="2">
        <v>12.2</v>
      </c>
      <c r="I765" s="2">
        <v>6.02</v>
      </c>
      <c r="J765" s="2">
        <v>1350</v>
      </c>
      <c r="K765" s="7" t="str">
        <f>IF(COUNTIF(Table1[Customer ID],Table1[[#This Row],[Customer ID]])&gt;1,"Repeat Customer","One-Time Customer")</f>
        <v>One-Time Customer</v>
      </c>
      <c r="L765" s="2" t="s">
        <v>1411</v>
      </c>
      <c r="M765" s="2" t="s">
        <v>27</v>
      </c>
      <c r="N765" s="2" t="s">
        <v>40</v>
      </c>
      <c r="O765" s="2" t="s">
        <v>41</v>
      </c>
      <c r="P765" s="2" t="s">
        <v>50</v>
      </c>
      <c r="Q765" s="2" t="s">
        <v>51</v>
      </c>
      <c r="R765" s="2" t="s">
        <v>1412</v>
      </c>
      <c r="S765" s="2">
        <v>0.43</v>
      </c>
      <c r="T765" s="7">
        <f>Table1[[#This Row],[Profit]]/Table1[[#This Row],[Sales]]</f>
        <v>-3.0636201991465151</v>
      </c>
      <c r="U765" s="2" t="s">
        <v>33</v>
      </c>
      <c r="V765" s="2" t="s">
        <v>136</v>
      </c>
      <c r="W765" s="2" t="s">
        <v>362</v>
      </c>
      <c r="X765" s="2" t="s">
        <v>1413</v>
      </c>
      <c r="Y765" s="2">
        <v>33055</v>
      </c>
      <c r="Z765" s="10">
        <v>42111</v>
      </c>
      <c r="AA765" s="14" t="str">
        <f>TEXT(Table1[[#This Row],[Order Date]],"mmmm")</f>
        <v>April</v>
      </c>
      <c r="AB765" s="8" t="str">
        <f>TEXT(Table1[[#This Row],[Order Date]],"yyyy")</f>
        <v>2015</v>
      </c>
      <c r="AC765" s="10">
        <v>42112</v>
      </c>
      <c r="AD765" s="2">
        <v>-172.298</v>
      </c>
      <c r="AE765" s="2">
        <v>4</v>
      </c>
      <c r="AF765" s="2">
        <v>56.24</v>
      </c>
      <c r="AG765" s="2">
        <v>88233</v>
      </c>
      <c r="AH765" s="7" t="str">
        <f>IF(COUNTIF(Returns!$A$2:$A$1635,Orders!AG765)&gt;0,"Returned","Not Returned")</f>
        <v>Not Returned</v>
      </c>
    </row>
    <row r="766" spans="5:34" ht="12.75" customHeight="1" thickTop="1" thickBot="1" x14ac:dyDescent="0.3">
      <c r="E766" s="11">
        <v>18499</v>
      </c>
      <c r="F766" s="12" t="s">
        <v>37</v>
      </c>
      <c r="G766" s="12">
        <v>0.1</v>
      </c>
      <c r="H766" s="12">
        <v>110.99</v>
      </c>
      <c r="I766" s="12">
        <v>8.99</v>
      </c>
      <c r="J766" s="12">
        <v>1351</v>
      </c>
      <c r="K766" s="7" t="str">
        <f>IF(COUNTIF(Table1[Customer ID],Table1[[#This Row],[Customer ID]])&gt;1,"Repeat Customer","One-Time Customer")</f>
        <v>One-Time Customer</v>
      </c>
      <c r="L766" s="12" t="s">
        <v>1414</v>
      </c>
      <c r="M766" s="12" t="s">
        <v>27</v>
      </c>
      <c r="N766" s="12" t="s">
        <v>40</v>
      </c>
      <c r="O766" s="12" t="s">
        <v>77</v>
      </c>
      <c r="P766" s="12" t="s">
        <v>78</v>
      </c>
      <c r="Q766" s="12" t="s">
        <v>59</v>
      </c>
      <c r="R766" s="12" t="s">
        <v>1415</v>
      </c>
      <c r="S766" s="12">
        <v>0.56999999999999995</v>
      </c>
      <c r="T766" s="7">
        <f>Table1[[#This Row],[Profit]]/Table1[[#This Row],[Sales]]</f>
        <v>5.2334894389754378</v>
      </c>
      <c r="U766" s="12" t="s">
        <v>33</v>
      </c>
      <c r="V766" s="12" t="s">
        <v>136</v>
      </c>
      <c r="W766" s="12" t="s">
        <v>362</v>
      </c>
      <c r="X766" s="12" t="s">
        <v>1416</v>
      </c>
      <c r="Y766" s="12">
        <v>33063</v>
      </c>
      <c r="Z766" s="13">
        <v>42031</v>
      </c>
      <c r="AA766" s="14" t="str">
        <f>TEXT(Table1[[#This Row],[Order Date]],"mmmm")</f>
        <v>January</v>
      </c>
      <c r="AB766" s="8" t="str">
        <f>TEXT(Table1[[#This Row],[Order Date]],"yyyy")</f>
        <v>2015</v>
      </c>
      <c r="AC766" s="13">
        <v>42033</v>
      </c>
      <c r="AD766" s="12">
        <v>3285.48</v>
      </c>
      <c r="AE766" s="12">
        <v>7</v>
      </c>
      <c r="AF766" s="12">
        <v>627.78</v>
      </c>
      <c r="AG766" s="12">
        <v>88232</v>
      </c>
      <c r="AH766" s="7" t="str">
        <f>IF(COUNTIF(Returns!$A$2:$A$1635,Orders!AG766)&gt;0,"Returned","Not Returned")</f>
        <v>Not Returned</v>
      </c>
    </row>
    <row r="767" spans="5:34" ht="12.75" customHeight="1" thickTop="1" thickBot="1" x14ac:dyDescent="0.3">
      <c r="E767" s="9">
        <v>24232</v>
      </c>
      <c r="F767" s="2" t="s">
        <v>25</v>
      </c>
      <c r="G767" s="2">
        <v>0.05</v>
      </c>
      <c r="H767" s="2">
        <v>17.670000000000002</v>
      </c>
      <c r="I767" s="2">
        <v>8.99</v>
      </c>
      <c r="J767" s="2">
        <v>1352</v>
      </c>
      <c r="K767" s="7" t="str">
        <f>IF(COUNTIF(Table1[Customer ID],Table1[[#This Row],[Customer ID]])&gt;1,"Repeat Customer","One-Time Customer")</f>
        <v>One-Time Customer</v>
      </c>
      <c r="L767" s="2" t="s">
        <v>1417</v>
      </c>
      <c r="M767" s="2" t="s">
        <v>49</v>
      </c>
      <c r="N767" s="2" t="s">
        <v>40</v>
      </c>
      <c r="O767" s="2" t="s">
        <v>41</v>
      </c>
      <c r="P767" s="2" t="s">
        <v>50</v>
      </c>
      <c r="Q767" s="2" t="s">
        <v>51</v>
      </c>
      <c r="R767" s="2" t="s">
        <v>807</v>
      </c>
      <c r="S767" s="2">
        <v>0.47</v>
      </c>
      <c r="T767" s="7">
        <f>Table1[[#This Row],[Profit]]/Table1[[#This Row],[Sales]]</f>
        <v>0.1624216765453006</v>
      </c>
      <c r="U767" s="2" t="s">
        <v>33</v>
      </c>
      <c r="V767" s="2" t="s">
        <v>53</v>
      </c>
      <c r="W767" s="2" t="s">
        <v>415</v>
      </c>
      <c r="X767" s="2" t="s">
        <v>1418</v>
      </c>
      <c r="Y767" s="2">
        <v>20746</v>
      </c>
      <c r="Z767" s="10">
        <v>42124</v>
      </c>
      <c r="AA767" s="14" t="str">
        <f>TEXT(Table1[[#This Row],[Order Date]],"mmmm")</f>
        <v>April</v>
      </c>
      <c r="AB767" s="8" t="str">
        <f>TEXT(Table1[[#This Row],[Order Date]],"yyyy")</f>
        <v>2015</v>
      </c>
      <c r="AC767" s="10">
        <v>42125</v>
      </c>
      <c r="AD767" s="2">
        <v>46.036799999999999</v>
      </c>
      <c r="AE767" s="2">
        <v>16</v>
      </c>
      <c r="AF767" s="2">
        <v>283.44</v>
      </c>
      <c r="AG767" s="2">
        <v>88234</v>
      </c>
      <c r="AH767" s="7" t="str">
        <f>IF(COUNTIF(Returns!$A$2:$A$1635,Orders!AG767)&gt;0,"Returned","Not Returned")</f>
        <v>Not Returned</v>
      </c>
    </row>
    <row r="768" spans="5:34" ht="12.75" customHeight="1" thickTop="1" thickBot="1" x14ac:dyDescent="0.3">
      <c r="E768" s="11">
        <v>20870</v>
      </c>
      <c r="F768" s="12" t="s">
        <v>25</v>
      </c>
      <c r="G768" s="12">
        <v>0.1</v>
      </c>
      <c r="H768" s="12">
        <v>4.13</v>
      </c>
      <c r="I768" s="12">
        <v>0.99</v>
      </c>
      <c r="J768" s="12">
        <v>1354</v>
      </c>
      <c r="K768" s="7" t="str">
        <f>IF(COUNTIF(Table1[Customer ID],Table1[[#This Row],[Customer ID]])&gt;1,"Repeat Customer","One-Time Customer")</f>
        <v>Repeat Customer</v>
      </c>
      <c r="L768" s="12" t="s">
        <v>1419</v>
      </c>
      <c r="M768" s="12" t="s">
        <v>49</v>
      </c>
      <c r="N768" s="12" t="s">
        <v>114</v>
      </c>
      <c r="O768" s="12" t="s">
        <v>29</v>
      </c>
      <c r="P768" s="12" t="s">
        <v>134</v>
      </c>
      <c r="Q768" s="12" t="s">
        <v>59</v>
      </c>
      <c r="R768" s="12" t="s">
        <v>1420</v>
      </c>
      <c r="S768" s="12">
        <v>0.39</v>
      </c>
      <c r="T768" s="7">
        <f>Table1[[#This Row],[Profit]]/Table1[[#This Row],[Sales]]</f>
        <v>-0.12906024096385543</v>
      </c>
      <c r="U768" s="12" t="s">
        <v>33</v>
      </c>
      <c r="V768" s="12" t="s">
        <v>61</v>
      </c>
      <c r="W768" s="12" t="s">
        <v>130</v>
      </c>
      <c r="X768" s="12" t="s">
        <v>1421</v>
      </c>
      <c r="Y768" s="12">
        <v>76086</v>
      </c>
      <c r="Z768" s="13">
        <v>42046</v>
      </c>
      <c r="AA768" s="14" t="str">
        <f>TEXT(Table1[[#This Row],[Order Date]],"mmmm")</f>
        <v>February</v>
      </c>
      <c r="AB768" s="8" t="str">
        <f>TEXT(Table1[[#This Row],[Order Date]],"yyyy")</f>
        <v>2015</v>
      </c>
      <c r="AC768" s="13">
        <v>42046</v>
      </c>
      <c r="AD768" s="12">
        <v>-1.0712000000000002</v>
      </c>
      <c r="AE768" s="12">
        <v>2</v>
      </c>
      <c r="AF768" s="12">
        <v>8.3000000000000007</v>
      </c>
      <c r="AG768" s="12">
        <v>91209</v>
      </c>
      <c r="AH768" s="7" t="str">
        <f>IF(COUNTIF(Returns!$A$2:$A$1635,Orders!AG768)&gt;0,"Returned","Not Returned")</f>
        <v>Not Returned</v>
      </c>
    </row>
    <row r="769" spans="5:34" ht="12.75" customHeight="1" thickTop="1" thickBot="1" x14ac:dyDescent="0.3">
      <c r="E769" s="9">
        <v>20871</v>
      </c>
      <c r="F769" s="2" t="s">
        <v>25</v>
      </c>
      <c r="G769" s="2">
        <v>0.04</v>
      </c>
      <c r="H769" s="2">
        <v>4.9800000000000004</v>
      </c>
      <c r="I769" s="2">
        <v>0.49</v>
      </c>
      <c r="J769" s="2">
        <v>1354</v>
      </c>
      <c r="K769" s="7" t="str">
        <f>IF(COUNTIF(Table1[Customer ID],Table1[[#This Row],[Customer ID]])&gt;1,"Repeat Customer","One-Time Customer")</f>
        <v>Repeat Customer</v>
      </c>
      <c r="L769" s="2" t="s">
        <v>1419</v>
      </c>
      <c r="M769" s="2" t="s">
        <v>49</v>
      </c>
      <c r="N769" s="2" t="s">
        <v>114</v>
      </c>
      <c r="O769" s="2" t="s">
        <v>29</v>
      </c>
      <c r="P769" s="2" t="s">
        <v>134</v>
      </c>
      <c r="Q769" s="2" t="s">
        <v>59</v>
      </c>
      <c r="R769" s="2" t="s">
        <v>1422</v>
      </c>
      <c r="S769" s="2">
        <v>0.39</v>
      </c>
      <c r="T769" s="7">
        <f>Table1[[#This Row],[Profit]]/Table1[[#This Row],[Sales]]</f>
        <v>0.43928286852589649</v>
      </c>
      <c r="U769" s="2" t="s">
        <v>33</v>
      </c>
      <c r="V769" s="2" t="s">
        <v>61</v>
      </c>
      <c r="W769" s="2" t="s">
        <v>130</v>
      </c>
      <c r="X769" s="2" t="s">
        <v>1421</v>
      </c>
      <c r="Y769" s="2">
        <v>76086</v>
      </c>
      <c r="Z769" s="10">
        <v>42046</v>
      </c>
      <c r="AA769" s="14" t="str">
        <f>TEXT(Table1[[#This Row],[Order Date]],"mmmm")</f>
        <v>February</v>
      </c>
      <c r="AB769" s="8" t="str">
        <f>TEXT(Table1[[#This Row],[Order Date]],"yyyy")</f>
        <v>2015</v>
      </c>
      <c r="AC769" s="10">
        <v>42048</v>
      </c>
      <c r="AD769" s="2">
        <v>4.4104000000000001</v>
      </c>
      <c r="AE769" s="2">
        <v>2</v>
      </c>
      <c r="AF769" s="2">
        <v>10.039999999999999</v>
      </c>
      <c r="AG769" s="2">
        <v>91209</v>
      </c>
      <c r="AH769" s="7" t="str">
        <f>IF(COUNTIF(Returns!$A$2:$A$1635,Orders!AG769)&gt;0,"Returned","Not Returned")</f>
        <v>Not Returned</v>
      </c>
    </row>
    <row r="770" spans="5:34" ht="12.75" customHeight="1" thickTop="1" thickBot="1" x14ac:dyDescent="0.3">
      <c r="E770" s="11">
        <v>18733</v>
      </c>
      <c r="F770" s="12" t="s">
        <v>56</v>
      </c>
      <c r="G770" s="12">
        <v>0.03</v>
      </c>
      <c r="H770" s="12">
        <v>125.99</v>
      </c>
      <c r="I770" s="12">
        <v>7.69</v>
      </c>
      <c r="J770" s="12">
        <v>1357</v>
      </c>
      <c r="K770" s="7" t="str">
        <f>IF(COUNTIF(Table1[Customer ID],Table1[[#This Row],[Customer ID]])&gt;1,"Repeat Customer","One-Time Customer")</f>
        <v>Repeat Customer</v>
      </c>
      <c r="L770" s="12" t="s">
        <v>1423</v>
      </c>
      <c r="M770" s="12" t="s">
        <v>49</v>
      </c>
      <c r="N770" s="12" t="s">
        <v>40</v>
      </c>
      <c r="O770" s="12" t="s">
        <v>77</v>
      </c>
      <c r="P770" s="12" t="s">
        <v>78</v>
      </c>
      <c r="Q770" s="12" t="s">
        <v>59</v>
      </c>
      <c r="R770" s="12" t="s">
        <v>1225</v>
      </c>
      <c r="S770" s="12">
        <v>0.57999999999999996</v>
      </c>
      <c r="T770" s="7">
        <f>Table1[[#This Row],[Profit]]/Table1[[#This Row],[Sales]]</f>
        <v>0.51032241633983599</v>
      </c>
      <c r="U770" s="12" t="s">
        <v>33</v>
      </c>
      <c r="V770" s="12" t="s">
        <v>61</v>
      </c>
      <c r="W770" s="12" t="s">
        <v>130</v>
      </c>
      <c r="X770" s="12" t="s">
        <v>1424</v>
      </c>
      <c r="Y770" s="12">
        <v>78596</v>
      </c>
      <c r="Z770" s="13">
        <v>42158</v>
      </c>
      <c r="AA770" s="14" t="str">
        <f>TEXT(Table1[[#This Row],[Order Date]],"mmmm")</f>
        <v>June</v>
      </c>
      <c r="AB770" s="8" t="str">
        <f>TEXT(Table1[[#This Row],[Order Date]],"yyyy")</f>
        <v>2015</v>
      </c>
      <c r="AC770" s="13">
        <v>42160</v>
      </c>
      <c r="AD770" s="12">
        <v>500.95799999999997</v>
      </c>
      <c r="AE770" s="12">
        <v>9</v>
      </c>
      <c r="AF770" s="12">
        <v>981.65</v>
      </c>
      <c r="AG770" s="12">
        <v>88184</v>
      </c>
      <c r="AH770" s="7" t="str">
        <f>IF(COUNTIF(Returns!$A$2:$A$1635,Orders!AG770)&gt;0,"Returned","Not Returned")</f>
        <v>Not Returned</v>
      </c>
    </row>
    <row r="771" spans="5:34" ht="12.75" customHeight="1" thickTop="1" thickBot="1" x14ac:dyDescent="0.3">
      <c r="E771" s="9">
        <v>18645</v>
      </c>
      <c r="F771" s="2" t="s">
        <v>25</v>
      </c>
      <c r="G771" s="2">
        <v>7.0000000000000007E-2</v>
      </c>
      <c r="H771" s="2">
        <v>119.99</v>
      </c>
      <c r="I771" s="2">
        <v>16.8</v>
      </c>
      <c r="J771" s="2">
        <v>1357</v>
      </c>
      <c r="K771" s="7" t="str">
        <f>IF(COUNTIF(Table1[Customer ID],Table1[[#This Row],[Customer ID]])&gt;1,"Repeat Customer","One-Time Customer")</f>
        <v>Repeat Customer</v>
      </c>
      <c r="L771" s="2" t="s">
        <v>1423</v>
      </c>
      <c r="M771" s="2" t="s">
        <v>39</v>
      </c>
      <c r="N771" s="2" t="s">
        <v>40</v>
      </c>
      <c r="O771" s="2" t="s">
        <v>77</v>
      </c>
      <c r="P771" s="2" t="s">
        <v>85</v>
      </c>
      <c r="Q771" s="2" t="s">
        <v>121</v>
      </c>
      <c r="R771" s="2" t="s">
        <v>1425</v>
      </c>
      <c r="S771" s="2">
        <v>0.35</v>
      </c>
      <c r="T771" s="7">
        <f>Table1[[#This Row],[Profit]]/Table1[[#This Row],[Sales]]</f>
        <v>0.69</v>
      </c>
      <c r="U771" s="2" t="s">
        <v>33</v>
      </c>
      <c r="V771" s="2" t="s">
        <v>61</v>
      </c>
      <c r="W771" s="2" t="s">
        <v>130</v>
      </c>
      <c r="X771" s="2" t="s">
        <v>1424</v>
      </c>
      <c r="Y771" s="2">
        <v>78596</v>
      </c>
      <c r="Z771" s="10">
        <v>42183</v>
      </c>
      <c r="AA771" s="14" t="str">
        <f>TEXT(Table1[[#This Row],[Order Date]],"mmmm")</f>
        <v>June</v>
      </c>
      <c r="AB771" s="8" t="str">
        <f>TEXT(Table1[[#This Row],[Order Date]],"yyyy")</f>
        <v>2015</v>
      </c>
      <c r="AC771" s="10">
        <v>42185</v>
      </c>
      <c r="AD771" s="2">
        <v>1206.5961</v>
      </c>
      <c r="AE771" s="2">
        <v>15</v>
      </c>
      <c r="AF771" s="2">
        <v>1748.69</v>
      </c>
      <c r="AG771" s="2">
        <v>88185</v>
      </c>
      <c r="AH771" s="7" t="str">
        <f>IF(COUNTIF(Returns!$A$2:$A$1635,Orders!AG771)&gt;0,"Returned","Not Returned")</f>
        <v>Not Returned</v>
      </c>
    </row>
    <row r="772" spans="5:34" ht="12.75" customHeight="1" thickTop="1" thickBot="1" x14ac:dyDescent="0.3">
      <c r="E772" s="11">
        <v>20830</v>
      </c>
      <c r="F772" s="12" t="s">
        <v>25</v>
      </c>
      <c r="G772" s="12">
        <v>0.03</v>
      </c>
      <c r="H772" s="12">
        <v>14.34</v>
      </c>
      <c r="I772" s="12">
        <v>5</v>
      </c>
      <c r="J772" s="12">
        <v>1360</v>
      </c>
      <c r="K772" s="7" t="str">
        <f>IF(COUNTIF(Table1[Customer ID],Table1[[#This Row],[Customer ID]])&gt;1,"Repeat Customer","One-Time Customer")</f>
        <v>One-Time Customer</v>
      </c>
      <c r="L772" s="12" t="s">
        <v>1426</v>
      </c>
      <c r="M772" s="12" t="s">
        <v>49</v>
      </c>
      <c r="N772" s="12" t="s">
        <v>114</v>
      </c>
      <c r="O772" s="12" t="s">
        <v>41</v>
      </c>
      <c r="P772" s="12" t="s">
        <v>50</v>
      </c>
      <c r="Q772" s="12" t="s">
        <v>51</v>
      </c>
      <c r="R772" s="12" t="s">
        <v>1427</v>
      </c>
      <c r="S772" s="12">
        <v>0.49</v>
      </c>
      <c r="T772" s="7">
        <f>Table1[[#This Row],[Profit]]/Table1[[#This Row],[Sales]]</f>
        <v>0.69</v>
      </c>
      <c r="U772" s="12" t="s">
        <v>33</v>
      </c>
      <c r="V772" s="12" t="s">
        <v>61</v>
      </c>
      <c r="W772" s="12" t="s">
        <v>330</v>
      </c>
      <c r="X772" s="12" t="s">
        <v>1428</v>
      </c>
      <c r="Y772" s="12">
        <v>52761</v>
      </c>
      <c r="Z772" s="13">
        <v>42030</v>
      </c>
      <c r="AA772" s="14" t="str">
        <f>TEXT(Table1[[#This Row],[Order Date]],"mmmm")</f>
        <v>January</v>
      </c>
      <c r="AB772" s="8" t="str">
        <f>TEXT(Table1[[#This Row],[Order Date]],"yyyy")</f>
        <v>2015</v>
      </c>
      <c r="AC772" s="13">
        <v>42031</v>
      </c>
      <c r="AD772" s="12">
        <v>82.310099999999991</v>
      </c>
      <c r="AE772" s="12">
        <v>8</v>
      </c>
      <c r="AF772" s="12">
        <v>119.29</v>
      </c>
      <c r="AG772" s="12">
        <v>89595</v>
      </c>
      <c r="AH772" s="7" t="str">
        <f>IF(COUNTIF(Returns!$A$2:$A$1635,Orders!AG772)&gt;0,"Returned","Not Returned")</f>
        <v>Not Returned</v>
      </c>
    </row>
    <row r="773" spans="5:34" ht="12.75" customHeight="1" thickTop="1" thickBot="1" x14ac:dyDescent="0.3">
      <c r="E773" s="9">
        <v>20829</v>
      </c>
      <c r="F773" s="2" t="s">
        <v>25</v>
      </c>
      <c r="G773" s="2">
        <v>0.01</v>
      </c>
      <c r="H773" s="2">
        <v>2.89</v>
      </c>
      <c r="I773" s="2">
        <v>0.5</v>
      </c>
      <c r="J773" s="2">
        <v>1361</v>
      </c>
      <c r="K773" s="7" t="str">
        <f>IF(COUNTIF(Table1[Customer ID],Table1[[#This Row],[Customer ID]])&gt;1,"Repeat Customer","One-Time Customer")</f>
        <v>Repeat Customer</v>
      </c>
      <c r="L773" s="2" t="s">
        <v>1429</v>
      </c>
      <c r="M773" s="2" t="s">
        <v>49</v>
      </c>
      <c r="N773" s="2" t="s">
        <v>114</v>
      </c>
      <c r="O773" s="2" t="s">
        <v>29</v>
      </c>
      <c r="P773" s="2" t="s">
        <v>134</v>
      </c>
      <c r="Q773" s="2" t="s">
        <v>59</v>
      </c>
      <c r="R773" s="2" t="s">
        <v>789</v>
      </c>
      <c r="S773" s="2">
        <v>0.38</v>
      </c>
      <c r="T773" s="7">
        <f>Table1[[#This Row],[Profit]]/Table1[[#This Row],[Sales]]</f>
        <v>0.39727272727272728</v>
      </c>
      <c r="U773" s="2" t="s">
        <v>33</v>
      </c>
      <c r="V773" s="2" t="s">
        <v>61</v>
      </c>
      <c r="W773" s="2" t="s">
        <v>300</v>
      </c>
      <c r="X773" s="2" t="s">
        <v>1430</v>
      </c>
      <c r="Y773" s="2">
        <v>48101</v>
      </c>
      <c r="Z773" s="10">
        <v>42030</v>
      </c>
      <c r="AA773" s="14" t="str">
        <f>TEXT(Table1[[#This Row],[Order Date]],"mmmm")</f>
        <v>January</v>
      </c>
      <c r="AB773" s="8" t="str">
        <f>TEXT(Table1[[#This Row],[Order Date]],"yyyy")</f>
        <v>2015</v>
      </c>
      <c r="AC773" s="10">
        <v>42032</v>
      </c>
      <c r="AD773" s="2">
        <v>1.2236</v>
      </c>
      <c r="AE773" s="2">
        <v>1</v>
      </c>
      <c r="AF773" s="2">
        <v>3.08</v>
      </c>
      <c r="AG773" s="2">
        <v>89595</v>
      </c>
      <c r="AH773" s="7" t="str">
        <f>IF(COUNTIF(Returns!$A$2:$A$1635,Orders!AG773)&gt;0,"Returned","Not Returned")</f>
        <v>Not Returned</v>
      </c>
    </row>
    <row r="774" spans="5:34" ht="12.75" customHeight="1" thickTop="1" thickBot="1" x14ac:dyDescent="0.3">
      <c r="E774" s="11">
        <v>24432</v>
      </c>
      <c r="F774" s="12" t="s">
        <v>47</v>
      </c>
      <c r="G774" s="12">
        <v>0.01</v>
      </c>
      <c r="H774" s="12">
        <v>6.48</v>
      </c>
      <c r="I774" s="12">
        <v>6.22</v>
      </c>
      <c r="J774" s="12">
        <v>1361</v>
      </c>
      <c r="K774" s="7" t="str">
        <f>IF(COUNTIF(Table1[Customer ID],Table1[[#This Row],[Customer ID]])&gt;1,"Repeat Customer","One-Time Customer")</f>
        <v>Repeat Customer</v>
      </c>
      <c r="L774" s="12" t="s">
        <v>1429</v>
      </c>
      <c r="M774" s="12" t="s">
        <v>27</v>
      </c>
      <c r="N774" s="12" t="s">
        <v>114</v>
      </c>
      <c r="O774" s="12" t="s">
        <v>29</v>
      </c>
      <c r="P774" s="12" t="s">
        <v>93</v>
      </c>
      <c r="Q774" s="12" t="s">
        <v>59</v>
      </c>
      <c r="R774" s="12" t="s">
        <v>1431</v>
      </c>
      <c r="S774" s="12">
        <v>0.37</v>
      </c>
      <c r="T774" s="7">
        <f>Table1[[#This Row],[Profit]]/Table1[[#This Row],[Sales]]</f>
        <v>-0.22503887129283043</v>
      </c>
      <c r="U774" s="12" t="s">
        <v>33</v>
      </c>
      <c r="V774" s="12" t="s">
        <v>61</v>
      </c>
      <c r="W774" s="12" t="s">
        <v>300</v>
      </c>
      <c r="X774" s="12" t="s">
        <v>1430</v>
      </c>
      <c r="Y774" s="12">
        <v>48101</v>
      </c>
      <c r="Z774" s="13">
        <v>42045</v>
      </c>
      <c r="AA774" s="14" t="str">
        <f>TEXT(Table1[[#This Row],[Order Date]],"mmmm")</f>
        <v>February</v>
      </c>
      <c r="AB774" s="8" t="str">
        <f>TEXT(Table1[[#This Row],[Order Date]],"yyyy")</f>
        <v>2015</v>
      </c>
      <c r="AC774" s="13">
        <v>42046</v>
      </c>
      <c r="AD774" s="12">
        <v>-15.6312</v>
      </c>
      <c r="AE774" s="12">
        <v>9</v>
      </c>
      <c r="AF774" s="12">
        <v>69.459999999999994</v>
      </c>
      <c r="AG774" s="12">
        <v>89596</v>
      </c>
      <c r="AH774" s="7" t="str">
        <f>IF(COUNTIF(Returns!$A$2:$A$1635,Orders!AG774)&gt;0,"Returned","Not Returned")</f>
        <v>Not Returned</v>
      </c>
    </row>
    <row r="775" spans="5:34" ht="12.75" customHeight="1" thickTop="1" thickBot="1" x14ac:dyDescent="0.3">
      <c r="E775" s="9">
        <v>24433</v>
      </c>
      <c r="F775" s="2" t="s">
        <v>47</v>
      </c>
      <c r="G775" s="2">
        <v>0.03</v>
      </c>
      <c r="H775" s="2">
        <v>85.99</v>
      </c>
      <c r="I775" s="2">
        <v>3.3</v>
      </c>
      <c r="J775" s="2">
        <v>1361</v>
      </c>
      <c r="K775" s="7" t="str">
        <f>IF(COUNTIF(Table1[Customer ID],Table1[[#This Row],[Customer ID]])&gt;1,"Repeat Customer","One-Time Customer")</f>
        <v>Repeat Customer</v>
      </c>
      <c r="L775" s="2" t="s">
        <v>1429</v>
      </c>
      <c r="M775" s="2" t="s">
        <v>49</v>
      </c>
      <c r="N775" s="2" t="s">
        <v>114</v>
      </c>
      <c r="O775" s="2" t="s">
        <v>77</v>
      </c>
      <c r="P775" s="2" t="s">
        <v>78</v>
      </c>
      <c r="Q775" s="2" t="s">
        <v>51</v>
      </c>
      <c r="R775" s="2" t="s">
        <v>535</v>
      </c>
      <c r="S775" s="2">
        <v>0.37</v>
      </c>
      <c r="T775" s="7">
        <f>Table1[[#This Row],[Profit]]/Table1[[#This Row],[Sales]]</f>
        <v>0.69</v>
      </c>
      <c r="U775" s="2" t="s">
        <v>33</v>
      </c>
      <c r="V775" s="2" t="s">
        <v>61</v>
      </c>
      <c r="W775" s="2" t="s">
        <v>300</v>
      </c>
      <c r="X775" s="2" t="s">
        <v>1430</v>
      </c>
      <c r="Y775" s="2">
        <v>48101</v>
      </c>
      <c r="Z775" s="10">
        <v>42045</v>
      </c>
      <c r="AA775" s="14" t="str">
        <f>TEXT(Table1[[#This Row],[Order Date]],"mmmm")</f>
        <v>February</v>
      </c>
      <c r="AB775" s="8" t="str">
        <f>TEXT(Table1[[#This Row],[Order Date]],"yyyy")</f>
        <v>2015</v>
      </c>
      <c r="AC775" s="10">
        <v>42047</v>
      </c>
      <c r="AD775" s="2">
        <v>790.54679999999996</v>
      </c>
      <c r="AE775" s="2">
        <v>16</v>
      </c>
      <c r="AF775" s="2">
        <v>1145.72</v>
      </c>
      <c r="AG775" s="2">
        <v>89596</v>
      </c>
      <c r="AH775" s="7" t="str">
        <f>IF(COUNTIF(Returns!$A$2:$A$1635,Orders!AG775)&gt;0,"Returned","Not Returned")</f>
        <v>Not Returned</v>
      </c>
    </row>
    <row r="776" spans="5:34" ht="12.75" customHeight="1" thickTop="1" thickBot="1" x14ac:dyDescent="0.3">
      <c r="E776" s="11">
        <v>23011</v>
      </c>
      <c r="F776" s="12" t="s">
        <v>56</v>
      </c>
      <c r="G776" s="12">
        <v>0.05</v>
      </c>
      <c r="H776" s="12">
        <v>12.97</v>
      </c>
      <c r="I776" s="12">
        <v>1.49</v>
      </c>
      <c r="J776" s="12">
        <v>1363</v>
      </c>
      <c r="K776" s="7" t="str">
        <f>IF(COUNTIF(Table1[Customer ID],Table1[[#This Row],[Customer ID]])&gt;1,"Repeat Customer","One-Time Customer")</f>
        <v>Repeat Customer</v>
      </c>
      <c r="L776" s="12" t="s">
        <v>1432</v>
      </c>
      <c r="M776" s="12" t="s">
        <v>49</v>
      </c>
      <c r="N776" s="12" t="s">
        <v>114</v>
      </c>
      <c r="O776" s="12" t="s">
        <v>29</v>
      </c>
      <c r="P776" s="12" t="s">
        <v>109</v>
      </c>
      <c r="Q776" s="12" t="s">
        <v>59</v>
      </c>
      <c r="R776" s="12" t="s">
        <v>1433</v>
      </c>
      <c r="S776" s="12">
        <v>0.35</v>
      </c>
      <c r="T776" s="7">
        <f>Table1[[#This Row],[Profit]]/Table1[[#This Row],[Sales]]</f>
        <v>0.20728100113765641</v>
      </c>
      <c r="U776" s="12" t="s">
        <v>33</v>
      </c>
      <c r="V776" s="12" t="s">
        <v>136</v>
      </c>
      <c r="W776" s="12" t="s">
        <v>362</v>
      </c>
      <c r="X776" s="12" t="s">
        <v>1434</v>
      </c>
      <c r="Y776" s="12">
        <v>32707</v>
      </c>
      <c r="Z776" s="13">
        <v>42039</v>
      </c>
      <c r="AA776" s="14" t="str">
        <f>TEXT(Table1[[#This Row],[Order Date]],"mmmm")</f>
        <v>February</v>
      </c>
      <c r="AB776" s="8" t="str">
        <f>TEXT(Table1[[#This Row],[Order Date]],"yyyy")</f>
        <v>2015</v>
      </c>
      <c r="AC776" s="13">
        <v>42041</v>
      </c>
      <c r="AD776" s="12">
        <v>5.4659999999999993</v>
      </c>
      <c r="AE776" s="12">
        <v>2</v>
      </c>
      <c r="AF776" s="12">
        <v>26.37</v>
      </c>
      <c r="AG776" s="12">
        <v>89993</v>
      </c>
      <c r="AH776" s="7" t="str">
        <f>IF(COUNTIF(Returns!$A$2:$A$1635,Orders!AG776)&gt;0,"Returned","Not Returned")</f>
        <v>Not Returned</v>
      </c>
    </row>
    <row r="777" spans="5:34" ht="12.75" customHeight="1" thickTop="1" thickBot="1" x14ac:dyDescent="0.3">
      <c r="E777" s="9">
        <v>23012</v>
      </c>
      <c r="F777" s="2" t="s">
        <v>56</v>
      </c>
      <c r="G777" s="2">
        <v>0.06</v>
      </c>
      <c r="H777" s="2">
        <v>5.81</v>
      </c>
      <c r="I777" s="2">
        <v>3.37</v>
      </c>
      <c r="J777" s="2">
        <v>1363</v>
      </c>
      <c r="K777" s="7" t="str">
        <f>IF(COUNTIF(Table1[Customer ID],Table1[[#This Row],[Customer ID]])&gt;1,"Repeat Customer","One-Time Customer")</f>
        <v>Repeat Customer</v>
      </c>
      <c r="L777" s="2" t="s">
        <v>1432</v>
      </c>
      <c r="M777" s="2" t="s">
        <v>49</v>
      </c>
      <c r="N777" s="2" t="s">
        <v>114</v>
      </c>
      <c r="O777" s="2" t="s">
        <v>29</v>
      </c>
      <c r="P777" s="2" t="s">
        <v>66</v>
      </c>
      <c r="Q777" s="2" t="s">
        <v>31</v>
      </c>
      <c r="R777" s="2" t="s">
        <v>1435</v>
      </c>
      <c r="S777" s="2">
        <v>0.54</v>
      </c>
      <c r="T777" s="7">
        <f>Table1[[#This Row],[Profit]]/Table1[[#This Row],[Sales]]</f>
        <v>-2.7903854790419165</v>
      </c>
      <c r="U777" s="2" t="s">
        <v>33</v>
      </c>
      <c r="V777" s="2" t="s">
        <v>136</v>
      </c>
      <c r="W777" s="2" t="s">
        <v>362</v>
      </c>
      <c r="X777" s="2" t="s">
        <v>1434</v>
      </c>
      <c r="Y777" s="2">
        <v>32707</v>
      </c>
      <c r="Z777" s="10">
        <v>42039</v>
      </c>
      <c r="AA777" s="14" t="str">
        <f>TEXT(Table1[[#This Row],[Order Date]],"mmmm")</f>
        <v>February</v>
      </c>
      <c r="AB777" s="8" t="str">
        <f>TEXT(Table1[[#This Row],[Order Date]],"yyyy")</f>
        <v>2015</v>
      </c>
      <c r="AC777" s="10">
        <v>42041</v>
      </c>
      <c r="AD777" s="2">
        <v>-149.1182</v>
      </c>
      <c r="AE777" s="2">
        <v>9</v>
      </c>
      <c r="AF777" s="2">
        <v>53.44</v>
      </c>
      <c r="AG777" s="2">
        <v>89993</v>
      </c>
      <c r="AH777" s="7" t="str">
        <f>IF(COUNTIF(Returns!$A$2:$A$1635,Orders!AG777)&gt;0,"Returned","Not Returned")</f>
        <v>Not Returned</v>
      </c>
    </row>
    <row r="778" spans="5:34" ht="12.75" customHeight="1" thickTop="1" thickBot="1" x14ac:dyDescent="0.3">
      <c r="E778" s="11">
        <v>19333</v>
      </c>
      <c r="F778" s="12" t="s">
        <v>37</v>
      </c>
      <c r="G778" s="12">
        <v>0.1</v>
      </c>
      <c r="H778" s="12">
        <v>5.98</v>
      </c>
      <c r="I778" s="12">
        <v>5.35</v>
      </c>
      <c r="J778" s="12">
        <v>1364</v>
      </c>
      <c r="K778" s="7" t="str">
        <f>IF(COUNTIF(Table1[Customer ID],Table1[[#This Row],[Customer ID]])&gt;1,"Repeat Customer","One-Time Customer")</f>
        <v>One-Time Customer</v>
      </c>
      <c r="L778" s="12" t="s">
        <v>1436</v>
      </c>
      <c r="M778" s="12" t="s">
        <v>49</v>
      </c>
      <c r="N778" s="12" t="s">
        <v>40</v>
      </c>
      <c r="O778" s="12" t="s">
        <v>29</v>
      </c>
      <c r="P778" s="12" t="s">
        <v>93</v>
      </c>
      <c r="Q778" s="12" t="s">
        <v>59</v>
      </c>
      <c r="R778" s="12" t="s">
        <v>1437</v>
      </c>
      <c r="S778" s="12">
        <v>0.4</v>
      </c>
      <c r="T778" s="7">
        <f>Table1[[#This Row],[Profit]]/Table1[[#This Row],[Sales]]</f>
        <v>-1.5741192884548307</v>
      </c>
      <c r="U778" s="12" t="s">
        <v>33</v>
      </c>
      <c r="V778" s="12" t="s">
        <v>53</v>
      </c>
      <c r="W778" s="12" t="s">
        <v>415</v>
      </c>
      <c r="X778" s="12" t="s">
        <v>1418</v>
      </c>
      <c r="Y778" s="12">
        <v>20746</v>
      </c>
      <c r="Z778" s="13">
        <v>42080</v>
      </c>
      <c r="AA778" s="14" t="str">
        <f>TEXT(Table1[[#This Row],[Order Date]],"mmmm")</f>
        <v>March</v>
      </c>
      <c r="AB778" s="8" t="str">
        <f>TEXT(Table1[[#This Row],[Order Date]],"yyyy")</f>
        <v>2015</v>
      </c>
      <c r="AC778" s="13">
        <v>42080</v>
      </c>
      <c r="AD778" s="12">
        <v>-90.26</v>
      </c>
      <c r="AE778" s="12">
        <v>10</v>
      </c>
      <c r="AF778" s="12">
        <v>57.34</v>
      </c>
      <c r="AG778" s="12">
        <v>89994</v>
      </c>
      <c r="AH778" s="7" t="str">
        <f>IF(COUNTIF(Returns!$A$2:$A$1635,Orders!AG778)&gt;0,"Returned","Not Returned")</f>
        <v>Not Returned</v>
      </c>
    </row>
    <row r="779" spans="5:34" ht="12.75" customHeight="1" thickTop="1" thickBot="1" x14ac:dyDescent="0.3">
      <c r="E779" s="9">
        <v>20539</v>
      </c>
      <c r="F779" s="2" t="s">
        <v>56</v>
      </c>
      <c r="G779" s="2">
        <v>0.03</v>
      </c>
      <c r="H779" s="2">
        <v>73.98</v>
      </c>
      <c r="I779" s="2">
        <v>14.52</v>
      </c>
      <c r="J779" s="2">
        <v>1367</v>
      </c>
      <c r="K779" s="7" t="str">
        <f>IF(COUNTIF(Table1[Customer ID],Table1[[#This Row],[Customer ID]])&gt;1,"Repeat Customer","One-Time Customer")</f>
        <v>One-Time Customer</v>
      </c>
      <c r="L779" s="2" t="s">
        <v>1438</v>
      </c>
      <c r="M779" s="2" t="s">
        <v>49</v>
      </c>
      <c r="N779" s="2" t="s">
        <v>114</v>
      </c>
      <c r="O779" s="2" t="s">
        <v>77</v>
      </c>
      <c r="P779" s="2" t="s">
        <v>180</v>
      </c>
      <c r="Q779" s="2" t="s">
        <v>59</v>
      </c>
      <c r="R779" s="2" t="s">
        <v>1140</v>
      </c>
      <c r="S779" s="2">
        <v>0.65</v>
      </c>
      <c r="T779" s="7">
        <f>Table1[[#This Row],[Profit]]/Table1[[#This Row],[Sales]]</f>
        <v>-4.1284687420906092</v>
      </c>
      <c r="U779" s="2" t="s">
        <v>33</v>
      </c>
      <c r="V779" s="2" t="s">
        <v>61</v>
      </c>
      <c r="W779" s="2" t="s">
        <v>130</v>
      </c>
      <c r="X779" s="2" t="s">
        <v>1439</v>
      </c>
      <c r="Y779" s="2">
        <v>79424</v>
      </c>
      <c r="Z779" s="10">
        <v>42011</v>
      </c>
      <c r="AA779" s="14" t="str">
        <f>TEXT(Table1[[#This Row],[Order Date]],"mmmm")</f>
        <v>January</v>
      </c>
      <c r="AB779" s="8" t="str">
        <f>TEXT(Table1[[#This Row],[Order Date]],"yyyy")</f>
        <v>2015</v>
      </c>
      <c r="AC779" s="10">
        <v>42014</v>
      </c>
      <c r="AD779" s="2">
        <v>-326.23159999999996</v>
      </c>
      <c r="AE779" s="2">
        <v>1</v>
      </c>
      <c r="AF779" s="2">
        <v>79.02</v>
      </c>
      <c r="AG779" s="2">
        <v>90513</v>
      </c>
      <c r="AH779" s="7" t="str">
        <f>IF(COUNTIF(Returns!$A$2:$A$1635,Orders!AG779)&gt;0,"Returned","Not Returned")</f>
        <v>Not Returned</v>
      </c>
    </row>
    <row r="780" spans="5:34" ht="12.75" customHeight="1" thickTop="1" thickBot="1" x14ac:dyDescent="0.3">
      <c r="E780" s="11">
        <v>26034</v>
      </c>
      <c r="F780" s="12" t="s">
        <v>56</v>
      </c>
      <c r="G780" s="12">
        <v>0.09</v>
      </c>
      <c r="H780" s="12">
        <v>4.55</v>
      </c>
      <c r="I780" s="12">
        <v>1.49</v>
      </c>
      <c r="J780" s="12">
        <v>1368</v>
      </c>
      <c r="K780" s="7" t="str">
        <f>IF(COUNTIF(Table1[Customer ID],Table1[[#This Row],[Customer ID]])&gt;1,"Repeat Customer","One-Time Customer")</f>
        <v>One-Time Customer</v>
      </c>
      <c r="L780" s="12" t="s">
        <v>1440</v>
      </c>
      <c r="M780" s="12" t="s">
        <v>49</v>
      </c>
      <c r="N780" s="12" t="s">
        <v>114</v>
      </c>
      <c r="O780" s="12" t="s">
        <v>29</v>
      </c>
      <c r="P780" s="12" t="s">
        <v>109</v>
      </c>
      <c r="Q780" s="12" t="s">
        <v>59</v>
      </c>
      <c r="R780" s="12" t="s">
        <v>1441</v>
      </c>
      <c r="S780" s="12">
        <v>0.35</v>
      </c>
      <c r="T780" s="7">
        <f>Table1[[#This Row],[Profit]]/Table1[[#This Row],[Sales]]</f>
        <v>0.66396856581532415</v>
      </c>
      <c r="U780" s="12" t="s">
        <v>33</v>
      </c>
      <c r="V780" s="12" t="s">
        <v>61</v>
      </c>
      <c r="W780" s="12" t="s">
        <v>130</v>
      </c>
      <c r="X780" s="12" t="s">
        <v>1442</v>
      </c>
      <c r="Y780" s="12">
        <v>75901</v>
      </c>
      <c r="Z780" s="13">
        <v>42086</v>
      </c>
      <c r="AA780" s="14" t="str">
        <f>TEXT(Table1[[#This Row],[Order Date]],"mmmm")</f>
        <v>March</v>
      </c>
      <c r="AB780" s="8" t="str">
        <f>TEXT(Table1[[#This Row],[Order Date]],"yyyy")</f>
        <v>2015</v>
      </c>
      <c r="AC780" s="13">
        <v>42088</v>
      </c>
      <c r="AD780" s="12">
        <v>16.898</v>
      </c>
      <c r="AE780" s="12">
        <v>6</v>
      </c>
      <c r="AF780" s="12">
        <v>25.45</v>
      </c>
      <c r="AG780" s="12">
        <v>90514</v>
      </c>
      <c r="AH780" s="7" t="str">
        <f>IF(COUNTIF(Returns!$A$2:$A$1635,Orders!AG780)&gt;0,"Returned","Not Returned")</f>
        <v>Not Returned</v>
      </c>
    </row>
    <row r="781" spans="5:34" ht="12.75" customHeight="1" thickTop="1" thickBot="1" x14ac:dyDescent="0.3">
      <c r="E781" s="9">
        <v>26035</v>
      </c>
      <c r="F781" s="2" t="s">
        <v>56</v>
      </c>
      <c r="G781" s="2">
        <v>7.0000000000000007E-2</v>
      </c>
      <c r="H781" s="2">
        <v>9.7799999999999994</v>
      </c>
      <c r="I781" s="2">
        <v>5.76</v>
      </c>
      <c r="J781" s="2">
        <v>1369</v>
      </c>
      <c r="K781" s="7" t="str">
        <f>IF(COUNTIF(Table1[Customer ID],Table1[[#This Row],[Customer ID]])&gt;1,"Repeat Customer","One-Time Customer")</f>
        <v>One-Time Customer</v>
      </c>
      <c r="L781" s="2" t="s">
        <v>1443</v>
      </c>
      <c r="M781" s="2" t="s">
        <v>27</v>
      </c>
      <c r="N781" s="2" t="s">
        <v>114</v>
      </c>
      <c r="O781" s="2" t="s">
        <v>29</v>
      </c>
      <c r="P781" s="2" t="s">
        <v>69</v>
      </c>
      <c r="Q781" s="2" t="s">
        <v>59</v>
      </c>
      <c r="R781" s="2" t="s">
        <v>1265</v>
      </c>
      <c r="S781" s="2">
        <v>0.35</v>
      </c>
      <c r="T781" s="7">
        <f>Table1[[#This Row],[Profit]]/Table1[[#This Row],[Sales]]</f>
        <v>0.18190028901734104</v>
      </c>
      <c r="U781" s="2" t="s">
        <v>33</v>
      </c>
      <c r="V781" s="2" t="s">
        <v>61</v>
      </c>
      <c r="W781" s="2" t="s">
        <v>130</v>
      </c>
      <c r="X781" s="2" t="s">
        <v>1444</v>
      </c>
      <c r="Y781" s="2">
        <v>76063</v>
      </c>
      <c r="Z781" s="10">
        <v>42086</v>
      </c>
      <c r="AA781" s="14" t="str">
        <f>TEXT(Table1[[#This Row],[Order Date]],"mmmm")</f>
        <v>March</v>
      </c>
      <c r="AB781" s="8" t="str">
        <f>TEXT(Table1[[#This Row],[Order Date]],"yyyy")</f>
        <v>2015</v>
      </c>
      <c r="AC781" s="10">
        <v>42088</v>
      </c>
      <c r="AD781" s="2">
        <v>20.14</v>
      </c>
      <c r="AE781" s="2">
        <v>11</v>
      </c>
      <c r="AF781" s="2">
        <v>110.72</v>
      </c>
      <c r="AG781" s="2">
        <v>90514</v>
      </c>
      <c r="AH781" s="7" t="str">
        <f>IF(COUNTIF(Returns!$A$2:$A$1635,Orders!AG781)&gt;0,"Returned","Not Returned")</f>
        <v>Not Returned</v>
      </c>
    </row>
    <row r="782" spans="5:34" ht="12.75" customHeight="1" thickTop="1" thickBot="1" x14ac:dyDescent="0.3">
      <c r="E782" s="11">
        <v>24534</v>
      </c>
      <c r="F782" s="12" t="s">
        <v>47</v>
      </c>
      <c r="G782" s="12">
        <v>0.06</v>
      </c>
      <c r="H782" s="12">
        <v>44.01</v>
      </c>
      <c r="I782" s="12">
        <v>3.5</v>
      </c>
      <c r="J782" s="12">
        <v>1374</v>
      </c>
      <c r="K782" s="7" t="str">
        <f>IF(COUNTIF(Table1[Customer ID],Table1[[#This Row],[Customer ID]])&gt;1,"Repeat Customer","One-Time Customer")</f>
        <v>One-Time Customer</v>
      </c>
      <c r="L782" s="12" t="s">
        <v>1445</v>
      </c>
      <c r="M782" s="12" t="s">
        <v>49</v>
      </c>
      <c r="N782" s="12" t="s">
        <v>40</v>
      </c>
      <c r="O782" s="12" t="s">
        <v>29</v>
      </c>
      <c r="P782" s="12" t="s">
        <v>257</v>
      </c>
      <c r="Q782" s="12" t="s">
        <v>59</v>
      </c>
      <c r="R782" s="12" t="s">
        <v>1446</v>
      </c>
      <c r="S782" s="12">
        <v>0.59</v>
      </c>
      <c r="T782" s="7">
        <f>Table1[[#This Row],[Profit]]/Table1[[#This Row],[Sales]]</f>
        <v>-0.45232211333617384</v>
      </c>
      <c r="U782" s="12" t="s">
        <v>33</v>
      </c>
      <c r="V782" s="12" t="s">
        <v>34</v>
      </c>
      <c r="W782" s="12" t="s">
        <v>45</v>
      </c>
      <c r="X782" s="12" t="s">
        <v>1447</v>
      </c>
      <c r="Y782" s="12">
        <v>95207</v>
      </c>
      <c r="Z782" s="13">
        <v>42162</v>
      </c>
      <c r="AA782" s="14" t="str">
        <f>TEXT(Table1[[#This Row],[Order Date]],"mmmm")</f>
        <v>June</v>
      </c>
      <c r="AB782" s="8" t="str">
        <f>TEXT(Table1[[#This Row],[Order Date]],"yyyy")</f>
        <v>2015</v>
      </c>
      <c r="AC782" s="13">
        <v>42163</v>
      </c>
      <c r="AD782" s="12">
        <v>-21.231999999999999</v>
      </c>
      <c r="AE782" s="12">
        <v>1</v>
      </c>
      <c r="AF782" s="12">
        <v>46.94</v>
      </c>
      <c r="AG782" s="12">
        <v>88212</v>
      </c>
      <c r="AH782" s="7" t="str">
        <f>IF(COUNTIF(Returns!$A$2:$A$1635,Orders!AG782)&gt;0,"Returned","Not Returned")</f>
        <v>Not Returned</v>
      </c>
    </row>
    <row r="783" spans="5:34" ht="12.75" customHeight="1" thickTop="1" thickBot="1" x14ac:dyDescent="0.3">
      <c r="E783" s="9">
        <v>19932</v>
      </c>
      <c r="F783" s="2" t="s">
        <v>106</v>
      </c>
      <c r="G783" s="2">
        <v>0.05</v>
      </c>
      <c r="H783" s="2">
        <v>2.89</v>
      </c>
      <c r="I783" s="2">
        <v>0.5</v>
      </c>
      <c r="J783" s="2">
        <v>1380</v>
      </c>
      <c r="K783" s="7" t="str">
        <f>IF(COUNTIF(Table1[Customer ID],Table1[[#This Row],[Customer ID]])&gt;1,"Repeat Customer","One-Time Customer")</f>
        <v>One-Time Customer</v>
      </c>
      <c r="L783" s="2" t="s">
        <v>1448</v>
      </c>
      <c r="M783" s="2" t="s">
        <v>49</v>
      </c>
      <c r="N783" s="2" t="s">
        <v>40</v>
      </c>
      <c r="O783" s="2" t="s">
        <v>29</v>
      </c>
      <c r="P783" s="2" t="s">
        <v>134</v>
      </c>
      <c r="Q783" s="2" t="s">
        <v>59</v>
      </c>
      <c r="R783" s="2" t="s">
        <v>789</v>
      </c>
      <c r="S783" s="2">
        <v>0.38</v>
      </c>
      <c r="T783" s="7">
        <f>Table1[[#This Row],[Profit]]/Table1[[#This Row],[Sales]]</f>
        <v>0.69</v>
      </c>
      <c r="U783" s="2" t="s">
        <v>33</v>
      </c>
      <c r="V783" s="2" t="s">
        <v>53</v>
      </c>
      <c r="W783" s="2" t="s">
        <v>197</v>
      </c>
      <c r="X783" s="2" t="s">
        <v>1449</v>
      </c>
      <c r="Y783" s="2">
        <v>3801</v>
      </c>
      <c r="Z783" s="10">
        <v>42182</v>
      </c>
      <c r="AA783" s="14" t="str">
        <f>TEXT(Table1[[#This Row],[Order Date]],"mmmm")</f>
        <v>June</v>
      </c>
      <c r="AB783" s="8" t="str">
        <f>TEXT(Table1[[#This Row],[Order Date]],"yyyy")</f>
        <v>2015</v>
      </c>
      <c r="AC783" s="10">
        <v>42188</v>
      </c>
      <c r="AD783" s="2">
        <v>18.0642</v>
      </c>
      <c r="AE783" s="2">
        <v>9</v>
      </c>
      <c r="AF783" s="2">
        <v>26.18</v>
      </c>
      <c r="AG783" s="2">
        <v>88213</v>
      </c>
      <c r="AH783" s="7" t="str">
        <f>IF(COUNTIF(Returns!$A$2:$A$1635,Orders!AG783)&gt;0,"Returned","Not Returned")</f>
        <v>Not Returned</v>
      </c>
    </row>
    <row r="784" spans="5:34" ht="12.75" customHeight="1" thickTop="1" thickBot="1" x14ac:dyDescent="0.3">
      <c r="E784" s="11">
        <v>19018</v>
      </c>
      <c r="F784" s="12" t="s">
        <v>56</v>
      </c>
      <c r="G784" s="12">
        <v>0.03</v>
      </c>
      <c r="H784" s="12">
        <v>2.23</v>
      </c>
      <c r="I784" s="12">
        <v>4.57</v>
      </c>
      <c r="J784" s="12">
        <v>1383</v>
      </c>
      <c r="K784" s="7" t="str">
        <f>IF(COUNTIF(Table1[Customer ID],Table1[[#This Row],[Customer ID]])&gt;1,"Repeat Customer","One-Time Customer")</f>
        <v>One-Time Customer</v>
      </c>
      <c r="L784" s="12" t="s">
        <v>1450</v>
      </c>
      <c r="M784" s="12" t="s">
        <v>49</v>
      </c>
      <c r="N784" s="12" t="s">
        <v>114</v>
      </c>
      <c r="O784" s="12" t="s">
        <v>41</v>
      </c>
      <c r="P784" s="12" t="s">
        <v>50</v>
      </c>
      <c r="Q784" s="12" t="s">
        <v>51</v>
      </c>
      <c r="R784" s="12" t="s">
        <v>1451</v>
      </c>
      <c r="S784" s="12">
        <v>0.41</v>
      </c>
      <c r="T784" s="7">
        <f>Table1[[#This Row],[Profit]]/Table1[[#This Row],[Sales]]</f>
        <v>-3.2536636427076062</v>
      </c>
      <c r="U784" s="12" t="s">
        <v>33</v>
      </c>
      <c r="V784" s="12" t="s">
        <v>34</v>
      </c>
      <c r="W784" s="12" t="s">
        <v>212</v>
      </c>
      <c r="X784" s="12" t="s">
        <v>1391</v>
      </c>
      <c r="Y784" s="12">
        <v>84120</v>
      </c>
      <c r="Z784" s="13">
        <v>42125</v>
      </c>
      <c r="AA784" s="14" t="str">
        <f>TEXT(Table1[[#This Row],[Order Date]],"mmmm")</f>
        <v>May</v>
      </c>
      <c r="AB784" s="8" t="str">
        <f>TEXT(Table1[[#This Row],[Order Date]],"yyyy")</f>
        <v>2015</v>
      </c>
      <c r="AC784" s="13">
        <v>42126</v>
      </c>
      <c r="AD784" s="12">
        <v>-93.25</v>
      </c>
      <c r="AE784" s="12">
        <v>12</v>
      </c>
      <c r="AF784" s="12">
        <v>28.66</v>
      </c>
      <c r="AG784" s="12">
        <v>89406</v>
      </c>
      <c r="AH784" s="7" t="str">
        <f>IF(COUNTIF(Returns!$A$2:$A$1635,Orders!AG784)&gt;0,"Returned","Not Returned")</f>
        <v>Not Returned</v>
      </c>
    </row>
    <row r="785" spans="5:34" ht="12.75" customHeight="1" thickTop="1" thickBot="1" x14ac:dyDescent="0.3">
      <c r="E785" s="9">
        <v>25790</v>
      </c>
      <c r="F785" s="2" t="s">
        <v>37</v>
      </c>
      <c r="G785" s="2">
        <v>7.0000000000000007E-2</v>
      </c>
      <c r="H785" s="2">
        <v>11.29</v>
      </c>
      <c r="I785" s="2">
        <v>5.03</v>
      </c>
      <c r="J785" s="2">
        <v>1384</v>
      </c>
      <c r="K785" s="7" t="str">
        <f>IF(COUNTIF(Table1[Customer ID],Table1[[#This Row],[Customer ID]])&gt;1,"Repeat Customer","One-Time Customer")</f>
        <v>Repeat Customer</v>
      </c>
      <c r="L785" s="2" t="s">
        <v>1452</v>
      </c>
      <c r="M785" s="2" t="s">
        <v>49</v>
      </c>
      <c r="N785" s="2" t="s">
        <v>114</v>
      </c>
      <c r="O785" s="2" t="s">
        <v>29</v>
      </c>
      <c r="P785" s="2" t="s">
        <v>141</v>
      </c>
      <c r="Q785" s="2" t="s">
        <v>59</v>
      </c>
      <c r="R785" s="2" t="s">
        <v>1453</v>
      </c>
      <c r="S785" s="2">
        <v>0.59</v>
      </c>
      <c r="T785" s="7">
        <f>Table1[[#This Row],[Profit]]/Table1[[#This Row],[Sales]]</f>
        <v>-1.3235103101152783</v>
      </c>
      <c r="U785" s="2" t="s">
        <v>33</v>
      </c>
      <c r="V785" s="2" t="s">
        <v>136</v>
      </c>
      <c r="W785" s="2" t="s">
        <v>137</v>
      </c>
      <c r="X785" s="2" t="s">
        <v>1454</v>
      </c>
      <c r="Y785" s="2">
        <v>22304</v>
      </c>
      <c r="Z785" s="10">
        <v>42185</v>
      </c>
      <c r="AA785" s="14" t="str">
        <f>TEXT(Table1[[#This Row],[Order Date]],"mmmm")</f>
        <v>June</v>
      </c>
      <c r="AB785" s="8" t="str">
        <f>TEXT(Table1[[#This Row],[Order Date]],"yyyy")</f>
        <v>2015</v>
      </c>
      <c r="AC785" s="10">
        <v>42187</v>
      </c>
      <c r="AD785" s="2">
        <v>-163.03</v>
      </c>
      <c r="AE785" s="2">
        <v>11</v>
      </c>
      <c r="AF785" s="2">
        <v>123.18</v>
      </c>
      <c r="AG785" s="2">
        <v>89407</v>
      </c>
      <c r="AH785" s="7" t="str">
        <f>IF(COUNTIF(Returns!$A$2:$A$1635,Orders!AG785)&gt;0,"Returned","Not Returned")</f>
        <v>Not Returned</v>
      </c>
    </row>
    <row r="786" spans="5:34" ht="12.75" customHeight="1" thickTop="1" thickBot="1" x14ac:dyDescent="0.3">
      <c r="E786" s="11">
        <v>22984</v>
      </c>
      <c r="F786" s="12" t="s">
        <v>106</v>
      </c>
      <c r="G786" s="12">
        <v>0.02</v>
      </c>
      <c r="H786" s="12">
        <v>70.97</v>
      </c>
      <c r="I786" s="12">
        <v>3.5</v>
      </c>
      <c r="J786" s="12">
        <v>1384</v>
      </c>
      <c r="K786" s="7" t="str">
        <f>IF(COUNTIF(Table1[Customer ID],Table1[[#This Row],[Customer ID]])&gt;1,"Repeat Customer","One-Time Customer")</f>
        <v>Repeat Customer</v>
      </c>
      <c r="L786" s="12" t="s">
        <v>1452</v>
      </c>
      <c r="M786" s="12" t="s">
        <v>49</v>
      </c>
      <c r="N786" s="12" t="s">
        <v>114</v>
      </c>
      <c r="O786" s="12" t="s">
        <v>29</v>
      </c>
      <c r="P786" s="12" t="s">
        <v>257</v>
      </c>
      <c r="Q786" s="12" t="s">
        <v>59</v>
      </c>
      <c r="R786" s="12" t="s">
        <v>672</v>
      </c>
      <c r="S786" s="12">
        <v>0.59</v>
      </c>
      <c r="T786" s="7">
        <f>Table1[[#This Row],[Profit]]/Table1[[#This Row],[Sales]]</f>
        <v>1.5399161444714657E-2</v>
      </c>
      <c r="U786" s="12" t="s">
        <v>33</v>
      </c>
      <c r="V786" s="12" t="s">
        <v>136</v>
      </c>
      <c r="W786" s="12" t="s">
        <v>137</v>
      </c>
      <c r="X786" s="12" t="s">
        <v>1454</v>
      </c>
      <c r="Y786" s="12">
        <v>22304</v>
      </c>
      <c r="Z786" s="13">
        <v>42162</v>
      </c>
      <c r="AA786" s="14" t="str">
        <f>TEXT(Table1[[#This Row],[Order Date]],"mmmm")</f>
        <v>June</v>
      </c>
      <c r="AB786" s="8" t="str">
        <f>TEXT(Table1[[#This Row],[Order Date]],"yyyy")</f>
        <v>2015</v>
      </c>
      <c r="AC786" s="13">
        <v>42169</v>
      </c>
      <c r="AD786" s="12">
        <v>23.61599999999995</v>
      </c>
      <c r="AE786" s="12">
        <v>21</v>
      </c>
      <c r="AF786" s="12">
        <v>1533.59</v>
      </c>
      <c r="AG786" s="12">
        <v>89408</v>
      </c>
      <c r="AH786" s="7" t="str">
        <f>IF(COUNTIF(Returns!$A$2:$A$1635,Orders!AG786)&gt;0,"Returned","Not Returned")</f>
        <v>Not Returned</v>
      </c>
    </row>
    <row r="787" spans="5:34" ht="12.75" customHeight="1" thickTop="1" thickBot="1" x14ac:dyDescent="0.3">
      <c r="E787" s="9">
        <v>18970</v>
      </c>
      <c r="F787" s="2" t="s">
        <v>47</v>
      </c>
      <c r="G787" s="2">
        <v>0.06</v>
      </c>
      <c r="H787" s="2">
        <v>1.74</v>
      </c>
      <c r="I787" s="2">
        <v>4.08</v>
      </c>
      <c r="J787" s="2">
        <v>1389</v>
      </c>
      <c r="K787" s="7" t="str">
        <f>IF(COUNTIF(Table1[Customer ID],Table1[[#This Row],[Customer ID]])&gt;1,"Repeat Customer","One-Time Customer")</f>
        <v>Repeat Customer</v>
      </c>
      <c r="L787" s="2" t="s">
        <v>1455</v>
      </c>
      <c r="M787" s="2" t="s">
        <v>49</v>
      </c>
      <c r="N787" s="2" t="s">
        <v>28</v>
      </c>
      <c r="O787" s="2" t="s">
        <v>41</v>
      </c>
      <c r="P787" s="2" t="s">
        <v>50</v>
      </c>
      <c r="Q787" s="2" t="s">
        <v>51</v>
      </c>
      <c r="R787" s="2" t="s">
        <v>219</v>
      </c>
      <c r="S787" s="2">
        <v>0.53</v>
      </c>
      <c r="T787" s="7">
        <f>Table1[[#This Row],[Profit]]/Table1[[#This Row],[Sales]]</f>
        <v>-3.9975451263537907</v>
      </c>
      <c r="U787" s="2" t="s">
        <v>33</v>
      </c>
      <c r="V787" s="2" t="s">
        <v>34</v>
      </c>
      <c r="W787" s="2" t="s">
        <v>45</v>
      </c>
      <c r="X787" s="2" t="s">
        <v>1456</v>
      </c>
      <c r="Y787" s="2">
        <v>94025</v>
      </c>
      <c r="Z787" s="10">
        <v>42029</v>
      </c>
      <c r="AA787" s="14" t="str">
        <f>TEXT(Table1[[#This Row],[Order Date]],"mmmm")</f>
        <v>January</v>
      </c>
      <c r="AB787" s="8" t="str">
        <f>TEXT(Table1[[#This Row],[Order Date]],"yyyy")</f>
        <v>2015</v>
      </c>
      <c r="AC787" s="10">
        <v>42030</v>
      </c>
      <c r="AD787" s="2">
        <v>-11.0732</v>
      </c>
      <c r="AE787" s="2">
        <v>1</v>
      </c>
      <c r="AF787" s="2">
        <v>2.77</v>
      </c>
      <c r="AG787" s="2">
        <v>88726</v>
      </c>
      <c r="AH787" s="7" t="str">
        <f>IF(COUNTIF(Returns!$A$2:$A$1635,Orders!AG787)&gt;0,"Returned","Not Returned")</f>
        <v>Not Returned</v>
      </c>
    </row>
    <row r="788" spans="5:34" ht="12.75" customHeight="1" thickTop="1" thickBot="1" x14ac:dyDescent="0.3">
      <c r="E788" s="11">
        <v>19852</v>
      </c>
      <c r="F788" s="12" t="s">
        <v>25</v>
      </c>
      <c r="G788" s="12">
        <v>0.08</v>
      </c>
      <c r="H788" s="12">
        <v>2.62</v>
      </c>
      <c r="I788" s="12">
        <v>0.8</v>
      </c>
      <c r="J788" s="12">
        <v>1389</v>
      </c>
      <c r="K788" s="7" t="str">
        <f>IF(COUNTIF(Table1[Customer ID],Table1[[#This Row],[Customer ID]])&gt;1,"Repeat Customer","One-Time Customer")</f>
        <v>Repeat Customer</v>
      </c>
      <c r="L788" s="12" t="s">
        <v>1455</v>
      </c>
      <c r="M788" s="12" t="s">
        <v>27</v>
      </c>
      <c r="N788" s="12" t="s">
        <v>58</v>
      </c>
      <c r="O788" s="12" t="s">
        <v>29</v>
      </c>
      <c r="P788" s="12" t="s">
        <v>66</v>
      </c>
      <c r="Q788" s="12" t="s">
        <v>31</v>
      </c>
      <c r="R788" s="12" t="s">
        <v>1409</v>
      </c>
      <c r="S788" s="12">
        <v>0.39</v>
      </c>
      <c r="T788" s="7">
        <f>Table1[[#This Row],[Profit]]/Table1[[#This Row],[Sales]]</f>
        <v>0.69</v>
      </c>
      <c r="U788" s="12" t="s">
        <v>33</v>
      </c>
      <c r="V788" s="12" t="s">
        <v>34</v>
      </c>
      <c r="W788" s="12" t="s">
        <v>45</v>
      </c>
      <c r="X788" s="12" t="s">
        <v>1456</v>
      </c>
      <c r="Y788" s="12">
        <v>94025</v>
      </c>
      <c r="Z788" s="13">
        <v>42137</v>
      </c>
      <c r="AA788" s="14" t="str">
        <f>TEXT(Table1[[#This Row],[Order Date]],"mmmm")</f>
        <v>May</v>
      </c>
      <c r="AB788" s="8" t="str">
        <f>TEXT(Table1[[#This Row],[Order Date]],"yyyy")</f>
        <v>2015</v>
      </c>
      <c r="AC788" s="13">
        <v>42139</v>
      </c>
      <c r="AD788" s="12">
        <v>21.769499999999997</v>
      </c>
      <c r="AE788" s="12">
        <v>12</v>
      </c>
      <c r="AF788" s="12">
        <v>31.55</v>
      </c>
      <c r="AG788" s="12">
        <v>88728</v>
      </c>
      <c r="AH788" s="7" t="str">
        <f>IF(COUNTIF(Returns!$A$2:$A$1635,Orders!AG788)&gt;0,"Returned","Not Returned")</f>
        <v>Not Returned</v>
      </c>
    </row>
    <row r="789" spans="5:34" ht="12.75" customHeight="1" thickTop="1" thickBot="1" x14ac:dyDescent="0.3">
      <c r="E789" s="9">
        <v>19111</v>
      </c>
      <c r="F789" s="2" t="s">
        <v>25</v>
      </c>
      <c r="G789" s="2">
        <v>0.09</v>
      </c>
      <c r="H789" s="2">
        <v>2.61</v>
      </c>
      <c r="I789" s="2">
        <v>0.5</v>
      </c>
      <c r="J789" s="2">
        <v>1389</v>
      </c>
      <c r="K789" s="7" t="str">
        <f>IF(COUNTIF(Table1[Customer ID],Table1[[#This Row],[Customer ID]])&gt;1,"Repeat Customer","One-Time Customer")</f>
        <v>Repeat Customer</v>
      </c>
      <c r="L789" s="2" t="s">
        <v>1455</v>
      </c>
      <c r="M789" s="2" t="s">
        <v>49</v>
      </c>
      <c r="N789" s="2" t="s">
        <v>114</v>
      </c>
      <c r="O789" s="2" t="s">
        <v>29</v>
      </c>
      <c r="P789" s="2" t="s">
        <v>134</v>
      </c>
      <c r="Q789" s="2" t="s">
        <v>59</v>
      </c>
      <c r="R789" s="2" t="s">
        <v>1138</v>
      </c>
      <c r="S789" s="2">
        <v>0.39</v>
      </c>
      <c r="T789" s="7">
        <f>Table1[[#This Row],[Profit]]/Table1[[#This Row],[Sales]]</f>
        <v>0.69</v>
      </c>
      <c r="U789" s="2" t="s">
        <v>33</v>
      </c>
      <c r="V789" s="2" t="s">
        <v>34</v>
      </c>
      <c r="W789" s="2" t="s">
        <v>45</v>
      </c>
      <c r="X789" s="2" t="s">
        <v>1456</v>
      </c>
      <c r="Y789" s="2">
        <v>94025</v>
      </c>
      <c r="Z789" s="10">
        <v>42158</v>
      </c>
      <c r="AA789" s="14" t="str">
        <f>TEXT(Table1[[#This Row],[Order Date]],"mmmm")</f>
        <v>June</v>
      </c>
      <c r="AB789" s="8" t="str">
        <f>TEXT(Table1[[#This Row],[Order Date]],"yyyy")</f>
        <v>2015</v>
      </c>
      <c r="AC789" s="10">
        <v>42160</v>
      </c>
      <c r="AD789" s="2">
        <v>29.380199999999995</v>
      </c>
      <c r="AE789" s="2">
        <v>17</v>
      </c>
      <c r="AF789" s="2">
        <v>42.58</v>
      </c>
      <c r="AG789" s="2">
        <v>88729</v>
      </c>
      <c r="AH789" s="7" t="str">
        <f>IF(COUNTIF(Returns!$A$2:$A$1635,Orders!AG789)&gt;0,"Returned","Not Returned")</f>
        <v>Not Returned</v>
      </c>
    </row>
    <row r="790" spans="5:34" ht="12.75" customHeight="1" thickTop="1" thickBot="1" x14ac:dyDescent="0.3">
      <c r="E790" s="11">
        <v>18702</v>
      </c>
      <c r="F790" s="12" t="s">
        <v>47</v>
      </c>
      <c r="G790" s="12">
        <v>0.1</v>
      </c>
      <c r="H790" s="12">
        <v>8.17</v>
      </c>
      <c r="I790" s="12">
        <v>1.69</v>
      </c>
      <c r="J790" s="12">
        <v>1390</v>
      </c>
      <c r="K790" s="7" t="str">
        <f>IF(COUNTIF(Table1[Customer ID],Table1[[#This Row],[Customer ID]])&gt;1,"Repeat Customer","One-Time Customer")</f>
        <v>Repeat Customer</v>
      </c>
      <c r="L790" s="12" t="s">
        <v>1457</v>
      </c>
      <c r="M790" s="12" t="s">
        <v>49</v>
      </c>
      <c r="N790" s="12" t="s">
        <v>28</v>
      </c>
      <c r="O790" s="12" t="s">
        <v>29</v>
      </c>
      <c r="P790" s="12" t="s">
        <v>93</v>
      </c>
      <c r="Q790" s="12" t="s">
        <v>31</v>
      </c>
      <c r="R790" s="12" t="s">
        <v>1458</v>
      </c>
      <c r="S790" s="12">
        <v>0.38</v>
      </c>
      <c r="T790" s="7">
        <f>Table1[[#This Row],[Profit]]/Table1[[#This Row],[Sales]]</f>
        <v>0.69</v>
      </c>
      <c r="U790" s="12" t="s">
        <v>33</v>
      </c>
      <c r="V790" s="12" t="s">
        <v>34</v>
      </c>
      <c r="W790" s="12" t="s">
        <v>45</v>
      </c>
      <c r="X790" s="12" t="s">
        <v>1447</v>
      </c>
      <c r="Y790" s="12">
        <v>95207</v>
      </c>
      <c r="Z790" s="13">
        <v>42140</v>
      </c>
      <c r="AA790" s="14" t="str">
        <f>TEXT(Table1[[#This Row],[Order Date]],"mmmm")</f>
        <v>May</v>
      </c>
      <c r="AB790" s="8" t="str">
        <f>TEXT(Table1[[#This Row],[Order Date]],"yyyy")</f>
        <v>2015</v>
      </c>
      <c r="AC790" s="13">
        <v>42140</v>
      </c>
      <c r="AD790" s="12">
        <v>100.2984</v>
      </c>
      <c r="AE790" s="12">
        <v>19</v>
      </c>
      <c r="AF790" s="12">
        <v>145.36000000000001</v>
      </c>
      <c r="AG790" s="12">
        <v>88731</v>
      </c>
      <c r="AH790" s="7" t="str">
        <f>IF(COUNTIF(Returns!$A$2:$A$1635,Orders!AG790)&gt;0,"Returned","Not Returned")</f>
        <v>Not Returned</v>
      </c>
    </row>
    <row r="791" spans="5:34" ht="12.75" customHeight="1" thickTop="1" thickBot="1" x14ac:dyDescent="0.3">
      <c r="E791" s="9">
        <v>18703</v>
      </c>
      <c r="F791" s="2" t="s">
        <v>47</v>
      </c>
      <c r="G791" s="2">
        <v>0.03</v>
      </c>
      <c r="H791" s="2">
        <v>110.99</v>
      </c>
      <c r="I791" s="2">
        <v>2.5</v>
      </c>
      <c r="J791" s="2">
        <v>1390</v>
      </c>
      <c r="K791" s="7" t="str">
        <f>IF(COUNTIF(Table1[Customer ID],Table1[[#This Row],[Customer ID]])&gt;1,"Repeat Customer","One-Time Customer")</f>
        <v>Repeat Customer</v>
      </c>
      <c r="L791" s="2" t="s">
        <v>1457</v>
      </c>
      <c r="M791" s="2" t="s">
        <v>49</v>
      </c>
      <c r="N791" s="2" t="s">
        <v>28</v>
      </c>
      <c r="O791" s="2" t="s">
        <v>77</v>
      </c>
      <c r="P791" s="2" t="s">
        <v>78</v>
      </c>
      <c r="Q791" s="2" t="s">
        <v>59</v>
      </c>
      <c r="R791" s="2" t="s">
        <v>501</v>
      </c>
      <c r="S791" s="2">
        <v>0.56999999999999995</v>
      </c>
      <c r="T791" s="7">
        <f>Table1[[#This Row],[Profit]]/Table1[[#This Row],[Sales]]</f>
        <v>0.69</v>
      </c>
      <c r="U791" s="2" t="s">
        <v>33</v>
      </c>
      <c r="V791" s="2" t="s">
        <v>34</v>
      </c>
      <c r="W791" s="2" t="s">
        <v>45</v>
      </c>
      <c r="X791" s="2" t="s">
        <v>1447</v>
      </c>
      <c r="Y791" s="2">
        <v>95207</v>
      </c>
      <c r="Z791" s="10">
        <v>42140</v>
      </c>
      <c r="AA791" s="14" t="str">
        <f>TEXT(Table1[[#This Row],[Order Date]],"mmmm")</f>
        <v>May</v>
      </c>
      <c r="AB791" s="8" t="str">
        <f>TEXT(Table1[[#This Row],[Order Date]],"yyyy")</f>
        <v>2015</v>
      </c>
      <c r="AC791" s="10">
        <v>42142</v>
      </c>
      <c r="AD791" s="2">
        <v>2495.3987999999999</v>
      </c>
      <c r="AE791" s="2">
        <v>38</v>
      </c>
      <c r="AF791" s="2">
        <v>3616.52</v>
      </c>
      <c r="AG791" s="2">
        <v>88731</v>
      </c>
      <c r="AH791" s="7" t="str">
        <f>IF(COUNTIF(Returns!$A$2:$A$1635,Orders!AG791)&gt;0,"Returned","Not Returned")</f>
        <v>Not Returned</v>
      </c>
    </row>
    <row r="792" spans="5:34" ht="12.75" customHeight="1" thickTop="1" thickBot="1" x14ac:dyDescent="0.3">
      <c r="E792" s="11">
        <v>20523</v>
      </c>
      <c r="F792" s="12" t="s">
        <v>37</v>
      </c>
      <c r="G792" s="12">
        <v>0</v>
      </c>
      <c r="H792" s="12">
        <v>2.88</v>
      </c>
      <c r="I792" s="12">
        <v>0.7</v>
      </c>
      <c r="J792" s="12">
        <v>1391</v>
      </c>
      <c r="K792" s="7" t="str">
        <f>IF(COUNTIF(Table1[Customer ID],Table1[[#This Row],[Customer ID]])&gt;1,"Repeat Customer","One-Time Customer")</f>
        <v>Repeat Customer</v>
      </c>
      <c r="L792" s="12" t="s">
        <v>1459</v>
      </c>
      <c r="M792" s="12" t="s">
        <v>27</v>
      </c>
      <c r="N792" s="12" t="s">
        <v>114</v>
      </c>
      <c r="O792" s="12" t="s">
        <v>29</v>
      </c>
      <c r="P792" s="12" t="s">
        <v>30</v>
      </c>
      <c r="Q792" s="12" t="s">
        <v>31</v>
      </c>
      <c r="R792" s="12" t="s">
        <v>365</v>
      </c>
      <c r="S792" s="12">
        <v>0.56000000000000005</v>
      </c>
      <c r="T792" s="7">
        <f>Table1[[#This Row],[Profit]]/Table1[[#This Row],[Sales]]</f>
        <v>-1.3819095477386863E-2</v>
      </c>
      <c r="U792" s="12" t="s">
        <v>33</v>
      </c>
      <c r="V792" s="12" t="s">
        <v>34</v>
      </c>
      <c r="W792" s="12" t="s">
        <v>45</v>
      </c>
      <c r="X792" s="12" t="s">
        <v>1460</v>
      </c>
      <c r="Y792" s="12">
        <v>94086</v>
      </c>
      <c r="Z792" s="13">
        <v>42118</v>
      </c>
      <c r="AA792" s="14" t="str">
        <f>TEXT(Table1[[#This Row],[Order Date]],"mmmm")</f>
        <v>April</v>
      </c>
      <c r="AB792" s="8" t="str">
        <f>TEXT(Table1[[#This Row],[Order Date]],"yyyy")</f>
        <v>2015</v>
      </c>
      <c r="AC792" s="13">
        <v>42118</v>
      </c>
      <c r="AD792" s="12">
        <v>-0.10999999999999943</v>
      </c>
      <c r="AE792" s="12">
        <v>1</v>
      </c>
      <c r="AF792" s="12">
        <v>7.96</v>
      </c>
      <c r="AG792" s="12">
        <v>88727</v>
      </c>
      <c r="AH792" s="7" t="str">
        <f>IF(COUNTIF(Returns!$A$2:$A$1635,Orders!AG792)&gt;0,"Returned","Not Returned")</f>
        <v>Not Returned</v>
      </c>
    </row>
    <row r="793" spans="5:34" ht="12.75" customHeight="1" thickTop="1" thickBot="1" x14ac:dyDescent="0.3">
      <c r="E793" s="9">
        <v>20163</v>
      </c>
      <c r="F793" s="2" t="s">
        <v>106</v>
      </c>
      <c r="G793" s="2">
        <v>7.0000000000000007E-2</v>
      </c>
      <c r="H793" s="2">
        <v>12.28</v>
      </c>
      <c r="I793" s="2">
        <v>6.13</v>
      </c>
      <c r="J793" s="2">
        <v>1391</v>
      </c>
      <c r="K793" s="7" t="str">
        <f>IF(COUNTIF(Table1[Customer ID],Table1[[#This Row],[Customer ID]])&gt;1,"Repeat Customer","One-Time Customer")</f>
        <v>Repeat Customer</v>
      </c>
      <c r="L793" s="2" t="s">
        <v>1459</v>
      </c>
      <c r="M793" s="2" t="s">
        <v>49</v>
      </c>
      <c r="N793" s="2" t="s">
        <v>58</v>
      </c>
      <c r="O793" s="2" t="s">
        <v>29</v>
      </c>
      <c r="P793" s="2" t="s">
        <v>141</v>
      </c>
      <c r="Q793" s="2" t="s">
        <v>59</v>
      </c>
      <c r="R793" s="2" t="s">
        <v>1461</v>
      </c>
      <c r="S793" s="2">
        <v>0.56999999999999995</v>
      </c>
      <c r="T793" s="7">
        <f>Table1[[#This Row],[Profit]]/Table1[[#This Row],[Sales]]</f>
        <v>3.9107779973818681E-2</v>
      </c>
      <c r="U793" s="2" t="s">
        <v>33</v>
      </c>
      <c r="V793" s="2" t="s">
        <v>34</v>
      </c>
      <c r="W793" s="2" t="s">
        <v>45</v>
      </c>
      <c r="X793" s="2" t="s">
        <v>1460</v>
      </c>
      <c r="Y793" s="2">
        <v>94086</v>
      </c>
      <c r="Z793" s="10">
        <v>42127</v>
      </c>
      <c r="AA793" s="14" t="str">
        <f>TEXT(Table1[[#This Row],[Order Date]],"mmmm")</f>
        <v>May</v>
      </c>
      <c r="AB793" s="8" t="str">
        <f>TEXT(Table1[[#This Row],[Order Date]],"yyyy")</f>
        <v>2015</v>
      </c>
      <c r="AC793" s="10">
        <v>42134</v>
      </c>
      <c r="AD793" s="2">
        <v>15.236000000000018</v>
      </c>
      <c r="AE793" s="2">
        <v>33</v>
      </c>
      <c r="AF793" s="2">
        <v>389.59</v>
      </c>
      <c r="AG793" s="2">
        <v>88730</v>
      </c>
      <c r="AH793" s="7" t="str">
        <f>IF(COUNTIF(Returns!$A$2:$A$1635,Orders!AG793)&gt;0,"Returned","Not Returned")</f>
        <v>Not Returned</v>
      </c>
    </row>
    <row r="794" spans="5:34" ht="12.75" customHeight="1" thickTop="1" thickBot="1" x14ac:dyDescent="0.3">
      <c r="E794" s="11">
        <v>5297</v>
      </c>
      <c r="F794" s="12" t="s">
        <v>37</v>
      </c>
      <c r="G794" s="12">
        <v>0</v>
      </c>
      <c r="H794" s="12">
        <v>8.6</v>
      </c>
      <c r="I794" s="12">
        <v>6.19</v>
      </c>
      <c r="J794" s="12">
        <v>1402</v>
      </c>
      <c r="K794" s="7" t="str">
        <f>IF(COUNTIF(Table1[Customer ID],Table1[[#This Row],[Customer ID]])&gt;1,"Repeat Customer","One-Time Customer")</f>
        <v>Repeat Customer</v>
      </c>
      <c r="L794" s="12" t="s">
        <v>1462</v>
      </c>
      <c r="M794" s="12" t="s">
        <v>49</v>
      </c>
      <c r="N794" s="12" t="s">
        <v>28</v>
      </c>
      <c r="O794" s="12" t="s">
        <v>29</v>
      </c>
      <c r="P794" s="12" t="s">
        <v>109</v>
      </c>
      <c r="Q794" s="12" t="s">
        <v>59</v>
      </c>
      <c r="R794" s="12" t="s">
        <v>924</v>
      </c>
      <c r="S794" s="12">
        <v>0.38</v>
      </c>
      <c r="T794" s="7">
        <f>Table1[[#This Row],[Profit]]/Table1[[#This Row],[Sales]]</f>
        <v>-9.5678849717564587E-2</v>
      </c>
      <c r="U794" s="12" t="s">
        <v>33</v>
      </c>
      <c r="V794" s="12" t="s">
        <v>61</v>
      </c>
      <c r="W794" s="12" t="s">
        <v>178</v>
      </c>
      <c r="X794" s="12" t="s">
        <v>179</v>
      </c>
      <c r="Y794" s="12">
        <v>60653</v>
      </c>
      <c r="Z794" s="13">
        <v>42019</v>
      </c>
      <c r="AA794" s="14" t="str">
        <f>TEXT(Table1[[#This Row],[Order Date]],"mmmm")</f>
        <v>January</v>
      </c>
      <c r="AB794" s="8" t="str">
        <f>TEXT(Table1[[#This Row],[Order Date]],"yyyy")</f>
        <v>2015</v>
      </c>
      <c r="AC794" s="13">
        <v>42019</v>
      </c>
      <c r="AD794" s="12">
        <v>-42.8536</v>
      </c>
      <c r="AE794" s="12">
        <v>48</v>
      </c>
      <c r="AF794" s="12">
        <v>447.89</v>
      </c>
      <c r="AG794" s="12">
        <v>37729</v>
      </c>
      <c r="AH794" s="7" t="str">
        <f>IF(COUNTIF(Returns!$A$2:$A$1635,Orders!AG794)&gt;0,"Returned","Not Returned")</f>
        <v>Not Returned</v>
      </c>
    </row>
    <row r="795" spans="5:34" ht="12.75" customHeight="1" thickTop="1" thickBot="1" x14ac:dyDescent="0.3">
      <c r="E795" s="9">
        <v>6080</v>
      </c>
      <c r="F795" s="2" t="s">
        <v>56</v>
      </c>
      <c r="G795" s="2">
        <v>0.04</v>
      </c>
      <c r="H795" s="2">
        <v>30.73</v>
      </c>
      <c r="I795" s="2">
        <v>4</v>
      </c>
      <c r="J795" s="2">
        <v>1402</v>
      </c>
      <c r="K795" s="7" t="str">
        <f>IF(COUNTIF(Table1[Customer ID],Table1[[#This Row],[Customer ID]])&gt;1,"Repeat Customer","One-Time Customer")</f>
        <v>Repeat Customer</v>
      </c>
      <c r="L795" s="2" t="s">
        <v>1462</v>
      </c>
      <c r="M795" s="2" t="s">
        <v>49</v>
      </c>
      <c r="N795" s="2" t="s">
        <v>40</v>
      </c>
      <c r="O795" s="2" t="s">
        <v>77</v>
      </c>
      <c r="P795" s="2" t="s">
        <v>180</v>
      </c>
      <c r="Q795" s="2" t="s">
        <v>59</v>
      </c>
      <c r="R795" s="2" t="s">
        <v>288</v>
      </c>
      <c r="S795" s="2">
        <v>0.75</v>
      </c>
      <c r="T795" s="7">
        <f>Table1[[#This Row],[Profit]]/Table1[[#This Row],[Sales]]</f>
        <v>-1.4632189409081951E-2</v>
      </c>
      <c r="U795" s="2" t="s">
        <v>33</v>
      </c>
      <c r="V795" s="2" t="s">
        <v>61</v>
      </c>
      <c r="W795" s="2" t="s">
        <v>178</v>
      </c>
      <c r="X795" s="2" t="s">
        <v>179</v>
      </c>
      <c r="Y795" s="2">
        <v>60653</v>
      </c>
      <c r="Z795" s="10">
        <v>42025</v>
      </c>
      <c r="AA795" s="14" t="str">
        <f>TEXT(Table1[[#This Row],[Order Date]],"mmmm")</f>
        <v>January</v>
      </c>
      <c r="AB795" s="8" t="str">
        <f>TEXT(Table1[[#This Row],[Order Date]],"yyyy")</f>
        <v>2015</v>
      </c>
      <c r="AC795" s="10">
        <v>42026</v>
      </c>
      <c r="AD795" s="2">
        <v>-20.79</v>
      </c>
      <c r="AE795" s="2">
        <v>48</v>
      </c>
      <c r="AF795" s="2">
        <v>1420.84</v>
      </c>
      <c r="AG795" s="2">
        <v>43079</v>
      </c>
      <c r="AH795" s="7" t="str">
        <f>IF(COUNTIF(Returns!$A$2:$A$1635,Orders!AG795)&gt;0,"Returned","Not Returned")</f>
        <v>Not Returned</v>
      </c>
    </row>
    <row r="796" spans="5:34" ht="12.75" customHeight="1" thickTop="1" thickBot="1" x14ac:dyDescent="0.3">
      <c r="E796" s="11">
        <v>23297</v>
      </c>
      <c r="F796" s="12" t="s">
        <v>37</v>
      </c>
      <c r="G796" s="12">
        <v>0</v>
      </c>
      <c r="H796" s="12">
        <v>8.6</v>
      </c>
      <c r="I796" s="12">
        <v>6.19</v>
      </c>
      <c r="J796" s="12">
        <v>1405</v>
      </c>
      <c r="K796" s="7" t="str">
        <f>IF(COUNTIF(Table1[Customer ID],Table1[[#This Row],[Customer ID]])&gt;1,"Repeat Customer","One-Time Customer")</f>
        <v>Repeat Customer</v>
      </c>
      <c r="L796" s="12" t="s">
        <v>1463</v>
      </c>
      <c r="M796" s="12" t="s">
        <v>49</v>
      </c>
      <c r="N796" s="12" t="s">
        <v>28</v>
      </c>
      <c r="O796" s="12" t="s">
        <v>29</v>
      </c>
      <c r="P796" s="12" t="s">
        <v>109</v>
      </c>
      <c r="Q796" s="12" t="s">
        <v>59</v>
      </c>
      <c r="R796" s="12" t="s">
        <v>924</v>
      </c>
      <c r="S796" s="12">
        <v>0.38</v>
      </c>
      <c r="T796" s="7">
        <f>Table1[[#This Row],[Profit]]/Table1[[#This Row],[Sales]]</f>
        <v>-0.29661105653299991</v>
      </c>
      <c r="U796" s="12" t="s">
        <v>33</v>
      </c>
      <c r="V796" s="12" t="s">
        <v>61</v>
      </c>
      <c r="W796" s="12" t="s">
        <v>300</v>
      </c>
      <c r="X796" s="12" t="s">
        <v>1464</v>
      </c>
      <c r="Y796" s="12">
        <v>49017</v>
      </c>
      <c r="Z796" s="13">
        <v>42019</v>
      </c>
      <c r="AA796" s="14" t="str">
        <f>TEXT(Table1[[#This Row],[Order Date]],"mmmm")</f>
        <v>January</v>
      </c>
      <c r="AB796" s="8" t="str">
        <f>TEXT(Table1[[#This Row],[Order Date]],"yyyy")</f>
        <v>2015</v>
      </c>
      <c r="AC796" s="13">
        <v>42019</v>
      </c>
      <c r="AD796" s="12">
        <v>-33.211539999999999</v>
      </c>
      <c r="AE796" s="12">
        <v>12</v>
      </c>
      <c r="AF796" s="12">
        <v>111.97</v>
      </c>
      <c r="AG796" s="12">
        <v>86144</v>
      </c>
      <c r="AH796" s="7" t="str">
        <f>IF(COUNTIF(Returns!$A$2:$A$1635,Orders!AG796)&gt;0,"Returned","Not Returned")</f>
        <v>Not Returned</v>
      </c>
    </row>
    <row r="797" spans="5:34" ht="12.75" customHeight="1" thickTop="1" thickBot="1" x14ac:dyDescent="0.3">
      <c r="E797" s="9">
        <v>24080</v>
      </c>
      <c r="F797" s="2" t="s">
        <v>56</v>
      </c>
      <c r="G797" s="2">
        <v>0.04</v>
      </c>
      <c r="H797" s="2">
        <v>30.73</v>
      </c>
      <c r="I797" s="2">
        <v>4</v>
      </c>
      <c r="J797" s="2">
        <v>1405</v>
      </c>
      <c r="K797" s="7" t="str">
        <f>IF(COUNTIF(Table1[Customer ID],Table1[[#This Row],[Customer ID]])&gt;1,"Repeat Customer","One-Time Customer")</f>
        <v>Repeat Customer</v>
      </c>
      <c r="L797" s="2" t="s">
        <v>1463</v>
      </c>
      <c r="M797" s="2" t="s">
        <v>49</v>
      </c>
      <c r="N797" s="2" t="s">
        <v>40</v>
      </c>
      <c r="O797" s="2" t="s">
        <v>77</v>
      </c>
      <c r="P797" s="2" t="s">
        <v>180</v>
      </c>
      <c r="Q797" s="2" t="s">
        <v>59</v>
      </c>
      <c r="R797" s="2" t="s">
        <v>288</v>
      </c>
      <c r="S797" s="2">
        <v>0.75</v>
      </c>
      <c r="T797" s="7">
        <f>Table1[[#This Row],[Profit]]/Table1[[#This Row],[Sales]]</f>
        <v>-5.8528757636327804E-2</v>
      </c>
      <c r="U797" s="2" t="s">
        <v>33</v>
      </c>
      <c r="V797" s="2" t="s">
        <v>61</v>
      </c>
      <c r="W797" s="2" t="s">
        <v>300</v>
      </c>
      <c r="X797" s="2" t="s">
        <v>1464</v>
      </c>
      <c r="Y797" s="2">
        <v>49017</v>
      </c>
      <c r="Z797" s="10">
        <v>42025</v>
      </c>
      <c r="AA797" s="14" t="str">
        <f>TEXT(Table1[[#This Row],[Order Date]],"mmmm")</f>
        <v>January</v>
      </c>
      <c r="AB797" s="8" t="str">
        <f>TEXT(Table1[[#This Row],[Order Date]],"yyyy")</f>
        <v>2015</v>
      </c>
      <c r="AC797" s="10">
        <v>42026</v>
      </c>
      <c r="AD797" s="2">
        <v>-20.79</v>
      </c>
      <c r="AE797" s="2">
        <v>12</v>
      </c>
      <c r="AF797" s="2">
        <v>355.21</v>
      </c>
      <c r="AG797" s="2">
        <v>86145</v>
      </c>
      <c r="AH797" s="7" t="str">
        <f>IF(COUNTIF(Returns!$A$2:$A$1635,Orders!AG797)&gt;0,"Returned","Not Returned")</f>
        <v>Not Returned</v>
      </c>
    </row>
    <row r="798" spans="5:34" ht="12.75" customHeight="1" thickTop="1" thickBot="1" x14ac:dyDescent="0.3">
      <c r="E798" s="11">
        <v>19417</v>
      </c>
      <c r="F798" s="12" t="s">
        <v>56</v>
      </c>
      <c r="G798" s="12">
        <v>0</v>
      </c>
      <c r="H798" s="12">
        <v>65.989999999999995</v>
      </c>
      <c r="I798" s="12">
        <v>5.26</v>
      </c>
      <c r="J798" s="12">
        <v>1410</v>
      </c>
      <c r="K798" s="7" t="str">
        <f>IF(COUNTIF(Table1[Customer ID],Table1[[#This Row],[Customer ID]])&gt;1,"Repeat Customer","One-Time Customer")</f>
        <v>One-Time Customer</v>
      </c>
      <c r="L798" s="12" t="s">
        <v>1465</v>
      </c>
      <c r="M798" s="12" t="s">
        <v>49</v>
      </c>
      <c r="N798" s="12" t="s">
        <v>28</v>
      </c>
      <c r="O798" s="12" t="s">
        <v>77</v>
      </c>
      <c r="P798" s="12" t="s">
        <v>78</v>
      </c>
      <c r="Q798" s="12" t="s">
        <v>59</v>
      </c>
      <c r="R798" s="12" t="s">
        <v>1466</v>
      </c>
      <c r="S798" s="12">
        <v>0.59</v>
      </c>
      <c r="T798" s="7">
        <f>Table1[[#This Row],[Profit]]/Table1[[#This Row],[Sales]]</f>
        <v>0.69</v>
      </c>
      <c r="U798" s="12" t="s">
        <v>33</v>
      </c>
      <c r="V798" s="12" t="s">
        <v>34</v>
      </c>
      <c r="W798" s="12" t="s">
        <v>45</v>
      </c>
      <c r="X798" s="12" t="s">
        <v>1467</v>
      </c>
      <c r="Y798" s="12">
        <v>92553</v>
      </c>
      <c r="Z798" s="13">
        <v>42101</v>
      </c>
      <c r="AA798" s="14" t="str">
        <f>TEXT(Table1[[#This Row],[Order Date]],"mmmm")</f>
        <v>April</v>
      </c>
      <c r="AB798" s="8" t="str">
        <f>TEXT(Table1[[#This Row],[Order Date]],"yyyy")</f>
        <v>2015</v>
      </c>
      <c r="AC798" s="13">
        <v>42102</v>
      </c>
      <c r="AD798" s="12">
        <v>369.99869999999999</v>
      </c>
      <c r="AE798" s="12">
        <v>9</v>
      </c>
      <c r="AF798" s="12">
        <v>536.23</v>
      </c>
      <c r="AG798" s="12">
        <v>87086</v>
      </c>
      <c r="AH798" s="7" t="str">
        <f>IF(COUNTIF(Returns!$A$2:$A$1635,Orders!AG798)&gt;0,"Returned","Not Returned")</f>
        <v>Not Returned</v>
      </c>
    </row>
    <row r="799" spans="5:34" ht="12.75" customHeight="1" thickTop="1" thickBot="1" x14ac:dyDescent="0.3">
      <c r="E799" s="9">
        <v>24407</v>
      </c>
      <c r="F799" s="2" t="s">
        <v>37</v>
      </c>
      <c r="G799" s="2">
        <v>0.08</v>
      </c>
      <c r="H799" s="2">
        <v>3.38</v>
      </c>
      <c r="I799" s="2">
        <v>0.85</v>
      </c>
      <c r="J799" s="2">
        <v>1412</v>
      </c>
      <c r="K799" s="7" t="str">
        <f>IF(COUNTIF(Table1[Customer ID],Table1[[#This Row],[Customer ID]])&gt;1,"Repeat Customer","One-Time Customer")</f>
        <v>One-Time Customer</v>
      </c>
      <c r="L799" s="2" t="s">
        <v>1468</v>
      </c>
      <c r="M799" s="2" t="s">
        <v>49</v>
      </c>
      <c r="N799" s="2" t="s">
        <v>28</v>
      </c>
      <c r="O799" s="2" t="s">
        <v>29</v>
      </c>
      <c r="P799" s="2" t="s">
        <v>30</v>
      </c>
      <c r="Q799" s="2" t="s">
        <v>31</v>
      </c>
      <c r="R799" s="2" t="s">
        <v>1469</v>
      </c>
      <c r="S799" s="2">
        <v>0.48</v>
      </c>
      <c r="T799" s="7">
        <f>Table1[[#This Row],[Profit]]/Table1[[#This Row],[Sales]]</f>
        <v>0.52701880958515845</v>
      </c>
      <c r="U799" s="2" t="s">
        <v>33</v>
      </c>
      <c r="V799" s="2" t="s">
        <v>34</v>
      </c>
      <c r="W799" s="2" t="s">
        <v>45</v>
      </c>
      <c r="X799" s="2" t="s">
        <v>1470</v>
      </c>
      <c r="Y799" s="2">
        <v>94043</v>
      </c>
      <c r="Z799" s="10">
        <v>42037</v>
      </c>
      <c r="AA799" s="14" t="str">
        <f>TEXT(Table1[[#This Row],[Order Date]],"mmmm")</f>
        <v>February</v>
      </c>
      <c r="AB799" s="8" t="str">
        <f>TEXT(Table1[[#This Row],[Order Date]],"yyyy")</f>
        <v>2015</v>
      </c>
      <c r="AC799" s="10">
        <v>42039</v>
      </c>
      <c r="AD799" s="2">
        <v>20.453600000000002</v>
      </c>
      <c r="AE799" s="2">
        <v>12</v>
      </c>
      <c r="AF799" s="2">
        <v>38.81</v>
      </c>
      <c r="AG799" s="2">
        <v>87087</v>
      </c>
      <c r="AH799" s="7" t="str">
        <f>IF(COUNTIF(Returns!$A$2:$A$1635,Orders!AG799)&gt;0,"Returned","Not Returned")</f>
        <v>Not Returned</v>
      </c>
    </row>
    <row r="800" spans="5:34" ht="12.75" customHeight="1" thickTop="1" thickBot="1" x14ac:dyDescent="0.3">
      <c r="E800" s="11">
        <v>1417</v>
      </c>
      <c r="F800" s="12" t="s">
        <v>56</v>
      </c>
      <c r="G800" s="12">
        <v>0</v>
      </c>
      <c r="H800" s="12">
        <v>65.989999999999995</v>
      </c>
      <c r="I800" s="12">
        <v>5.26</v>
      </c>
      <c r="J800" s="12">
        <v>1413</v>
      </c>
      <c r="K800" s="7" t="str">
        <f>IF(COUNTIF(Table1[Customer ID],Table1[[#This Row],[Customer ID]])&gt;1,"Repeat Customer","One-Time Customer")</f>
        <v>Repeat Customer</v>
      </c>
      <c r="L800" s="12" t="s">
        <v>1471</v>
      </c>
      <c r="M800" s="12" t="s">
        <v>49</v>
      </c>
      <c r="N800" s="12" t="s">
        <v>28</v>
      </c>
      <c r="O800" s="12" t="s">
        <v>77</v>
      </c>
      <c r="P800" s="12" t="s">
        <v>78</v>
      </c>
      <c r="Q800" s="12" t="s">
        <v>59</v>
      </c>
      <c r="R800" s="12" t="s">
        <v>1466</v>
      </c>
      <c r="S800" s="12">
        <v>0.59</v>
      </c>
      <c r="T800" s="7">
        <f>Table1[[#This Row],[Profit]]/Table1[[#This Row],[Sales]]</f>
        <v>0.25280663148275928</v>
      </c>
      <c r="U800" s="12" t="s">
        <v>33</v>
      </c>
      <c r="V800" s="12" t="s">
        <v>53</v>
      </c>
      <c r="W800" s="12" t="s">
        <v>193</v>
      </c>
      <c r="X800" s="12" t="s">
        <v>194</v>
      </c>
      <c r="Y800" s="12">
        <v>2113</v>
      </c>
      <c r="Z800" s="13">
        <v>42101</v>
      </c>
      <c r="AA800" s="14" t="str">
        <f>TEXT(Table1[[#This Row],[Order Date]],"mmmm")</f>
        <v>April</v>
      </c>
      <c r="AB800" s="8" t="str">
        <f>TEXT(Table1[[#This Row],[Order Date]],"yyyy")</f>
        <v>2015</v>
      </c>
      <c r="AC800" s="13">
        <v>42102</v>
      </c>
      <c r="AD800" s="12">
        <v>542.25</v>
      </c>
      <c r="AE800" s="12">
        <v>36</v>
      </c>
      <c r="AF800" s="12">
        <v>2144.92</v>
      </c>
      <c r="AG800" s="12">
        <v>10277</v>
      </c>
      <c r="AH800" s="7" t="str">
        <f>IF(COUNTIF(Returns!$A$2:$A$1635,Orders!AG800)&gt;0,"Returned","Not Returned")</f>
        <v>Not Returned</v>
      </c>
    </row>
    <row r="801" spans="5:34" ht="12.75" customHeight="1" thickTop="1" thickBot="1" x14ac:dyDescent="0.3">
      <c r="E801" s="9">
        <v>6406</v>
      </c>
      <c r="F801" s="2" t="s">
        <v>37</v>
      </c>
      <c r="G801" s="2">
        <v>0.02</v>
      </c>
      <c r="H801" s="2">
        <v>16.48</v>
      </c>
      <c r="I801" s="2">
        <v>1.99</v>
      </c>
      <c r="J801" s="2">
        <v>1413</v>
      </c>
      <c r="K801" s="7" t="str">
        <f>IF(COUNTIF(Table1[Customer ID],Table1[[#This Row],[Customer ID]])&gt;1,"Repeat Customer","One-Time Customer")</f>
        <v>Repeat Customer</v>
      </c>
      <c r="L801" s="2" t="s">
        <v>1471</v>
      </c>
      <c r="M801" s="2" t="s">
        <v>27</v>
      </c>
      <c r="N801" s="2" t="s">
        <v>28</v>
      </c>
      <c r="O801" s="2" t="s">
        <v>77</v>
      </c>
      <c r="P801" s="2" t="s">
        <v>180</v>
      </c>
      <c r="Q801" s="2" t="s">
        <v>51</v>
      </c>
      <c r="R801" s="2" t="s">
        <v>1472</v>
      </c>
      <c r="S801" s="2">
        <v>0.42</v>
      </c>
      <c r="T801" s="7">
        <f>Table1[[#This Row],[Profit]]/Table1[[#This Row],[Sales]]</f>
        <v>0.14365610037972593</v>
      </c>
      <c r="U801" s="2" t="s">
        <v>33</v>
      </c>
      <c r="V801" s="2" t="s">
        <v>53</v>
      </c>
      <c r="W801" s="2" t="s">
        <v>193</v>
      </c>
      <c r="X801" s="2" t="s">
        <v>194</v>
      </c>
      <c r="Y801" s="2">
        <v>2113</v>
      </c>
      <c r="Z801" s="10">
        <v>42037</v>
      </c>
      <c r="AA801" s="14" t="str">
        <f>TEXT(Table1[[#This Row],[Order Date]],"mmmm")</f>
        <v>February</v>
      </c>
      <c r="AB801" s="8" t="str">
        <f>TEXT(Table1[[#This Row],[Order Date]],"yyyy")</f>
        <v>2015</v>
      </c>
      <c r="AC801" s="10">
        <v>42039</v>
      </c>
      <c r="AD801" s="2">
        <v>69.61</v>
      </c>
      <c r="AE801" s="2">
        <v>27</v>
      </c>
      <c r="AF801" s="2">
        <v>484.56</v>
      </c>
      <c r="AG801" s="2">
        <v>45539</v>
      </c>
      <c r="AH801" s="7" t="str">
        <f>IF(COUNTIF(Returns!$A$2:$A$1635,Orders!AG801)&gt;0,"Returned","Not Returned")</f>
        <v>Not Returned</v>
      </c>
    </row>
    <row r="802" spans="5:34" ht="12.75" customHeight="1" thickTop="1" thickBot="1" x14ac:dyDescent="0.3">
      <c r="E802" s="11">
        <v>25129</v>
      </c>
      <c r="F802" s="12" t="s">
        <v>47</v>
      </c>
      <c r="G802" s="12">
        <v>0.02</v>
      </c>
      <c r="H802" s="12">
        <v>417.4</v>
      </c>
      <c r="I802" s="12">
        <v>75.23</v>
      </c>
      <c r="J802" s="12">
        <v>1416</v>
      </c>
      <c r="K802" s="7" t="str">
        <f>IF(COUNTIF(Table1[Customer ID],Table1[[#This Row],[Customer ID]])&gt;1,"Repeat Customer","One-Time Customer")</f>
        <v>Repeat Customer</v>
      </c>
      <c r="L802" s="12" t="s">
        <v>1473</v>
      </c>
      <c r="M802" s="12" t="s">
        <v>39</v>
      </c>
      <c r="N802" s="12" t="s">
        <v>58</v>
      </c>
      <c r="O802" s="12" t="s">
        <v>41</v>
      </c>
      <c r="P802" s="12" t="s">
        <v>152</v>
      </c>
      <c r="Q802" s="12" t="s">
        <v>121</v>
      </c>
      <c r="R802" s="12" t="s">
        <v>710</v>
      </c>
      <c r="S802" s="12">
        <v>0.79</v>
      </c>
      <c r="T802" s="7">
        <f>Table1[[#This Row],[Profit]]/Table1[[#This Row],[Sales]]</f>
        <v>-1.3473088431909341</v>
      </c>
      <c r="U802" s="12" t="s">
        <v>33</v>
      </c>
      <c r="V802" s="12" t="s">
        <v>61</v>
      </c>
      <c r="W802" s="12" t="s">
        <v>703</v>
      </c>
      <c r="X802" s="12" t="s">
        <v>1474</v>
      </c>
      <c r="Y802" s="12">
        <v>46203</v>
      </c>
      <c r="Z802" s="13">
        <v>42130</v>
      </c>
      <c r="AA802" s="14" t="str">
        <f>TEXT(Table1[[#This Row],[Order Date]],"mmmm")</f>
        <v>May</v>
      </c>
      <c r="AB802" s="8" t="str">
        <f>TEXT(Table1[[#This Row],[Order Date]],"yyyy")</f>
        <v>2015</v>
      </c>
      <c r="AC802" s="13">
        <v>42131</v>
      </c>
      <c r="AD802" s="12">
        <v>-634.86540000000002</v>
      </c>
      <c r="AE802" s="12">
        <v>1</v>
      </c>
      <c r="AF802" s="12">
        <v>471.21</v>
      </c>
      <c r="AG802" s="12">
        <v>90538</v>
      </c>
      <c r="AH802" s="7" t="str">
        <f>IF(COUNTIF(Returns!$A$2:$A$1635,Orders!AG802)&gt;0,"Returned","Not Returned")</f>
        <v>Not Returned</v>
      </c>
    </row>
    <row r="803" spans="5:34" ht="12.75" customHeight="1" thickTop="1" thickBot="1" x14ac:dyDescent="0.3">
      <c r="E803" s="9">
        <v>24722</v>
      </c>
      <c r="F803" s="2" t="s">
        <v>25</v>
      </c>
      <c r="G803" s="2">
        <v>0.04</v>
      </c>
      <c r="H803" s="2">
        <v>46.89</v>
      </c>
      <c r="I803" s="2">
        <v>5.0999999999999996</v>
      </c>
      <c r="J803" s="2">
        <v>1416</v>
      </c>
      <c r="K803" s="7" t="str">
        <f>IF(COUNTIF(Table1[Customer ID],Table1[[#This Row],[Customer ID]])&gt;1,"Repeat Customer","One-Time Customer")</f>
        <v>Repeat Customer</v>
      </c>
      <c r="L803" s="2" t="s">
        <v>1473</v>
      </c>
      <c r="M803" s="2" t="s">
        <v>49</v>
      </c>
      <c r="N803" s="2" t="s">
        <v>58</v>
      </c>
      <c r="O803" s="2" t="s">
        <v>29</v>
      </c>
      <c r="P803" s="2" t="s">
        <v>257</v>
      </c>
      <c r="Q803" s="2" t="s">
        <v>86</v>
      </c>
      <c r="R803" s="2" t="s">
        <v>1345</v>
      </c>
      <c r="S803" s="2">
        <v>0.46</v>
      </c>
      <c r="T803" s="7">
        <f>Table1[[#This Row],[Profit]]/Table1[[#This Row],[Sales]]</f>
        <v>0.47708230655495315</v>
      </c>
      <c r="U803" s="2" t="s">
        <v>33</v>
      </c>
      <c r="V803" s="2" t="s">
        <v>61</v>
      </c>
      <c r="W803" s="2" t="s">
        <v>703</v>
      </c>
      <c r="X803" s="2" t="s">
        <v>1474</v>
      </c>
      <c r="Y803" s="2">
        <v>46203</v>
      </c>
      <c r="Z803" s="10">
        <v>42180</v>
      </c>
      <c r="AA803" s="14" t="str">
        <f>TEXT(Table1[[#This Row],[Order Date]],"mmmm")</f>
        <v>June</v>
      </c>
      <c r="AB803" s="8" t="str">
        <f>TEXT(Table1[[#This Row],[Order Date]],"yyyy")</f>
        <v>2015</v>
      </c>
      <c r="AC803" s="10">
        <v>42182</v>
      </c>
      <c r="AD803" s="2">
        <v>87.12</v>
      </c>
      <c r="AE803" s="2">
        <v>4</v>
      </c>
      <c r="AF803" s="2">
        <v>182.61</v>
      </c>
      <c r="AG803" s="2">
        <v>90540</v>
      </c>
      <c r="AH803" s="7" t="str">
        <f>IF(COUNTIF(Returns!$A$2:$A$1635,Orders!AG803)&gt;0,"Returned","Not Returned")</f>
        <v>Not Returned</v>
      </c>
    </row>
    <row r="804" spans="5:34" ht="12.75" customHeight="1" thickTop="1" thickBot="1" x14ac:dyDescent="0.3">
      <c r="E804" s="11">
        <v>22823</v>
      </c>
      <c r="F804" s="12" t="s">
        <v>106</v>
      </c>
      <c r="G804" s="12">
        <v>7.0000000000000007E-2</v>
      </c>
      <c r="H804" s="12">
        <v>4.84</v>
      </c>
      <c r="I804" s="12">
        <v>0.71</v>
      </c>
      <c r="J804" s="12">
        <v>1418</v>
      </c>
      <c r="K804" s="7" t="str">
        <f>IF(COUNTIF(Table1[Customer ID],Table1[[#This Row],[Customer ID]])&gt;1,"Repeat Customer","One-Time Customer")</f>
        <v>One-Time Customer</v>
      </c>
      <c r="L804" s="12" t="s">
        <v>1475</v>
      </c>
      <c r="M804" s="12" t="s">
        <v>49</v>
      </c>
      <c r="N804" s="12" t="s">
        <v>58</v>
      </c>
      <c r="O804" s="12" t="s">
        <v>29</v>
      </c>
      <c r="P804" s="12" t="s">
        <v>30</v>
      </c>
      <c r="Q804" s="12" t="s">
        <v>31</v>
      </c>
      <c r="R804" s="12" t="s">
        <v>1476</v>
      </c>
      <c r="S804" s="12">
        <v>0.52</v>
      </c>
      <c r="T804" s="7">
        <f>Table1[[#This Row],[Profit]]/Table1[[#This Row],[Sales]]</f>
        <v>0.69</v>
      </c>
      <c r="U804" s="12" t="s">
        <v>33</v>
      </c>
      <c r="V804" s="12" t="s">
        <v>61</v>
      </c>
      <c r="W804" s="12" t="s">
        <v>703</v>
      </c>
      <c r="X804" s="12" t="s">
        <v>1477</v>
      </c>
      <c r="Y804" s="12">
        <v>46901</v>
      </c>
      <c r="Z804" s="13">
        <v>42005</v>
      </c>
      <c r="AA804" s="14" t="str">
        <f>TEXT(Table1[[#This Row],[Order Date]],"mmmm")</f>
        <v>January</v>
      </c>
      <c r="AB804" s="8" t="str">
        <f>TEXT(Table1[[#This Row],[Order Date]],"yyyy")</f>
        <v>2015</v>
      </c>
      <c r="AC804" s="13">
        <v>42007</v>
      </c>
      <c r="AD804" s="12">
        <v>25.240199999999998</v>
      </c>
      <c r="AE804" s="12">
        <v>8</v>
      </c>
      <c r="AF804" s="12">
        <v>36.58</v>
      </c>
      <c r="AG804" s="12">
        <v>90539</v>
      </c>
      <c r="AH804" s="7" t="str">
        <f>IF(COUNTIF(Returns!$A$2:$A$1635,Orders!AG804)&gt;0,"Returned","Not Returned")</f>
        <v>Not Returned</v>
      </c>
    </row>
    <row r="805" spans="5:34" ht="12.75" customHeight="1" thickTop="1" thickBot="1" x14ac:dyDescent="0.3">
      <c r="E805" s="9">
        <v>24295</v>
      </c>
      <c r="F805" s="2" t="s">
        <v>37</v>
      </c>
      <c r="G805" s="2">
        <v>0.01</v>
      </c>
      <c r="H805" s="2">
        <v>124.49</v>
      </c>
      <c r="I805" s="2">
        <v>51.94</v>
      </c>
      <c r="J805" s="2">
        <v>1419</v>
      </c>
      <c r="K805" s="7" t="str">
        <f>IF(COUNTIF(Table1[Customer ID],Table1[[#This Row],[Customer ID]])&gt;1,"Repeat Customer","One-Time Customer")</f>
        <v>One-Time Customer</v>
      </c>
      <c r="L805" s="2" t="s">
        <v>1478</v>
      </c>
      <c r="M805" s="2" t="s">
        <v>39</v>
      </c>
      <c r="N805" s="2" t="s">
        <v>58</v>
      </c>
      <c r="O805" s="2" t="s">
        <v>41</v>
      </c>
      <c r="P805" s="2" t="s">
        <v>152</v>
      </c>
      <c r="Q805" s="2" t="s">
        <v>121</v>
      </c>
      <c r="R805" s="2" t="s">
        <v>462</v>
      </c>
      <c r="S805" s="2">
        <v>0.63</v>
      </c>
      <c r="T805" s="7">
        <f>Table1[[#This Row],[Profit]]/Table1[[#This Row],[Sales]]</f>
        <v>-3.9844218726326958E-2</v>
      </c>
      <c r="U805" s="2" t="s">
        <v>33</v>
      </c>
      <c r="V805" s="2" t="s">
        <v>61</v>
      </c>
      <c r="W805" s="2" t="s">
        <v>703</v>
      </c>
      <c r="X805" s="2" t="s">
        <v>1479</v>
      </c>
      <c r="Y805" s="2">
        <v>47905</v>
      </c>
      <c r="Z805" s="10">
        <v>42180</v>
      </c>
      <c r="AA805" s="14" t="str">
        <f>TEXT(Table1[[#This Row],[Order Date]],"mmmm")</f>
        <v>June</v>
      </c>
      <c r="AB805" s="8" t="str">
        <f>TEXT(Table1[[#This Row],[Order Date]],"yyyy")</f>
        <v>2015</v>
      </c>
      <c r="AC805" s="10">
        <v>42181</v>
      </c>
      <c r="AD805" s="2">
        <v>-94.674644999999998</v>
      </c>
      <c r="AE805" s="2">
        <v>18</v>
      </c>
      <c r="AF805" s="2">
        <v>2376.12</v>
      </c>
      <c r="AG805" s="2">
        <v>90540</v>
      </c>
      <c r="AH805" s="7" t="str">
        <f>IF(COUNTIF(Returns!$A$2:$A$1635,Orders!AG805)&gt;0,"Returned","Not Returned")</f>
        <v>Not Returned</v>
      </c>
    </row>
    <row r="806" spans="5:34" ht="12.75" customHeight="1" thickTop="1" thickBot="1" x14ac:dyDescent="0.3">
      <c r="E806" s="11">
        <v>19024</v>
      </c>
      <c r="F806" s="12" t="s">
        <v>106</v>
      </c>
      <c r="G806" s="12">
        <v>0.05</v>
      </c>
      <c r="H806" s="12">
        <v>350.99</v>
      </c>
      <c r="I806" s="12">
        <v>39</v>
      </c>
      <c r="J806" s="12">
        <v>1424</v>
      </c>
      <c r="K806" s="7" t="str">
        <f>IF(COUNTIF(Table1[Customer ID],Table1[[#This Row],[Customer ID]])&gt;1,"Repeat Customer","One-Time Customer")</f>
        <v>Repeat Customer</v>
      </c>
      <c r="L806" s="12" t="s">
        <v>1480</v>
      </c>
      <c r="M806" s="12" t="s">
        <v>39</v>
      </c>
      <c r="N806" s="12" t="s">
        <v>40</v>
      </c>
      <c r="O806" s="12" t="s">
        <v>41</v>
      </c>
      <c r="P806" s="12" t="s">
        <v>42</v>
      </c>
      <c r="Q806" s="12" t="s">
        <v>43</v>
      </c>
      <c r="R806" s="12" t="s">
        <v>1269</v>
      </c>
      <c r="S806" s="12">
        <v>0.55000000000000004</v>
      </c>
      <c r="T806" s="7">
        <f>Table1[[#This Row],[Profit]]/Table1[[#This Row],[Sales]]</f>
        <v>0.44239706689671393</v>
      </c>
      <c r="U806" s="12" t="s">
        <v>33</v>
      </c>
      <c r="V806" s="12" t="s">
        <v>34</v>
      </c>
      <c r="W806" s="12" t="s">
        <v>255</v>
      </c>
      <c r="X806" s="12" t="s">
        <v>1481</v>
      </c>
      <c r="Y806" s="12">
        <v>80112</v>
      </c>
      <c r="Z806" s="13">
        <v>42016</v>
      </c>
      <c r="AA806" s="14" t="str">
        <f>TEXT(Table1[[#This Row],[Order Date]],"mmmm")</f>
        <v>January</v>
      </c>
      <c r="AB806" s="8" t="str">
        <f>TEXT(Table1[[#This Row],[Order Date]],"yyyy")</f>
        <v>2015</v>
      </c>
      <c r="AC806" s="13">
        <v>42018</v>
      </c>
      <c r="AD806" s="12">
        <v>451.28039999999999</v>
      </c>
      <c r="AE806" s="12">
        <v>3</v>
      </c>
      <c r="AF806" s="12">
        <v>1020.08</v>
      </c>
      <c r="AG806" s="12">
        <v>89448</v>
      </c>
      <c r="AH806" s="7" t="str">
        <f>IF(COUNTIF(Returns!$A$2:$A$1635,Orders!AG806)&gt;0,"Returned","Not Returned")</f>
        <v>Not Returned</v>
      </c>
    </row>
    <row r="807" spans="5:34" ht="12.75" customHeight="1" thickTop="1" thickBot="1" x14ac:dyDescent="0.3">
      <c r="E807" s="9">
        <v>19025</v>
      </c>
      <c r="F807" s="2" t="s">
        <v>106</v>
      </c>
      <c r="G807" s="2">
        <v>0</v>
      </c>
      <c r="H807" s="2">
        <v>8.74</v>
      </c>
      <c r="I807" s="2">
        <v>1.39</v>
      </c>
      <c r="J807" s="2">
        <v>1424</v>
      </c>
      <c r="K807" s="7" t="str">
        <f>IF(COUNTIF(Table1[Customer ID],Table1[[#This Row],[Customer ID]])&gt;1,"Repeat Customer","One-Time Customer")</f>
        <v>Repeat Customer</v>
      </c>
      <c r="L807" s="2" t="s">
        <v>1480</v>
      </c>
      <c r="M807" s="2" t="s">
        <v>49</v>
      </c>
      <c r="N807" s="2" t="s">
        <v>40</v>
      </c>
      <c r="O807" s="2" t="s">
        <v>29</v>
      </c>
      <c r="P807" s="2" t="s">
        <v>69</v>
      </c>
      <c r="Q807" s="2" t="s">
        <v>59</v>
      </c>
      <c r="R807" s="2" t="s">
        <v>1482</v>
      </c>
      <c r="S807" s="2">
        <v>0.38</v>
      </c>
      <c r="T807" s="7">
        <f>Table1[[#This Row],[Profit]]/Table1[[#This Row],[Sales]]</f>
        <v>0.69</v>
      </c>
      <c r="U807" s="2" t="s">
        <v>33</v>
      </c>
      <c r="V807" s="2" t="s">
        <v>34</v>
      </c>
      <c r="W807" s="2" t="s">
        <v>255</v>
      </c>
      <c r="X807" s="2" t="s">
        <v>1481</v>
      </c>
      <c r="Y807" s="2">
        <v>80112</v>
      </c>
      <c r="Z807" s="10">
        <v>42016</v>
      </c>
      <c r="AA807" s="14" t="str">
        <f>TEXT(Table1[[#This Row],[Order Date]],"mmmm")</f>
        <v>January</v>
      </c>
      <c r="AB807" s="8" t="str">
        <f>TEXT(Table1[[#This Row],[Order Date]],"yyyy")</f>
        <v>2015</v>
      </c>
      <c r="AC807" s="10">
        <v>42020</v>
      </c>
      <c r="AD807" s="2">
        <v>44.988</v>
      </c>
      <c r="AE807" s="2">
        <v>7</v>
      </c>
      <c r="AF807" s="2">
        <v>65.2</v>
      </c>
      <c r="AG807" s="2">
        <v>89448</v>
      </c>
      <c r="AH807" s="7" t="str">
        <f>IF(COUNTIF(Returns!$A$2:$A$1635,Orders!AG807)&gt;0,"Returned","Not Returned")</f>
        <v>Not Returned</v>
      </c>
    </row>
    <row r="808" spans="5:34" ht="12.75" customHeight="1" thickTop="1" thickBot="1" x14ac:dyDescent="0.3">
      <c r="E808" s="11">
        <v>19026</v>
      </c>
      <c r="F808" s="12" t="s">
        <v>106</v>
      </c>
      <c r="G808" s="12">
        <v>0.02</v>
      </c>
      <c r="H808" s="12">
        <v>1.98</v>
      </c>
      <c r="I808" s="12">
        <v>0.7</v>
      </c>
      <c r="J808" s="12">
        <v>1424</v>
      </c>
      <c r="K808" s="7" t="str">
        <f>IF(COUNTIF(Table1[Customer ID],Table1[[#This Row],[Customer ID]])&gt;1,"Repeat Customer","One-Time Customer")</f>
        <v>Repeat Customer</v>
      </c>
      <c r="L808" s="12" t="s">
        <v>1480</v>
      </c>
      <c r="M808" s="12" t="s">
        <v>49</v>
      </c>
      <c r="N808" s="12" t="s">
        <v>40</v>
      </c>
      <c r="O808" s="12" t="s">
        <v>29</v>
      </c>
      <c r="P808" s="12" t="s">
        <v>66</v>
      </c>
      <c r="Q808" s="12" t="s">
        <v>31</v>
      </c>
      <c r="R808" s="12" t="s">
        <v>395</v>
      </c>
      <c r="S808" s="12">
        <v>0.83</v>
      </c>
      <c r="T808" s="7">
        <f>Table1[[#This Row],[Profit]]/Table1[[#This Row],[Sales]]</f>
        <v>-0.9177866312527666</v>
      </c>
      <c r="U808" s="12" t="s">
        <v>33</v>
      </c>
      <c r="V808" s="12" t="s">
        <v>34</v>
      </c>
      <c r="W808" s="12" t="s">
        <v>255</v>
      </c>
      <c r="X808" s="12" t="s">
        <v>1481</v>
      </c>
      <c r="Y808" s="12">
        <v>80112</v>
      </c>
      <c r="Z808" s="13">
        <v>42016</v>
      </c>
      <c r="AA808" s="14" t="str">
        <f>TEXT(Table1[[#This Row],[Order Date]],"mmmm")</f>
        <v>January</v>
      </c>
      <c r="AB808" s="8" t="str">
        <f>TEXT(Table1[[#This Row],[Order Date]],"yyyy")</f>
        <v>2015</v>
      </c>
      <c r="AC808" s="13">
        <v>42020</v>
      </c>
      <c r="AD808" s="12">
        <v>-20.732799999999997</v>
      </c>
      <c r="AE808" s="12">
        <v>11</v>
      </c>
      <c r="AF808" s="12">
        <v>22.59</v>
      </c>
      <c r="AG808" s="12">
        <v>89448</v>
      </c>
      <c r="AH808" s="7" t="str">
        <f>IF(COUNTIF(Returns!$A$2:$A$1635,Orders!AG808)&gt;0,"Returned","Not Returned")</f>
        <v>Not Returned</v>
      </c>
    </row>
    <row r="809" spans="5:34" ht="12.75" customHeight="1" thickTop="1" thickBot="1" x14ac:dyDescent="0.3">
      <c r="E809" s="9">
        <v>23620</v>
      </c>
      <c r="F809" s="2" t="s">
        <v>37</v>
      </c>
      <c r="G809" s="2">
        <v>0.05</v>
      </c>
      <c r="H809" s="2">
        <v>8.0399999999999991</v>
      </c>
      <c r="I809" s="2">
        <v>8.94</v>
      </c>
      <c r="J809" s="2">
        <v>1424</v>
      </c>
      <c r="K809" s="7" t="str">
        <f>IF(COUNTIF(Table1[Customer ID],Table1[[#This Row],[Customer ID]])&gt;1,"Repeat Customer","One-Time Customer")</f>
        <v>Repeat Customer</v>
      </c>
      <c r="L809" s="2" t="s">
        <v>1480</v>
      </c>
      <c r="M809" s="2" t="s">
        <v>49</v>
      </c>
      <c r="N809" s="2" t="s">
        <v>40</v>
      </c>
      <c r="O809" s="2" t="s">
        <v>29</v>
      </c>
      <c r="P809" s="2" t="s">
        <v>109</v>
      </c>
      <c r="Q809" s="2" t="s">
        <v>59</v>
      </c>
      <c r="R809" s="2" t="s">
        <v>1040</v>
      </c>
      <c r="S809" s="2">
        <v>0.4</v>
      </c>
      <c r="T809" s="7">
        <f>Table1[[#This Row],[Profit]]/Table1[[#This Row],[Sales]]</f>
        <v>-1.3546044825313115</v>
      </c>
      <c r="U809" s="2" t="s">
        <v>33</v>
      </c>
      <c r="V809" s="2" t="s">
        <v>34</v>
      </c>
      <c r="W809" s="2" t="s">
        <v>255</v>
      </c>
      <c r="X809" s="2" t="s">
        <v>1481</v>
      </c>
      <c r="Y809" s="2">
        <v>80112</v>
      </c>
      <c r="Z809" s="10">
        <v>42175</v>
      </c>
      <c r="AA809" s="14" t="str">
        <f>TEXT(Table1[[#This Row],[Order Date]],"mmmm")</f>
        <v>June</v>
      </c>
      <c r="AB809" s="8" t="str">
        <f>TEXT(Table1[[#This Row],[Order Date]],"yyyy")</f>
        <v>2015</v>
      </c>
      <c r="AC809" s="10">
        <v>42177</v>
      </c>
      <c r="AD809" s="2">
        <v>-164.39479999999998</v>
      </c>
      <c r="AE809" s="2">
        <v>15</v>
      </c>
      <c r="AF809" s="2">
        <v>121.36</v>
      </c>
      <c r="AG809" s="2">
        <v>89449</v>
      </c>
      <c r="AH809" s="7" t="str">
        <f>IF(COUNTIF(Returns!$A$2:$A$1635,Orders!AG809)&gt;0,"Returned","Not Returned")</f>
        <v>Not Returned</v>
      </c>
    </row>
    <row r="810" spans="5:34" ht="12.75" customHeight="1" thickTop="1" thickBot="1" x14ac:dyDescent="0.3">
      <c r="E810" s="11">
        <v>22824</v>
      </c>
      <c r="F810" s="12" t="s">
        <v>106</v>
      </c>
      <c r="G810" s="12">
        <v>0.04</v>
      </c>
      <c r="H810" s="12">
        <v>2036.48</v>
      </c>
      <c r="I810" s="12">
        <v>14.7</v>
      </c>
      <c r="J810" s="12">
        <v>1425</v>
      </c>
      <c r="K810" s="7" t="str">
        <f>IF(COUNTIF(Table1[Customer ID],Table1[[#This Row],[Customer ID]])&gt;1,"Repeat Customer","One-Time Customer")</f>
        <v>One-Time Customer</v>
      </c>
      <c r="L810" s="12" t="s">
        <v>1483</v>
      </c>
      <c r="M810" s="12" t="s">
        <v>39</v>
      </c>
      <c r="N810" s="12" t="s">
        <v>58</v>
      </c>
      <c r="O810" s="12" t="s">
        <v>77</v>
      </c>
      <c r="P810" s="12" t="s">
        <v>85</v>
      </c>
      <c r="Q810" s="12" t="s">
        <v>43</v>
      </c>
      <c r="R810" s="12" t="s">
        <v>633</v>
      </c>
      <c r="S810" s="12">
        <v>0.55000000000000004</v>
      </c>
      <c r="T810" s="7">
        <f>Table1[[#This Row],[Profit]]/Table1[[#This Row],[Sales]]</f>
        <v>-2.3802331067155986</v>
      </c>
      <c r="U810" s="12" t="s">
        <v>33</v>
      </c>
      <c r="V810" s="12" t="s">
        <v>34</v>
      </c>
      <c r="W810" s="12" t="s">
        <v>255</v>
      </c>
      <c r="X810" s="12" t="s">
        <v>256</v>
      </c>
      <c r="Y810" s="12">
        <v>80525</v>
      </c>
      <c r="Z810" s="13">
        <v>42005</v>
      </c>
      <c r="AA810" s="14" t="str">
        <f>TEXT(Table1[[#This Row],[Order Date]],"mmmm")</f>
        <v>January</v>
      </c>
      <c r="AB810" s="8" t="str">
        <f>TEXT(Table1[[#This Row],[Order Date]],"yyyy")</f>
        <v>2015</v>
      </c>
      <c r="AC810" s="13">
        <v>42010</v>
      </c>
      <c r="AD810" s="12">
        <v>-4793.0039999999999</v>
      </c>
      <c r="AE810" s="12">
        <v>1</v>
      </c>
      <c r="AF810" s="12">
        <v>2013.67</v>
      </c>
      <c r="AG810" s="12">
        <v>89450</v>
      </c>
      <c r="AH810" s="7" t="str">
        <f>IF(COUNTIF(Returns!$A$2:$A$1635,Orders!AG810)&gt;0,"Returned","Not Returned")</f>
        <v>Not Returned</v>
      </c>
    </row>
    <row r="811" spans="5:34" ht="12.75" customHeight="1" thickTop="1" thickBot="1" x14ac:dyDescent="0.3">
      <c r="E811" s="9">
        <v>22407</v>
      </c>
      <c r="F811" s="2" t="s">
        <v>106</v>
      </c>
      <c r="G811" s="2">
        <v>0.09</v>
      </c>
      <c r="H811" s="2">
        <v>125.99</v>
      </c>
      <c r="I811" s="2">
        <v>2.5</v>
      </c>
      <c r="J811" s="2">
        <v>1427</v>
      </c>
      <c r="K811" s="7" t="str">
        <f>IF(COUNTIF(Table1[Customer ID],Table1[[#This Row],[Customer ID]])&gt;1,"Repeat Customer","One-Time Customer")</f>
        <v>One-Time Customer</v>
      </c>
      <c r="L811" s="2" t="s">
        <v>1484</v>
      </c>
      <c r="M811" s="2" t="s">
        <v>49</v>
      </c>
      <c r="N811" s="2" t="s">
        <v>40</v>
      </c>
      <c r="O811" s="2" t="s">
        <v>77</v>
      </c>
      <c r="P811" s="2" t="s">
        <v>78</v>
      </c>
      <c r="Q811" s="2" t="s">
        <v>59</v>
      </c>
      <c r="R811" s="2" t="s">
        <v>1148</v>
      </c>
      <c r="S811" s="2">
        <v>0.6</v>
      </c>
      <c r="T811" s="7">
        <f>Table1[[#This Row],[Profit]]/Table1[[#This Row],[Sales]]</f>
        <v>0.69</v>
      </c>
      <c r="U811" s="2" t="s">
        <v>33</v>
      </c>
      <c r="V811" s="2" t="s">
        <v>61</v>
      </c>
      <c r="W811" s="2" t="s">
        <v>300</v>
      </c>
      <c r="X811" s="2" t="s">
        <v>1485</v>
      </c>
      <c r="Y811" s="2">
        <v>48708</v>
      </c>
      <c r="Z811" s="10">
        <v>42040</v>
      </c>
      <c r="AA811" s="14" t="str">
        <f>TEXT(Table1[[#This Row],[Order Date]],"mmmm")</f>
        <v>February</v>
      </c>
      <c r="AB811" s="8" t="str">
        <f>TEXT(Table1[[#This Row],[Order Date]],"yyyy")</f>
        <v>2015</v>
      </c>
      <c r="AC811" s="10">
        <v>42044</v>
      </c>
      <c r="AD811" s="2">
        <v>1258.7876999999999</v>
      </c>
      <c r="AE811" s="2">
        <v>18</v>
      </c>
      <c r="AF811" s="2">
        <v>1824.33</v>
      </c>
      <c r="AG811" s="2">
        <v>90905</v>
      </c>
      <c r="AH811" s="7" t="str">
        <f>IF(COUNTIF(Returns!$A$2:$A$1635,Orders!AG811)&gt;0,"Returned","Not Returned")</f>
        <v>Not Returned</v>
      </c>
    </row>
    <row r="812" spans="5:34" ht="12.75" customHeight="1" thickTop="1" thickBot="1" x14ac:dyDescent="0.3">
      <c r="E812" s="11">
        <v>19810</v>
      </c>
      <c r="F812" s="12" t="s">
        <v>37</v>
      </c>
      <c r="G812" s="12">
        <v>0.05</v>
      </c>
      <c r="H812" s="12">
        <v>9.7799999999999994</v>
      </c>
      <c r="I812" s="12">
        <v>1.39</v>
      </c>
      <c r="J812" s="12">
        <v>1432</v>
      </c>
      <c r="K812" s="7" t="str">
        <f>IF(COUNTIF(Table1[Customer ID],Table1[[#This Row],[Customer ID]])&gt;1,"Repeat Customer","One-Time Customer")</f>
        <v>Repeat Customer</v>
      </c>
      <c r="L812" s="12" t="s">
        <v>1486</v>
      </c>
      <c r="M812" s="12" t="s">
        <v>49</v>
      </c>
      <c r="N812" s="12" t="s">
        <v>28</v>
      </c>
      <c r="O812" s="12" t="s">
        <v>29</v>
      </c>
      <c r="P812" s="12" t="s">
        <v>69</v>
      </c>
      <c r="Q812" s="12" t="s">
        <v>59</v>
      </c>
      <c r="R812" s="12" t="s">
        <v>1265</v>
      </c>
      <c r="S812" s="12">
        <v>0.39</v>
      </c>
      <c r="T812" s="7">
        <f>Table1[[#This Row],[Profit]]/Table1[[#This Row],[Sales]]</f>
        <v>0.69</v>
      </c>
      <c r="U812" s="12" t="s">
        <v>33</v>
      </c>
      <c r="V812" s="12" t="s">
        <v>61</v>
      </c>
      <c r="W812" s="12" t="s">
        <v>703</v>
      </c>
      <c r="X812" s="12" t="s">
        <v>1474</v>
      </c>
      <c r="Y812" s="12">
        <v>46203</v>
      </c>
      <c r="Z812" s="13">
        <v>42068</v>
      </c>
      <c r="AA812" s="14" t="str">
        <f>TEXT(Table1[[#This Row],[Order Date]],"mmmm")</f>
        <v>March</v>
      </c>
      <c r="AB812" s="8" t="str">
        <f>TEXT(Table1[[#This Row],[Order Date]],"yyyy")</f>
        <v>2015</v>
      </c>
      <c r="AC812" s="13">
        <v>42069</v>
      </c>
      <c r="AD812" s="12">
        <v>74.278499999999994</v>
      </c>
      <c r="AE812" s="12">
        <v>11</v>
      </c>
      <c r="AF812" s="12">
        <v>107.65</v>
      </c>
      <c r="AG812" s="12">
        <v>86826</v>
      </c>
      <c r="AH812" s="7" t="str">
        <f>IF(COUNTIF(Returns!$A$2:$A$1635,Orders!AG812)&gt;0,"Returned","Not Returned")</f>
        <v>Not Returned</v>
      </c>
    </row>
    <row r="813" spans="5:34" ht="12.75" customHeight="1" thickTop="1" thickBot="1" x14ac:dyDescent="0.3">
      <c r="E813" s="9">
        <v>18762</v>
      </c>
      <c r="F813" s="2" t="s">
        <v>106</v>
      </c>
      <c r="G813" s="2">
        <v>7.0000000000000007E-2</v>
      </c>
      <c r="H813" s="2">
        <v>10.98</v>
      </c>
      <c r="I813" s="2">
        <v>4.8</v>
      </c>
      <c r="J813" s="2">
        <v>1432</v>
      </c>
      <c r="K813" s="7" t="str">
        <f>IF(COUNTIF(Table1[Customer ID],Table1[[#This Row],[Customer ID]])&gt;1,"Repeat Customer","One-Time Customer")</f>
        <v>Repeat Customer</v>
      </c>
      <c r="L813" s="2" t="s">
        <v>1486</v>
      </c>
      <c r="M813" s="2" t="s">
        <v>49</v>
      </c>
      <c r="N813" s="2" t="s">
        <v>28</v>
      </c>
      <c r="O813" s="2" t="s">
        <v>29</v>
      </c>
      <c r="P813" s="2" t="s">
        <v>69</v>
      </c>
      <c r="Q813" s="2" t="s">
        <v>59</v>
      </c>
      <c r="R813" s="2" t="s">
        <v>536</v>
      </c>
      <c r="S813" s="2">
        <v>0.36</v>
      </c>
      <c r="T813" s="7">
        <f>Table1[[#This Row],[Profit]]/Table1[[#This Row],[Sales]]</f>
        <v>0.32031959324496095</v>
      </c>
      <c r="U813" s="2" t="s">
        <v>33</v>
      </c>
      <c r="V813" s="2" t="s">
        <v>61</v>
      </c>
      <c r="W813" s="2" t="s">
        <v>703</v>
      </c>
      <c r="X813" s="2" t="s">
        <v>1474</v>
      </c>
      <c r="Y813" s="2">
        <v>46203</v>
      </c>
      <c r="Z813" s="10">
        <v>42175</v>
      </c>
      <c r="AA813" s="14" t="str">
        <f>TEXT(Table1[[#This Row],[Order Date]],"mmmm")</f>
        <v>June</v>
      </c>
      <c r="AB813" s="8" t="str">
        <f>TEXT(Table1[[#This Row],[Order Date]],"yyyy")</f>
        <v>2015</v>
      </c>
      <c r="AC813" s="10">
        <v>42182</v>
      </c>
      <c r="AD813" s="2">
        <v>52.92</v>
      </c>
      <c r="AE813" s="2">
        <v>16</v>
      </c>
      <c r="AF813" s="2">
        <v>165.21</v>
      </c>
      <c r="AG813" s="2">
        <v>86827</v>
      </c>
      <c r="AH813" s="7" t="str">
        <f>IF(COUNTIF(Returns!$A$2:$A$1635,Orders!AG813)&gt;0,"Returned","Not Returned")</f>
        <v>Not Returned</v>
      </c>
    </row>
    <row r="814" spans="5:34" ht="12.75" customHeight="1" thickTop="1" thickBot="1" x14ac:dyDescent="0.3">
      <c r="E814" s="11">
        <v>19811</v>
      </c>
      <c r="F814" s="12" t="s">
        <v>37</v>
      </c>
      <c r="G814" s="12">
        <v>0.02</v>
      </c>
      <c r="H814" s="12">
        <v>3.28</v>
      </c>
      <c r="I814" s="12">
        <v>3.97</v>
      </c>
      <c r="J814" s="12">
        <v>1433</v>
      </c>
      <c r="K814" s="7" t="str">
        <f>IF(COUNTIF(Table1[Customer ID],Table1[[#This Row],[Customer ID]])&gt;1,"Repeat Customer","One-Time Customer")</f>
        <v>Repeat Customer</v>
      </c>
      <c r="L814" s="12" t="s">
        <v>1487</v>
      </c>
      <c r="M814" s="12" t="s">
        <v>27</v>
      </c>
      <c r="N814" s="12" t="s">
        <v>28</v>
      </c>
      <c r="O814" s="12" t="s">
        <v>29</v>
      </c>
      <c r="P814" s="12" t="s">
        <v>30</v>
      </c>
      <c r="Q814" s="12" t="s">
        <v>31</v>
      </c>
      <c r="R814" s="12" t="s">
        <v>1009</v>
      </c>
      <c r="S814" s="12">
        <v>0.56000000000000005</v>
      </c>
      <c r="T814" s="7">
        <f>Table1[[#This Row],[Profit]]/Table1[[#This Row],[Sales]]</f>
        <v>-2.6381709741550696</v>
      </c>
      <c r="U814" s="12" t="s">
        <v>33</v>
      </c>
      <c r="V814" s="12" t="s">
        <v>61</v>
      </c>
      <c r="W814" s="12" t="s">
        <v>703</v>
      </c>
      <c r="X814" s="12" t="s">
        <v>1488</v>
      </c>
      <c r="Y814" s="12">
        <v>47130</v>
      </c>
      <c r="Z814" s="13">
        <v>42068</v>
      </c>
      <c r="AA814" s="14" t="str">
        <f>TEXT(Table1[[#This Row],[Order Date]],"mmmm")</f>
        <v>March</v>
      </c>
      <c r="AB814" s="8" t="str">
        <f>TEXT(Table1[[#This Row],[Order Date]],"yyyy")</f>
        <v>2015</v>
      </c>
      <c r="AC814" s="13">
        <v>42069</v>
      </c>
      <c r="AD814" s="12">
        <v>-66.349999999999994</v>
      </c>
      <c r="AE814" s="12">
        <v>7</v>
      </c>
      <c r="AF814" s="12">
        <v>25.15</v>
      </c>
      <c r="AG814" s="12">
        <v>86826</v>
      </c>
      <c r="AH814" s="7" t="str">
        <f>IF(COUNTIF(Returns!$A$2:$A$1635,Orders!AG814)&gt;0,"Returned","Not Returned")</f>
        <v>Not Returned</v>
      </c>
    </row>
    <row r="815" spans="5:34" ht="12.75" customHeight="1" thickTop="1" thickBot="1" x14ac:dyDescent="0.3">
      <c r="E815" s="9">
        <v>20124</v>
      </c>
      <c r="F815" s="2" t="s">
        <v>25</v>
      </c>
      <c r="G815" s="2">
        <v>7.0000000000000007E-2</v>
      </c>
      <c r="H815" s="2">
        <v>300.98</v>
      </c>
      <c r="I815" s="2">
        <v>64.73</v>
      </c>
      <c r="J815" s="2">
        <v>1433</v>
      </c>
      <c r="K815" s="7" t="str">
        <f>IF(COUNTIF(Table1[Customer ID],Table1[[#This Row],[Customer ID]])&gt;1,"Repeat Customer","One-Time Customer")</f>
        <v>Repeat Customer</v>
      </c>
      <c r="L815" s="2" t="s">
        <v>1487</v>
      </c>
      <c r="M815" s="2" t="s">
        <v>39</v>
      </c>
      <c r="N815" s="2" t="s">
        <v>28</v>
      </c>
      <c r="O815" s="2" t="s">
        <v>41</v>
      </c>
      <c r="P815" s="2" t="s">
        <v>42</v>
      </c>
      <c r="Q815" s="2" t="s">
        <v>43</v>
      </c>
      <c r="R815" s="2" t="s">
        <v>1489</v>
      </c>
      <c r="S815" s="2">
        <v>0.56000000000000005</v>
      </c>
      <c r="T815" s="7">
        <f>Table1[[#This Row],[Profit]]/Table1[[#This Row],[Sales]]</f>
        <v>0.32659442406593309</v>
      </c>
      <c r="U815" s="2" t="s">
        <v>33</v>
      </c>
      <c r="V815" s="2" t="s">
        <v>61</v>
      </c>
      <c r="W815" s="2" t="s">
        <v>703</v>
      </c>
      <c r="X815" s="2" t="s">
        <v>1488</v>
      </c>
      <c r="Y815" s="2">
        <v>47130</v>
      </c>
      <c r="Z815" s="10">
        <v>42143</v>
      </c>
      <c r="AA815" s="14" t="str">
        <f>TEXT(Table1[[#This Row],[Order Date]],"mmmm")</f>
        <v>May</v>
      </c>
      <c r="AB815" s="8" t="str">
        <f>TEXT(Table1[[#This Row],[Order Date]],"yyyy")</f>
        <v>2015</v>
      </c>
      <c r="AC815" s="10">
        <v>42145</v>
      </c>
      <c r="AD815" s="2">
        <v>1399.6400000000003</v>
      </c>
      <c r="AE815" s="2">
        <v>14</v>
      </c>
      <c r="AF815" s="2">
        <v>4285.5600000000004</v>
      </c>
      <c r="AG815" s="2">
        <v>86828</v>
      </c>
      <c r="AH815" s="7" t="str">
        <f>IF(COUNTIF(Returns!$A$2:$A$1635,Orders!AG815)&gt;0,"Returned","Not Returned")</f>
        <v>Not Returned</v>
      </c>
    </row>
    <row r="816" spans="5:34" ht="12.75" customHeight="1" thickTop="1" thickBot="1" x14ac:dyDescent="0.3">
      <c r="E816" s="11">
        <v>20125</v>
      </c>
      <c r="F816" s="12" t="s">
        <v>25</v>
      </c>
      <c r="G816" s="12">
        <v>0.01</v>
      </c>
      <c r="H816" s="12">
        <v>20.98</v>
      </c>
      <c r="I816" s="12">
        <v>45</v>
      </c>
      <c r="J816" s="12">
        <v>1433</v>
      </c>
      <c r="K816" s="7" t="str">
        <f>IF(COUNTIF(Table1[Customer ID],Table1[[#This Row],[Customer ID]])&gt;1,"Repeat Customer","One-Time Customer")</f>
        <v>Repeat Customer</v>
      </c>
      <c r="L816" s="12" t="s">
        <v>1487</v>
      </c>
      <c r="M816" s="12" t="s">
        <v>39</v>
      </c>
      <c r="N816" s="12" t="s">
        <v>28</v>
      </c>
      <c r="O816" s="12" t="s">
        <v>29</v>
      </c>
      <c r="P816" s="12" t="s">
        <v>141</v>
      </c>
      <c r="Q816" s="12" t="s">
        <v>43</v>
      </c>
      <c r="R816" s="12" t="s">
        <v>1490</v>
      </c>
      <c r="S816" s="12">
        <v>0.61</v>
      </c>
      <c r="T816" s="7">
        <f>Table1[[#This Row],[Profit]]/Table1[[#This Row],[Sales]]</f>
        <v>0.36847173606601563</v>
      </c>
      <c r="U816" s="12" t="s">
        <v>33</v>
      </c>
      <c r="V816" s="12" t="s">
        <v>61</v>
      </c>
      <c r="W816" s="12" t="s">
        <v>703</v>
      </c>
      <c r="X816" s="12" t="s">
        <v>1488</v>
      </c>
      <c r="Y816" s="12">
        <v>47130</v>
      </c>
      <c r="Z816" s="13">
        <v>42143</v>
      </c>
      <c r="AA816" s="14" t="str">
        <f>TEXT(Table1[[#This Row],[Order Date]],"mmmm")</f>
        <v>May</v>
      </c>
      <c r="AB816" s="8" t="str">
        <f>TEXT(Table1[[#This Row],[Order Date]],"yyyy")</f>
        <v>2015</v>
      </c>
      <c r="AC816" s="13">
        <v>42143</v>
      </c>
      <c r="AD816" s="12">
        <v>232.64200000000028</v>
      </c>
      <c r="AE816" s="12">
        <v>28</v>
      </c>
      <c r="AF816" s="12">
        <v>631.37</v>
      </c>
      <c r="AG816" s="12">
        <v>86828</v>
      </c>
      <c r="AH816" s="7" t="str">
        <f>IF(COUNTIF(Returns!$A$2:$A$1635,Orders!AG816)&gt;0,"Returned","Not Returned")</f>
        <v>Not Returned</v>
      </c>
    </row>
    <row r="817" spans="5:34" ht="12.75" customHeight="1" thickTop="1" thickBot="1" x14ac:dyDescent="0.3">
      <c r="E817" s="9">
        <v>21955</v>
      </c>
      <c r="F817" s="2" t="s">
        <v>47</v>
      </c>
      <c r="G817" s="2">
        <v>0.01</v>
      </c>
      <c r="H817" s="2">
        <v>80.98</v>
      </c>
      <c r="I817" s="2">
        <v>35</v>
      </c>
      <c r="J817" s="2">
        <v>1438</v>
      </c>
      <c r="K817" s="7" t="str">
        <f>IF(COUNTIF(Table1[Customer ID],Table1[[#This Row],[Customer ID]])&gt;1,"Repeat Customer","One-Time Customer")</f>
        <v>One-Time Customer</v>
      </c>
      <c r="L817" s="2" t="s">
        <v>1491</v>
      </c>
      <c r="M817" s="2" t="s">
        <v>49</v>
      </c>
      <c r="N817" s="2" t="s">
        <v>28</v>
      </c>
      <c r="O817" s="2" t="s">
        <v>29</v>
      </c>
      <c r="P817" s="2" t="s">
        <v>141</v>
      </c>
      <c r="Q817" s="2" t="s">
        <v>236</v>
      </c>
      <c r="R817" s="2" t="s">
        <v>987</v>
      </c>
      <c r="S817" s="2">
        <v>0.83</v>
      </c>
      <c r="T817" s="7">
        <f>Table1[[#This Row],[Profit]]/Table1[[#This Row],[Sales]]</f>
        <v>-1.528482992943285</v>
      </c>
      <c r="U817" s="2" t="s">
        <v>33</v>
      </c>
      <c r="V817" s="2" t="s">
        <v>53</v>
      </c>
      <c r="W817" s="2" t="s">
        <v>154</v>
      </c>
      <c r="X817" s="2" t="s">
        <v>1492</v>
      </c>
      <c r="Y817" s="2">
        <v>44035</v>
      </c>
      <c r="Z817" s="10">
        <v>42026</v>
      </c>
      <c r="AA817" s="14" t="str">
        <f>TEXT(Table1[[#This Row],[Order Date]],"mmmm")</f>
        <v>January</v>
      </c>
      <c r="AB817" s="8" t="str">
        <f>TEXT(Table1[[#This Row],[Order Date]],"yyyy")</f>
        <v>2015</v>
      </c>
      <c r="AC817" s="10">
        <v>42028</v>
      </c>
      <c r="AD817" s="2">
        <v>-409.37360000000001</v>
      </c>
      <c r="AE817" s="2">
        <v>3</v>
      </c>
      <c r="AF817" s="2">
        <v>267.83</v>
      </c>
      <c r="AG817" s="2">
        <v>90120</v>
      </c>
      <c r="AH817" s="7" t="str">
        <f>IF(COUNTIF(Returns!$A$2:$A$1635,Orders!AG817)&gt;0,"Returned","Not Returned")</f>
        <v>Not Returned</v>
      </c>
    </row>
    <row r="818" spans="5:34" ht="12.75" customHeight="1" thickTop="1" thickBot="1" x14ac:dyDescent="0.3">
      <c r="E818" s="11">
        <v>23415</v>
      </c>
      <c r="F818" s="12" t="s">
        <v>47</v>
      </c>
      <c r="G818" s="12">
        <v>0.05</v>
      </c>
      <c r="H818" s="12">
        <v>6.48</v>
      </c>
      <c r="I818" s="12">
        <v>6.22</v>
      </c>
      <c r="J818" s="12">
        <v>1439</v>
      </c>
      <c r="K818" s="7" t="str">
        <f>IF(COUNTIF(Table1[Customer ID],Table1[[#This Row],[Customer ID]])&gt;1,"Repeat Customer","One-Time Customer")</f>
        <v>One-Time Customer</v>
      </c>
      <c r="L818" s="12" t="s">
        <v>1493</v>
      </c>
      <c r="M818" s="12" t="s">
        <v>49</v>
      </c>
      <c r="N818" s="12" t="s">
        <v>28</v>
      </c>
      <c r="O818" s="12" t="s">
        <v>29</v>
      </c>
      <c r="P818" s="12" t="s">
        <v>93</v>
      </c>
      <c r="Q818" s="12" t="s">
        <v>59</v>
      </c>
      <c r="R818" s="12" t="s">
        <v>1431</v>
      </c>
      <c r="S818" s="12">
        <v>0.37</v>
      </c>
      <c r="T818" s="7">
        <f>Table1[[#This Row],[Profit]]/Table1[[#This Row],[Sales]]</f>
        <v>-1.3546132339235788</v>
      </c>
      <c r="U818" s="12" t="s">
        <v>33</v>
      </c>
      <c r="V818" s="12" t="s">
        <v>53</v>
      </c>
      <c r="W818" s="12" t="s">
        <v>154</v>
      </c>
      <c r="X818" s="12" t="s">
        <v>1494</v>
      </c>
      <c r="Y818" s="12">
        <v>44117</v>
      </c>
      <c r="Z818" s="13">
        <v>42122</v>
      </c>
      <c r="AA818" s="14" t="str">
        <f>TEXT(Table1[[#This Row],[Order Date]],"mmmm")</f>
        <v>April</v>
      </c>
      <c r="AB818" s="8" t="str">
        <f>TEXT(Table1[[#This Row],[Order Date]],"yyyy")</f>
        <v>2015</v>
      </c>
      <c r="AC818" s="13">
        <v>42123</v>
      </c>
      <c r="AD818" s="12">
        <v>-29.07</v>
      </c>
      <c r="AE818" s="12">
        <v>3</v>
      </c>
      <c r="AF818" s="12">
        <v>21.46</v>
      </c>
      <c r="AG818" s="12">
        <v>90121</v>
      </c>
      <c r="AH818" s="7" t="str">
        <f>IF(COUNTIF(Returns!$A$2:$A$1635,Orders!AG818)&gt;0,"Returned","Not Returned")</f>
        <v>Not Returned</v>
      </c>
    </row>
    <row r="819" spans="5:34" ht="12.75" customHeight="1" thickTop="1" thickBot="1" x14ac:dyDescent="0.3">
      <c r="E819" s="9">
        <v>22672</v>
      </c>
      <c r="F819" s="2" t="s">
        <v>37</v>
      </c>
      <c r="G819" s="2">
        <v>0.04</v>
      </c>
      <c r="H819" s="2">
        <v>177.98</v>
      </c>
      <c r="I819" s="2">
        <v>0.99</v>
      </c>
      <c r="J819" s="2">
        <v>1442</v>
      </c>
      <c r="K819" s="7" t="str">
        <f>IF(COUNTIF(Table1[Customer ID],Table1[[#This Row],[Customer ID]])&gt;1,"Repeat Customer","One-Time Customer")</f>
        <v>Repeat Customer</v>
      </c>
      <c r="L819" s="2" t="s">
        <v>1495</v>
      </c>
      <c r="M819" s="2" t="s">
        <v>49</v>
      </c>
      <c r="N819" s="2" t="s">
        <v>28</v>
      </c>
      <c r="O819" s="2" t="s">
        <v>29</v>
      </c>
      <c r="P819" s="2" t="s">
        <v>257</v>
      </c>
      <c r="Q819" s="2" t="s">
        <v>59</v>
      </c>
      <c r="R819" s="2" t="s">
        <v>1496</v>
      </c>
      <c r="S819" s="2">
        <v>0.56000000000000005</v>
      </c>
      <c r="T819" s="7">
        <f>Table1[[#This Row],[Profit]]/Table1[[#This Row],[Sales]]</f>
        <v>0.69</v>
      </c>
      <c r="U819" s="2" t="s">
        <v>33</v>
      </c>
      <c r="V819" s="2" t="s">
        <v>61</v>
      </c>
      <c r="W819" s="2" t="s">
        <v>506</v>
      </c>
      <c r="X819" s="2" t="s">
        <v>1193</v>
      </c>
      <c r="Y819" s="2">
        <v>65807</v>
      </c>
      <c r="Z819" s="10">
        <v>42180</v>
      </c>
      <c r="AA819" s="14" t="str">
        <f>TEXT(Table1[[#This Row],[Order Date]],"mmmm")</f>
        <v>June</v>
      </c>
      <c r="AB819" s="8" t="str">
        <f>TEXT(Table1[[#This Row],[Order Date]],"yyyy")</f>
        <v>2015</v>
      </c>
      <c r="AC819" s="10">
        <v>42182</v>
      </c>
      <c r="AD819" s="2">
        <v>1909.8854999999996</v>
      </c>
      <c r="AE819" s="2">
        <v>15</v>
      </c>
      <c r="AF819" s="2">
        <v>2767.95</v>
      </c>
      <c r="AG819" s="2">
        <v>89076</v>
      </c>
      <c r="AH819" s="7" t="str">
        <f>IF(COUNTIF(Returns!$A$2:$A$1635,Orders!AG819)&gt;0,"Returned","Not Returned")</f>
        <v>Not Returned</v>
      </c>
    </row>
    <row r="820" spans="5:34" ht="12.75" customHeight="1" thickTop="1" thickBot="1" x14ac:dyDescent="0.3">
      <c r="E820" s="11">
        <v>21945</v>
      </c>
      <c r="F820" s="12" t="s">
        <v>106</v>
      </c>
      <c r="G820" s="12">
        <v>0.02</v>
      </c>
      <c r="H820" s="12">
        <v>15.99</v>
      </c>
      <c r="I820" s="12">
        <v>13.18</v>
      </c>
      <c r="J820" s="12">
        <v>1442</v>
      </c>
      <c r="K820" s="7" t="str">
        <f>IF(COUNTIF(Table1[Customer ID],Table1[[#This Row],[Customer ID]])&gt;1,"Repeat Customer","One-Time Customer")</f>
        <v>Repeat Customer</v>
      </c>
      <c r="L820" s="12" t="s">
        <v>1495</v>
      </c>
      <c r="M820" s="12" t="s">
        <v>27</v>
      </c>
      <c r="N820" s="12" t="s">
        <v>28</v>
      </c>
      <c r="O820" s="12" t="s">
        <v>29</v>
      </c>
      <c r="P820" s="12" t="s">
        <v>109</v>
      </c>
      <c r="Q820" s="12" t="s">
        <v>59</v>
      </c>
      <c r="R820" s="12" t="s">
        <v>638</v>
      </c>
      <c r="S820" s="12">
        <v>0.37</v>
      </c>
      <c r="T820" s="7">
        <f>Table1[[#This Row],[Profit]]/Table1[[#This Row],[Sales]]</f>
        <v>-0.62580264976022115</v>
      </c>
      <c r="U820" s="12" t="s">
        <v>33</v>
      </c>
      <c r="V820" s="12" t="s">
        <v>61</v>
      </c>
      <c r="W820" s="12" t="s">
        <v>506</v>
      </c>
      <c r="X820" s="12" t="s">
        <v>1193</v>
      </c>
      <c r="Y820" s="12">
        <v>65807</v>
      </c>
      <c r="Z820" s="13">
        <v>42034</v>
      </c>
      <c r="AA820" s="14" t="str">
        <f>TEXT(Table1[[#This Row],[Order Date]],"mmmm")</f>
        <v>January</v>
      </c>
      <c r="AB820" s="8" t="str">
        <f>TEXT(Table1[[#This Row],[Order Date]],"yyyy")</f>
        <v>2015</v>
      </c>
      <c r="AC820" s="13">
        <v>42038</v>
      </c>
      <c r="AD820" s="12">
        <v>-76.992500000000007</v>
      </c>
      <c r="AE820" s="12">
        <v>7</v>
      </c>
      <c r="AF820" s="12">
        <v>123.03</v>
      </c>
      <c r="AG820" s="12">
        <v>89077</v>
      </c>
      <c r="AH820" s="7" t="str">
        <f>IF(COUNTIF(Returns!$A$2:$A$1635,Orders!AG820)&gt;0,"Returned","Not Returned")</f>
        <v>Not Returned</v>
      </c>
    </row>
    <row r="821" spans="5:34" ht="12.75" customHeight="1" thickTop="1" thickBot="1" x14ac:dyDescent="0.3">
      <c r="E821" s="9">
        <v>21946</v>
      </c>
      <c r="F821" s="2" t="s">
        <v>106</v>
      </c>
      <c r="G821" s="2">
        <v>0.09</v>
      </c>
      <c r="H821" s="2">
        <v>46.94</v>
      </c>
      <c r="I821" s="2">
        <v>6.77</v>
      </c>
      <c r="J821" s="2">
        <v>1442</v>
      </c>
      <c r="K821" s="7" t="str">
        <f>IF(COUNTIF(Table1[Customer ID],Table1[[#This Row],[Customer ID]])&gt;1,"Repeat Customer","One-Time Customer")</f>
        <v>Repeat Customer</v>
      </c>
      <c r="L821" s="2" t="s">
        <v>1495</v>
      </c>
      <c r="M821" s="2" t="s">
        <v>27</v>
      </c>
      <c r="N821" s="2" t="s">
        <v>28</v>
      </c>
      <c r="O821" s="2" t="s">
        <v>41</v>
      </c>
      <c r="P821" s="2" t="s">
        <v>50</v>
      </c>
      <c r="Q821" s="2" t="s">
        <v>59</v>
      </c>
      <c r="R821" s="2" t="s">
        <v>1497</v>
      </c>
      <c r="S821" s="2">
        <v>0.44</v>
      </c>
      <c r="T821" s="7">
        <f>Table1[[#This Row],[Profit]]/Table1[[#This Row],[Sales]]</f>
        <v>0.69</v>
      </c>
      <c r="U821" s="2" t="s">
        <v>33</v>
      </c>
      <c r="V821" s="2" t="s">
        <v>61</v>
      </c>
      <c r="W821" s="2" t="s">
        <v>506</v>
      </c>
      <c r="X821" s="2" t="s">
        <v>1193</v>
      </c>
      <c r="Y821" s="2">
        <v>65807</v>
      </c>
      <c r="Z821" s="10">
        <v>42034</v>
      </c>
      <c r="AA821" s="14" t="str">
        <f>TEXT(Table1[[#This Row],[Order Date]],"mmmm")</f>
        <v>January</v>
      </c>
      <c r="AB821" s="8" t="str">
        <f>TEXT(Table1[[#This Row],[Order Date]],"yyyy")</f>
        <v>2015</v>
      </c>
      <c r="AC821" s="10">
        <v>42034</v>
      </c>
      <c r="AD821" s="2">
        <v>297.96959999999996</v>
      </c>
      <c r="AE821" s="2">
        <v>10</v>
      </c>
      <c r="AF821" s="2">
        <v>431.84</v>
      </c>
      <c r="AG821" s="2">
        <v>89077</v>
      </c>
      <c r="AH821" s="7" t="str">
        <f>IF(COUNTIF(Returns!$A$2:$A$1635,Orders!AG821)&gt;0,"Returned","Not Returned")</f>
        <v>Not Returned</v>
      </c>
    </row>
    <row r="822" spans="5:34" ht="12.75" customHeight="1" thickTop="1" thickBot="1" x14ac:dyDescent="0.3">
      <c r="E822" s="11">
        <v>23793</v>
      </c>
      <c r="F822" s="12" t="s">
        <v>56</v>
      </c>
      <c r="G822" s="12">
        <v>0.1</v>
      </c>
      <c r="H822" s="12">
        <v>218.08</v>
      </c>
      <c r="I822" s="12">
        <v>18.059999999999999</v>
      </c>
      <c r="J822" s="12">
        <v>1450</v>
      </c>
      <c r="K822" s="7" t="str">
        <f>IF(COUNTIF(Table1[Customer ID],Table1[[#This Row],[Customer ID]])&gt;1,"Repeat Customer","One-Time Customer")</f>
        <v>One-Time Customer</v>
      </c>
      <c r="L822" s="12" t="s">
        <v>1498</v>
      </c>
      <c r="M822" s="12" t="s">
        <v>27</v>
      </c>
      <c r="N822" s="12" t="s">
        <v>114</v>
      </c>
      <c r="O822" s="12" t="s">
        <v>41</v>
      </c>
      <c r="P822" s="12" t="s">
        <v>42</v>
      </c>
      <c r="Q822" s="12" t="s">
        <v>236</v>
      </c>
      <c r="R822" s="12" t="s">
        <v>1499</v>
      </c>
      <c r="S822" s="12">
        <v>0.56999999999999995</v>
      </c>
      <c r="T822" s="7">
        <f>Table1[[#This Row],[Profit]]/Table1[[#This Row],[Sales]]</f>
        <v>0.55728900363826894</v>
      </c>
      <c r="U822" s="12" t="s">
        <v>33</v>
      </c>
      <c r="V822" s="12" t="s">
        <v>34</v>
      </c>
      <c r="W822" s="12" t="s">
        <v>45</v>
      </c>
      <c r="X822" s="12" t="s">
        <v>1500</v>
      </c>
      <c r="Y822" s="12">
        <v>96150</v>
      </c>
      <c r="Z822" s="13">
        <v>42148</v>
      </c>
      <c r="AA822" s="14" t="str">
        <f>TEXT(Table1[[#This Row],[Order Date]],"mmmm")</f>
        <v>May</v>
      </c>
      <c r="AB822" s="8" t="str">
        <f>TEXT(Table1[[#This Row],[Order Date]],"yyyy")</f>
        <v>2015</v>
      </c>
      <c r="AC822" s="13">
        <v>42149</v>
      </c>
      <c r="AD822" s="12">
        <v>1318.83</v>
      </c>
      <c r="AE822" s="12">
        <v>12</v>
      </c>
      <c r="AF822" s="12">
        <v>2366.5100000000002</v>
      </c>
      <c r="AG822" s="12">
        <v>86735</v>
      </c>
      <c r="AH822" s="7" t="str">
        <f>IF(COUNTIF(Returns!$A$2:$A$1635,Orders!AG822)&gt;0,"Returned","Not Returned")</f>
        <v>Not Returned</v>
      </c>
    </row>
    <row r="823" spans="5:34" ht="12.75" customHeight="1" thickTop="1" thickBot="1" x14ac:dyDescent="0.3">
      <c r="E823" s="9">
        <v>25006</v>
      </c>
      <c r="F823" s="2" t="s">
        <v>25</v>
      </c>
      <c r="G823" s="2">
        <v>0.05</v>
      </c>
      <c r="H823" s="2">
        <v>85.99</v>
      </c>
      <c r="I823" s="2">
        <v>0.99</v>
      </c>
      <c r="J823" s="2">
        <v>1459</v>
      </c>
      <c r="K823" s="7" t="str">
        <f>IF(COUNTIF(Table1[Customer ID],Table1[[#This Row],[Customer ID]])&gt;1,"Repeat Customer","One-Time Customer")</f>
        <v>One-Time Customer</v>
      </c>
      <c r="L823" s="2" t="s">
        <v>1501</v>
      </c>
      <c r="M823" s="2" t="s">
        <v>49</v>
      </c>
      <c r="N823" s="2" t="s">
        <v>114</v>
      </c>
      <c r="O823" s="2" t="s">
        <v>77</v>
      </c>
      <c r="P823" s="2" t="s">
        <v>78</v>
      </c>
      <c r="Q823" s="2" t="s">
        <v>31</v>
      </c>
      <c r="R823" s="2" t="s">
        <v>417</v>
      </c>
      <c r="S823" s="2">
        <v>0.55000000000000004</v>
      </c>
      <c r="T823" s="7">
        <f>Table1[[#This Row],[Profit]]/Table1[[#This Row],[Sales]]</f>
        <v>0.12418049650253736</v>
      </c>
      <c r="U823" s="2" t="s">
        <v>33</v>
      </c>
      <c r="V823" s="2" t="s">
        <v>136</v>
      </c>
      <c r="W823" s="2" t="s">
        <v>932</v>
      </c>
      <c r="X823" s="2" t="s">
        <v>1502</v>
      </c>
      <c r="Y823" s="2">
        <v>29687</v>
      </c>
      <c r="Z823" s="10">
        <v>42099</v>
      </c>
      <c r="AA823" s="14" t="str">
        <f>TEXT(Table1[[#This Row],[Order Date]],"mmmm")</f>
        <v>April</v>
      </c>
      <c r="AB823" s="8" t="str">
        <f>TEXT(Table1[[#This Row],[Order Date]],"yyyy")</f>
        <v>2015</v>
      </c>
      <c r="AC823" s="10">
        <v>42101</v>
      </c>
      <c r="AD823" s="2">
        <v>36.215999999999994</v>
      </c>
      <c r="AE823" s="2">
        <v>4</v>
      </c>
      <c r="AF823" s="2">
        <v>291.64</v>
      </c>
      <c r="AG823" s="2">
        <v>86734</v>
      </c>
      <c r="AH823" s="7" t="str">
        <f>IF(COUNTIF(Returns!$A$2:$A$1635,Orders!AG823)&gt;0,"Returned","Not Returned")</f>
        <v>Not Returned</v>
      </c>
    </row>
    <row r="824" spans="5:34" ht="12.75" customHeight="1" thickTop="1" thickBot="1" x14ac:dyDescent="0.3">
      <c r="E824" s="11">
        <v>18105</v>
      </c>
      <c r="F824" s="12" t="s">
        <v>25</v>
      </c>
      <c r="G824" s="12">
        <v>0.05</v>
      </c>
      <c r="H824" s="12">
        <v>12.95</v>
      </c>
      <c r="I824" s="12">
        <v>4.9800000000000004</v>
      </c>
      <c r="J824" s="12">
        <v>1461</v>
      </c>
      <c r="K824" s="7" t="str">
        <f>IF(COUNTIF(Table1[Customer ID],Table1[[#This Row],[Customer ID]])&gt;1,"Repeat Customer","One-Time Customer")</f>
        <v>One-Time Customer</v>
      </c>
      <c r="L824" s="12" t="s">
        <v>1503</v>
      </c>
      <c r="M824" s="12" t="s">
        <v>49</v>
      </c>
      <c r="N824" s="12" t="s">
        <v>114</v>
      </c>
      <c r="O824" s="12" t="s">
        <v>29</v>
      </c>
      <c r="P824" s="12" t="s">
        <v>109</v>
      </c>
      <c r="Q824" s="12" t="s">
        <v>59</v>
      </c>
      <c r="R824" s="12" t="s">
        <v>1504</v>
      </c>
      <c r="S824" s="12">
        <v>0.4</v>
      </c>
      <c r="T824" s="7">
        <f>Table1[[#This Row],[Profit]]/Table1[[#This Row],[Sales]]</f>
        <v>0.53165418449833568</v>
      </c>
      <c r="U824" s="12" t="s">
        <v>33</v>
      </c>
      <c r="V824" s="12" t="s">
        <v>61</v>
      </c>
      <c r="W824" s="12" t="s">
        <v>703</v>
      </c>
      <c r="X824" s="12" t="s">
        <v>1479</v>
      </c>
      <c r="Y824" s="12">
        <v>47905</v>
      </c>
      <c r="Z824" s="13">
        <v>42157</v>
      </c>
      <c r="AA824" s="14" t="str">
        <f>TEXT(Table1[[#This Row],[Order Date]],"mmmm")</f>
        <v>June</v>
      </c>
      <c r="AB824" s="8" t="str">
        <f>TEXT(Table1[[#This Row],[Order Date]],"yyyy")</f>
        <v>2015</v>
      </c>
      <c r="AC824" s="13">
        <v>42159</v>
      </c>
      <c r="AD824" s="12">
        <v>134.16825</v>
      </c>
      <c r="AE824" s="12">
        <v>19</v>
      </c>
      <c r="AF824" s="12">
        <v>252.36</v>
      </c>
      <c r="AG824" s="12">
        <v>86397</v>
      </c>
      <c r="AH824" s="7" t="str">
        <f>IF(COUNTIF(Returns!$A$2:$A$1635,Orders!AG824)&gt;0,"Returned","Not Returned")</f>
        <v>Not Returned</v>
      </c>
    </row>
    <row r="825" spans="5:34" ht="12.75" customHeight="1" thickTop="1" thickBot="1" x14ac:dyDescent="0.3">
      <c r="E825" s="9">
        <v>23735</v>
      </c>
      <c r="F825" s="2" t="s">
        <v>25</v>
      </c>
      <c r="G825" s="2">
        <v>0</v>
      </c>
      <c r="H825" s="2">
        <v>65.989999999999995</v>
      </c>
      <c r="I825" s="2">
        <v>8.99</v>
      </c>
      <c r="J825" s="2">
        <v>1466</v>
      </c>
      <c r="K825" s="7" t="str">
        <f>IF(COUNTIF(Table1[Customer ID],Table1[[#This Row],[Customer ID]])&gt;1,"Repeat Customer","One-Time Customer")</f>
        <v>Repeat Customer</v>
      </c>
      <c r="L825" s="2" t="s">
        <v>1505</v>
      </c>
      <c r="M825" s="2" t="s">
        <v>49</v>
      </c>
      <c r="N825" s="2" t="s">
        <v>58</v>
      </c>
      <c r="O825" s="2" t="s">
        <v>77</v>
      </c>
      <c r="P825" s="2" t="s">
        <v>78</v>
      </c>
      <c r="Q825" s="2" t="s">
        <v>59</v>
      </c>
      <c r="R825" s="2" t="s">
        <v>1042</v>
      </c>
      <c r="S825" s="2">
        <v>0.56000000000000005</v>
      </c>
      <c r="T825" s="7">
        <f>Table1[[#This Row],[Profit]]/Table1[[#This Row],[Sales]]</f>
        <v>0.44047368146486504</v>
      </c>
      <c r="U825" s="2" t="s">
        <v>33</v>
      </c>
      <c r="V825" s="2" t="s">
        <v>61</v>
      </c>
      <c r="W825" s="2" t="s">
        <v>496</v>
      </c>
      <c r="X825" s="2" t="s">
        <v>443</v>
      </c>
      <c r="Y825" s="2">
        <v>68601</v>
      </c>
      <c r="Z825" s="10">
        <v>42166</v>
      </c>
      <c r="AA825" s="14" t="str">
        <f>TEXT(Table1[[#This Row],[Order Date]],"mmmm")</f>
        <v>June</v>
      </c>
      <c r="AB825" s="8" t="str">
        <f>TEXT(Table1[[#This Row],[Order Date]],"yyyy")</f>
        <v>2015</v>
      </c>
      <c r="AC825" s="10">
        <v>42168</v>
      </c>
      <c r="AD825" s="2">
        <v>253.30319999999998</v>
      </c>
      <c r="AE825" s="2">
        <v>10</v>
      </c>
      <c r="AF825" s="2">
        <v>575.07000000000005</v>
      </c>
      <c r="AG825" s="2">
        <v>91115</v>
      </c>
      <c r="AH825" s="7" t="str">
        <f>IF(COUNTIF(Returns!$A$2:$A$1635,Orders!AG825)&gt;0,"Returned","Not Returned")</f>
        <v>Not Returned</v>
      </c>
    </row>
    <row r="826" spans="5:34" ht="12.75" customHeight="1" thickTop="1" thickBot="1" x14ac:dyDescent="0.3">
      <c r="E826" s="11">
        <v>25917</v>
      </c>
      <c r="F826" s="12" t="s">
        <v>106</v>
      </c>
      <c r="G826" s="12">
        <v>0.04</v>
      </c>
      <c r="H826" s="12">
        <v>130.97999999999999</v>
      </c>
      <c r="I826" s="12">
        <v>54.74</v>
      </c>
      <c r="J826" s="12">
        <v>1466</v>
      </c>
      <c r="K826" s="7" t="str">
        <f>IF(COUNTIF(Table1[Customer ID],Table1[[#This Row],[Customer ID]])&gt;1,"Repeat Customer","One-Time Customer")</f>
        <v>Repeat Customer</v>
      </c>
      <c r="L826" s="12" t="s">
        <v>1505</v>
      </c>
      <c r="M826" s="12" t="s">
        <v>39</v>
      </c>
      <c r="N826" s="12" t="s">
        <v>58</v>
      </c>
      <c r="O826" s="12" t="s">
        <v>41</v>
      </c>
      <c r="P826" s="12" t="s">
        <v>191</v>
      </c>
      <c r="Q826" s="12" t="s">
        <v>121</v>
      </c>
      <c r="R826" s="12" t="s">
        <v>405</v>
      </c>
      <c r="S826" s="12">
        <v>0.69</v>
      </c>
      <c r="T826" s="7">
        <f>Table1[[#This Row],[Profit]]/Table1[[#This Row],[Sales]]</f>
        <v>-0.4062413704073729</v>
      </c>
      <c r="U826" s="12" t="s">
        <v>33</v>
      </c>
      <c r="V826" s="12" t="s">
        <v>61</v>
      </c>
      <c r="W826" s="12" t="s">
        <v>496</v>
      </c>
      <c r="X826" s="12" t="s">
        <v>443</v>
      </c>
      <c r="Y826" s="12">
        <v>68601</v>
      </c>
      <c r="Z826" s="13">
        <v>42167</v>
      </c>
      <c r="AA826" s="14" t="str">
        <f>TEXT(Table1[[#This Row],[Order Date]],"mmmm")</f>
        <v>June</v>
      </c>
      <c r="AB826" s="8" t="str">
        <f>TEXT(Table1[[#This Row],[Order Date]],"yyyy")</f>
        <v>2015</v>
      </c>
      <c r="AC826" s="13">
        <v>42167</v>
      </c>
      <c r="AD826" s="12">
        <v>-723.78399999999999</v>
      </c>
      <c r="AE826" s="12">
        <v>14</v>
      </c>
      <c r="AF826" s="12">
        <v>1781.66</v>
      </c>
      <c r="AG826" s="12">
        <v>91116</v>
      </c>
      <c r="AH826" s="7" t="str">
        <f>IF(COUNTIF(Returns!$A$2:$A$1635,Orders!AG826)&gt;0,"Returned","Not Returned")</f>
        <v>Not Returned</v>
      </c>
    </row>
    <row r="827" spans="5:34" ht="12.75" customHeight="1" thickTop="1" thickBot="1" x14ac:dyDescent="0.3">
      <c r="E827" s="9">
        <v>25915</v>
      </c>
      <c r="F827" s="2" t="s">
        <v>106</v>
      </c>
      <c r="G827" s="2">
        <v>0.04</v>
      </c>
      <c r="H827" s="2">
        <v>105.29</v>
      </c>
      <c r="I827" s="2">
        <v>10.119999999999999</v>
      </c>
      <c r="J827" s="2">
        <v>1469</v>
      </c>
      <c r="K827" s="7" t="str">
        <f>IF(COUNTIF(Table1[Customer ID],Table1[[#This Row],[Customer ID]])&gt;1,"Repeat Customer","One-Time Customer")</f>
        <v>Repeat Customer</v>
      </c>
      <c r="L827" s="2" t="s">
        <v>1506</v>
      </c>
      <c r="M827" s="2" t="s">
        <v>49</v>
      </c>
      <c r="N827" s="2" t="s">
        <v>58</v>
      </c>
      <c r="O827" s="2" t="s">
        <v>41</v>
      </c>
      <c r="P827" s="2" t="s">
        <v>50</v>
      </c>
      <c r="Q827" s="2" t="s">
        <v>236</v>
      </c>
      <c r="R827" s="2" t="s">
        <v>1507</v>
      </c>
      <c r="S827" s="2">
        <v>0.79</v>
      </c>
      <c r="T827" s="7">
        <f>Table1[[#This Row],[Profit]]/Table1[[#This Row],[Sales]]</f>
        <v>0.62636928048987928</v>
      </c>
      <c r="U827" s="2" t="s">
        <v>33</v>
      </c>
      <c r="V827" s="2" t="s">
        <v>34</v>
      </c>
      <c r="W827" s="2" t="s">
        <v>212</v>
      </c>
      <c r="X827" s="2" t="s">
        <v>1508</v>
      </c>
      <c r="Y827" s="2">
        <v>84015</v>
      </c>
      <c r="Z827" s="10">
        <v>42167</v>
      </c>
      <c r="AA827" s="14" t="str">
        <f>TEXT(Table1[[#This Row],[Order Date]],"mmmm")</f>
        <v>June</v>
      </c>
      <c r="AB827" s="8" t="str">
        <f>TEXT(Table1[[#This Row],[Order Date]],"yyyy")</f>
        <v>2015</v>
      </c>
      <c r="AC827" s="10">
        <v>42171</v>
      </c>
      <c r="AD827" s="2">
        <v>589.18799999999999</v>
      </c>
      <c r="AE827" s="2">
        <v>9</v>
      </c>
      <c r="AF827" s="2">
        <v>940.64</v>
      </c>
      <c r="AG827" s="2">
        <v>91116</v>
      </c>
      <c r="AH827" s="7" t="str">
        <f>IF(COUNTIF(Returns!$A$2:$A$1635,Orders!AG827)&gt;0,"Returned","Not Returned")</f>
        <v>Not Returned</v>
      </c>
    </row>
    <row r="828" spans="5:34" ht="12.75" customHeight="1" thickTop="1" thickBot="1" x14ac:dyDescent="0.3">
      <c r="E828" s="11">
        <v>25916</v>
      </c>
      <c r="F828" s="12" t="s">
        <v>106</v>
      </c>
      <c r="G828" s="12">
        <v>7.0000000000000007E-2</v>
      </c>
      <c r="H828" s="12">
        <v>31.76</v>
      </c>
      <c r="I828" s="12">
        <v>45.51</v>
      </c>
      <c r="J828" s="12">
        <v>1469</v>
      </c>
      <c r="K828" s="7" t="str">
        <f>IF(COUNTIF(Table1[Customer ID],Table1[[#This Row],[Customer ID]])&gt;1,"Repeat Customer","One-Time Customer")</f>
        <v>Repeat Customer</v>
      </c>
      <c r="L828" s="12" t="s">
        <v>1506</v>
      </c>
      <c r="M828" s="12" t="s">
        <v>39</v>
      </c>
      <c r="N828" s="12" t="s">
        <v>58</v>
      </c>
      <c r="O828" s="12" t="s">
        <v>41</v>
      </c>
      <c r="P828" s="12" t="s">
        <v>152</v>
      </c>
      <c r="Q828" s="12" t="s">
        <v>121</v>
      </c>
      <c r="R828" s="12" t="s">
        <v>369</v>
      </c>
      <c r="S828" s="12">
        <v>0.65</v>
      </c>
      <c r="T828" s="7">
        <f>Table1[[#This Row],[Profit]]/Table1[[#This Row],[Sales]]</f>
        <v>-2.9935848111639767</v>
      </c>
      <c r="U828" s="12" t="s">
        <v>33</v>
      </c>
      <c r="V828" s="12" t="s">
        <v>34</v>
      </c>
      <c r="W828" s="12" t="s">
        <v>212</v>
      </c>
      <c r="X828" s="12" t="s">
        <v>1508</v>
      </c>
      <c r="Y828" s="12">
        <v>84015</v>
      </c>
      <c r="Z828" s="13">
        <v>42167</v>
      </c>
      <c r="AA828" s="14" t="str">
        <f>TEXT(Table1[[#This Row],[Order Date]],"mmmm")</f>
        <v>June</v>
      </c>
      <c r="AB828" s="8" t="str">
        <f>TEXT(Table1[[#This Row],[Order Date]],"yyyy")</f>
        <v>2015</v>
      </c>
      <c r="AC828" s="13">
        <v>42169</v>
      </c>
      <c r="AD828" s="12">
        <v>-1314.992</v>
      </c>
      <c r="AE828" s="12">
        <v>18</v>
      </c>
      <c r="AF828" s="12">
        <v>439.27</v>
      </c>
      <c r="AG828" s="12">
        <v>91116</v>
      </c>
      <c r="AH828" s="7" t="str">
        <f>IF(COUNTIF(Returns!$A$2:$A$1635,Orders!AG828)&gt;0,"Returned","Not Returned")</f>
        <v>Not Returned</v>
      </c>
    </row>
    <row r="829" spans="5:34" ht="12.75" customHeight="1" thickTop="1" thickBot="1" x14ac:dyDescent="0.3">
      <c r="E829" s="9">
        <v>21710</v>
      </c>
      <c r="F829" s="2" t="s">
        <v>25</v>
      </c>
      <c r="G829" s="2">
        <v>0.03</v>
      </c>
      <c r="H829" s="2">
        <v>420.98</v>
      </c>
      <c r="I829" s="2">
        <v>19.989999999999998</v>
      </c>
      <c r="J829" s="2">
        <v>1471</v>
      </c>
      <c r="K829" s="7" t="str">
        <f>IF(COUNTIF(Table1[Customer ID],Table1[[#This Row],[Customer ID]])&gt;1,"Repeat Customer","One-Time Customer")</f>
        <v>One-Time Customer</v>
      </c>
      <c r="L829" s="2" t="s">
        <v>1509</v>
      </c>
      <c r="M829" s="2" t="s">
        <v>49</v>
      </c>
      <c r="N829" s="2" t="s">
        <v>40</v>
      </c>
      <c r="O829" s="2" t="s">
        <v>29</v>
      </c>
      <c r="P829" s="2" t="s">
        <v>109</v>
      </c>
      <c r="Q829" s="2" t="s">
        <v>59</v>
      </c>
      <c r="R829" s="2" t="s">
        <v>1510</v>
      </c>
      <c r="S829" s="2">
        <v>0.35</v>
      </c>
      <c r="T829" s="7">
        <f>Table1[[#This Row],[Profit]]/Table1[[#This Row],[Sales]]</f>
        <v>0.69</v>
      </c>
      <c r="U829" s="2" t="s">
        <v>33</v>
      </c>
      <c r="V829" s="2" t="s">
        <v>53</v>
      </c>
      <c r="W829" s="2" t="s">
        <v>154</v>
      </c>
      <c r="X829" s="2" t="s">
        <v>1511</v>
      </c>
      <c r="Y829" s="2">
        <v>43081</v>
      </c>
      <c r="Z829" s="10">
        <v>42084</v>
      </c>
      <c r="AA829" s="14" t="str">
        <f>TEXT(Table1[[#This Row],[Order Date]],"mmmm")</f>
        <v>March</v>
      </c>
      <c r="AB829" s="8" t="str">
        <f>TEXT(Table1[[#This Row],[Order Date]],"yyyy")</f>
        <v>2015</v>
      </c>
      <c r="AC829" s="10">
        <v>42085</v>
      </c>
      <c r="AD829" s="2">
        <v>3043.0310999999997</v>
      </c>
      <c r="AE829" s="2">
        <v>10</v>
      </c>
      <c r="AF829" s="2">
        <v>4410.1899999999996</v>
      </c>
      <c r="AG829" s="2">
        <v>87077</v>
      </c>
      <c r="AH829" s="7" t="str">
        <f>IF(COUNTIF(Returns!$A$2:$A$1635,Orders!AG829)&gt;0,"Returned","Not Returned")</f>
        <v>Not Returned</v>
      </c>
    </row>
    <row r="830" spans="5:34" ht="12.75" customHeight="1" thickTop="1" thickBot="1" x14ac:dyDescent="0.3">
      <c r="E830" s="11">
        <v>23958</v>
      </c>
      <c r="F830" s="12" t="s">
        <v>37</v>
      </c>
      <c r="G830" s="12">
        <v>0.02</v>
      </c>
      <c r="H830" s="12">
        <v>30.98</v>
      </c>
      <c r="I830" s="12">
        <v>6.5</v>
      </c>
      <c r="J830" s="12">
        <v>1472</v>
      </c>
      <c r="K830" s="7" t="str">
        <f>IF(COUNTIF(Table1[Customer ID],Table1[[#This Row],[Customer ID]])&gt;1,"Repeat Customer","One-Time Customer")</f>
        <v>Repeat Customer</v>
      </c>
      <c r="L830" s="12" t="s">
        <v>1512</v>
      </c>
      <c r="M830" s="12" t="s">
        <v>27</v>
      </c>
      <c r="N830" s="12" t="s">
        <v>40</v>
      </c>
      <c r="O830" s="12" t="s">
        <v>77</v>
      </c>
      <c r="P830" s="12" t="s">
        <v>180</v>
      </c>
      <c r="Q830" s="12" t="s">
        <v>59</v>
      </c>
      <c r="R830" s="12" t="s">
        <v>1240</v>
      </c>
      <c r="S830" s="12">
        <v>0.79</v>
      </c>
      <c r="T830" s="7">
        <f>Table1[[#This Row],[Profit]]/Table1[[#This Row],[Sales]]</f>
        <v>-8.0710448733021037E-2</v>
      </c>
      <c r="U830" s="12" t="s">
        <v>33</v>
      </c>
      <c r="V830" s="12" t="s">
        <v>53</v>
      </c>
      <c r="W830" s="12" t="s">
        <v>154</v>
      </c>
      <c r="X830" s="12" t="s">
        <v>1513</v>
      </c>
      <c r="Y830" s="12">
        <v>44145</v>
      </c>
      <c r="Z830" s="13">
        <v>42185</v>
      </c>
      <c r="AA830" s="14" t="str">
        <f>TEXT(Table1[[#This Row],[Order Date]],"mmmm")</f>
        <v>June</v>
      </c>
      <c r="AB830" s="8" t="str">
        <f>TEXT(Table1[[#This Row],[Order Date]],"yyyy")</f>
        <v>2015</v>
      </c>
      <c r="AC830" s="13">
        <v>42186</v>
      </c>
      <c r="AD830" s="12">
        <v>-44.624000000000002</v>
      </c>
      <c r="AE830" s="12">
        <v>17</v>
      </c>
      <c r="AF830" s="12">
        <v>552.89</v>
      </c>
      <c r="AG830" s="12">
        <v>87078</v>
      </c>
      <c r="AH830" s="7" t="str">
        <f>IF(COUNTIF(Returns!$A$2:$A$1635,Orders!AG830)&gt;0,"Returned","Not Returned")</f>
        <v>Not Returned</v>
      </c>
    </row>
    <row r="831" spans="5:34" ht="12.75" customHeight="1" thickTop="1" thickBot="1" x14ac:dyDescent="0.3">
      <c r="E831" s="9">
        <v>22313</v>
      </c>
      <c r="F831" s="2" t="s">
        <v>56</v>
      </c>
      <c r="G831" s="2">
        <v>0.05</v>
      </c>
      <c r="H831" s="2">
        <v>20.27</v>
      </c>
      <c r="I831" s="2">
        <v>3.99</v>
      </c>
      <c r="J831" s="2">
        <v>1472</v>
      </c>
      <c r="K831" s="7" t="str">
        <f>IF(COUNTIF(Table1[Customer ID],Table1[[#This Row],[Customer ID]])&gt;1,"Repeat Customer","One-Time Customer")</f>
        <v>Repeat Customer</v>
      </c>
      <c r="L831" s="2" t="s">
        <v>1512</v>
      </c>
      <c r="M831" s="2" t="s">
        <v>49</v>
      </c>
      <c r="N831" s="2" t="s">
        <v>40</v>
      </c>
      <c r="O831" s="2" t="s">
        <v>29</v>
      </c>
      <c r="P831" s="2" t="s">
        <v>257</v>
      </c>
      <c r="Q831" s="2" t="s">
        <v>59</v>
      </c>
      <c r="R831" s="2" t="s">
        <v>1514</v>
      </c>
      <c r="S831" s="2">
        <v>0.56999999999999995</v>
      </c>
      <c r="T831" s="7">
        <f>Table1[[#This Row],[Profit]]/Table1[[#This Row],[Sales]]</f>
        <v>0.49754488705836936</v>
      </c>
      <c r="U831" s="2" t="s">
        <v>33</v>
      </c>
      <c r="V831" s="2" t="s">
        <v>53</v>
      </c>
      <c r="W831" s="2" t="s">
        <v>154</v>
      </c>
      <c r="X831" s="2" t="s">
        <v>1513</v>
      </c>
      <c r="Y831" s="2">
        <v>44145</v>
      </c>
      <c r="Z831" s="10">
        <v>42149</v>
      </c>
      <c r="AA831" s="14" t="str">
        <f>TEXT(Table1[[#This Row],[Order Date]],"mmmm")</f>
        <v>May</v>
      </c>
      <c r="AB831" s="8" t="str">
        <f>TEXT(Table1[[#This Row],[Order Date]],"yyyy")</f>
        <v>2015</v>
      </c>
      <c r="AC831" s="10">
        <v>42150</v>
      </c>
      <c r="AD831" s="2">
        <v>309.25400000000002</v>
      </c>
      <c r="AE831" s="2">
        <v>30</v>
      </c>
      <c r="AF831" s="2">
        <v>621.55999999999995</v>
      </c>
      <c r="AG831" s="2">
        <v>87079</v>
      </c>
      <c r="AH831" s="7" t="str">
        <f>IF(COUNTIF(Returns!$A$2:$A$1635,Orders!AG831)&gt;0,"Returned","Not Returned")</f>
        <v>Not Returned</v>
      </c>
    </row>
    <row r="832" spans="5:34" ht="12.75" customHeight="1" thickTop="1" thickBot="1" x14ac:dyDescent="0.3">
      <c r="E832" s="11">
        <v>24937</v>
      </c>
      <c r="F832" s="12" t="s">
        <v>47</v>
      </c>
      <c r="G832" s="12">
        <v>0.04</v>
      </c>
      <c r="H832" s="12">
        <v>9.7799999999999994</v>
      </c>
      <c r="I832" s="12">
        <v>1.99</v>
      </c>
      <c r="J832" s="12">
        <v>1473</v>
      </c>
      <c r="K832" s="7" t="str">
        <f>IF(COUNTIF(Table1[Customer ID],Table1[[#This Row],[Customer ID]])&gt;1,"Repeat Customer","One-Time Customer")</f>
        <v>One-Time Customer</v>
      </c>
      <c r="L832" s="12" t="s">
        <v>1515</v>
      </c>
      <c r="M832" s="12" t="s">
        <v>27</v>
      </c>
      <c r="N832" s="12" t="s">
        <v>40</v>
      </c>
      <c r="O832" s="12" t="s">
        <v>77</v>
      </c>
      <c r="P832" s="12" t="s">
        <v>180</v>
      </c>
      <c r="Q832" s="12" t="s">
        <v>51</v>
      </c>
      <c r="R832" s="12" t="s">
        <v>1516</v>
      </c>
      <c r="S832" s="12">
        <v>0.43</v>
      </c>
      <c r="T832" s="7">
        <f>Table1[[#This Row],[Profit]]/Table1[[#This Row],[Sales]]</f>
        <v>0.69</v>
      </c>
      <c r="U832" s="12" t="s">
        <v>33</v>
      </c>
      <c r="V832" s="12" t="s">
        <v>53</v>
      </c>
      <c r="W832" s="12" t="s">
        <v>154</v>
      </c>
      <c r="X832" s="12" t="s">
        <v>1517</v>
      </c>
      <c r="Y832" s="12">
        <v>44691</v>
      </c>
      <c r="Z832" s="13">
        <v>42025</v>
      </c>
      <c r="AA832" s="14" t="str">
        <f>TEXT(Table1[[#This Row],[Order Date]],"mmmm")</f>
        <v>January</v>
      </c>
      <c r="AB832" s="8" t="str">
        <f>TEXT(Table1[[#This Row],[Order Date]],"yyyy")</f>
        <v>2015</v>
      </c>
      <c r="AC832" s="13">
        <v>42026</v>
      </c>
      <c r="AD832" s="12">
        <v>61.292699999999996</v>
      </c>
      <c r="AE832" s="12">
        <v>9</v>
      </c>
      <c r="AF832" s="12">
        <v>88.83</v>
      </c>
      <c r="AG832" s="12">
        <v>87076</v>
      </c>
      <c r="AH832" s="7" t="str">
        <f>IF(COUNTIF(Returns!$A$2:$A$1635,Orders!AG832)&gt;0,"Returned","Not Returned")</f>
        <v>Not Returned</v>
      </c>
    </row>
    <row r="833" spans="5:34" ht="12.75" customHeight="1" thickTop="1" thickBot="1" x14ac:dyDescent="0.3">
      <c r="E833" s="9">
        <v>7544</v>
      </c>
      <c r="F833" s="2" t="s">
        <v>37</v>
      </c>
      <c r="G833" s="2">
        <v>7.0000000000000007E-2</v>
      </c>
      <c r="H833" s="2">
        <v>8.9499999999999993</v>
      </c>
      <c r="I833" s="2">
        <v>2.0099999999999998</v>
      </c>
      <c r="J833" s="2">
        <v>1481</v>
      </c>
      <c r="K833" s="7" t="str">
        <f>IF(COUNTIF(Table1[Customer ID],Table1[[#This Row],[Customer ID]])&gt;1,"Repeat Customer","One-Time Customer")</f>
        <v>One-Time Customer</v>
      </c>
      <c r="L833" s="2" t="s">
        <v>1518</v>
      </c>
      <c r="M833" s="2" t="s">
        <v>49</v>
      </c>
      <c r="N833" s="2" t="s">
        <v>28</v>
      </c>
      <c r="O833" s="2" t="s">
        <v>29</v>
      </c>
      <c r="P833" s="2" t="s">
        <v>93</v>
      </c>
      <c r="Q833" s="2" t="s">
        <v>31</v>
      </c>
      <c r="R833" s="2" t="s">
        <v>1519</v>
      </c>
      <c r="S833" s="2">
        <v>0.39</v>
      </c>
      <c r="T833" s="7">
        <f>Table1[[#This Row],[Profit]]/Table1[[#This Row],[Sales]]</f>
        <v>0.29816349748090365</v>
      </c>
      <c r="U833" s="2" t="s">
        <v>33</v>
      </c>
      <c r="V833" s="2" t="s">
        <v>34</v>
      </c>
      <c r="W833" s="2" t="s">
        <v>45</v>
      </c>
      <c r="X833" s="2" t="s">
        <v>663</v>
      </c>
      <c r="Y833" s="2">
        <v>90049</v>
      </c>
      <c r="Z833" s="10">
        <v>42090</v>
      </c>
      <c r="AA833" s="14" t="str">
        <f>TEXT(Table1[[#This Row],[Order Date]],"mmmm")</f>
        <v>March</v>
      </c>
      <c r="AB833" s="8" t="str">
        <f>TEXT(Table1[[#This Row],[Order Date]],"yyyy")</f>
        <v>2015</v>
      </c>
      <c r="AC833" s="10">
        <v>42091</v>
      </c>
      <c r="AD833" s="2">
        <v>91.73</v>
      </c>
      <c r="AE833" s="2">
        <v>36</v>
      </c>
      <c r="AF833" s="2">
        <v>307.64999999999998</v>
      </c>
      <c r="AG833" s="2">
        <v>53953</v>
      </c>
      <c r="AH833" s="7" t="str">
        <f>IF(COUNTIF(Returns!$A$2:$A$1635,Orders!AG833)&gt;0,"Returned","Not Returned")</f>
        <v>Not Returned</v>
      </c>
    </row>
    <row r="834" spans="5:34" ht="12.75" customHeight="1" thickTop="1" thickBot="1" x14ac:dyDescent="0.3">
      <c r="E834" s="11">
        <v>25544</v>
      </c>
      <c r="F834" s="12" t="s">
        <v>37</v>
      </c>
      <c r="G834" s="12">
        <v>7.0000000000000007E-2</v>
      </c>
      <c r="H834" s="12">
        <v>8.9499999999999993</v>
      </c>
      <c r="I834" s="12">
        <v>2.0099999999999998</v>
      </c>
      <c r="J834" s="12">
        <v>1482</v>
      </c>
      <c r="K834" s="7" t="str">
        <f>IF(COUNTIF(Table1[Customer ID],Table1[[#This Row],[Customer ID]])&gt;1,"Repeat Customer","One-Time Customer")</f>
        <v>Repeat Customer</v>
      </c>
      <c r="L834" s="12" t="s">
        <v>1520</v>
      </c>
      <c r="M834" s="12" t="s">
        <v>49</v>
      </c>
      <c r="N834" s="12" t="s">
        <v>28</v>
      </c>
      <c r="O834" s="12" t="s">
        <v>29</v>
      </c>
      <c r="P834" s="12" t="s">
        <v>93</v>
      </c>
      <c r="Q834" s="12" t="s">
        <v>31</v>
      </c>
      <c r="R834" s="12" t="s">
        <v>1519</v>
      </c>
      <c r="S834" s="12">
        <v>0.39</v>
      </c>
      <c r="T834" s="7">
        <f>Table1[[#This Row],[Profit]]/Table1[[#This Row],[Sales]]</f>
        <v>0.69</v>
      </c>
      <c r="U834" s="12" t="s">
        <v>33</v>
      </c>
      <c r="V834" s="12" t="s">
        <v>61</v>
      </c>
      <c r="W834" s="12" t="s">
        <v>300</v>
      </c>
      <c r="X834" s="12" t="s">
        <v>1485</v>
      </c>
      <c r="Y834" s="12">
        <v>48708</v>
      </c>
      <c r="Z834" s="13">
        <v>42090</v>
      </c>
      <c r="AA834" s="14" t="str">
        <f>TEXT(Table1[[#This Row],[Order Date]],"mmmm")</f>
        <v>March</v>
      </c>
      <c r="AB834" s="8" t="str">
        <f>TEXT(Table1[[#This Row],[Order Date]],"yyyy")</f>
        <v>2015</v>
      </c>
      <c r="AC834" s="13">
        <v>42091</v>
      </c>
      <c r="AD834" s="12">
        <v>53.067899999999995</v>
      </c>
      <c r="AE834" s="12">
        <v>9</v>
      </c>
      <c r="AF834" s="12">
        <v>76.91</v>
      </c>
      <c r="AG834" s="12">
        <v>91362</v>
      </c>
      <c r="AH834" s="7" t="str">
        <f>IF(COUNTIF(Returns!$A$2:$A$1635,Orders!AG834)&gt;0,"Returned","Not Returned")</f>
        <v>Not Returned</v>
      </c>
    </row>
    <row r="835" spans="5:34" ht="12.75" customHeight="1" thickTop="1" thickBot="1" x14ac:dyDescent="0.3">
      <c r="E835" s="9">
        <v>22745</v>
      </c>
      <c r="F835" s="2" t="s">
        <v>37</v>
      </c>
      <c r="G835" s="2">
        <v>0.05</v>
      </c>
      <c r="H835" s="2">
        <v>9.65</v>
      </c>
      <c r="I835" s="2">
        <v>6.22</v>
      </c>
      <c r="J835" s="2">
        <v>1482</v>
      </c>
      <c r="K835" s="7" t="str">
        <f>IF(COUNTIF(Table1[Customer ID],Table1[[#This Row],[Customer ID]])&gt;1,"Repeat Customer","One-Time Customer")</f>
        <v>Repeat Customer</v>
      </c>
      <c r="L835" s="2" t="s">
        <v>1520</v>
      </c>
      <c r="M835" s="2" t="s">
        <v>49</v>
      </c>
      <c r="N835" s="2" t="s">
        <v>28</v>
      </c>
      <c r="O835" s="2" t="s">
        <v>41</v>
      </c>
      <c r="P835" s="2" t="s">
        <v>50</v>
      </c>
      <c r="Q835" s="2" t="s">
        <v>59</v>
      </c>
      <c r="R835" s="2" t="s">
        <v>327</v>
      </c>
      <c r="S835" s="2">
        <v>0.55000000000000004</v>
      </c>
      <c r="T835" s="7">
        <f>Table1[[#This Row],[Profit]]/Table1[[#This Row],[Sales]]</f>
        <v>-9.6756971058543681E-2</v>
      </c>
      <c r="U835" s="2" t="s">
        <v>33</v>
      </c>
      <c r="V835" s="2" t="s">
        <v>61</v>
      </c>
      <c r="W835" s="2" t="s">
        <v>300</v>
      </c>
      <c r="X835" s="2" t="s">
        <v>1485</v>
      </c>
      <c r="Y835" s="2">
        <v>48708</v>
      </c>
      <c r="Z835" s="10">
        <v>42063</v>
      </c>
      <c r="AA835" s="14" t="str">
        <f>TEXT(Table1[[#This Row],[Order Date]],"mmmm")</f>
        <v>February</v>
      </c>
      <c r="AB835" s="8" t="str">
        <f>TEXT(Table1[[#This Row],[Order Date]],"yyyy")</f>
        <v>2015</v>
      </c>
      <c r="AC835" s="10">
        <v>42063</v>
      </c>
      <c r="AD835" s="2">
        <v>-14.6432</v>
      </c>
      <c r="AE835" s="2">
        <v>15</v>
      </c>
      <c r="AF835" s="2">
        <v>151.34</v>
      </c>
      <c r="AG835" s="2">
        <v>91363</v>
      </c>
      <c r="AH835" s="7" t="str">
        <f>IF(COUNTIF(Returns!$A$2:$A$1635,Orders!AG835)&gt;0,"Returned","Not Returned")</f>
        <v>Not Returned</v>
      </c>
    </row>
    <row r="836" spans="5:34" ht="12.75" customHeight="1" thickTop="1" thickBot="1" x14ac:dyDescent="0.3">
      <c r="E836" s="11">
        <v>21806</v>
      </c>
      <c r="F836" s="12" t="s">
        <v>25</v>
      </c>
      <c r="G836" s="12">
        <v>0.06</v>
      </c>
      <c r="H836" s="12">
        <v>99.99</v>
      </c>
      <c r="I836" s="12">
        <v>19.989999999999998</v>
      </c>
      <c r="J836" s="12">
        <v>1484</v>
      </c>
      <c r="K836" s="7" t="str">
        <f>IF(COUNTIF(Table1[Customer ID],Table1[[#This Row],[Customer ID]])&gt;1,"Repeat Customer","One-Time Customer")</f>
        <v>Repeat Customer</v>
      </c>
      <c r="L836" s="12" t="s">
        <v>1521</v>
      </c>
      <c r="M836" s="12" t="s">
        <v>49</v>
      </c>
      <c r="N836" s="12" t="s">
        <v>40</v>
      </c>
      <c r="O836" s="12" t="s">
        <v>77</v>
      </c>
      <c r="P836" s="12" t="s">
        <v>180</v>
      </c>
      <c r="Q836" s="12" t="s">
        <v>59</v>
      </c>
      <c r="R836" s="12" t="s">
        <v>1151</v>
      </c>
      <c r="S836" s="12">
        <v>0.52</v>
      </c>
      <c r="T836" s="7">
        <f>Table1[[#This Row],[Profit]]/Table1[[#This Row],[Sales]]</f>
        <v>-0.43949834619625139</v>
      </c>
      <c r="U836" s="12" t="s">
        <v>33</v>
      </c>
      <c r="V836" s="12" t="s">
        <v>61</v>
      </c>
      <c r="W836" s="12" t="s">
        <v>178</v>
      </c>
      <c r="X836" s="12" t="s">
        <v>1522</v>
      </c>
      <c r="Y836" s="12">
        <v>60016</v>
      </c>
      <c r="Z836" s="13">
        <v>42074</v>
      </c>
      <c r="AA836" s="14" t="str">
        <f>TEXT(Table1[[#This Row],[Order Date]],"mmmm")</f>
        <v>March</v>
      </c>
      <c r="AB836" s="8" t="str">
        <f>TEXT(Table1[[#This Row],[Order Date]],"yyyy")</f>
        <v>2015</v>
      </c>
      <c r="AC836" s="13">
        <v>42077</v>
      </c>
      <c r="AD836" s="12">
        <v>-127.56</v>
      </c>
      <c r="AE836" s="12">
        <v>3</v>
      </c>
      <c r="AF836" s="12">
        <v>290.24</v>
      </c>
      <c r="AG836" s="12">
        <v>91235</v>
      </c>
      <c r="AH836" s="7" t="str">
        <f>IF(COUNTIF(Returns!$A$2:$A$1635,Orders!AG836)&gt;0,"Returned","Not Returned")</f>
        <v>Not Returned</v>
      </c>
    </row>
    <row r="837" spans="5:34" ht="12.75" customHeight="1" thickTop="1" thickBot="1" x14ac:dyDescent="0.3">
      <c r="E837" s="9">
        <v>21807</v>
      </c>
      <c r="F837" s="2" t="s">
        <v>25</v>
      </c>
      <c r="G837" s="2">
        <v>0</v>
      </c>
      <c r="H837" s="2">
        <v>193.17</v>
      </c>
      <c r="I837" s="2">
        <v>19.989999999999998</v>
      </c>
      <c r="J837" s="2">
        <v>1484</v>
      </c>
      <c r="K837" s="7" t="str">
        <f>IF(COUNTIF(Table1[Customer ID],Table1[[#This Row],[Customer ID]])&gt;1,"Repeat Customer","One-Time Customer")</f>
        <v>Repeat Customer</v>
      </c>
      <c r="L837" s="2" t="s">
        <v>1521</v>
      </c>
      <c r="M837" s="2" t="s">
        <v>49</v>
      </c>
      <c r="N837" s="2" t="s">
        <v>40</v>
      </c>
      <c r="O837" s="2" t="s">
        <v>29</v>
      </c>
      <c r="P837" s="2" t="s">
        <v>141</v>
      </c>
      <c r="Q837" s="2" t="s">
        <v>59</v>
      </c>
      <c r="R837" s="2" t="s">
        <v>1523</v>
      </c>
      <c r="S837" s="2">
        <v>0.71</v>
      </c>
      <c r="T837" s="7">
        <f>Table1[[#This Row],[Profit]]/Table1[[#This Row],[Sales]]</f>
        <v>0.2904879555281038</v>
      </c>
      <c r="U837" s="2" t="s">
        <v>33</v>
      </c>
      <c r="V837" s="2" t="s">
        <v>61</v>
      </c>
      <c r="W837" s="2" t="s">
        <v>178</v>
      </c>
      <c r="X837" s="2" t="s">
        <v>1522</v>
      </c>
      <c r="Y837" s="2">
        <v>60016</v>
      </c>
      <c r="Z837" s="10">
        <v>42074</v>
      </c>
      <c r="AA837" s="14" t="str">
        <f>TEXT(Table1[[#This Row],[Order Date]],"mmmm")</f>
        <v>March</v>
      </c>
      <c r="AB837" s="8" t="str">
        <f>TEXT(Table1[[#This Row],[Order Date]],"yyyy")</f>
        <v>2015</v>
      </c>
      <c r="AC837" s="10">
        <v>42075</v>
      </c>
      <c r="AD837" s="2">
        <v>282.18</v>
      </c>
      <c r="AE837" s="2">
        <v>5</v>
      </c>
      <c r="AF837" s="2">
        <v>971.4</v>
      </c>
      <c r="AG837" s="2">
        <v>91235</v>
      </c>
      <c r="AH837" s="7" t="str">
        <f>IF(COUNTIF(Returns!$A$2:$A$1635,Orders!AG837)&gt;0,"Returned","Not Returned")</f>
        <v>Not Returned</v>
      </c>
    </row>
    <row r="838" spans="5:34" ht="12.75" customHeight="1" thickTop="1" thickBot="1" x14ac:dyDescent="0.3">
      <c r="E838" s="11">
        <v>21808</v>
      </c>
      <c r="F838" s="12" t="s">
        <v>25</v>
      </c>
      <c r="G838" s="12">
        <v>0.08</v>
      </c>
      <c r="H838" s="12">
        <v>20.99</v>
      </c>
      <c r="I838" s="12">
        <v>3.3</v>
      </c>
      <c r="J838" s="12">
        <v>1484</v>
      </c>
      <c r="K838" s="7" t="str">
        <f>IF(COUNTIF(Table1[Customer ID],Table1[[#This Row],[Customer ID]])&gt;1,"Repeat Customer","One-Time Customer")</f>
        <v>Repeat Customer</v>
      </c>
      <c r="L838" s="12" t="s">
        <v>1521</v>
      </c>
      <c r="M838" s="12" t="s">
        <v>27</v>
      </c>
      <c r="N838" s="12" t="s">
        <v>40</v>
      </c>
      <c r="O838" s="12" t="s">
        <v>77</v>
      </c>
      <c r="P838" s="12" t="s">
        <v>78</v>
      </c>
      <c r="Q838" s="12" t="s">
        <v>51</v>
      </c>
      <c r="R838" s="12" t="s">
        <v>895</v>
      </c>
      <c r="S838" s="12">
        <v>0.81</v>
      </c>
      <c r="T838" s="7">
        <f>Table1[[#This Row],[Profit]]/Table1[[#This Row],[Sales]]</f>
        <v>-0.49784507260606686</v>
      </c>
      <c r="U838" s="12" t="s">
        <v>33</v>
      </c>
      <c r="V838" s="12" t="s">
        <v>61</v>
      </c>
      <c r="W838" s="12" t="s">
        <v>178</v>
      </c>
      <c r="X838" s="12" t="s">
        <v>1522</v>
      </c>
      <c r="Y838" s="12">
        <v>60016</v>
      </c>
      <c r="Z838" s="13">
        <v>42074</v>
      </c>
      <c r="AA838" s="14" t="str">
        <f>TEXT(Table1[[#This Row],[Order Date]],"mmmm")</f>
        <v>March</v>
      </c>
      <c r="AB838" s="8" t="str">
        <f>TEXT(Table1[[#This Row],[Order Date]],"yyyy")</f>
        <v>2015</v>
      </c>
      <c r="AC838" s="13">
        <v>42074</v>
      </c>
      <c r="AD838" s="12">
        <v>-96.337999999999994</v>
      </c>
      <c r="AE838" s="12">
        <v>11</v>
      </c>
      <c r="AF838" s="12">
        <v>193.51</v>
      </c>
      <c r="AG838" s="12">
        <v>91235</v>
      </c>
      <c r="AH838" s="7" t="str">
        <f>IF(COUNTIF(Returns!$A$2:$A$1635,Orders!AG838)&gt;0,"Returned","Not Returned")</f>
        <v>Not Returned</v>
      </c>
    </row>
    <row r="839" spans="5:34" ht="12.75" customHeight="1" thickTop="1" thickBot="1" x14ac:dyDescent="0.3">
      <c r="E839" s="9">
        <v>22763</v>
      </c>
      <c r="F839" s="2" t="s">
        <v>37</v>
      </c>
      <c r="G839" s="2">
        <v>0.04</v>
      </c>
      <c r="H839" s="2">
        <v>11.5</v>
      </c>
      <c r="I839" s="2">
        <v>7.19</v>
      </c>
      <c r="J839" s="2">
        <v>1485</v>
      </c>
      <c r="K839" s="7" t="str">
        <f>IF(COUNTIF(Table1[Customer ID],Table1[[#This Row],[Customer ID]])&gt;1,"Repeat Customer","One-Time Customer")</f>
        <v>Repeat Customer</v>
      </c>
      <c r="L839" s="2" t="s">
        <v>1524</v>
      </c>
      <c r="M839" s="2" t="s">
        <v>49</v>
      </c>
      <c r="N839" s="2" t="s">
        <v>40</v>
      </c>
      <c r="O839" s="2" t="s">
        <v>29</v>
      </c>
      <c r="P839" s="2" t="s">
        <v>109</v>
      </c>
      <c r="Q839" s="2" t="s">
        <v>59</v>
      </c>
      <c r="R839" s="2" t="s">
        <v>1525</v>
      </c>
      <c r="S839" s="2">
        <v>0.4</v>
      </c>
      <c r="T839" s="7">
        <f>Table1[[#This Row],[Profit]]/Table1[[#This Row],[Sales]]</f>
        <v>-0.14801267346809455</v>
      </c>
      <c r="U839" s="2" t="s">
        <v>33</v>
      </c>
      <c r="V839" s="2" t="s">
        <v>61</v>
      </c>
      <c r="W839" s="2" t="s">
        <v>178</v>
      </c>
      <c r="X839" s="2" t="s">
        <v>1526</v>
      </c>
      <c r="Y839" s="2">
        <v>60516</v>
      </c>
      <c r="Z839" s="10">
        <v>42055</v>
      </c>
      <c r="AA839" s="14" t="str">
        <f>TEXT(Table1[[#This Row],[Order Date]],"mmmm")</f>
        <v>February</v>
      </c>
      <c r="AB839" s="8" t="str">
        <f>TEXT(Table1[[#This Row],[Order Date]],"yyyy")</f>
        <v>2015</v>
      </c>
      <c r="AC839" s="10">
        <v>42058</v>
      </c>
      <c r="AD839" s="2">
        <v>-23.357880000000002</v>
      </c>
      <c r="AE839" s="2">
        <v>14</v>
      </c>
      <c r="AF839" s="2">
        <v>157.81</v>
      </c>
      <c r="AG839" s="2">
        <v>91236</v>
      </c>
      <c r="AH839" s="7" t="str">
        <f>IF(COUNTIF(Returns!$A$2:$A$1635,Orders!AG839)&gt;0,"Returned","Not Returned")</f>
        <v>Not Returned</v>
      </c>
    </row>
    <row r="840" spans="5:34" ht="12.75" customHeight="1" thickTop="1" thickBot="1" x14ac:dyDescent="0.3">
      <c r="E840" s="11">
        <v>22764</v>
      </c>
      <c r="F840" s="12" t="s">
        <v>37</v>
      </c>
      <c r="G840" s="12">
        <v>0.02</v>
      </c>
      <c r="H840" s="12">
        <v>15.7</v>
      </c>
      <c r="I840" s="12">
        <v>11.25</v>
      </c>
      <c r="J840" s="12">
        <v>1485</v>
      </c>
      <c r="K840" s="7" t="str">
        <f>IF(COUNTIF(Table1[Customer ID],Table1[[#This Row],[Customer ID]])&gt;1,"Repeat Customer","One-Time Customer")</f>
        <v>Repeat Customer</v>
      </c>
      <c r="L840" s="12" t="s">
        <v>1524</v>
      </c>
      <c r="M840" s="12" t="s">
        <v>49</v>
      </c>
      <c r="N840" s="12" t="s">
        <v>40</v>
      </c>
      <c r="O840" s="12" t="s">
        <v>29</v>
      </c>
      <c r="P840" s="12" t="s">
        <v>141</v>
      </c>
      <c r="Q840" s="12" t="s">
        <v>59</v>
      </c>
      <c r="R840" s="12" t="s">
        <v>1527</v>
      </c>
      <c r="S840" s="12">
        <v>0.6</v>
      </c>
      <c r="T840" s="7">
        <f>Table1[[#This Row],[Profit]]/Table1[[#This Row],[Sales]]</f>
        <v>-0.9383539094650204</v>
      </c>
      <c r="U840" s="12" t="s">
        <v>33</v>
      </c>
      <c r="V840" s="12" t="s">
        <v>61</v>
      </c>
      <c r="W840" s="12" t="s">
        <v>178</v>
      </c>
      <c r="X840" s="12" t="s">
        <v>1526</v>
      </c>
      <c r="Y840" s="12">
        <v>60516</v>
      </c>
      <c r="Z840" s="13">
        <v>42055</v>
      </c>
      <c r="AA840" s="14" t="str">
        <f>TEXT(Table1[[#This Row],[Order Date]],"mmmm")</f>
        <v>February</v>
      </c>
      <c r="AB840" s="8" t="str">
        <f>TEXT(Table1[[#This Row],[Order Date]],"yyyy")</f>
        <v>2015</v>
      </c>
      <c r="AC840" s="13">
        <v>42056</v>
      </c>
      <c r="AD840" s="12">
        <v>-18.241599999999998</v>
      </c>
      <c r="AE840" s="12">
        <v>1</v>
      </c>
      <c r="AF840" s="12">
        <v>19.440000000000001</v>
      </c>
      <c r="AG840" s="12">
        <v>91236</v>
      </c>
      <c r="AH840" s="7" t="str">
        <f>IF(COUNTIF(Returns!$A$2:$A$1635,Orders!AG840)&gt;0,"Returned","Not Returned")</f>
        <v>Not Returned</v>
      </c>
    </row>
    <row r="841" spans="5:34" ht="12.75" customHeight="1" thickTop="1" thickBot="1" x14ac:dyDescent="0.3">
      <c r="E841" s="9">
        <v>22765</v>
      </c>
      <c r="F841" s="2" t="s">
        <v>37</v>
      </c>
      <c r="G841" s="2">
        <v>0.05</v>
      </c>
      <c r="H841" s="2">
        <v>225.02</v>
      </c>
      <c r="I841" s="2">
        <v>28.66</v>
      </c>
      <c r="J841" s="2">
        <v>1485</v>
      </c>
      <c r="K841" s="7" t="str">
        <f>IF(COUNTIF(Table1[Customer ID],Table1[[#This Row],[Customer ID]])&gt;1,"Repeat Customer","One-Time Customer")</f>
        <v>Repeat Customer</v>
      </c>
      <c r="L841" s="2" t="s">
        <v>1524</v>
      </c>
      <c r="M841" s="2" t="s">
        <v>39</v>
      </c>
      <c r="N841" s="2" t="s">
        <v>40</v>
      </c>
      <c r="O841" s="2" t="s">
        <v>29</v>
      </c>
      <c r="P841" s="2" t="s">
        <v>141</v>
      </c>
      <c r="Q841" s="2" t="s">
        <v>43</v>
      </c>
      <c r="R841" s="2" t="s">
        <v>1528</v>
      </c>
      <c r="S841" s="2">
        <v>0.72</v>
      </c>
      <c r="T841" s="7">
        <f>Table1[[#This Row],[Profit]]/Table1[[#This Row],[Sales]]</f>
        <v>0.30817865561841251</v>
      </c>
      <c r="U841" s="2" t="s">
        <v>33</v>
      </c>
      <c r="V841" s="2" t="s">
        <v>61</v>
      </c>
      <c r="W841" s="2" t="s">
        <v>178</v>
      </c>
      <c r="X841" s="2" t="s">
        <v>1526</v>
      </c>
      <c r="Y841" s="2">
        <v>60516</v>
      </c>
      <c r="Z841" s="10">
        <v>42055</v>
      </c>
      <c r="AA841" s="14" t="str">
        <f>TEXT(Table1[[#This Row],[Order Date]],"mmmm")</f>
        <v>February</v>
      </c>
      <c r="AB841" s="8" t="str">
        <f>TEXT(Table1[[#This Row],[Order Date]],"yyyy")</f>
        <v>2015</v>
      </c>
      <c r="AC841" s="10">
        <v>42057</v>
      </c>
      <c r="AD841" s="2">
        <v>1428.9104</v>
      </c>
      <c r="AE841" s="2">
        <v>21</v>
      </c>
      <c r="AF841" s="2">
        <v>4636.63</v>
      </c>
      <c r="AG841" s="2">
        <v>91236</v>
      </c>
      <c r="AH841" s="7" t="str">
        <f>IF(COUNTIF(Returns!$A$2:$A$1635,Orders!AG841)&gt;0,"Returned","Not Returned")</f>
        <v>Not Returned</v>
      </c>
    </row>
    <row r="842" spans="5:34" ht="12.75" customHeight="1" thickTop="1" thickBot="1" x14ac:dyDescent="0.3">
      <c r="E842" s="11">
        <v>18460</v>
      </c>
      <c r="F842" s="12" t="s">
        <v>25</v>
      </c>
      <c r="G842" s="12">
        <v>0.04</v>
      </c>
      <c r="H842" s="12">
        <v>119.99</v>
      </c>
      <c r="I842" s="12">
        <v>14</v>
      </c>
      <c r="J842" s="12">
        <v>1492</v>
      </c>
      <c r="K842" s="7" t="str">
        <f>IF(COUNTIF(Table1[Customer ID],Table1[[#This Row],[Customer ID]])&gt;1,"Repeat Customer","One-Time Customer")</f>
        <v>One-Time Customer</v>
      </c>
      <c r="L842" s="12" t="s">
        <v>1529</v>
      </c>
      <c r="M842" s="12" t="s">
        <v>39</v>
      </c>
      <c r="N842" s="12" t="s">
        <v>28</v>
      </c>
      <c r="O842" s="12" t="s">
        <v>77</v>
      </c>
      <c r="P842" s="12" t="s">
        <v>85</v>
      </c>
      <c r="Q842" s="12" t="s">
        <v>43</v>
      </c>
      <c r="R842" s="12" t="s">
        <v>890</v>
      </c>
      <c r="S842" s="12">
        <v>0.36</v>
      </c>
      <c r="T842" s="7">
        <f>Table1[[#This Row],[Profit]]/Table1[[#This Row],[Sales]]</f>
        <v>0.69</v>
      </c>
      <c r="U842" s="12" t="s">
        <v>33</v>
      </c>
      <c r="V842" s="12" t="s">
        <v>61</v>
      </c>
      <c r="W842" s="12" t="s">
        <v>506</v>
      </c>
      <c r="X842" s="12" t="s">
        <v>1530</v>
      </c>
      <c r="Y842" s="12">
        <v>65721</v>
      </c>
      <c r="Z842" s="13">
        <v>42171</v>
      </c>
      <c r="AA842" s="14" t="str">
        <f>TEXT(Table1[[#This Row],[Order Date]],"mmmm")</f>
        <v>June</v>
      </c>
      <c r="AB842" s="8" t="str">
        <f>TEXT(Table1[[#This Row],[Order Date]],"yyyy")</f>
        <v>2015</v>
      </c>
      <c r="AC842" s="13">
        <v>42173</v>
      </c>
      <c r="AD842" s="12">
        <v>509.95830000000001</v>
      </c>
      <c r="AE842" s="12">
        <v>6</v>
      </c>
      <c r="AF842" s="12">
        <v>739.07</v>
      </c>
      <c r="AG842" s="12">
        <v>88004</v>
      </c>
      <c r="AH842" s="7" t="str">
        <f>IF(COUNTIF(Returns!$A$2:$A$1635,Orders!AG842)&gt;0,"Returned","Not Returned")</f>
        <v>Not Returned</v>
      </c>
    </row>
    <row r="843" spans="5:34" ht="12.75" customHeight="1" thickTop="1" thickBot="1" x14ac:dyDescent="0.3">
      <c r="E843" s="9">
        <v>19472</v>
      </c>
      <c r="F843" s="2" t="s">
        <v>47</v>
      </c>
      <c r="G843" s="2">
        <v>0.06</v>
      </c>
      <c r="H843" s="2">
        <v>8.3699999999999992</v>
      </c>
      <c r="I843" s="2">
        <v>10.16</v>
      </c>
      <c r="J843" s="2">
        <v>1494</v>
      </c>
      <c r="K843" s="7" t="str">
        <f>IF(COUNTIF(Table1[Customer ID],Table1[[#This Row],[Customer ID]])&gt;1,"Repeat Customer","One-Time Customer")</f>
        <v>Repeat Customer</v>
      </c>
      <c r="L843" s="2" t="s">
        <v>1531</v>
      </c>
      <c r="M843" s="2" t="s">
        <v>49</v>
      </c>
      <c r="N843" s="2" t="s">
        <v>28</v>
      </c>
      <c r="O843" s="2" t="s">
        <v>41</v>
      </c>
      <c r="P843" s="2" t="s">
        <v>50</v>
      </c>
      <c r="Q843" s="2" t="s">
        <v>236</v>
      </c>
      <c r="R843" s="2" t="s">
        <v>1213</v>
      </c>
      <c r="S843" s="2">
        <v>0.59</v>
      </c>
      <c r="T843" s="7">
        <f>Table1[[#This Row],[Profit]]/Table1[[#This Row],[Sales]]</f>
        <v>-1.6217330626744484</v>
      </c>
      <c r="U843" s="2" t="s">
        <v>33</v>
      </c>
      <c r="V843" s="2" t="s">
        <v>53</v>
      </c>
      <c r="W843" s="2" t="s">
        <v>415</v>
      </c>
      <c r="X843" s="2" t="s">
        <v>1532</v>
      </c>
      <c r="Y843" s="2">
        <v>21222</v>
      </c>
      <c r="Z843" s="10">
        <v>42074</v>
      </c>
      <c r="AA843" s="14" t="str">
        <f>TEXT(Table1[[#This Row],[Order Date]],"mmmm")</f>
        <v>March</v>
      </c>
      <c r="AB843" s="8" t="str">
        <f>TEXT(Table1[[#This Row],[Order Date]],"yyyy")</f>
        <v>2015</v>
      </c>
      <c r="AC843" s="10">
        <v>42076</v>
      </c>
      <c r="AD843" s="2">
        <v>-255.65</v>
      </c>
      <c r="AE843" s="2">
        <v>18</v>
      </c>
      <c r="AF843" s="2">
        <v>157.63999999999999</v>
      </c>
      <c r="AG843" s="2">
        <v>85880</v>
      </c>
      <c r="AH843" s="7" t="str">
        <f>IF(COUNTIF(Returns!$A$2:$A$1635,Orders!AG843)&gt;0,"Returned","Not Returned")</f>
        <v>Not Returned</v>
      </c>
    </row>
    <row r="844" spans="5:34" ht="12.75" customHeight="1" thickTop="1" thickBot="1" x14ac:dyDescent="0.3">
      <c r="E844" s="11">
        <v>19473</v>
      </c>
      <c r="F844" s="12" t="s">
        <v>47</v>
      </c>
      <c r="G844" s="12">
        <v>0.09</v>
      </c>
      <c r="H844" s="12">
        <v>6.48</v>
      </c>
      <c r="I844" s="12">
        <v>9.17</v>
      </c>
      <c r="J844" s="12">
        <v>1494</v>
      </c>
      <c r="K844" s="7" t="str">
        <f>IF(COUNTIF(Table1[Customer ID],Table1[[#This Row],[Customer ID]])&gt;1,"Repeat Customer","One-Time Customer")</f>
        <v>Repeat Customer</v>
      </c>
      <c r="L844" s="12" t="s">
        <v>1531</v>
      </c>
      <c r="M844" s="12" t="s">
        <v>27</v>
      </c>
      <c r="N844" s="12" t="s">
        <v>28</v>
      </c>
      <c r="O844" s="12" t="s">
        <v>29</v>
      </c>
      <c r="P844" s="12" t="s">
        <v>93</v>
      </c>
      <c r="Q844" s="12" t="s">
        <v>59</v>
      </c>
      <c r="R844" s="12" t="s">
        <v>294</v>
      </c>
      <c r="S844" s="12">
        <v>0.37</v>
      </c>
      <c r="T844" s="7">
        <f>Table1[[#This Row],[Profit]]/Table1[[#This Row],[Sales]]</f>
        <v>-1.8154648956356738</v>
      </c>
      <c r="U844" s="12" t="s">
        <v>33</v>
      </c>
      <c r="V844" s="12" t="s">
        <v>53</v>
      </c>
      <c r="W844" s="12" t="s">
        <v>415</v>
      </c>
      <c r="X844" s="12" t="s">
        <v>1532</v>
      </c>
      <c r="Y844" s="12">
        <v>21222</v>
      </c>
      <c r="Z844" s="13">
        <v>42074</v>
      </c>
      <c r="AA844" s="14" t="str">
        <f>TEXT(Table1[[#This Row],[Order Date]],"mmmm")</f>
        <v>March</v>
      </c>
      <c r="AB844" s="8" t="str">
        <f>TEXT(Table1[[#This Row],[Order Date]],"yyyy")</f>
        <v>2015</v>
      </c>
      <c r="AC844" s="13">
        <v>42076</v>
      </c>
      <c r="AD844" s="12">
        <v>-76.540000000000006</v>
      </c>
      <c r="AE844" s="12">
        <v>6</v>
      </c>
      <c r="AF844" s="12">
        <v>42.16</v>
      </c>
      <c r="AG844" s="12">
        <v>85880</v>
      </c>
      <c r="AH844" s="7" t="str">
        <f>IF(COUNTIF(Returns!$A$2:$A$1635,Orders!AG844)&gt;0,"Returned","Not Returned")</f>
        <v>Not Returned</v>
      </c>
    </row>
    <row r="845" spans="5:34" ht="12.75" customHeight="1" thickTop="1" thickBot="1" x14ac:dyDescent="0.3">
      <c r="E845" s="9">
        <v>24286</v>
      </c>
      <c r="F845" s="2" t="s">
        <v>47</v>
      </c>
      <c r="G845" s="2">
        <v>0.09</v>
      </c>
      <c r="H845" s="2">
        <v>6.28</v>
      </c>
      <c r="I845" s="2">
        <v>5.29</v>
      </c>
      <c r="J845" s="2">
        <v>1497</v>
      </c>
      <c r="K845" s="7" t="str">
        <f>IF(COUNTIF(Table1[Customer ID],Table1[[#This Row],[Customer ID]])&gt;1,"Repeat Customer","One-Time Customer")</f>
        <v>Repeat Customer</v>
      </c>
      <c r="L845" s="2" t="s">
        <v>1533</v>
      </c>
      <c r="M845" s="2" t="s">
        <v>49</v>
      </c>
      <c r="N845" s="2" t="s">
        <v>28</v>
      </c>
      <c r="O845" s="2" t="s">
        <v>41</v>
      </c>
      <c r="P845" s="2" t="s">
        <v>50</v>
      </c>
      <c r="Q845" s="2" t="s">
        <v>59</v>
      </c>
      <c r="R845" s="2" t="s">
        <v>440</v>
      </c>
      <c r="S845" s="2">
        <v>0.43</v>
      </c>
      <c r="T845" s="7">
        <f>Table1[[#This Row],[Profit]]/Table1[[#This Row],[Sales]]</f>
        <v>-0.71661931818181812</v>
      </c>
      <c r="U845" s="2" t="s">
        <v>33</v>
      </c>
      <c r="V845" s="2" t="s">
        <v>53</v>
      </c>
      <c r="W845" s="2" t="s">
        <v>71</v>
      </c>
      <c r="X845" s="2" t="s">
        <v>1534</v>
      </c>
      <c r="Y845" s="2">
        <v>14901</v>
      </c>
      <c r="Z845" s="10">
        <v>42074</v>
      </c>
      <c r="AA845" s="14" t="str">
        <f>TEXT(Table1[[#This Row],[Order Date]],"mmmm")</f>
        <v>March</v>
      </c>
      <c r="AB845" s="8" t="str">
        <f>TEXT(Table1[[#This Row],[Order Date]],"yyyy")</f>
        <v>2015</v>
      </c>
      <c r="AC845" s="10">
        <v>42075</v>
      </c>
      <c r="AD845" s="2">
        <v>-10.09</v>
      </c>
      <c r="AE845" s="2">
        <v>2</v>
      </c>
      <c r="AF845" s="2">
        <v>14.08</v>
      </c>
      <c r="AG845" s="2">
        <v>85880</v>
      </c>
      <c r="AH845" s="7" t="str">
        <f>IF(COUNTIF(Returns!$A$2:$A$1635,Orders!AG845)&gt;0,"Returned","Not Returned")</f>
        <v>Not Returned</v>
      </c>
    </row>
    <row r="846" spans="5:34" ht="12.75" customHeight="1" thickTop="1" thickBot="1" x14ac:dyDescent="0.3">
      <c r="E846" s="11">
        <v>24287</v>
      </c>
      <c r="F846" s="12" t="s">
        <v>47</v>
      </c>
      <c r="G846" s="12">
        <v>0.03</v>
      </c>
      <c r="H846" s="12">
        <v>15.14</v>
      </c>
      <c r="I846" s="12">
        <v>4.53</v>
      </c>
      <c r="J846" s="12">
        <v>1497</v>
      </c>
      <c r="K846" s="7" t="str">
        <f>IF(COUNTIF(Table1[Customer ID],Table1[[#This Row],[Customer ID]])&gt;1,"Repeat Customer","One-Time Customer")</f>
        <v>Repeat Customer</v>
      </c>
      <c r="L846" s="12" t="s">
        <v>1533</v>
      </c>
      <c r="M846" s="12" t="s">
        <v>49</v>
      </c>
      <c r="N846" s="12" t="s">
        <v>28</v>
      </c>
      <c r="O846" s="12" t="s">
        <v>29</v>
      </c>
      <c r="P846" s="12" t="s">
        <v>141</v>
      </c>
      <c r="Q846" s="12" t="s">
        <v>59</v>
      </c>
      <c r="R846" s="12" t="s">
        <v>1201</v>
      </c>
      <c r="S846" s="12">
        <v>0.81</v>
      </c>
      <c r="T846" s="7">
        <f>Table1[[#This Row],[Profit]]/Table1[[#This Row],[Sales]]</f>
        <v>-0.36174190784092236</v>
      </c>
      <c r="U846" s="12" t="s">
        <v>33</v>
      </c>
      <c r="V846" s="12" t="s">
        <v>53</v>
      </c>
      <c r="W846" s="12" t="s">
        <v>71</v>
      </c>
      <c r="X846" s="12" t="s">
        <v>1534</v>
      </c>
      <c r="Y846" s="12">
        <v>14901</v>
      </c>
      <c r="Z846" s="13">
        <v>42074</v>
      </c>
      <c r="AA846" s="14" t="str">
        <f>TEXT(Table1[[#This Row],[Order Date]],"mmmm")</f>
        <v>March</v>
      </c>
      <c r="AB846" s="8" t="str">
        <f>TEXT(Table1[[#This Row],[Order Date]],"yyyy")</f>
        <v>2015</v>
      </c>
      <c r="AC846" s="13">
        <v>42076</v>
      </c>
      <c r="AD846" s="12">
        <v>-92.87</v>
      </c>
      <c r="AE846" s="12">
        <v>17</v>
      </c>
      <c r="AF846" s="12">
        <v>256.73</v>
      </c>
      <c r="AG846" s="12">
        <v>85880</v>
      </c>
      <c r="AH846" s="7" t="str">
        <f>IF(COUNTIF(Returns!$A$2:$A$1635,Orders!AG846)&gt;0,"Returned","Not Returned")</f>
        <v>Not Returned</v>
      </c>
    </row>
    <row r="847" spans="5:34" ht="12.75" customHeight="1" thickTop="1" thickBot="1" x14ac:dyDescent="0.3">
      <c r="E847" s="9">
        <v>20016</v>
      </c>
      <c r="F847" s="2" t="s">
        <v>56</v>
      </c>
      <c r="G847" s="2">
        <v>0.05</v>
      </c>
      <c r="H847" s="2">
        <v>2.16</v>
      </c>
      <c r="I847" s="2">
        <v>6.05</v>
      </c>
      <c r="J847" s="2">
        <v>1499</v>
      </c>
      <c r="K847" s="7" t="str">
        <f>IF(COUNTIF(Table1[Customer ID],Table1[[#This Row],[Customer ID]])&gt;1,"Repeat Customer","One-Time Customer")</f>
        <v>Repeat Customer</v>
      </c>
      <c r="L847" s="2" t="s">
        <v>1535</v>
      </c>
      <c r="M847" s="2" t="s">
        <v>49</v>
      </c>
      <c r="N847" s="2" t="s">
        <v>40</v>
      </c>
      <c r="O847" s="2" t="s">
        <v>29</v>
      </c>
      <c r="P847" s="2" t="s">
        <v>109</v>
      </c>
      <c r="Q847" s="2" t="s">
        <v>59</v>
      </c>
      <c r="R847" s="2" t="s">
        <v>1536</v>
      </c>
      <c r="S847" s="2">
        <v>0.37</v>
      </c>
      <c r="T847" s="7">
        <f>Table1[[#This Row],[Profit]]/Table1[[#This Row],[Sales]]</f>
        <v>-16.077783754706832</v>
      </c>
      <c r="U847" s="2" t="s">
        <v>33</v>
      </c>
      <c r="V847" s="2" t="s">
        <v>136</v>
      </c>
      <c r="W847" s="2" t="s">
        <v>362</v>
      </c>
      <c r="X847" s="2" t="s">
        <v>1537</v>
      </c>
      <c r="Y847" s="2">
        <v>33134</v>
      </c>
      <c r="Z847" s="10">
        <v>42039</v>
      </c>
      <c r="AA847" s="14" t="str">
        <f>TEXT(Table1[[#This Row],[Order Date]],"mmmm")</f>
        <v>February</v>
      </c>
      <c r="AB847" s="8" t="str">
        <f>TEXT(Table1[[#This Row],[Order Date]],"yyyy")</f>
        <v>2015</v>
      </c>
      <c r="AC847" s="10">
        <v>42040</v>
      </c>
      <c r="AD847" s="2">
        <v>-298.88600000000002</v>
      </c>
      <c r="AE847" s="2">
        <v>8</v>
      </c>
      <c r="AF847" s="2">
        <v>18.59</v>
      </c>
      <c r="AG847" s="2">
        <v>90731</v>
      </c>
      <c r="AH847" s="7" t="str">
        <f>IF(COUNTIF(Returns!$A$2:$A$1635,Orders!AG847)&gt;0,"Returned","Not Returned")</f>
        <v>Not Returned</v>
      </c>
    </row>
    <row r="848" spans="5:34" ht="12.75" customHeight="1" thickTop="1" thickBot="1" x14ac:dyDescent="0.3">
      <c r="E848" s="11">
        <v>20017</v>
      </c>
      <c r="F848" s="12" t="s">
        <v>56</v>
      </c>
      <c r="G848" s="12">
        <v>0.03</v>
      </c>
      <c r="H848" s="12">
        <v>6.48</v>
      </c>
      <c r="I848" s="12">
        <v>6.6</v>
      </c>
      <c r="J848" s="12">
        <v>1499</v>
      </c>
      <c r="K848" s="7" t="str">
        <f>IF(COUNTIF(Table1[Customer ID],Table1[[#This Row],[Customer ID]])&gt;1,"Repeat Customer","One-Time Customer")</f>
        <v>Repeat Customer</v>
      </c>
      <c r="L848" s="12" t="s">
        <v>1535</v>
      </c>
      <c r="M848" s="12" t="s">
        <v>49</v>
      </c>
      <c r="N848" s="12" t="s">
        <v>40</v>
      </c>
      <c r="O848" s="12" t="s">
        <v>29</v>
      </c>
      <c r="P848" s="12" t="s">
        <v>93</v>
      </c>
      <c r="Q848" s="12" t="s">
        <v>59</v>
      </c>
      <c r="R848" s="12" t="s">
        <v>603</v>
      </c>
      <c r="S848" s="12">
        <v>0.37</v>
      </c>
      <c r="T848" s="7">
        <f>Table1[[#This Row],[Profit]]/Table1[[#This Row],[Sales]]</f>
        <v>-2.4792112867584568</v>
      </c>
      <c r="U848" s="12" t="s">
        <v>33</v>
      </c>
      <c r="V848" s="12" t="s">
        <v>136</v>
      </c>
      <c r="W848" s="12" t="s">
        <v>362</v>
      </c>
      <c r="X848" s="12" t="s">
        <v>1537</v>
      </c>
      <c r="Y848" s="12">
        <v>33134</v>
      </c>
      <c r="Z848" s="13">
        <v>42039</v>
      </c>
      <c r="AA848" s="14" t="str">
        <f>TEXT(Table1[[#This Row],[Order Date]],"mmmm")</f>
        <v>February</v>
      </c>
      <c r="AB848" s="8" t="str">
        <f>TEXT(Table1[[#This Row],[Order Date]],"yyyy")</f>
        <v>2015</v>
      </c>
      <c r="AC848" s="13">
        <v>42040</v>
      </c>
      <c r="AD848" s="12">
        <v>-145.852</v>
      </c>
      <c r="AE848" s="12">
        <v>9</v>
      </c>
      <c r="AF848" s="12">
        <v>58.83</v>
      </c>
      <c r="AG848" s="12">
        <v>90731</v>
      </c>
      <c r="AH848" s="7" t="str">
        <f>IF(COUNTIF(Returns!$A$2:$A$1635,Orders!AG848)&gt;0,"Returned","Not Returned")</f>
        <v>Not Returned</v>
      </c>
    </row>
    <row r="849" spans="5:34" ht="12.75" customHeight="1" thickTop="1" thickBot="1" x14ac:dyDescent="0.3">
      <c r="E849" s="9">
        <v>20018</v>
      </c>
      <c r="F849" s="2" t="s">
        <v>56</v>
      </c>
      <c r="G849" s="2">
        <v>0.08</v>
      </c>
      <c r="H849" s="2">
        <v>146.05000000000001</v>
      </c>
      <c r="I849" s="2">
        <v>80.2</v>
      </c>
      <c r="J849" s="2">
        <v>1499</v>
      </c>
      <c r="K849" s="7" t="str">
        <f>IF(COUNTIF(Table1[Customer ID],Table1[[#This Row],[Customer ID]])&gt;1,"Repeat Customer","One-Time Customer")</f>
        <v>Repeat Customer</v>
      </c>
      <c r="L849" s="2" t="s">
        <v>1535</v>
      </c>
      <c r="M849" s="2" t="s">
        <v>39</v>
      </c>
      <c r="N849" s="2" t="s">
        <v>40</v>
      </c>
      <c r="O849" s="2" t="s">
        <v>41</v>
      </c>
      <c r="P849" s="2" t="s">
        <v>152</v>
      </c>
      <c r="Q849" s="2" t="s">
        <v>121</v>
      </c>
      <c r="R849" s="2" t="s">
        <v>347</v>
      </c>
      <c r="S849" s="2">
        <v>0.71</v>
      </c>
      <c r="T849" s="7">
        <f>Table1[[#This Row],[Profit]]/Table1[[#This Row],[Sales]]</f>
        <v>-1.7944224028350216E-2</v>
      </c>
      <c r="U849" s="2" t="s">
        <v>33</v>
      </c>
      <c r="V849" s="2" t="s">
        <v>136</v>
      </c>
      <c r="W849" s="2" t="s">
        <v>362</v>
      </c>
      <c r="X849" s="2" t="s">
        <v>1537</v>
      </c>
      <c r="Y849" s="2">
        <v>33134</v>
      </c>
      <c r="Z849" s="10">
        <v>42039</v>
      </c>
      <c r="AA849" s="14" t="str">
        <f>TEXT(Table1[[#This Row],[Order Date]],"mmmm")</f>
        <v>February</v>
      </c>
      <c r="AB849" s="8" t="str">
        <f>TEXT(Table1[[#This Row],[Order Date]],"yyyy")</f>
        <v>2015</v>
      </c>
      <c r="AC849" s="10">
        <v>42040</v>
      </c>
      <c r="AD849" s="2">
        <v>-27.951000000000001</v>
      </c>
      <c r="AE849" s="2">
        <v>11</v>
      </c>
      <c r="AF849" s="2">
        <v>1557.66</v>
      </c>
      <c r="AG849" s="2">
        <v>90731</v>
      </c>
      <c r="AH849" s="7" t="str">
        <f>IF(COUNTIF(Returns!$A$2:$A$1635,Orders!AG849)&gt;0,"Returned","Not Returned")</f>
        <v>Not Returned</v>
      </c>
    </row>
    <row r="850" spans="5:34" ht="12.75" customHeight="1" thickTop="1" thickBot="1" x14ac:dyDescent="0.3">
      <c r="E850" s="11">
        <v>21682</v>
      </c>
      <c r="F850" s="12" t="s">
        <v>47</v>
      </c>
      <c r="G850" s="12">
        <v>0.08</v>
      </c>
      <c r="H850" s="12">
        <v>3.69</v>
      </c>
      <c r="I850" s="12">
        <v>0.5</v>
      </c>
      <c r="J850" s="12">
        <v>1502</v>
      </c>
      <c r="K850" s="7" t="str">
        <f>IF(COUNTIF(Table1[Customer ID],Table1[[#This Row],[Customer ID]])&gt;1,"Repeat Customer","One-Time Customer")</f>
        <v>Repeat Customer</v>
      </c>
      <c r="L850" s="12" t="s">
        <v>1538</v>
      </c>
      <c r="M850" s="12" t="s">
        <v>49</v>
      </c>
      <c r="N850" s="12" t="s">
        <v>58</v>
      </c>
      <c r="O850" s="12" t="s">
        <v>29</v>
      </c>
      <c r="P850" s="12" t="s">
        <v>134</v>
      </c>
      <c r="Q850" s="12" t="s">
        <v>59</v>
      </c>
      <c r="R850" s="12" t="s">
        <v>1539</v>
      </c>
      <c r="S850" s="12">
        <v>0.38</v>
      </c>
      <c r="T850" s="7">
        <f>Table1[[#This Row],[Profit]]/Table1[[#This Row],[Sales]]</f>
        <v>-2.8236884802595997E-2</v>
      </c>
      <c r="U850" s="12" t="s">
        <v>33</v>
      </c>
      <c r="V850" s="12" t="s">
        <v>136</v>
      </c>
      <c r="W850" s="12" t="s">
        <v>362</v>
      </c>
      <c r="X850" s="12" t="s">
        <v>1540</v>
      </c>
      <c r="Y850" s="12">
        <v>33065</v>
      </c>
      <c r="Z850" s="13">
        <v>42131</v>
      </c>
      <c r="AA850" s="14" t="str">
        <f>TEXT(Table1[[#This Row],[Order Date]],"mmmm")</f>
        <v>May</v>
      </c>
      <c r="AB850" s="8" t="str">
        <f>TEXT(Table1[[#This Row],[Order Date]],"yyyy")</f>
        <v>2015</v>
      </c>
      <c r="AC850" s="13">
        <v>42134</v>
      </c>
      <c r="AD850" s="12">
        <v>-3.6547000000000001</v>
      </c>
      <c r="AE850" s="12">
        <v>38</v>
      </c>
      <c r="AF850" s="12">
        <v>129.43</v>
      </c>
      <c r="AG850" s="12">
        <v>89193</v>
      </c>
      <c r="AH850" s="7" t="str">
        <f>IF(COUNTIF(Returns!$A$2:$A$1635,Orders!AG850)&gt;0,"Returned","Not Returned")</f>
        <v>Not Returned</v>
      </c>
    </row>
    <row r="851" spans="5:34" ht="12.75" customHeight="1" thickTop="1" thickBot="1" x14ac:dyDescent="0.3">
      <c r="E851" s="9">
        <v>18868</v>
      </c>
      <c r="F851" s="2" t="s">
        <v>106</v>
      </c>
      <c r="G851" s="2">
        <v>0.08</v>
      </c>
      <c r="H851" s="2">
        <v>5.84</v>
      </c>
      <c r="I851" s="2">
        <v>1</v>
      </c>
      <c r="J851" s="2">
        <v>1502</v>
      </c>
      <c r="K851" s="7" t="str">
        <f>IF(COUNTIF(Table1[Customer ID],Table1[[#This Row],[Customer ID]])&gt;1,"Repeat Customer","One-Time Customer")</f>
        <v>Repeat Customer</v>
      </c>
      <c r="L851" s="2" t="s">
        <v>1538</v>
      </c>
      <c r="M851" s="2" t="s">
        <v>27</v>
      </c>
      <c r="N851" s="2" t="s">
        <v>58</v>
      </c>
      <c r="O851" s="2" t="s">
        <v>29</v>
      </c>
      <c r="P851" s="2" t="s">
        <v>30</v>
      </c>
      <c r="Q851" s="2" t="s">
        <v>31</v>
      </c>
      <c r="R851" s="2" t="s">
        <v>1541</v>
      </c>
      <c r="S851" s="2">
        <v>0.38</v>
      </c>
      <c r="T851" s="7">
        <f>Table1[[#This Row],[Profit]]/Table1[[#This Row],[Sales]]</f>
        <v>11.922495520443068</v>
      </c>
      <c r="U851" s="2" t="s">
        <v>33</v>
      </c>
      <c r="V851" s="2" t="s">
        <v>136</v>
      </c>
      <c r="W851" s="2" t="s">
        <v>362</v>
      </c>
      <c r="X851" s="2" t="s">
        <v>1540</v>
      </c>
      <c r="Y851" s="2">
        <v>33065</v>
      </c>
      <c r="Z851" s="10">
        <v>42184</v>
      </c>
      <c r="AA851" s="14" t="str">
        <f>TEXT(Table1[[#This Row],[Order Date]],"mmmm")</f>
        <v>June</v>
      </c>
      <c r="AB851" s="8" t="str">
        <f>TEXT(Table1[[#This Row],[Order Date]],"yyyy")</f>
        <v>2015</v>
      </c>
      <c r="AC851" s="10">
        <v>42188</v>
      </c>
      <c r="AD851" s="2">
        <v>731.92199999999991</v>
      </c>
      <c r="AE851" s="2">
        <v>11</v>
      </c>
      <c r="AF851" s="2">
        <v>61.39</v>
      </c>
      <c r="AG851" s="2">
        <v>89194</v>
      </c>
      <c r="AH851" s="7" t="str">
        <f>IF(COUNTIF(Returns!$A$2:$A$1635,Orders!AG851)&gt;0,"Returned","Not Returned")</f>
        <v>Not Returned</v>
      </c>
    </row>
    <row r="852" spans="5:34" ht="12.75" customHeight="1" thickTop="1" thickBot="1" x14ac:dyDescent="0.3">
      <c r="E852" s="11">
        <v>18869</v>
      </c>
      <c r="F852" s="12" t="s">
        <v>106</v>
      </c>
      <c r="G852" s="12">
        <v>0</v>
      </c>
      <c r="H852" s="12">
        <v>205.99</v>
      </c>
      <c r="I852" s="12">
        <v>8.99</v>
      </c>
      <c r="J852" s="12">
        <v>1502</v>
      </c>
      <c r="K852" s="7" t="str">
        <f>IF(COUNTIF(Table1[Customer ID],Table1[[#This Row],[Customer ID]])&gt;1,"Repeat Customer","One-Time Customer")</f>
        <v>Repeat Customer</v>
      </c>
      <c r="L852" s="12" t="s">
        <v>1538</v>
      </c>
      <c r="M852" s="12" t="s">
        <v>49</v>
      </c>
      <c r="N852" s="12" t="s">
        <v>58</v>
      </c>
      <c r="O852" s="12" t="s">
        <v>77</v>
      </c>
      <c r="P852" s="12" t="s">
        <v>78</v>
      </c>
      <c r="Q852" s="12" t="s">
        <v>59</v>
      </c>
      <c r="R852" s="12" t="s">
        <v>1542</v>
      </c>
      <c r="S852" s="12">
        <v>0.6</v>
      </c>
      <c r="T852" s="7">
        <f>Table1[[#This Row],[Profit]]/Table1[[#This Row],[Sales]]</f>
        <v>7.6598837209302328E-2</v>
      </c>
      <c r="U852" s="12" t="s">
        <v>33</v>
      </c>
      <c r="V852" s="12" t="s">
        <v>136</v>
      </c>
      <c r="W852" s="12" t="s">
        <v>362</v>
      </c>
      <c r="X852" s="12" t="s">
        <v>1540</v>
      </c>
      <c r="Y852" s="12">
        <v>33065</v>
      </c>
      <c r="Z852" s="13">
        <v>42184</v>
      </c>
      <c r="AA852" s="14" t="str">
        <f>TEXT(Table1[[#This Row],[Order Date]],"mmmm")</f>
        <v>June</v>
      </c>
      <c r="AB852" s="8" t="str">
        <f>TEXT(Table1[[#This Row],[Order Date]],"yyyy")</f>
        <v>2015</v>
      </c>
      <c r="AC852" s="13">
        <v>42187</v>
      </c>
      <c r="AD852" s="12">
        <v>186.55799999999999</v>
      </c>
      <c r="AE852" s="12">
        <v>13</v>
      </c>
      <c r="AF852" s="12">
        <v>2435.52</v>
      </c>
      <c r="AG852" s="12">
        <v>89194</v>
      </c>
      <c r="AH852" s="7" t="str">
        <f>IF(COUNTIF(Returns!$A$2:$A$1635,Orders!AG852)&gt;0,"Returned","Not Returned")</f>
        <v>Not Returned</v>
      </c>
    </row>
    <row r="853" spans="5:34" ht="12.75" customHeight="1" thickTop="1" thickBot="1" x14ac:dyDescent="0.3">
      <c r="E853" s="9">
        <v>18061</v>
      </c>
      <c r="F853" s="2" t="s">
        <v>106</v>
      </c>
      <c r="G853" s="2">
        <v>0</v>
      </c>
      <c r="H853" s="2">
        <v>85.99</v>
      </c>
      <c r="I853" s="2">
        <v>0.99</v>
      </c>
      <c r="J853" s="2">
        <v>1505</v>
      </c>
      <c r="K853" s="7" t="str">
        <f>IF(COUNTIF(Table1[Customer ID],Table1[[#This Row],[Customer ID]])&gt;1,"Repeat Customer","One-Time Customer")</f>
        <v>One-Time Customer</v>
      </c>
      <c r="L853" s="2" t="s">
        <v>1543</v>
      </c>
      <c r="M853" s="2" t="s">
        <v>49</v>
      </c>
      <c r="N853" s="2" t="s">
        <v>58</v>
      </c>
      <c r="O853" s="2" t="s">
        <v>77</v>
      </c>
      <c r="P853" s="2" t="s">
        <v>78</v>
      </c>
      <c r="Q853" s="2" t="s">
        <v>31</v>
      </c>
      <c r="R853" s="2" t="s">
        <v>482</v>
      </c>
      <c r="S853" s="2">
        <v>0.85</v>
      </c>
      <c r="T853" s="7">
        <f>Table1[[#This Row],[Profit]]/Table1[[#This Row],[Sales]]</f>
        <v>-0.29694273544723149</v>
      </c>
      <c r="U853" s="2" t="s">
        <v>33</v>
      </c>
      <c r="V853" s="2" t="s">
        <v>61</v>
      </c>
      <c r="W853" s="2" t="s">
        <v>130</v>
      </c>
      <c r="X853" s="2" t="s">
        <v>1544</v>
      </c>
      <c r="Y853" s="2">
        <v>77840</v>
      </c>
      <c r="Z853" s="10">
        <v>42168</v>
      </c>
      <c r="AA853" s="14" t="str">
        <f>TEXT(Table1[[#This Row],[Order Date]],"mmmm")</f>
        <v>June</v>
      </c>
      <c r="AB853" s="8" t="str">
        <f>TEXT(Table1[[#This Row],[Order Date]],"yyyy")</f>
        <v>2015</v>
      </c>
      <c r="AC853" s="10">
        <v>42173</v>
      </c>
      <c r="AD853" s="2">
        <v>-138.03680000000003</v>
      </c>
      <c r="AE853" s="2">
        <v>6</v>
      </c>
      <c r="AF853" s="2">
        <v>464.86</v>
      </c>
      <c r="AG853" s="2">
        <v>86181</v>
      </c>
      <c r="AH853" s="7" t="str">
        <f>IF(COUNTIF(Returns!$A$2:$A$1635,Orders!AG853)&gt;0,"Returned","Not Returned")</f>
        <v>Not Returned</v>
      </c>
    </row>
    <row r="854" spans="5:34" ht="12.75" customHeight="1" thickTop="1" thickBot="1" x14ac:dyDescent="0.3">
      <c r="E854" s="11">
        <v>23329</v>
      </c>
      <c r="F854" s="12" t="s">
        <v>47</v>
      </c>
      <c r="G854" s="12">
        <v>0.09</v>
      </c>
      <c r="H854" s="12">
        <v>20.98</v>
      </c>
      <c r="I854" s="12">
        <v>1.49</v>
      </c>
      <c r="J854" s="12">
        <v>1511</v>
      </c>
      <c r="K854" s="7" t="str">
        <f>IF(COUNTIF(Table1[Customer ID],Table1[[#This Row],[Customer ID]])&gt;1,"Repeat Customer","One-Time Customer")</f>
        <v>One-Time Customer</v>
      </c>
      <c r="L854" s="12" t="s">
        <v>1545</v>
      </c>
      <c r="M854" s="12" t="s">
        <v>49</v>
      </c>
      <c r="N854" s="12" t="s">
        <v>28</v>
      </c>
      <c r="O854" s="12" t="s">
        <v>29</v>
      </c>
      <c r="P854" s="12" t="s">
        <v>109</v>
      </c>
      <c r="Q854" s="12" t="s">
        <v>59</v>
      </c>
      <c r="R854" s="12" t="s">
        <v>1546</v>
      </c>
      <c r="S854" s="12">
        <v>0.35</v>
      </c>
      <c r="T854" s="7">
        <f>Table1[[#This Row],[Profit]]/Table1[[#This Row],[Sales]]</f>
        <v>0.69</v>
      </c>
      <c r="U854" s="12" t="s">
        <v>33</v>
      </c>
      <c r="V854" s="12" t="s">
        <v>61</v>
      </c>
      <c r="W854" s="12" t="s">
        <v>703</v>
      </c>
      <c r="X854" s="12" t="s">
        <v>1547</v>
      </c>
      <c r="Y854" s="12">
        <v>47302</v>
      </c>
      <c r="Z854" s="13">
        <v>42177</v>
      </c>
      <c r="AA854" s="14" t="str">
        <f>TEXT(Table1[[#This Row],[Order Date]],"mmmm")</f>
        <v>June</v>
      </c>
      <c r="AB854" s="8" t="str">
        <f>TEXT(Table1[[#This Row],[Order Date]],"yyyy")</f>
        <v>2015</v>
      </c>
      <c r="AC854" s="13">
        <v>42179</v>
      </c>
      <c r="AD854" s="12">
        <v>199.1823</v>
      </c>
      <c r="AE854" s="12">
        <v>14</v>
      </c>
      <c r="AF854" s="12">
        <v>288.67</v>
      </c>
      <c r="AG854" s="12">
        <v>90303</v>
      </c>
      <c r="AH854" s="7" t="str">
        <f>IF(COUNTIF(Returns!$A$2:$A$1635,Orders!AG854)&gt;0,"Returned","Not Returned")</f>
        <v>Not Returned</v>
      </c>
    </row>
    <row r="855" spans="5:34" ht="12.75" customHeight="1" thickTop="1" thickBot="1" x14ac:dyDescent="0.3">
      <c r="E855" s="9">
        <v>23470</v>
      </c>
      <c r="F855" s="2" t="s">
        <v>47</v>
      </c>
      <c r="G855" s="2">
        <v>0.06</v>
      </c>
      <c r="H855" s="2">
        <v>55.48</v>
      </c>
      <c r="I855" s="2">
        <v>4.8499999999999996</v>
      </c>
      <c r="J855" s="2">
        <v>1519</v>
      </c>
      <c r="K855" s="7" t="str">
        <f>IF(COUNTIF(Table1[Customer ID],Table1[[#This Row],[Customer ID]])&gt;1,"Repeat Customer","One-Time Customer")</f>
        <v>One-Time Customer</v>
      </c>
      <c r="L855" s="2" t="s">
        <v>1548</v>
      </c>
      <c r="M855" s="2" t="s">
        <v>49</v>
      </c>
      <c r="N855" s="2" t="s">
        <v>114</v>
      </c>
      <c r="O855" s="2" t="s">
        <v>29</v>
      </c>
      <c r="P855" s="2" t="s">
        <v>93</v>
      </c>
      <c r="Q855" s="2" t="s">
        <v>59</v>
      </c>
      <c r="R855" s="2" t="s">
        <v>1549</v>
      </c>
      <c r="S855" s="2">
        <v>0.37</v>
      </c>
      <c r="T855" s="7">
        <f>Table1[[#This Row],[Profit]]/Table1[[#This Row],[Sales]]</f>
        <v>0.69</v>
      </c>
      <c r="U855" s="2" t="s">
        <v>33</v>
      </c>
      <c r="V855" s="2" t="s">
        <v>53</v>
      </c>
      <c r="W855" s="2" t="s">
        <v>188</v>
      </c>
      <c r="X855" s="2" t="s">
        <v>511</v>
      </c>
      <c r="Y855" s="2">
        <v>4210</v>
      </c>
      <c r="Z855" s="10">
        <v>42169</v>
      </c>
      <c r="AA855" s="14" t="str">
        <f>TEXT(Table1[[#This Row],[Order Date]],"mmmm")</f>
        <v>June</v>
      </c>
      <c r="AB855" s="8" t="str">
        <f>TEXT(Table1[[#This Row],[Order Date]],"yyyy")</f>
        <v>2015</v>
      </c>
      <c r="AC855" s="10">
        <v>42169</v>
      </c>
      <c r="AD855" s="2">
        <v>711.05189999999993</v>
      </c>
      <c r="AE855" s="2">
        <v>19</v>
      </c>
      <c r="AF855" s="2">
        <v>1030.51</v>
      </c>
      <c r="AG855" s="2">
        <v>89957</v>
      </c>
      <c r="AH855" s="7" t="str">
        <f>IF(COUNTIF(Returns!$A$2:$A$1635,Orders!AG855)&gt;0,"Returned","Not Returned")</f>
        <v>Not Returned</v>
      </c>
    </row>
    <row r="856" spans="5:34" ht="12.75" customHeight="1" thickTop="1" thickBot="1" x14ac:dyDescent="0.3">
      <c r="E856" s="11">
        <v>23471</v>
      </c>
      <c r="F856" s="12" t="s">
        <v>47</v>
      </c>
      <c r="G856" s="12">
        <v>0.1</v>
      </c>
      <c r="H856" s="12">
        <v>122.99</v>
      </c>
      <c r="I856" s="12">
        <v>70.2</v>
      </c>
      <c r="J856" s="12">
        <v>1522</v>
      </c>
      <c r="K856" s="7" t="str">
        <f>IF(COUNTIF(Table1[Customer ID],Table1[[#This Row],[Customer ID]])&gt;1,"Repeat Customer","One-Time Customer")</f>
        <v>One-Time Customer</v>
      </c>
      <c r="L856" s="12" t="s">
        <v>1550</v>
      </c>
      <c r="M856" s="12" t="s">
        <v>39</v>
      </c>
      <c r="N856" s="12" t="s">
        <v>114</v>
      </c>
      <c r="O856" s="12" t="s">
        <v>41</v>
      </c>
      <c r="P856" s="12" t="s">
        <v>42</v>
      </c>
      <c r="Q856" s="12" t="s">
        <v>43</v>
      </c>
      <c r="R856" s="12" t="s">
        <v>147</v>
      </c>
      <c r="S856" s="12">
        <v>0.74</v>
      </c>
      <c r="T856" s="7">
        <f>Table1[[#This Row],[Profit]]/Table1[[#This Row],[Sales]]</f>
        <v>-0.44386529248955303</v>
      </c>
      <c r="U856" s="12" t="s">
        <v>33</v>
      </c>
      <c r="V856" s="12" t="s">
        <v>61</v>
      </c>
      <c r="W856" s="12" t="s">
        <v>62</v>
      </c>
      <c r="X856" s="12" t="s">
        <v>1551</v>
      </c>
      <c r="Y856" s="12">
        <v>55305</v>
      </c>
      <c r="Z856" s="13">
        <v>42169</v>
      </c>
      <c r="AA856" s="14" t="str">
        <f>TEXT(Table1[[#This Row],[Order Date]],"mmmm")</f>
        <v>June</v>
      </c>
      <c r="AB856" s="8" t="str">
        <f>TEXT(Table1[[#This Row],[Order Date]],"yyyy")</f>
        <v>2015</v>
      </c>
      <c r="AC856" s="13">
        <v>42170</v>
      </c>
      <c r="AD856" s="12">
        <v>-899.67499999999995</v>
      </c>
      <c r="AE856" s="12">
        <v>17</v>
      </c>
      <c r="AF856" s="12">
        <v>2026.91</v>
      </c>
      <c r="AG856" s="12">
        <v>89957</v>
      </c>
      <c r="AH856" s="7" t="str">
        <f>IF(COUNTIF(Returns!$A$2:$A$1635,Orders!AG856)&gt;0,"Returned","Not Returned")</f>
        <v>Not Returned</v>
      </c>
    </row>
    <row r="857" spans="5:34" ht="12.75" customHeight="1" thickTop="1" thickBot="1" x14ac:dyDescent="0.3">
      <c r="E857" s="9">
        <v>19269</v>
      </c>
      <c r="F857" s="2" t="s">
        <v>25</v>
      </c>
      <c r="G857" s="2">
        <v>0.04</v>
      </c>
      <c r="H857" s="2">
        <v>11.34</v>
      </c>
      <c r="I857" s="2">
        <v>5.01</v>
      </c>
      <c r="J857" s="2">
        <v>1526</v>
      </c>
      <c r="K857" s="7" t="str">
        <f>IF(COUNTIF(Table1[Customer ID],Table1[[#This Row],[Customer ID]])&gt;1,"Repeat Customer","One-Time Customer")</f>
        <v>One-Time Customer</v>
      </c>
      <c r="L857" s="2" t="s">
        <v>1552</v>
      </c>
      <c r="M857" s="2" t="s">
        <v>49</v>
      </c>
      <c r="N857" s="2" t="s">
        <v>40</v>
      </c>
      <c r="O857" s="2" t="s">
        <v>29</v>
      </c>
      <c r="P857" s="2" t="s">
        <v>93</v>
      </c>
      <c r="Q857" s="2" t="s">
        <v>59</v>
      </c>
      <c r="R857" s="2" t="s">
        <v>576</v>
      </c>
      <c r="S857" s="2">
        <v>0.36</v>
      </c>
      <c r="T857" s="7">
        <f>Table1[[#This Row],[Profit]]/Table1[[#This Row],[Sales]]</f>
        <v>-1.637877607547823</v>
      </c>
      <c r="U857" s="2" t="s">
        <v>33</v>
      </c>
      <c r="V857" s="2" t="s">
        <v>136</v>
      </c>
      <c r="W857" s="2" t="s">
        <v>1278</v>
      </c>
      <c r="X857" s="2" t="s">
        <v>1553</v>
      </c>
      <c r="Y857" s="2">
        <v>35211</v>
      </c>
      <c r="Z857" s="10">
        <v>42045</v>
      </c>
      <c r="AA857" s="14" t="str">
        <f>TEXT(Table1[[#This Row],[Order Date]],"mmmm")</f>
        <v>February</v>
      </c>
      <c r="AB857" s="8" t="str">
        <f>TEXT(Table1[[#This Row],[Order Date]],"yyyy")</f>
        <v>2015</v>
      </c>
      <c r="AC857" s="10">
        <v>42046</v>
      </c>
      <c r="AD857" s="2">
        <v>-189.22399999999999</v>
      </c>
      <c r="AE857" s="2">
        <v>10</v>
      </c>
      <c r="AF857" s="2">
        <v>115.53</v>
      </c>
      <c r="AG857" s="2">
        <v>86812</v>
      </c>
      <c r="AH857" s="7" t="str">
        <f>IF(COUNTIF(Returns!$A$2:$A$1635,Orders!AG857)&gt;0,"Returned","Not Returned")</f>
        <v>Not Returned</v>
      </c>
    </row>
    <row r="858" spans="5:34" ht="12.75" customHeight="1" thickTop="1" thickBot="1" x14ac:dyDescent="0.3">
      <c r="E858" s="11">
        <v>24974</v>
      </c>
      <c r="F858" s="12" t="s">
        <v>47</v>
      </c>
      <c r="G858" s="12">
        <v>0.03</v>
      </c>
      <c r="H858" s="12">
        <v>30.98</v>
      </c>
      <c r="I858" s="12">
        <v>8.99</v>
      </c>
      <c r="J858" s="12">
        <v>1527</v>
      </c>
      <c r="K858" s="7" t="str">
        <f>IF(COUNTIF(Table1[Customer ID],Table1[[#This Row],[Customer ID]])&gt;1,"Repeat Customer","One-Time Customer")</f>
        <v>Repeat Customer</v>
      </c>
      <c r="L858" s="12" t="s">
        <v>1554</v>
      </c>
      <c r="M858" s="12" t="s">
        <v>27</v>
      </c>
      <c r="N858" s="12" t="s">
        <v>58</v>
      </c>
      <c r="O858" s="12" t="s">
        <v>29</v>
      </c>
      <c r="P858" s="12" t="s">
        <v>30</v>
      </c>
      <c r="Q858" s="12" t="s">
        <v>51</v>
      </c>
      <c r="R858" s="12" t="s">
        <v>1555</v>
      </c>
      <c r="S858" s="12">
        <v>0.57999999999999996</v>
      </c>
      <c r="T858" s="7">
        <f>Table1[[#This Row],[Profit]]/Table1[[#This Row],[Sales]]</f>
        <v>3.1405874745981817E-3</v>
      </c>
      <c r="U858" s="12" t="s">
        <v>33</v>
      </c>
      <c r="V858" s="12" t="s">
        <v>136</v>
      </c>
      <c r="W858" s="12" t="s">
        <v>1278</v>
      </c>
      <c r="X858" s="12" t="s">
        <v>1556</v>
      </c>
      <c r="Y858" s="12">
        <v>35601</v>
      </c>
      <c r="Z858" s="13">
        <v>42013</v>
      </c>
      <c r="AA858" s="14" t="str">
        <f>TEXT(Table1[[#This Row],[Order Date]],"mmmm")</f>
        <v>January</v>
      </c>
      <c r="AB858" s="8" t="str">
        <f>TEXT(Table1[[#This Row],[Order Date]],"yyyy")</f>
        <v>2015</v>
      </c>
      <c r="AC858" s="13">
        <v>42015</v>
      </c>
      <c r="AD858" s="12">
        <v>0.50999999999999868</v>
      </c>
      <c r="AE858" s="12">
        <v>5</v>
      </c>
      <c r="AF858" s="12">
        <v>162.38999999999999</v>
      </c>
      <c r="AG858" s="12">
        <v>86813</v>
      </c>
      <c r="AH858" s="7" t="str">
        <f>IF(COUNTIF(Returns!$A$2:$A$1635,Orders!AG858)&gt;0,"Returned","Not Returned")</f>
        <v>Not Returned</v>
      </c>
    </row>
    <row r="859" spans="5:34" ht="12.75" customHeight="1" thickTop="1" thickBot="1" x14ac:dyDescent="0.3">
      <c r="E859" s="9">
        <v>22253</v>
      </c>
      <c r="F859" s="2" t="s">
        <v>106</v>
      </c>
      <c r="G859" s="2">
        <v>0.03</v>
      </c>
      <c r="H859" s="2">
        <v>65.989999999999995</v>
      </c>
      <c r="I859" s="2">
        <v>5.26</v>
      </c>
      <c r="J859" s="2">
        <v>1527</v>
      </c>
      <c r="K859" s="7" t="str">
        <f>IF(COUNTIF(Table1[Customer ID],Table1[[#This Row],[Customer ID]])&gt;1,"Repeat Customer","One-Time Customer")</f>
        <v>Repeat Customer</v>
      </c>
      <c r="L859" s="2" t="s">
        <v>1554</v>
      </c>
      <c r="M859" s="2" t="s">
        <v>49</v>
      </c>
      <c r="N859" s="2" t="s">
        <v>40</v>
      </c>
      <c r="O859" s="2" t="s">
        <v>77</v>
      </c>
      <c r="P859" s="2" t="s">
        <v>78</v>
      </c>
      <c r="Q859" s="2" t="s">
        <v>59</v>
      </c>
      <c r="R859" s="2" t="s">
        <v>493</v>
      </c>
      <c r="S859" s="2">
        <v>0.56000000000000005</v>
      </c>
      <c r="T859" s="7">
        <f>Table1[[#This Row],[Profit]]/Table1[[#This Row],[Sales]]</f>
        <v>-3.9701222616505709E-2</v>
      </c>
      <c r="U859" s="2" t="s">
        <v>33</v>
      </c>
      <c r="V859" s="2" t="s">
        <v>136</v>
      </c>
      <c r="W859" s="2" t="s">
        <v>1278</v>
      </c>
      <c r="X859" s="2" t="s">
        <v>1556</v>
      </c>
      <c r="Y859" s="2">
        <v>35601</v>
      </c>
      <c r="Z859" s="10">
        <v>42093</v>
      </c>
      <c r="AA859" s="14" t="str">
        <f>TEXT(Table1[[#This Row],[Order Date]],"mmmm")</f>
        <v>March</v>
      </c>
      <c r="AB859" s="8" t="str">
        <f>TEXT(Table1[[#This Row],[Order Date]],"yyyy")</f>
        <v>2015</v>
      </c>
      <c r="AC859" s="10">
        <v>42103</v>
      </c>
      <c r="AD859" s="2">
        <v>-52.248000000000005</v>
      </c>
      <c r="AE859" s="2">
        <v>23</v>
      </c>
      <c r="AF859" s="2">
        <v>1316.03</v>
      </c>
      <c r="AG859" s="2">
        <v>86814</v>
      </c>
      <c r="AH859" s="7" t="str">
        <f>IF(COUNTIF(Returns!$A$2:$A$1635,Orders!AG859)&gt;0,"Returned","Not Returned")</f>
        <v>Not Returned</v>
      </c>
    </row>
    <row r="860" spans="5:34" ht="12.75" customHeight="1" thickTop="1" thickBot="1" x14ac:dyDescent="0.3">
      <c r="E860" s="11">
        <v>21455</v>
      </c>
      <c r="F860" s="12" t="s">
        <v>106</v>
      </c>
      <c r="G860" s="12">
        <v>0.09</v>
      </c>
      <c r="H860" s="12">
        <v>50.98</v>
      </c>
      <c r="I860" s="12">
        <v>6.5</v>
      </c>
      <c r="J860" s="12">
        <v>1527</v>
      </c>
      <c r="K860" s="7" t="str">
        <f>IF(COUNTIF(Table1[Customer ID],Table1[[#This Row],[Customer ID]])&gt;1,"Repeat Customer","One-Time Customer")</f>
        <v>Repeat Customer</v>
      </c>
      <c r="L860" s="12" t="s">
        <v>1554</v>
      </c>
      <c r="M860" s="12" t="s">
        <v>49</v>
      </c>
      <c r="N860" s="12" t="s">
        <v>40</v>
      </c>
      <c r="O860" s="12" t="s">
        <v>77</v>
      </c>
      <c r="P860" s="12" t="s">
        <v>180</v>
      </c>
      <c r="Q860" s="12" t="s">
        <v>59</v>
      </c>
      <c r="R860" s="12" t="s">
        <v>937</v>
      </c>
      <c r="S860" s="12">
        <v>0.73</v>
      </c>
      <c r="T860" s="7">
        <f>Table1[[#This Row],[Profit]]/Table1[[#This Row],[Sales]]</f>
        <v>5.0290595595559713E-2</v>
      </c>
      <c r="U860" s="12" t="s">
        <v>33</v>
      </c>
      <c r="V860" s="12" t="s">
        <v>136</v>
      </c>
      <c r="W860" s="12" t="s">
        <v>1278</v>
      </c>
      <c r="X860" s="12" t="s">
        <v>1556</v>
      </c>
      <c r="Y860" s="12">
        <v>35601</v>
      </c>
      <c r="Z860" s="13">
        <v>42145</v>
      </c>
      <c r="AA860" s="14" t="str">
        <f>TEXT(Table1[[#This Row],[Order Date]],"mmmm")</f>
        <v>May</v>
      </c>
      <c r="AB860" s="8" t="str">
        <f>TEXT(Table1[[#This Row],[Order Date]],"yyyy")</f>
        <v>2015</v>
      </c>
      <c r="AC860" s="13">
        <v>42152</v>
      </c>
      <c r="AD860" s="12">
        <v>70.175999999999988</v>
      </c>
      <c r="AE860" s="12">
        <v>28</v>
      </c>
      <c r="AF860" s="12">
        <v>1395.41</v>
      </c>
      <c r="AG860" s="12">
        <v>86815</v>
      </c>
      <c r="AH860" s="7" t="str">
        <f>IF(COUNTIF(Returns!$A$2:$A$1635,Orders!AG860)&gt;0,"Returned","Not Returned")</f>
        <v>Not Returned</v>
      </c>
    </row>
    <row r="861" spans="5:34" ht="12.75" customHeight="1" thickTop="1" thickBot="1" x14ac:dyDescent="0.3">
      <c r="E861" s="9">
        <v>24975</v>
      </c>
      <c r="F861" s="2" t="s">
        <v>47</v>
      </c>
      <c r="G861" s="2">
        <v>0.01</v>
      </c>
      <c r="H861" s="2">
        <v>525.98</v>
      </c>
      <c r="I861" s="2">
        <v>19.989999999999998</v>
      </c>
      <c r="J861" s="2">
        <v>1528</v>
      </c>
      <c r="K861" s="7" t="str">
        <f>IF(COUNTIF(Table1[Customer ID],Table1[[#This Row],[Customer ID]])&gt;1,"Repeat Customer","One-Time Customer")</f>
        <v>One-Time Customer</v>
      </c>
      <c r="L861" s="2" t="s">
        <v>1557</v>
      </c>
      <c r="M861" s="2" t="s">
        <v>49</v>
      </c>
      <c r="N861" s="2" t="s">
        <v>58</v>
      </c>
      <c r="O861" s="2" t="s">
        <v>29</v>
      </c>
      <c r="P861" s="2" t="s">
        <v>109</v>
      </c>
      <c r="Q861" s="2" t="s">
        <v>59</v>
      </c>
      <c r="R861" s="2" t="s">
        <v>1558</v>
      </c>
      <c r="S861" s="2">
        <v>0.37</v>
      </c>
      <c r="T861" s="7">
        <f>Table1[[#This Row],[Profit]]/Table1[[#This Row],[Sales]]</f>
        <v>-3.2905964668418407E-2</v>
      </c>
      <c r="U861" s="2" t="s">
        <v>33</v>
      </c>
      <c r="V861" s="2" t="s">
        <v>136</v>
      </c>
      <c r="W861" s="2" t="s">
        <v>322</v>
      </c>
      <c r="X861" s="2" t="s">
        <v>1559</v>
      </c>
      <c r="Y861" s="2">
        <v>27288</v>
      </c>
      <c r="Z861" s="10">
        <v>42013</v>
      </c>
      <c r="AA861" s="14" t="str">
        <f>TEXT(Table1[[#This Row],[Order Date]],"mmmm")</f>
        <v>January</v>
      </c>
      <c r="AB861" s="8" t="str">
        <f>TEXT(Table1[[#This Row],[Order Date]],"yyyy")</f>
        <v>2015</v>
      </c>
      <c r="AC861" s="10">
        <v>42015</v>
      </c>
      <c r="AD861" s="2">
        <v>-161.92400000000001</v>
      </c>
      <c r="AE861" s="2">
        <v>9</v>
      </c>
      <c r="AF861" s="2">
        <v>4920.8100000000004</v>
      </c>
      <c r="AG861" s="2">
        <v>86813</v>
      </c>
      <c r="AH861" s="7" t="str">
        <f>IF(COUNTIF(Returns!$A$2:$A$1635,Orders!AG861)&gt;0,"Returned","Not Returned")</f>
        <v>Not Returned</v>
      </c>
    </row>
    <row r="862" spans="5:34" ht="12.75" customHeight="1" thickTop="1" thickBot="1" x14ac:dyDescent="0.3">
      <c r="E862" s="11">
        <v>21199</v>
      </c>
      <c r="F862" s="12" t="s">
        <v>47</v>
      </c>
      <c r="G862" s="12">
        <v>7.0000000000000007E-2</v>
      </c>
      <c r="H862" s="12">
        <v>4.91</v>
      </c>
      <c r="I862" s="12">
        <v>0.5</v>
      </c>
      <c r="J862" s="12">
        <v>1531</v>
      </c>
      <c r="K862" s="7" t="str">
        <f>IF(COUNTIF(Table1[Customer ID],Table1[[#This Row],[Customer ID]])&gt;1,"Repeat Customer","One-Time Customer")</f>
        <v>One-Time Customer</v>
      </c>
      <c r="L862" s="12" t="s">
        <v>1560</v>
      </c>
      <c r="M862" s="12" t="s">
        <v>49</v>
      </c>
      <c r="N862" s="12" t="s">
        <v>114</v>
      </c>
      <c r="O862" s="12" t="s">
        <v>29</v>
      </c>
      <c r="P862" s="12" t="s">
        <v>134</v>
      </c>
      <c r="Q862" s="12" t="s">
        <v>59</v>
      </c>
      <c r="R862" s="12" t="s">
        <v>1561</v>
      </c>
      <c r="S862" s="12">
        <v>0.36</v>
      </c>
      <c r="T862" s="7">
        <f>Table1[[#This Row],[Profit]]/Table1[[#This Row],[Sales]]</f>
        <v>-5.5880935506732818</v>
      </c>
      <c r="U862" s="12" t="s">
        <v>33</v>
      </c>
      <c r="V862" s="12" t="s">
        <v>136</v>
      </c>
      <c r="W862" s="12" t="s">
        <v>362</v>
      </c>
      <c r="X862" s="12" t="s">
        <v>1562</v>
      </c>
      <c r="Y862" s="12">
        <v>32137</v>
      </c>
      <c r="Z862" s="13">
        <v>42021</v>
      </c>
      <c r="AA862" s="14" t="str">
        <f>TEXT(Table1[[#This Row],[Order Date]],"mmmm")</f>
        <v>January</v>
      </c>
      <c r="AB862" s="8" t="str">
        <f>TEXT(Table1[[#This Row],[Order Date]],"yyyy")</f>
        <v>2015</v>
      </c>
      <c r="AC862" s="13">
        <v>42022</v>
      </c>
      <c r="AD862" s="12">
        <v>-157.696</v>
      </c>
      <c r="AE862" s="12">
        <v>6</v>
      </c>
      <c r="AF862" s="12">
        <v>28.22</v>
      </c>
      <c r="AG862" s="12">
        <v>88852</v>
      </c>
      <c r="AH862" s="7" t="str">
        <f>IF(COUNTIF(Returns!$A$2:$A$1635,Orders!AG862)&gt;0,"Returned","Not Returned")</f>
        <v>Not Returned</v>
      </c>
    </row>
    <row r="863" spans="5:34" ht="12.75" customHeight="1" thickTop="1" thickBot="1" x14ac:dyDescent="0.3">
      <c r="E863" s="9">
        <v>21596</v>
      </c>
      <c r="F863" s="2" t="s">
        <v>25</v>
      </c>
      <c r="G863" s="2">
        <v>0.02</v>
      </c>
      <c r="H863" s="2">
        <v>4.8899999999999997</v>
      </c>
      <c r="I863" s="2">
        <v>4.93</v>
      </c>
      <c r="J863" s="2">
        <v>1533</v>
      </c>
      <c r="K863" s="7" t="str">
        <f>IF(COUNTIF(Table1[Customer ID],Table1[[#This Row],[Customer ID]])&gt;1,"Repeat Customer","One-Time Customer")</f>
        <v>Repeat Customer</v>
      </c>
      <c r="L863" s="2" t="s">
        <v>1563</v>
      </c>
      <c r="M863" s="2" t="s">
        <v>49</v>
      </c>
      <c r="N863" s="2" t="s">
        <v>28</v>
      </c>
      <c r="O863" s="2" t="s">
        <v>77</v>
      </c>
      <c r="P863" s="2" t="s">
        <v>180</v>
      </c>
      <c r="Q863" s="2" t="s">
        <v>51</v>
      </c>
      <c r="R863" s="2" t="s">
        <v>458</v>
      </c>
      <c r="S863" s="2">
        <v>0.66</v>
      </c>
      <c r="T863" s="7">
        <f>Table1[[#This Row],[Profit]]/Table1[[#This Row],[Sales]]</f>
        <v>-0.76268071882178079</v>
      </c>
      <c r="U863" s="2" t="s">
        <v>33</v>
      </c>
      <c r="V863" s="2" t="s">
        <v>61</v>
      </c>
      <c r="W863" s="2" t="s">
        <v>506</v>
      </c>
      <c r="X863" s="2" t="s">
        <v>1564</v>
      </c>
      <c r="Y863" s="2">
        <v>63130</v>
      </c>
      <c r="Z863" s="10">
        <v>42041</v>
      </c>
      <c r="AA863" s="14" t="str">
        <f>TEXT(Table1[[#This Row],[Order Date]],"mmmm")</f>
        <v>February</v>
      </c>
      <c r="AB863" s="8" t="str">
        <f>TEXT(Table1[[#This Row],[Order Date]],"yyyy")</f>
        <v>2015</v>
      </c>
      <c r="AC863" s="10">
        <v>42042</v>
      </c>
      <c r="AD863" s="2">
        <v>-56.445999999999998</v>
      </c>
      <c r="AE863" s="2">
        <v>14</v>
      </c>
      <c r="AF863" s="2">
        <v>74.010000000000005</v>
      </c>
      <c r="AG863" s="2">
        <v>91328</v>
      </c>
      <c r="AH863" s="7" t="str">
        <f>IF(COUNTIF(Returns!$A$2:$A$1635,Orders!AG863)&gt;0,"Returned","Not Returned")</f>
        <v>Not Returned</v>
      </c>
    </row>
    <row r="864" spans="5:34" ht="12.75" customHeight="1" thickTop="1" thickBot="1" x14ac:dyDescent="0.3">
      <c r="E864" s="11">
        <v>21597</v>
      </c>
      <c r="F864" s="12" t="s">
        <v>25</v>
      </c>
      <c r="G864" s="12">
        <v>7.0000000000000007E-2</v>
      </c>
      <c r="H864" s="12">
        <v>10.06</v>
      </c>
      <c r="I864" s="12">
        <v>2.06</v>
      </c>
      <c r="J864" s="12">
        <v>1533</v>
      </c>
      <c r="K864" s="7" t="str">
        <f>IF(COUNTIF(Table1[Customer ID],Table1[[#This Row],[Customer ID]])&gt;1,"Repeat Customer","One-Time Customer")</f>
        <v>Repeat Customer</v>
      </c>
      <c r="L864" s="12" t="s">
        <v>1563</v>
      </c>
      <c r="M864" s="12" t="s">
        <v>49</v>
      </c>
      <c r="N864" s="12" t="s">
        <v>28</v>
      </c>
      <c r="O864" s="12" t="s">
        <v>29</v>
      </c>
      <c r="P864" s="12" t="s">
        <v>93</v>
      </c>
      <c r="Q864" s="12" t="s">
        <v>31</v>
      </c>
      <c r="R864" s="12" t="s">
        <v>280</v>
      </c>
      <c r="S864" s="12">
        <v>0.39</v>
      </c>
      <c r="T864" s="7">
        <f>Table1[[#This Row],[Profit]]/Table1[[#This Row],[Sales]]</f>
        <v>0.69</v>
      </c>
      <c r="U864" s="12" t="s">
        <v>33</v>
      </c>
      <c r="V864" s="12" t="s">
        <v>61</v>
      </c>
      <c r="W864" s="12" t="s">
        <v>506</v>
      </c>
      <c r="X864" s="12" t="s">
        <v>1564</v>
      </c>
      <c r="Y864" s="12">
        <v>63130</v>
      </c>
      <c r="Z864" s="13">
        <v>42041</v>
      </c>
      <c r="AA864" s="14" t="str">
        <f>TEXT(Table1[[#This Row],[Order Date]],"mmmm")</f>
        <v>February</v>
      </c>
      <c r="AB864" s="8" t="str">
        <f>TEXT(Table1[[#This Row],[Order Date]],"yyyy")</f>
        <v>2015</v>
      </c>
      <c r="AC864" s="13">
        <v>42042</v>
      </c>
      <c r="AD864" s="12">
        <v>33.189</v>
      </c>
      <c r="AE864" s="12">
        <v>5</v>
      </c>
      <c r="AF864" s="12">
        <v>48.1</v>
      </c>
      <c r="AG864" s="12">
        <v>91328</v>
      </c>
      <c r="AH864" s="7" t="str">
        <f>IF(COUNTIF(Returns!$A$2:$A$1635,Orders!AG864)&gt;0,"Returned","Not Returned")</f>
        <v>Not Returned</v>
      </c>
    </row>
    <row r="865" spans="5:34" ht="12.75" customHeight="1" thickTop="1" thickBot="1" x14ac:dyDescent="0.3">
      <c r="E865" s="9">
        <v>23147</v>
      </c>
      <c r="F865" s="2" t="s">
        <v>106</v>
      </c>
      <c r="G865" s="2">
        <v>0</v>
      </c>
      <c r="H865" s="2">
        <v>599.99</v>
      </c>
      <c r="I865" s="2">
        <v>24.49</v>
      </c>
      <c r="J865" s="2">
        <v>1548</v>
      </c>
      <c r="K865" s="7" t="str">
        <f>IF(COUNTIF(Table1[Customer ID],Table1[[#This Row],[Customer ID]])&gt;1,"Repeat Customer","One-Time Customer")</f>
        <v>One-Time Customer</v>
      </c>
      <c r="L865" s="2" t="s">
        <v>1565</v>
      </c>
      <c r="M865" s="2" t="s">
        <v>49</v>
      </c>
      <c r="N865" s="2" t="s">
        <v>28</v>
      </c>
      <c r="O865" s="2" t="s">
        <v>77</v>
      </c>
      <c r="P865" s="2" t="s">
        <v>587</v>
      </c>
      <c r="Q865" s="2" t="s">
        <v>236</v>
      </c>
      <c r="R865" s="2" t="s">
        <v>1566</v>
      </c>
      <c r="S865" s="2">
        <v>0.44</v>
      </c>
      <c r="T865" s="7">
        <f>Table1[[#This Row],[Profit]]/Table1[[#This Row],[Sales]]</f>
        <v>-3.3330700755822083E-2</v>
      </c>
      <c r="U865" s="2" t="s">
        <v>33</v>
      </c>
      <c r="V865" s="2" t="s">
        <v>61</v>
      </c>
      <c r="W865" s="2" t="s">
        <v>703</v>
      </c>
      <c r="X865" s="2" t="s">
        <v>1567</v>
      </c>
      <c r="Y865" s="2">
        <v>47374</v>
      </c>
      <c r="Z865" s="10">
        <v>42178</v>
      </c>
      <c r="AA865" s="14" t="str">
        <f>TEXT(Table1[[#This Row],[Order Date]],"mmmm")</f>
        <v>June</v>
      </c>
      <c r="AB865" s="8" t="str">
        <f>TEXT(Table1[[#This Row],[Order Date]],"yyyy")</f>
        <v>2015</v>
      </c>
      <c r="AC865" s="10">
        <v>42180</v>
      </c>
      <c r="AD865" s="2">
        <v>-367.16500000000002</v>
      </c>
      <c r="AE865" s="2">
        <v>18</v>
      </c>
      <c r="AF865" s="2">
        <v>11015.82</v>
      </c>
      <c r="AG865" s="2">
        <v>88487</v>
      </c>
      <c r="AH865" s="7" t="str">
        <f>IF(COUNTIF(Returns!$A$2:$A$1635,Orders!AG865)&gt;0,"Returned","Not Returned")</f>
        <v>Not Returned</v>
      </c>
    </row>
    <row r="866" spans="5:34" ht="12.75" customHeight="1" thickTop="1" thickBot="1" x14ac:dyDescent="0.3">
      <c r="E866" s="11">
        <v>19627</v>
      </c>
      <c r="F866" s="12" t="s">
        <v>106</v>
      </c>
      <c r="G866" s="12">
        <v>7.0000000000000007E-2</v>
      </c>
      <c r="H866" s="12">
        <v>17.7</v>
      </c>
      <c r="I866" s="12">
        <v>9.4700000000000006</v>
      </c>
      <c r="J866" s="12">
        <v>1551</v>
      </c>
      <c r="K866" s="7" t="str">
        <f>IF(COUNTIF(Table1[Customer ID],Table1[[#This Row],[Customer ID]])&gt;1,"Repeat Customer","One-Time Customer")</f>
        <v>One-Time Customer</v>
      </c>
      <c r="L866" s="12" t="s">
        <v>1568</v>
      </c>
      <c r="M866" s="12" t="s">
        <v>49</v>
      </c>
      <c r="N866" s="12" t="s">
        <v>114</v>
      </c>
      <c r="O866" s="12" t="s">
        <v>29</v>
      </c>
      <c r="P866" s="12" t="s">
        <v>141</v>
      </c>
      <c r="Q866" s="12" t="s">
        <v>59</v>
      </c>
      <c r="R866" s="12" t="s">
        <v>1569</v>
      </c>
      <c r="S866" s="12">
        <v>0.59</v>
      </c>
      <c r="T866" s="7">
        <f>Table1[[#This Row],[Profit]]/Table1[[#This Row],[Sales]]</f>
        <v>-0.81000432367712105</v>
      </c>
      <c r="U866" s="12" t="s">
        <v>33</v>
      </c>
      <c r="V866" s="12" t="s">
        <v>136</v>
      </c>
      <c r="W866" s="12" t="s">
        <v>671</v>
      </c>
      <c r="X866" s="12" t="s">
        <v>1570</v>
      </c>
      <c r="Y866" s="12">
        <v>39530</v>
      </c>
      <c r="Z866" s="13">
        <v>42180</v>
      </c>
      <c r="AA866" s="14" t="str">
        <f>TEXT(Table1[[#This Row],[Order Date]],"mmmm")</f>
        <v>June</v>
      </c>
      <c r="AB866" s="8" t="str">
        <f>TEXT(Table1[[#This Row],[Order Date]],"yyyy")</f>
        <v>2015</v>
      </c>
      <c r="AC866" s="13">
        <v>42186</v>
      </c>
      <c r="AD866" s="12">
        <v>-243.54400000000001</v>
      </c>
      <c r="AE866" s="12">
        <v>18</v>
      </c>
      <c r="AF866" s="12">
        <v>300.67</v>
      </c>
      <c r="AG866" s="12">
        <v>87488</v>
      </c>
      <c r="AH866" s="7" t="str">
        <f>IF(COUNTIF(Returns!$A$2:$A$1635,Orders!AG866)&gt;0,"Returned","Not Returned")</f>
        <v>Not Returned</v>
      </c>
    </row>
    <row r="867" spans="5:34" ht="12.75" customHeight="1" thickTop="1" thickBot="1" x14ac:dyDescent="0.3">
      <c r="E867" s="9">
        <v>20993</v>
      </c>
      <c r="F867" s="2" t="s">
        <v>47</v>
      </c>
      <c r="G867" s="2">
        <v>0.01</v>
      </c>
      <c r="H867" s="2">
        <v>348.21</v>
      </c>
      <c r="I867" s="2">
        <v>40.19</v>
      </c>
      <c r="J867" s="2">
        <v>1552</v>
      </c>
      <c r="K867" s="7" t="str">
        <f>IF(COUNTIF(Table1[Customer ID],Table1[[#This Row],[Customer ID]])&gt;1,"Repeat Customer","One-Time Customer")</f>
        <v>One-Time Customer</v>
      </c>
      <c r="L867" s="2" t="s">
        <v>1571</v>
      </c>
      <c r="M867" s="2" t="s">
        <v>39</v>
      </c>
      <c r="N867" s="2" t="s">
        <v>58</v>
      </c>
      <c r="O867" s="2" t="s">
        <v>41</v>
      </c>
      <c r="P867" s="2" t="s">
        <v>152</v>
      </c>
      <c r="Q867" s="2" t="s">
        <v>121</v>
      </c>
      <c r="R867" s="2" t="s">
        <v>1572</v>
      </c>
      <c r="S867" s="2">
        <v>0.62</v>
      </c>
      <c r="T867" s="7">
        <f>Table1[[#This Row],[Profit]]/Table1[[#This Row],[Sales]]</f>
        <v>-0.46589269425325486</v>
      </c>
      <c r="U867" s="2" t="s">
        <v>33</v>
      </c>
      <c r="V867" s="2" t="s">
        <v>136</v>
      </c>
      <c r="W867" s="2" t="s">
        <v>671</v>
      </c>
      <c r="X867" s="2" t="s">
        <v>1573</v>
      </c>
      <c r="Y867" s="2">
        <v>39056</v>
      </c>
      <c r="Z867" s="10">
        <v>42005</v>
      </c>
      <c r="AA867" s="14" t="str">
        <f>TEXT(Table1[[#This Row],[Order Date]],"mmmm")</f>
        <v>January</v>
      </c>
      <c r="AB867" s="8" t="str">
        <f>TEXT(Table1[[#This Row],[Order Date]],"yyyy")</f>
        <v>2015</v>
      </c>
      <c r="AC867" s="10">
        <v>42008</v>
      </c>
      <c r="AD867" s="2">
        <v>-337.09199999999998</v>
      </c>
      <c r="AE867" s="2">
        <v>2</v>
      </c>
      <c r="AF867" s="2">
        <v>723.54</v>
      </c>
      <c r="AG867" s="2">
        <v>87486</v>
      </c>
      <c r="AH867" s="7" t="str">
        <f>IF(COUNTIF(Returns!$A$2:$A$1635,Orders!AG867)&gt;0,"Returned","Not Returned")</f>
        <v>Not Returned</v>
      </c>
    </row>
    <row r="868" spans="5:34" ht="12.75" customHeight="1" thickTop="1" thickBot="1" x14ac:dyDescent="0.3">
      <c r="E868" s="11">
        <v>24862</v>
      </c>
      <c r="F868" s="12" t="s">
        <v>37</v>
      </c>
      <c r="G868" s="12">
        <v>0.03</v>
      </c>
      <c r="H868" s="12">
        <v>12.28</v>
      </c>
      <c r="I868" s="12">
        <v>6.35</v>
      </c>
      <c r="J868" s="12">
        <v>1553</v>
      </c>
      <c r="K868" s="7" t="str">
        <f>IF(COUNTIF(Table1[Customer ID],Table1[[#This Row],[Customer ID]])&gt;1,"Repeat Customer","One-Time Customer")</f>
        <v>One-Time Customer</v>
      </c>
      <c r="L868" s="12" t="s">
        <v>1574</v>
      </c>
      <c r="M868" s="12" t="s">
        <v>49</v>
      </c>
      <c r="N868" s="12" t="s">
        <v>58</v>
      </c>
      <c r="O868" s="12" t="s">
        <v>29</v>
      </c>
      <c r="P868" s="12" t="s">
        <v>93</v>
      </c>
      <c r="Q868" s="12" t="s">
        <v>59</v>
      </c>
      <c r="R868" s="12" t="s">
        <v>1575</v>
      </c>
      <c r="S868" s="12">
        <v>0.38</v>
      </c>
      <c r="T868" s="7">
        <f>Table1[[#This Row],[Profit]]/Table1[[#This Row],[Sales]]</f>
        <v>0.78459956586313251</v>
      </c>
      <c r="U868" s="12" t="s">
        <v>33</v>
      </c>
      <c r="V868" s="12" t="s">
        <v>136</v>
      </c>
      <c r="W868" s="12" t="s">
        <v>671</v>
      </c>
      <c r="X868" s="12" t="s">
        <v>1576</v>
      </c>
      <c r="Y868" s="12">
        <v>38701</v>
      </c>
      <c r="Z868" s="13">
        <v>42085</v>
      </c>
      <c r="AA868" s="14" t="str">
        <f>TEXT(Table1[[#This Row],[Order Date]],"mmmm")</f>
        <v>March</v>
      </c>
      <c r="AB868" s="8" t="str">
        <f>TEXT(Table1[[#This Row],[Order Date]],"yyyy")</f>
        <v>2015</v>
      </c>
      <c r="AC868" s="13">
        <v>42087</v>
      </c>
      <c r="AD868" s="12">
        <v>68.675999999999988</v>
      </c>
      <c r="AE868" s="12">
        <v>7</v>
      </c>
      <c r="AF868" s="12">
        <v>87.53</v>
      </c>
      <c r="AG868" s="12">
        <v>87484</v>
      </c>
      <c r="AH868" s="7" t="str">
        <f>IF(COUNTIF(Returns!$A$2:$A$1635,Orders!AG868)&gt;0,"Returned","Not Returned")</f>
        <v>Not Returned</v>
      </c>
    </row>
    <row r="869" spans="5:34" ht="12.75" customHeight="1" thickTop="1" thickBot="1" x14ac:dyDescent="0.3">
      <c r="E869" s="9">
        <v>26135</v>
      </c>
      <c r="F869" s="2" t="s">
        <v>25</v>
      </c>
      <c r="G869" s="2">
        <v>0.04</v>
      </c>
      <c r="H869" s="2">
        <v>10.98</v>
      </c>
      <c r="I869" s="2">
        <v>3.99</v>
      </c>
      <c r="J869" s="2">
        <v>1554</v>
      </c>
      <c r="K869" s="7" t="str">
        <f>IF(COUNTIF(Table1[Customer ID],Table1[[#This Row],[Customer ID]])&gt;1,"Repeat Customer","One-Time Customer")</f>
        <v>Repeat Customer</v>
      </c>
      <c r="L869" s="2" t="s">
        <v>1577</v>
      </c>
      <c r="M869" s="2" t="s">
        <v>49</v>
      </c>
      <c r="N869" s="2" t="s">
        <v>58</v>
      </c>
      <c r="O869" s="2" t="s">
        <v>29</v>
      </c>
      <c r="P869" s="2" t="s">
        <v>257</v>
      </c>
      <c r="Q869" s="2" t="s">
        <v>59</v>
      </c>
      <c r="R869" s="2" t="s">
        <v>1578</v>
      </c>
      <c r="S869" s="2">
        <v>0.57999999999999996</v>
      </c>
      <c r="T869" s="7">
        <f>Table1[[#This Row],[Profit]]/Table1[[#This Row],[Sales]]</f>
        <v>2.7931250725815815</v>
      </c>
      <c r="U869" s="2" t="s">
        <v>33</v>
      </c>
      <c r="V869" s="2" t="s">
        <v>136</v>
      </c>
      <c r="W869" s="2" t="s">
        <v>671</v>
      </c>
      <c r="X869" s="2" t="s">
        <v>1579</v>
      </c>
      <c r="Y869" s="2">
        <v>39503</v>
      </c>
      <c r="Z869" s="10">
        <v>42142</v>
      </c>
      <c r="AA869" s="14" t="str">
        <f>TEXT(Table1[[#This Row],[Order Date]],"mmmm")</f>
        <v>May</v>
      </c>
      <c r="AB869" s="8" t="str">
        <f>TEXT(Table1[[#This Row],[Order Date]],"yyyy")</f>
        <v>2015</v>
      </c>
      <c r="AC869" s="10">
        <v>42142</v>
      </c>
      <c r="AD869" s="2">
        <v>481.03199999999998</v>
      </c>
      <c r="AE869" s="2">
        <v>15</v>
      </c>
      <c r="AF869" s="2">
        <v>172.22</v>
      </c>
      <c r="AG869" s="2">
        <v>87485</v>
      </c>
      <c r="AH869" s="7" t="str">
        <f>IF(COUNTIF(Returns!$A$2:$A$1635,Orders!AG869)&gt;0,"Returned","Not Returned")</f>
        <v>Not Returned</v>
      </c>
    </row>
    <row r="870" spans="5:34" ht="12.75" customHeight="1" thickTop="1" thickBot="1" x14ac:dyDescent="0.3">
      <c r="E870" s="11">
        <v>25409</v>
      </c>
      <c r="F870" s="12" t="s">
        <v>25</v>
      </c>
      <c r="G870" s="12">
        <v>0.03</v>
      </c>
      <c r="H870" s="12">
        <v>124.49</v>
      </c>
      <c r="I870" s="12">
        <v>51.94</v>
      </c>
      <c r="J870" s="12">
        <v>1554</v>
      </c>
      <c r="K870" s="7" t="str">
        <f>IF(COUNTIF(Table1[Customer ID],Table1[[#This Row],[Customer ID]])&gt;1,"Repeat Customer","One-Time Customer")</f>
        <v>Repeat Customer</v>
      </c>
      <c r="L870" s="12" t="s">
        <v>1577</v>
      </c>
      <c r="M870" s="12" t="s">
        <v>39</v>
      </c>
      <c r="N870" s="12" t="s">
        <v>114</v>
      </c>
      <c r="O870" s="12" t="s">
        <v>41</v>
      </c>
      <c r="P870" s="12" t="s">
        <v>152</v>
      </c>
      <c r="Q870" s="12" t="s">
        <v>121</v>
      </c>
      <c r="R870" s="12" t="s">
        <v>462</v>
      </c>
      <c r="S870" s="12">
        <v>0.63</v>
      </c>
      <c r="T870" s="7">
        <f>Table1[[#This Row],[Profit]]/Table1[[#This Row],[Sales]]</f>
        <v>-4.4899874843554455E-3</v>
      </c>
      <c r="U870" s="12" t="s">
        <v>33</v>
      </c>
      <c r="V870" s="12" t="s">
        <v>136</v>
      </c>
      <c r="W870" s="12" t="s">
        <v>671</v>
      </c>
      <c r="X870" s="12" t="s">
        <v>1579</v>
      </c>
      <c r="Y870" s="12">
        <v>39503</v>
      </c>
      <c r="Z870" s="13">
        <v>42048</v>
      </c>
      <c r="AA870" s="14" t="str">
        <f>TEXT(Table1[[#This Row],[Order Date]],"mmmm")</f>
        <v>February</v>
      </c>
      <c r="AB870" s="8" t="str">
        <f>TEXT(Table1[[#This Row],[Order Date]],"yyyy")</f>
        <v>2015</v>
      </c>
      <c r="AC870" s="13">
        <v>42049</v>
      </c>
      <c r="AD870" s="12">
        <v>-4.0180000000000007</v>
      </c>
      <c r="AE870" s="12">
        <v>7</v>
      </c>
      <c r="AF870" s="12">
        <v>894.88</v>
      </c>
      <c r="AG870" s="12">
        <v>87487</v>
      </c>
      <c r="AH870" s="7" t="str">
        <f>IF(COUNTIF(Returns!$A$2:$A$1635,Orders!AG870)&gt;0,"Returned","Not Returned")</f>
        <v>Not Returned</v>
      </c>
    </row>
    <row r="871" spans="5:34" ht="12.75" customHeight="1" thickTop="1" thickBot="1" x14ac:dyDescent="0.3">
      <c r="E871" s="9">
        <v>18294</v>
      </c>
      <c r="F871" s="2" t="s">
        <v>37</v>
      </c>
      <c r="G871" s="2">
        <v>0.06</v>
      </c>
      <c r="H871" s="2">
        <v>2.89</v>
      </c>
      <c r="I871" s="2">
        <v>0.99</v>
      </c>
      <c r="J871" s="2">
        <v>1556</v>
      </c>
      <c r="K871" s="7" t="str">
        <f>IF(COUNTIF(Table1[Customer ID],Table1[[#This Row],[Customer ID]])&gt;1,"Repeat Customer","One-Time Customer")</f>
        <v>Repeat Customer</v>
      </c>
      <c r="L871" s="2" t="s">
        <v>1580</v>
      </c>
      <c r="M871" s="2" t="s">
        <v>49</v>
      </c>
      <c r="N871" s="2" t="s">
        <v>114</v>
      </c>
      <c r="O871" s="2" t="s">
        <v>29</v>
      </c>
      <c r="P871" s="2" t="s">
        <v>134</v>
      </c>
      <c r="Q871" s="2" t="s">
        <v>59</v>
      </c>
      <c r="R871" s="2" t="s">
        <v>1581</v>
      </c>
      <c r="S871" s="2">
        <v>0.38</v>
      </c>
      <c r="T871" s="7">
        <f>Table1[[#This Row],[Profit]]/Table1[[#This Row],[Sales]]</f>
        <v>-0.12055788842231553</v>
      </c>
      <c r="U871" s="2" t="s">
        <v>33</v>
      </c>
      <c r="V871" s="2" t="s">
        <v>136</v>
      </c>
      <c r="W871" s="2" t="s">
        <v>137</v>
      </c>
      <c r="X871" s="2" t="s">
        <v>1454</v>
      </c>
      <c r="Y871" s="2">
        <v>22304</v>
      </c>
      <c r="Z871" s="10">
        <v>42156</v>
      </c>
      <c r="AA871" s="14" t="str">
        <f>TEXT(Table1[[#This Row],[Order Date]],"mmmm")</f>
        <v>June</v>
      </c>
      <c r="AB871" s="8" t="str">
        <f>TEXT(Table1[[#This Row],[Order Date]],"yyyy")</f>
        <v>2015</v>
      </c>
      <c r="AC871" s="10">
        <v>42158</v>
      </c>
      <c r="AD871" s="2">
        <v>-2.0097</v>
      </c>
      <c r="AE871" s="2">
        <v>6</v>
      </c>
      <c r="AF871" s="2">
        <v>16.670000000000002</v>
      </c>
      <c r="AG871" s="2">
        <v>87425</v>
      </c>
      <c r="AH871" s="7" t="str">
        <f>IF(COUNTIF(Returns!$A$2:$A$1635,Orders!AG871)&gt;0,"Returned","Not Returned")</f>
        <v>Not Returned</v>
      </c>
    </row>
    <row r="872" spans="5:34" ht="12.75" customHeight="1" thickTop="1" thickBot="1" x14ac:dyDescent="0.3">
      <c r="E872" s="11">
        <v>18295</v>
      </c>
      <c r="F872" s="12" t="s">
        <v>37</v>
      </c>
      <c r="G872" s="12">
        <v>0.08</v>
      </c>
      <c r="H872" s="12">
        <v>22.84</v>
      </c>
      <c r="I872" s="12">
        <v>11.54</v>
      </c>
      <c r="J872" s="12">
        <v>1556</v>
      </c>
      <c r="K872" s="7" t="str">
        <f>IF(COUNTIF(Table1[Customer ID],Table1[[#This Row],[Customer ID]])&gt;1,"Repeat Customer","One-Time Customer")</f>
        <v>Repeat Customer</v>
      </c>
      <c r="L872" s="12" t="s">
        <v>1580</v>
      </c>
      <c r="M872" s="12" t="s">
        <v>49</v>
      </c>
      <c r="N872" s="12" t="s">
        <v>114</v>
      </c>
      <c r="O872" s="12" t="s">
        <v>29</v>
      </c>
      <c r="P872" s="12" t="s">
        <v>93</v>
      </c>
      <c r="Q872" s="12" t="s">
        <v>59</v>
      </c>
      <c r="R872" s="12" t="s">
        <v>227</v>
      </c>
      <c r="S872" s="12">
        <v>0.39</v>
      </c>
      <c r="T872" s="7">
        <f>Table1[[#This Row],[Profit]]/Table1[[#This Row],[Sales]]</f>
        <v>-2.4460545193687233</v>
      </c>
      <c r="U872" s="12" t="s">
        <v>33</v>
      </c>
      <c r="V872" s="12" t="s">
        <v>136</v>
      </c>
      <c r="W872" s="12" t="s">
        <v>137</v>
      </c>
      <c r="X872" s="12" t="s">
        <v>1454</v>
      </c>
      <c r="Y872" s="12">
        <v>22304</v>
      </c>
      <c r="Z872" s="13">
        <v>42156</v>
      </c>
      <c r="AA872" s="14" t="str">
        <f>TEXT(Table1[[#This Row],[Order Date]],"mmmm")</f>
        <v>June</v>
      </c>
      <c r="AB872" s="8" t="str">
        <f>TEXT(Table1[[#This Row],[Order Date]],"yyyy")</f>
        <v>2015</v>
      </c>
      <c r="AC872" s="13">
        <v>42158</v>
      </c>
      <c r="AD872" s="12">
        <v>-477.37200000000007</v>
      </c>
      <c r="AE872" s="12">
        <v>9</v>
      </c>
      <c r="AF872" s="12">
        <v>195.16</v>
      </c>
      <c r="AG872" s="12">
        <v>87425</v>
      </c>
      <c r="AH872" s="7" t="str">
        <f>IF(COUNTIF(Returns!$A$2:$A$1635,Orders!AG872)&gt;0,"Returned","Not Returned")</f>
        <v>Not Returned</v>
      </c>
    </row>
    <row r="873" spans="5:34" ht="12.75" customHeight="1" thickTop="1" thickBot="1" x14ac:dyDescent="0.3">
      <c r="E873" s="9">
        <v>18511</v>
      </c>
      <c r="F873" s="2" t="s">
        <v>106</v>
      </c>
      <c r="G873" s="2">
        <v>0.09</v>
      </c>
      <c r="H873" s="2">
        <v>60.98</v>
      </c>
      <c r="I873" s="2">
        <v>49</v>
      </c>
      <c r="J873" s="2">
        <v>1557</v>
      </c>
      <c r="K873" s="7" t="str">
        <f>IF(COUNTIF(Table1[Customer ID],Table1[[#This Row],[Customer ID]])&gt;1,"Repeat Customer","One-Time Customer")</f>
        <v>Repeat Customer</v>
      </c>
      <c r="L873" s="2" t="s">
        <v>1582</v>
      </c>
      <c r="M873" s="2" t="s">
        <v>49</v>
      </c>
      <c r="N873" s="2" t="s">
        <v>114</v>
      </c>
      <c r="O873" s="2" t="s">
        <v>29</v>
      </c>
      <c r="P873" s="2" t="s">
        <v>257</v>
      </c>
      <c r="Q873" s="2" t="s">
        <v>236</v>
      </c>
      <c r="R873" s="2" t="s">
        <v>1583</v>
      </c>
      <c r="S873" s="2">
        <v>0.59</v>
      </c>
      <c r="T873" s="7">
        <f>Table1[[#This Row],[Profit]]/Table1[[#This Row],[Sales]]</f>
        <v>-1.0854209772401719</v>
      </c>
      <c r="U873" s="2" t="s">
        <v>33</v>
      </c>
      <c r="V873" s="2" t="s">
        <v>136</v>
      </c>
      <c r="W873" s="2" t="s">
        <v>137</v>
      </c>
      <c r="X873" s="2" t="s">
        <v>1584</v>
      </c>
      <c r="Y873" s="2">
        <v>22003</v>
      </c>
      <c r="Z873" s="10">
        <v>42088</v>
      </c>
      <c r="AA873" s="14" t="str">
        <f>TEXT(Table1[[#This Row],[Order Date]],"mmmm")</f>
        <v>March</v>
      </c>
      <c r="AB873" s="8" t="str">
        <f>TEXT(Table1[[#This Row],[Order Date]],"yyyy")</f>
        <v>2015</v>
      </c>
      <c r="AC873" s="10">
        <v>42096</v>
      </c>
      <c r="AD873" s="2">
        <v>-954.75800000000004</v>
      </c>
      <c r="AE873" s="2">
        <v>15</v>
      </c>
      <c r="AF873" s="2">
        <v>879.62</v>
      </c>
      <c r="AG873" s="2">
        <v>87426</v>
      </c>
      <c r="AH873" s="7" t="str">
        <f>IF(COUNTIF(Returns!$A$2:$A$1635,Orders!AG873)&gt;0,"Returned","Not Returned")</f>
        <v>Not Returned</v>
      </c>
    </row>
    <row r="874" spans="5:34" ht="12.75" customHeight="1" thickTop="1" thickBot="1" x14ac:dyDescent="0.3">
      <c r="E874" s="11">
        <v>18512</v>
      </c>
      <c r="F874" s="12" t="s">
        <v>106</v>
      </c>
      <c r="G874" s="12">
        <v>0.05</v>
      </c>
      <c r="H874" s="12">
        <v>29.89</v>
      </c>
      <c r="I874" s="12">
        <v>1.99</v>
      </c>
      <c r="J874" s="12">
        <v>1557</v>
      </c>
      <c r="K874" s="7" t="str">
        <f>IF(COUNTIF(Table1[Customer ID],Table1[[#This Row],[Customer ID]])&gt;1,"Repeat Customer","One-Time Customer")</f>
        <v>Repeat Customer</v>
      </c>
      <c r="L874" s="12" t="s">
        <v>1582</v>
      </c>
      <c r="M874" s="12" t="s">
        <v>49</v>
      </c>
      <c r="N874" s="12" t="s">
        <v>114</v>
      </c>
      <c r="O874" s="12" t="s">
        <v>77</v>
      </c>
      <c r="P874" s="12" t="s">
        <v>180</v>
      </c>
      <c r="Q874" s="12" t="s">
        <v>51</v>
      </c>
      <c r="R874" s="12" t="s">
        <v>1311</v>
      </c>
      <c r="S874" s="12">
        <v>0.5</v>
      </c>
      <c r="T874" s="7">
        <f>Table1[[#This Row],[Profit]]/Table1[[#This Row],[Sales]]</f>
        <v>0.60763974639386475</v>
      </c>
      <c r="U874" s="12" t="s">
        <v>33</v>
      </c>
      <c r="V874" s="12" t="s">
        <v>136</v>
      </c>
      <c r="W874" s="12" t="s">
        <v>137</v>
      </c>
      <c r="X874" s="12" t="s">
        <v>1584</v>
      </c>
      <c r="Y874" s="12">
        <v>22003</v>
      </c>
      <c r="Z874" s="13">
        <v>42088</v>
      </c>
      <c r="AA874" s="14" t="str">
        <f>TEXT(Table1[[#This Row],[Order Date]],"mmmm")</f>
        <v>March</v>
      </c>
      <c r="AB874" s="8" t="str">
        <f>TEXT(Table1[[#This Row],[Order Date]],"yyyy")</f>
        <v>2015</v>
      </c>
      <c r="AC874" s="13">
        <v>42090</v>
      </c>
      <c r="AD874" s="12">
        <v>219.4734</v>
      </c>
      <c r="AE874" s="12">
        <v>12</v>
      </c>
      <c r="AF874" s="12">
        <v>361.19</v>
      </c>
      <c r="AG874" s="12">
        <v>87426</v>
      </c>
      <c r="AH874" s="7" t="str">
        <f>IF(COUNTIF(Returns!$A$2:$A$1635,Orders!AG874)&gt;0,"Returned","Not Returned")</f>
        <v>Not Returned</v>
      </c>
    </row>
    <row r="875" spans="5:34" ht="12.75" customHeight="1" thickTop="1" thickBot="1" x14ac:dyDescent="0.3">
      <c r="E875" s="9">
        <v>26229</v>
      </c>
      <c r="F875" s="2" t="s">
        <v>47</v>
      </c>
      <c r="G875" s="2">
        <v>0.1</v>
      </c>
      <c r="H875" s="2">
        <v>226.67</v>
      </c>
      <c r="I875" s="2">
        <v>28.16</v>
      </c>
      <c r="J875" s="2">
        <v>1559</v>
      </c>
      <c r="K875" s="7" t="str">
        <f>IF(COUNTIF(Table1[Customer ID],Table1[[#This Row],[Customer ID]])&gt;1,"Repeat Customer","One-Time Customer")</f>
        <v>One-Time Customer</v>
      </c>
      <c r="L875" s="2" t="s">
        <v>1585</v>
      </c>
      <c r="M875" s="2" t="s">
        <v>39</v>
      </c>
      <c r="N875" s="2" t="s">
        <v>114</v>
      </c>
      <c r="O875" s="2" t="s">
        <v>41</v>
      </c>
      <c r="P875" s="2" t="s">
        <v>42</v>
      </c>
      <c r="Q875" s="2" t="s">
        <v>43</v>
      </c>
      <c r="R875" s="2" t="s">
        <v>1586</v>
      </c>
      <c r="S875" s="2">
        <v>0.59</v>
      </c>
      <c r="T875" s="7">
        <f>Table1[[#This Row],[Profit]]/Table1[[#This Row],[Sales]]</f>
        <v>-0.3590759561134288</v>
      </c>
      <c r="U875" s="2" t="s">
        <v>33</v>
      </c>
      <c r="V875" s="2" t="s">
        <v>136</v>
      </c>
      <c r="W875" s="2" t="s">
        <v>137</v>
      </c>
      <c r="X875" s="2" t="s">
        <v>1587</v>
      </c>
      <c r="Y875" s="2">
        <v>24060</v>
      </c>
      <c r="Z875" s="10">
        <v>42109</v>
      </c>
      <c r="AA875" s="14" t="str">
        <f>TEXT(Table1[[#This Row],[Order Date]],"mmmm")</f>
        <v>April</v>
      </c>
      <c r="AB875" s="8" t="str">
        <f>TEXT(Table1[[#This Row],[Order Date]],"yyyy")</f>
        <v>2015</v>
      </c>
      <c r="AC875" s="10">
        <v>42111</v>
      </c>
      <c r="AD875" s="2">
        <v>-390.76800000000003</v>
      </c>
      <c r="AE875" s="2">
        <v>5</v>
      </c>
      <c r="AF875" s="2">
        <v>1088.26</v>
      </c>
      <c r="AG875" s="2">
        <v>87424</v>
      </c>
      <c r="AH875" s="7" t="str">
        <f>IF(COUNTIF(Returns!$A$2:$A$1635,Orders!AG875)&gt;0,"Returned","Not Returned")</f>
        <v>Not Returned</v>
      </c>
    </row>
    <row r="876" spans="5:34" ht="12.75" customHeight="1" thickTop="1" thickBot="1" x14ac:dyDescent="0.3">
      <c r="E876" s="11">
        <v>19130</v>
      </c>
      <c r="F876" s="12" t="s">
        <v>25</v>
      </c>
      <c r="G876" s="12">
        <v>0.02</v>
      </c>
      <c r="H876" s="12">
        <v>11.34</v>
      </c>
      <c r="I876" s="12">
        <v>11.25</v>
      </c>
      <c r="J876" s="12">
        <v>1561</v>
      </c>
      <c r="K876" s="7" t="str">
        <f>IF(COUNTIF(Table1[Customer ID],Table1[[#This Row],[Customer ID]])&gt;1,"Repeat Customer","One-Time Customer")</f>
        <v>Repeat Customer</v>
      </c>
      <c r="L876" s="12" t="s">
        <v>1588</v>
      </c>
      <c r="M876" s="12" t="s">
        <v>49</v>
      </c>
      <c r="N876" s="12" t="s">
        <v>28</v>
      </c>
      <c r="O876" s="12" t="s">
        <v>29</v>
      </c>
      <c r="P876" s="12" t="s">
        <v>93</v>
      </c>
      <c r="Q876" s="12" t="s">
        <v>59</v>
      </c>
      <c r="R876" s="12" t="s">
        <v>1589</v>
      </c>
      <c r="S876" s="12">
        <v>0.36</v>
      </c>
      <c r="T876" s="7">
        <f>Table1[[#This Row],[Profit]]/Table1[[#This Row],[Sales]]</f>
        <v>-1.4677068557919621</v>
      </c>
      <c r="U876" s="12" t="s">
        <v>33</v>
      </c>
      <c r="V876" s="12" t="s">
        <v>61</v>
      </c>
      <c r="W876" s="12" t="s">
        <v>130</v>
      </c>
      <c r="X876" s="12" t="s">
        <v>1444</v>
      </c>
      <c r="Y876" s="12">
        <v>76063</v>
      </c>
      <c r="Z876" s="13">
        <v>42064</v>
      </c>
      <c r="AA876" s="14" t="str">
        <f>TEXT(Table1[[#This Row],[Order Date]],"mmmm")</f>
        <v>March</v>
      </c>
      <c r="AB876" s="8" t="str">
        <f>TEXT(Table1[[#This Row],[Order Date]],"yyyy")</f>
        <v>2015</v>
      </c>
      <c r="AC876" s="13">
        <v>42065</v>
      </c>
      <c r="AD876" s="12">
        <v>-155.21</v>
      </c>
      <c r="AE876" s="12">
        <v>9</v>
      </c>
      <c r="AF876" s="12">
        <v>105.75</v>
      </c>
      <c r="AG876" s="12">
        <v>88093</v>
      </c>
      <c r="AH876" s="7" t="str">
        <f>IF(COUNTIF(Returns!$A$2:$A$1635,Orders!AG876)&gt;0,"Returned","Not Returned")</f>
        <v>Not Returned</v>
      </c>
    </row>
    <row r="877" spans="5:34" ht="12.75" customHeight="1" thickTop="1" thickBot="1" x14ac:dyDescent="0.3">
      <c r="E877" s="9">
        <v>19208</v>
      </c>
      <c r="F877" s="2" t="s">
        <v>47</v>
      </c>
      <c r="G877" s="2">
        <v>0.05</v>
      </c>
      <c r="H877" s="2">
        <v>12.2</v>
      </c>
      <c r="I877" s="2">
        <v>6.02</v>
      </c>
      <c r="J877" s="2">
        <v>1561</v>
      </c>
      <c r="K877" s="7" t="str">
        <f>IF(COUNTIF(Table1[Customer ID],Table1[[#This Row],[Customer ID]])&gt;1,"Repeat Customer","One-Time Customer")</f>
        <v>Repeat Customer</v>
      </c>
      <c r="L877" s="2" t="s">
        <v>1588</v>
      </c>
      <c r="M877" s="2" t="s">
        <v>49</v>
      </c>
      <c r="N877" s="2" t="s">
        <v>28</v>
      </c>
      <c r="O877" s="2" t="s">
        <v>41</v>
      </c>
      <c r="P877" s="2" t="s">
        <v>50</v>
      </c>
      <c r="Q877" s="2" t="s">
        <v>51</v>
      </c>
      <c r="R877" s="2" t="s">
        <v>1412</v>
      </c>
      <c r="S877" s="2">
        <v>0.43</v>
      </c>
      <c r="T877" s="7">
        <f>Table1[[#This Row],[Profit]]/Table1[[#This Row],[Sales]]</f>
        <v>-0.10389488503050212</v>
      </c>
      <c r="U877" s="2" t="s">
        <v>33</v>
      </c>
      <c r="V877" s="2" t="s">
        <v>61</v>
      </c>
      <c r="W877" s="2" t="s">
        <v>130</v>
      </c>
      <c r="X877" s="2" t="s">
        <v>1444</v>
      </c>
      <c r="Y877" s="2">
        <v>76063</v>
      </c>
      <c r="Z877" s="10">
        <v>42107</v>
      </c>
      <c r="AA877" s="14" t="str">
        <f>TEXT(Table1[[#This Row],[Order Date]],"mmmm")</f>
        <v>April</v>
      </c>
      <c r="AB877" s="8" t="str">
        <f>TEXT(Table1[[#This Row],[Order Date]],"yyyy")</f>
        <v>2015</v>
      </c>
      <c r="AC877" s="10">
        <v>42108</v>
      </c>
      <c r="AD877" s="2">
        <v>-6.6420000000000003</v>
      </c>
      <c r="AE877" s="2">
        <v>5</v>
      </c>
      <c r="AF877" s="2">
        <v>63.93</v>
      </c>
      <c r="AG877" s="2">
        <v>88094</v>
      </c>
      <c r="AH877" s="7" t="str">
        <f>IF(COUNTIF(Returns!$A$2:$A$1635,Orders!AG877)&gt;0,"Returned","Not Returned")</f>
        <v>Not Returned</v>
      </c>
    </row>
    <row r="878" spans="5:34" ht="12.75" customHeight="1" thickTop="1" thickBot="1" x14ac:dyDescent="0.3">
      <c r="E878" s="11">
        <v>20464</v>
      </c>
      <c r="F878" s="12" t="s">
        <v>56</v>
      </c>
      <c r="G878" s="12">
        <v>7.0000000000000007E-2</v>
      </c>
      <c r="H878" s="12">
        <v>20.95</v>
      </c>
      <c r="I878" s="12">
        <v>5.99</v>
      </c>
      <c r="J878" s="12">
        <v>1574</v>
      </c>
      <c r="K878" s="7" t="str">
        <f>IF(COUNTIF(Table1[Customer ID],Table1[[#This Row],[Customer ID]])&gt;1,"Repeat Customer","One-Time Customer")</f>
        <v>One-Time Customer</v>
      </c>
      <c r="L878" s="12" t="s">
        <v>1590</v>
      </c>
      <c r="M878" s="12" t="s">
        <v>49</v>
      </c>
      <c r="N878" s="12" t="s">
        <v>114</v>
      </c>
      <c r="O878" s="12" t="s">
        <v>77</v>
      </c>
      <c r="P878" s="12" t="s">
        <v>180</v>
      </c>
      <c r="Q878" s="12" t="s">
        <v>59</v>
      </c>
      <c r="R878" s="12" t="s">
        <v>1591</v>
      </c>
      <c r="S878" s="12">
        <v>0.65</v>
      </c>
      <c r="T878" s="7">
        <f>Table1[[#This Row],[Profit]]/Table1[[#This Row],[Sales]]</f>
        <v>6.9580991313234544E-2</v>
      </c>
      <c r="U878" s="12" t="s">
        <v>33</v>
      </c>
      <c r="V878" s="12" t="s">
        <v>136</v>
      </c>
      <c r="W878" s="12" t="s">
        <v>322</v>
      </c>
      <c r="X878" s="12" t="s">
        <v>1592</v>
      </c>
      <c r="Y878" s="12">
        <v>28314</v>
      </c>
      <c r="Z878" s="13">
        <v>42044</v>
      </c>
      <c r="AA878" s="14" t="str">
        <f>TEXT(Table1[[#This Row],[Order Date]],"mmmm")</f>
        <v>February</v>
      </c>
      <c r="AB878" s="8" t="str">
        <f>TEXT(Table1[[#This Row],[Order Date]],"yyyy")</f>
        <v>2015</v>
      </c>
      <c r="AC878" s="13">
        <v>42045</v>
      </c>
      <c r="AD878" s="12">
        <v>27.233999999999998</v>
      </c>
      <c r="AE878" s="12">
        <v>19</v>
      </c>
      <c r="AF878" s="12">
        <v>391.4</v>
      </c>
      <c r="AG878" s="12">
        <v>86966</v>
      </c>
      <c r="AH878" s="7" t="str">
        <f>IF(COUNTIF(Returns!$A$2:$A$1635,Orders!AG878)&gt;0,"Returned","Not Returned")</f>
        <v>Not Returned</v>
      </c>
    </row>
    <row r="879" spans="5:34" ht="12.75" customHeight="1" thickTop="1" thickBot="1" x14ac:dyDescent="0.3">
      <c r="E879" s="9">
        <v>22127</v>
      </c>
      <c r="F879" s="2" t="s">
        <v>106</v>
      </c>
      <c r="G879" s="2">
        <v>0.1</v>
      </c>
      <c r="H879" s="2">
        <v>11.58</v>
      </c>
      <c r="I879" s="2">
        <v>6.97</v>
      </c>
      <c r="J879" s="2">
        <v>1580</v>
      </c>
      <c r="K879" s="7" t="str">
        <f>IF(COUNTIF(Table1[Customer ID],Table1[[#This Row],[Customer ID]])&gt;1,"Repeat Customer","One-Time Customer")</f>
        <v>One-Time Customer</v>
      </c>
      <c r="L879" s="2" t="s">
        <v>1593</v>
      </c>
      <c r="M879" s="2" t="s">
        <v>49</v>
      </c>
      <c r="N879" s="2" t="s">
        <v>28</v>
      </c>
      <c r="O879" s="2" t="s">
        <v>29</v>
      </c>
      <c r="P879" s="2" t="s">
        <v>69</v>
      </c>
      <c r="Q879" s="2" t="s">
        <v>59</v>
      </c>
      <c r="R879" s="2" t="s">
        <v>686</v>
      </c>
      <c r="S879" s="2">
        <v>0.35</v>
      </c>
      <c r="T879" s="7">
        <f>Table1[[#This Row],[Profit]]/Table1[[#This Row],[Sales]]</f>
        <v>-0.57797660013764629</v>
      </c>
      <c r="U879" s="2" t="s">
        <v>33</v>
      </c>
      <c r="V879" s="2" t="s">
        <v>53</v>
      </c>
      <c r="W879" s="2" t="s">
        <v>188</v>
      </c>
      <c r="X879" s="2" t="s">
        <v>1594</v>
      </c>
      <c r="Y879" s="2">
        <v>4901</v>
      </c>
      <c r="Z879" s="10">
        <v>42051</v>
      </c>
      <c r="AA879" s="14" t="str">
        <f>TEXT(Table1[[#This Row],[Order Date]],"mmmm")</f>
        <v>February</v>
      </c>
      <c r="AB879" s="8" t="str">
        <f>TEXT(Table1[[#This Row],[Order Date]],"yyyy")</f>
        <v>2015</v>
      </c>
      <c r="AC879" s="10">
        <v>42055</v>
      </c>
      <c r="AD879" s="2">
        <v>-8.3979999999999997</v>
      </c>
      <c r="AE879" s="2">
        <v>1</v>
      </c>
      <c r="AF879" s="2">
        <v>14.53</v>
      </c>
      <c r="AG879" s="2">
        <v>90934</v>
      </c>
      <c r="AH879" s="7" t="str">
        <f>IF(COUNTIF(Returns!$A$2:$A$1635,Orders!AG879)&gt;0,"Returned","Not Returned")</f>
        <v>Not Returned</v>
      </c>
    </row>
    <row r="880" spans="5:34" ht="12.75" customHeight="1" thickTop="1" thickBot="1" x14ac:dyDescent="0.3">
      <c r="E880" s="11">
        <v>25013</v>
      </c>
      <c r="F880" s="12" t="s">
        <v>56</v>
      </c>
      <c r="G880" s="12">
        <v>0.03</v>
      </c>
      <c r="H880" s="12">
        <v>19.04</v>
      </c>
      <c r="I880" s="12">
        <v>6.38</v>
      </c>
      <c r="J880" s="12">
        <v>1590</v>
      </c>
      <c r="K880" s="7" t="str">
        <f>IF(COUNTIF(Table1[Customer ID],Table1[[#This Row],[Customer ID]])&gt;1,"Repeat Customer","One-Time Customer")</f>
        <v>One-Time Customer</v>
      </c>
      <c r="L880" s="12" t="s">
        <v>1595</v>
      </c>
      <c r="M880" s="12" t="s">
        <v>27</v>
      </c>
      <c r="N880" s="12" t="s">
        <v>28</v>
      </c>
      <c r="O880" s="12" t="s">
        <v>41</v>
      </c>
      <c r="P880" s="12" t="s">
        <v>50</v>
      </c>
      <c r="Q880" s="12" t="s">
        <v>59</v>
      </c>
      <c r="R880" s="12" t="s">
        <v>1596</v>
      </c>
      <c r="S880" s="12">
        <v>0.56000000000000005</v>
      </c>
      <c r="T880" s="7">
        <f>Table1[[#This Row],[Profit]]/Table1[[#This Row],[Sales]]</f>
        <v>0.58177879608414906</v>
      </c>
      <c r="U880" s="12" t="s">
        <v>33</v>
      </c>
      <c r="V880" s="12" t="s">
        <v>53</v>
      </c>
      <c r="W880" s="12" t="s">
        <v>154</v>
      </c>
      <c r="X880" s="12" t="s">
        <v>1597</v>
      </c>
      <c r="Y880" s="12">
        <v>44094</v>
      </c>
      <c r="Z880" s="13">
        <v>42098</v>
      </c>
      <c r="AA880" s="14" t="str">
        <f>TEXT(Table1[[#This Row],[Order Date]],"mmmm")</f>
        <v>April</v>
      </c>
      <c r="AB880" s="8" t="str">
        <f>TEXT(Table1[[#This Row],[Order Date]],"yyyy")</f>
        <v>2015</v>
      </c>
      <c r="AC880" s="13">
        <v>42098</v>
      </c>
      <c r="AD880" s="12">
        <v>83.793599999999998</v>
      </c>
      <c r="AE880" s="12">
        <v>7</v>
      </c>
      <c r="AF880" s="12">
        <v>144.03</v>
      </c>
      <c r="AG880" s="12">
        <v>86668</v>
      </c>
      <c r="AH880" s="7" t="str">
        <f>IF(COUNTIF(Returns!$A$2:$A$1635,Orders!AG880)&gt;0,"Returned","Not Returned")</f>
        <v>Not Returned</v>
      </c>
    </row>
    <row r="881" spans="5:34" ht="12.75" customHeight="1" thickTop="1" thickBot="1" x14ac:dyDescent="0.3">
      <c r="E881" s="9">
        <v>25011</v>
      </c>
      <c r="F881" s="2" t="s">
        <v>56</v>
      </c>
      <c r="G881" s="2">
        <v>0.02</v>
      </c>
      <c r="H881" s="2">
        <v>5.53</v>
      </c>
      <c r="I881" s="2">
        <v>6.98</v>
      </c>
      <c r="J881" s="2">
        <v>1593</v>
      </c>
      <c r="K881" s="7" t="str">
        <f>IF(COUNTIF(Table1[Customer ID],Table1[[#This Row],[Customer ID]])&gt;1,"Repeat Customer","One-Time Customer")</f>
        <v>One-Time Customer</v>
      </c>
      <c r="L881" s="2" t="s">
        <v>1598</v>
      </c>
      <c r="M881" s="2" t="s">
        <v>49</v>
      </c>
      <c r="N881" s="2" t="s">
        <v>28</v>
      </c>
      <c r="O881" s="2" t="s">
        <v>29</v>
      </c>
      <c r="P881" s="2" t="s">
        <v>109</v>
      </c>
      <c r="Q881" s="2" t="s">
        <v>59</v>
      </c>
      <c r="R881" s="2" t="s">
        <v>1599</v>
      </c>
      <c r="S881" s="2">
        <v>0.39</v>
      </c>
      <c r="T881" s="7">
        <f>Table1[[#This Row],[Profit]]/Table1[[#This Row],[Sales]]</f>
        <v>-1.5944216349108786</v>
      </c>
      <c r="U881" s="2" t="s">
        <v>33</v>
      </c>
      <c r="V881" s="2" t="s">
        <v>61</v>
      </c>
      <c r="W881" s="2" t="s">
        <v>304</v>
      </c>
      <c r="X881" s="2" t="s">
        <v>305</v>
      </c>
      <c r="Y881" s="2">
        <v>74006</v>
      </c>
      <c r="Z881" s="10">
        <v>42098</v>
      </c>
      <c r="AA881" s="14" t="str">
        <f>TEXT(Table1[[#This Row],[Order Date]],"mmmm")</f>
        <v>April</v>
      </c>
      <c r="AB881" s="8" t="str">
        <f>TEXT(Table1[[#This Row],[Order Date]],"yyyy")</f>
        <v>2015</v>
      </c>
      <c r="AC881" s="10">
        <v>42100</v>
      </c>
      <c r="AD881" s="2">
        <v>-77.823719999999994</v>
      </c>
      <c r="AE881" s="2">
        <v>8</v>
      </c>
      <c r="AF881" s="2">
        <v>48.81</v>
      </c>
      <c r="AG881" s="2">
        <v>86668</v>
      </c>
      <c r="AH881" s="7" t="str">
        <f>IF(COUNTIF(Returns!$A$2:$A$1635,Orders!AG881)&gt;0,"Returned","Not Returned")</f>
        <v>Not Returned</v>
      </c>
    </row>
    <row r="882" spans="5:34" ht="12.75" customHeight="1" thickTop="1" thickBot="1" x14ac:dyDescent="0.3">
      <c r="E882" s="11">
        <v>21059</v>
      </c>
      <c r="F882" s="12" t="s">
        <v>25</v>
      </c>
      <c r="G882" s="12">
        <v>0.01</v>
      </c>
      <c r="H882" s="12">
        <v>500.98</v>
      </c>
      <c r="I882" s="12">
        <v>26</v>
      </c>
      <c r="J882" s="12">
        <v>1595</v>
      </c>
      <c r="K882" s="7" t="str">
        <f>IF(COUNTIF(Table1[Customer ID],Table1[[#This Row],[Customer ID]])&gt;1,"Repeat Customer","One-Time Customer")</f>
        <v>Repeat Customer</v>
      </c>
      <c r="L882" s="12" t="s">
        <v>1600</v>
      </c>
      <c r="M882" s="12" t="s">
        <v>39</v>
      </c>
      <c r="N882" s="12" t="s">
        <v>28</v>
      </c>
      <c r="O882" s="12" t="s">
        <v>41</v>
      </c>
      <c r="P882" s="12" t="s">
        <v>42</v>
      </c>
      <c r="Q882" s="12" t="s">
        <v>43</v>
      </c>
      <c r="R882" s="12" t="s">
        <v>44</v>
      </c>
      <c r="S882" s="12">
        <v>0.6</v>
      </c>
      <c r="T882" s="7">
        <f>Table1[[#This Row],[Profit]]/Table1[[#This Row],[Sales]]</f>
        <v>0.69</v>
      </c>
      <c r="U882" s="12" t="s">
        <v>33</v>
      </c>
      <c r="V882" s="12" t="s">
        <v>53</v>
      </c>
      <c r="W882" s="12" t="s">
        <v>648</v>
      </c>
      <c r="X882" s="12" t="s">
        <v>1601</v>
      </c>
      <c r="Y882" s="12">
        <v>25705</v>
      </c>
      <c r="Z882" s="13">
        <v>42135</v>
      </c>
      <c r="AA882" s="14" t="str">
        <f>TEXT(Table1[[#This Row],[Order Date]],"mmmm")</f>
        <v>May</v>
      </c>
      <c r="AB882" s="8" t="str">
        <f>TEXT(Table1[[#This Row],[Order Date]],"yyyy")</f>
        <v>2015</v>
      </c>
      <c r="AC882" s="13">
        <v>42136</v>
      </c>
      <c r="AD882" s="12">
        <v>5078.5379999999996</v>
      </c>
      <c r="AE882" s="12">
        <v>14</v>
      </c>
      <c r="AF882" s="12">
        <v>7360.2</v>
      </c>
      <c r="AG882" s="12">
        <v>90796</v>
      </c>
      <c r="AH882" s="7" t="str">
        <f>IF(COUNTIF(Returns!$A$2:$A$1635,Orders!AG882)&gt;0,"Returned","Not Returned")</f>
        <v>Not Returned</v>
      </c>
    </row>
    <row r="883" spans="5:34" ht="12.75" customHeight="1" thickTop="1" thickBot="1" x14ac:dyDescent="0.3">
      <c r="E883" s="9">
        <v>21060</v>
      </c>
      <c r="F883" s="2" t="s">
        <v>25</v>
      </c>
      <c r="G883" s="2">
        <v>0.08</v>
      </c>
      <c r="H883" s="2">
        <v>9.77</v>
      </c>
      <c r="I883" s="2">
        <v>6.02</v>
      </c>
      <c r="J883" s="2">
        <v>1595</v>
      </c>
      <c r="K883" s="7" t="str">
        <f>IF(COUNTIF(Table1[Customer ID],Table1[[#This Row],[Customer ID]])&gt;1,"Repeat Customer","One-Time Customer")</f>
        <v>Repeat Customer</v>
      </c>
      <c r="L883" s="2" t="s">
        <v>1600</v>
      </c>
      <c r="M883" s="2" t="s">
        <v>49</v>
      </c>
      <c r="N883" s="2" t="s">
        <v>28</v>
      </c>
      <c r="O883" s="2" t="s">
        <v>41</v>
      </c>
      <c r="P883" s="2" t="s">
        <v>50</v>
      </c>
      <c r="Q883" s="2" t="s">
        <v>86</v>
      </c>
      <c r="R883" s="2" t="s">
        <v>1602</v>
      </c>
      <c r="S883" s="2">
        <v>0.48</v>
      </c>
      <c r="T883" s="7">
        <f>Table1[[#This Row],[Profit]]/Table1[[#This Row],[Sales]]</f>
        <v>0.26135189759712557</v>
      </c>
      <c r="U883" s="2" t="s">
        <v>33</v>
      </c>
      <c r="V883" s="2" t="s">
        <v>53</v>
      </c>
      <c r="W883" s="2" t="s">
        <v>648</v>
      </c>
      <c r="X883" s="2" t="s">
        <v>1601</v>
      </c>
      <c r="Y883" s="2">
        <v>25705</v>
      </c>
      <c r="Z883" s="10">
        <v>42135</v>
      </c>
      <c r="AA883" s="14" t="str">
        <f>TEXT(Table1[[#This Row],[Order Date]],"mmmm")</f>
        <v>May</v>
      </c>
      <c r="AB883" s="8" t="str">
        <f>TEXT(Table1[[#This Row],[Order Date]],"yyyy")</f>
        <v>2015</v>
      </c>
      <c r="AC883" s="10">
        <v>42136</v>
      </c>
      <c r="AD883" s="2">
        <v>23.276000000000003</v>
      </c>
      <c r="AE883" s="2">
        <v>9</v>
      </c>
      <c r="AF883" s="2">
        <v>89.06</v>
      </c>
      <c r="AG883" s="2">
        <v>90796</v>
      </c>
      <c r="AH883" s="7" t="str">
        <f>IF(COUNTIF(Returns!$A$2:$A$1635,Orders!AG883)&gt;0,"Returned","Not Returned")</f>
        <v>Not Returned</v>
      </c>
    </row>
    <row r="884" spans="5:34" ht="12.75" customHeight="1" thickTop="1" thickBot="1" x14ac:dyDescent="0.3">
      <c r="E884" s="11">
        <v>21061</v>
      </c>
      <c r="F884" s="12" t="s">
        <v>25</v>
      </c>
      <c r="G884" s="12">
        <v>0.09</v>
      </c>
      <c r="H884" s="12">
        <v>3.28</v>
      </c>
      <c r="I884" s="12">
        <v>0.98</v>
      </c>
      <c r="J884" s="12">
        <v>1595</v>
      </c>
      <c r="K884" s="7" t="str">
        <f>IF(COUNTIF(Table1[Customer ID],Table1[[#This Row],[Customer ID]])&gt;1,"Repeat Customer","One-Time Customer")</f>
        <v>Repeat Customer</v>
      </c>
      <c r="L884" s="12" t="s">
        <v>1600</v>
      </c>
      <c r="M884" s="12" t="s">
        <v>49</v>
      </c>
      <c r="N884" s="12" t="s">
        <v>28</v>
      </c>
      <c r="O884" s="12" t="s">
        <v>29</v>
      </c>
      <c r="P884" s="12" t="s">
        <v>30</v>
      </c>
      <c r="Q884" s="12" t="s">
        <v>31</v>
      </c>
      <c r="R884" s="12" t="s">
        <v>1603</v>
      </c>
      <c r="S884" s="12">
        <v>0.59</v>
      </c>
      <c r="T884" s="7">
        <f>Table1[[#This Row],[Profit]]/Table1[[#This Row],[Sales]]</f>
        <v>0.13154034229828851</v>
      </c>
      <c r="U884" s="12" t="s">
        <v>33</v>
      </c>
      <c r="V884" s="12" t="s">
        <v>53</v>
      </c>
      <c r="W884" s="12" t="s">
        <v>648</v>
      </c>
      <c r="X884" s="12" t="s">
        <v>1601</v>
      </c>
      <c r="Y884" s="12">
        <v>25705</v>
      </c>
      <c r="Z884" s="13">
        <v>42135</v>
      </c>
      <c r="AA884" s="14" t="str">
        <f>TEXT(Table1[[#This Row],[Order Date]],"mmmm")</f>
        <v>May</v>
      </c>
      <c r="AB884" s="8" t="str">
        <f>TEXT(Table1[[#This Row],[Order Date]],"yyyy")</f>
        <v>2015</v>
      </c>
      <c r="AC884" s="13">
        <v>42137</v>
      </c>
      <c r="AD884" s="12">
        <v>17.754000000000001</v>
      </c>
      <c r="AE884" s="12">
        <v>42</v>
      </c>
      <c r="AF884" s="12">
        <v>134.97</v>
      </c>
      <c r="AG884" s="12">
        <v>90796</v>
      </c>
      <c r="AH884" s="7" t="str">
        <f>IF(COUNTIF(Returns!$A$2:$A$1635,Orders!AG884)&gt;0,"Returned","Not Returned")</f>
        <v>Not Returned</v>
      </c>
    </row>
    <row r="885" spans="5:34" ht="12.75" customHeight="1" thickTop="1" thickBot="1" x14ac:dyDescent="0.3">
      <c r="E885" s="9">
        <v>21928</v>
      </c>
      <c r="F885" s="2" t="s">
        <v>47</v>
      </c>
      <c r="G885" s="2">
        <v>0.1</v>
      </c>
      <c r="H885" s="2">
        <v>9.11</v>
      </c>
      <c r="I885" s="2">
        <v>2.15</v>
      </c>
      <c r="J885" s="2">
        <v>1602</v>
      </c>
      <c r="K885" s="7" t="str">
        <f>IF(COUNTIF(Table1[Customer ID],Table1[[#This Row],[Customer ID]])&gt;1,"Repeat Customer","One-Time Customer")</f>
        <v>One-Time Customer</v>
      </c>
      <c r="L885" s="2" t="s">
        <v>1604</v>
      </c>
      <c r="M885" s="2" t="s">
        <v>49</v>
      </c>
      <c r="N885" s="2" t="s">
        <v>40</v>
      </c>
      <c r="O885" s="2" t="s">
        <v>29</v>
      </c>
      <c r="P885" s="2" t="s">
        <v>93</v>
      </c>
      <c r="Q885" s="2" t="s">
        <v>31</v>
      </c>
      <c r="R885" s="2" t="s">
        <v>1258</v>
      </c>
      <c r="S885" s="2">
        <v>0.4</v>
      </c>
      <c r="T885" s="7">
        <f>Table1[[#This Row],[Profit]]/Table1[[#This Row],[Sales]]</f>
        <v>-0.22567164179104476</v>
      </c>
      <c r="U885" s="2" t="s">
        <v>33</v>
      </c>
      <c r="V885" s="2" t="s">
        <v>53</v>
      </c>
      <c r="W885" s="2" t="s">
        <v>415</v>
      </c>
      <c r="X885" s="2" t="s">
        <v>1605</v>
      </c>
      <c r="Y885" s="2">
        <v>20601</v>
      </c>
      <c r="Z885" s="10">
        <v>42104</v>
      </c>
      <c r="AA885" s="14" t="str">
        <f>TEXT(Table1[[#This Row],[Order Date]],"mmmm")</f>
        <v>April</v>
      </c>
      <c r="AB885" s="8" t="str">
        <f>TEXT(Table1[[#This Row],[Order Date]],"yyyy")</f>
        <v>2015</v>
      </c>
      <c r="AC885" s="10">
        <v>42106</v>
      </c>
      <c r="AD885" s="2">
        <v>-3.9312</v>
      </c>
      <c r="AE885" s="2">
        <v>2</v>
      </c>
      <c r="AF885" s="2">
        <v>17.420000000000002</v>
      </c>
      <c r="AG885" s="2">
        <v>89680</v>
      </c>
      <c r="AH885" s="7" t="str">
        <f>IF(COUNTIF(Returns!$A$2:$A$1635,Orders!AG885)&gt;0,"Returned","Not Returned")</f>
        <v>Not Returned</v>
      </c>
    </row>
    <row r="886" spans="5:34" ht="12.75" customHeight="1" thickTop="1" thickBot="1" x14ac:dyDescent="0.3">
      <c r="E886" s="11">
        <v>23533</v>
      </c>
      <c r="F886" s="12" t="s">
        <v>47</v>
      </c>
      <c r="G886" s="12">
        <v>0.09</v>
      </c>
      <c r="H886" s="12">
        <v>2.1800000000000002</v>
      </c>
      <c r="I886" s="12">
        <v>0.78</v>
      </c>
      <c r="J886" s="12">
        <v>1603</v>
      </c>
      <c r="K886" s="7" t="str">
        <f>IF(COUNTIF(Table1[Customer ID],Table1[[#This Row],[Customer ID]])&gt;1,"Repeat Customer","One-Time Customer")</f>
        <v>Repeat Customer</v>
      </c>
      <c r="L886" s="12" t="s">
        <v>1606</v>
      </c>
      <c r="M886" s="12" t="s">
        <v>49</v>
      </c>
      <c r="N886" s="12" t="s">
        <v>58</v>
      </c>
      <c r="O886" s="12" t="s">
        <v>29</v>
      </c>
      <c r="P886" s="12" t="s">
        <v>66</v>
      </c>
      <c r="Q886" s="12" t="s">
        <v>31</v>
      </c>
      <c r="R886" s="12" t="s">
        <v>1607</v>
      </c>
      <c r="S886" s="12">
        <v>0.52</v>
      </c>
      <c r="T886" s="7">
        <f>Table1[[#This Row],[Profit]]/Table1[[#This Row],[Sales]]</f>
        <v>0.12838912133891214</v>
      </c>
      <c r="U886" s="12" t="s">
        <v>33</v>
      </c>
      <c r="V886" s="12" t="s">
        <v>53</v>
      </c>
      <c r="W886" s="12" t="s">
        <v>71</v>
      </c>
      <c r="X886" s="12" t="s">
        <v>1608</v>
      </c>
      <c r="Y886" s="12">
        <v>11598</v>
      </c>
      <c r="Z886" s="13">
        <v>42020</v>
      </c>
      <c r="AA886" s="14" t="str">
        <f>TEXT(Table1[[#This Row],[Order Date]],"mmmm")</f>
        <v>January</v>
      </c>
      <c r="AB886" s="8" t="str">
        <f>TEXT(Table1[[#This Row],[Order Date]],"yyyy")</f>
        <v>2015</v>
      </c>
      <c r="AC886" s="13">
        <v>42022</v>
      </c>
      <c r="AD886" s="12">
        <v>2.4548000000000001</v>
      </c>
      <c r="AE886" s="12">
        <v>9</v>
      </c>
      <c r="AF886" s="12">
        <v>19.12</v>
      </c>
      <c r="AG886" s="12">
        <v>89679</v>
      </c>
      <c r="AH886" s="7" t="str">
        <f>IF(COUNTIF(Returns!$A$2:$A$1635,Orders!AG886)&gt;0,"Returned","Not Returned")</f>
        <v>Not Returned</v>
      </c>
    </row>
    <row r="887" spans="5:34" ht="12.75" customHeight="1" thickTop="1" thickBot="1" x14ac:dyDescent="0.3">
      <c r="E887" s="9">
        <v>23534</v>
      </c>
      <c r="F887" s="2" t="s">
        <v>47</v>
      </c>
      <c r="G887" s="2">
        <v>0.05</v>
      </c>
      <c r="H887" s="2">
        <v>179.29</v>
      </c>
      <c r="I887" s="2">
        <v>29.21</v>
      </c>
      <c r="J887" s="2">
        <v>1603</v>
      </c>
      <c r="K887" s="7" t="str">
        <f>IF(COUNTIF(Table1[Customer ID],Table1[[#This Row],[Customer ID]])&gt;1,"Repeat Customer","One-Time Customer")</f>
        <v>Repeat Customer</v>
      </c>
      <c r="L887" s="2" t="s">
        <v>1606</v>
      </c>
      <c r="M887" s="2" t="s">
        <v>39</v>
      </c>
      <c r="N887" s="2" t="s">
        <v>58</v>
      </c>
      <c r="O887" s="2" t="s">
        <v>41</v>
      </c>
      <c r="P887" s="2" t="s">
        <v>152</v>
      </c>
      <c r="Q887" s="2" t="s">
        <v>121</v>
      </c>
      <c r="R887" s="2" t="s">
        <v>629</v>
      </c>
      <c r="S887" s="2">
        <v>0.76</v>
      </c>
      <c r="T887" s="7">
        <f>Table1[[#This Row],[Profit]]/Table1[[#This Row],[Sales]]</f>
        <v>-2.878695763609088</v>
      </c>
      <c r="U887" s="2" t="s">
        <v>33</v>
      </c>
      <c r="V887" s="2" t="s">
        <v>53</v>
      </c>
      <c r="W887" s="2" t="s">
        <v>71</v>
      </c>
      <c r="X887" s="2" t="s">
        <v>1608</v>
      </c>
      <c r="Y887" s="2">
        <v>11598</v>
      </c>
      <c r="Z887" s="10">
        <v>42020</v>
      </c>
      <c r="AA887" s="14" t="str">
        <f>TEXT(Table1[[#This Row],[Order Date]],"mmmm")</f>
        <v>January</v>
      </c>
      <c r="AB887" s="8" t="str">
        <f>TEXT(Table1[[#This Row],[Order Date]],"yyyy")</f>
        <v>2015</v>
      </c>
      <c r="AC887" s="10">
        <v>42022</v>
      </c>
      <c r="AD887" s="2">
        <v>-537.27977732000011</v>
      </c>
      <c r="AE887" s="2">
        <v>1</v>
      </c>
      <c r="AF887" s="2">
        <v>186.64</v>
      </c>
      <c r="AG887" s="2">
        <v>89679</v>
      </c>
      <c r="AH887" s="7" t="str">
        <f>IF(COUNTIF(Returns!$A$2:$A$1635,Orders!AG887)&gt;0,"Returned","Not Returned")</f>
        <v>Not Returned</v>
      </c>
    </row>
    <row r="888" spans="5:34" ht="12.75" customHeight="1" thickTop="1" thickBot="1" x14ac:dyDescent="0.3">
      <c r="E888" s="11">
        <v>18450</v>
      </c>
      <c r="F888" s="12" t="s">
        <v>56</v>
      </c>
      <c r="G888" s="12">
        <v>0.05</v>
      </c>
      <c r="H888" s="12">
        <v>1.98</v>
      </c>
      <c r="I888" s="12">
        <v>4.7699999999999996</v>
      </c>
      <c r="J888" s="12">
        <v>1606</v>
      </c>
      <c r="K888" s="7" t="str">
        <f>IF(COUNTIF(Table1[Customer ID],Table1[[#This Row],[Customer ID]])&gt;1,"Repeat Customer","One-Time Customer")</f>
        <v>Repeat Customer</v>
      </c>
      <c r="L888" s="12" t="s">
        <v>1609</v>
      </c>
      <c r="M888" s="12" t="s">
        <v>49</v>
      </c>
      <c r="N888" s="12" t="s">
        <v>40</v>
      </c>
      <c r="O888" s="12" t="s">
        <v>29</v>
      </c>
      <c r="P888" s="12" t="s">
        <v>109</v>
      </c>
      <c r="Q888" s="12" t="s">
        <v>59</v>
      </c>
      <c r="R888" s="12" t="s">
        <v>1610</v>
      </c>
      <c r="S888" s="12">
        <v>0.4</v>
      </c>
      <c r="T888" s="7">
        <f>Table1[[#This Row],[Profit]]/Table1[[#This Row],[Sales]]</f>
        <v>-4.0679376770538251</v>
      </c>
      <c r="U888" s="12" t="s">
        <v>33</v>
      </c>
      <c r="V888" s="12" t="s">
        <v>53</v>
      </c>
      <c r="W888" s="12" t="s">
        <v>71</v>
      </c>
      <c r="X888" s="12" t="s">
        <v>1611</v>
      </c>
      <c r="Y888" s="12">
        <v>11010</v>
      </c>
      <c r="Z888" s="13">
        <v>42011</v>
      </c>
      <c r="AA888" s="14" t="str">
        <f>TEXT(Table1[[#This Row],[Order Date]],"mmmm")</f>
        <v>January</v>
      </c>
      <c r="AB888" s="8" t="str">
        <f>TEXT(Table1[[#This Row],[Order Date]],"yyyy")</f>
        <v>2015</v>
      </c>
      <c r="AC888" s="13">
        <v>42012</v>
      </c>
      <c r="AD888" s="12">
        <v>-14.359820000000001</v>
      </c>
      <c r="AE888" s="12">
        <v>1</v>
      </c>
      <c r="AF888" s="12">
        <v>3.53</v>
      </c>
      <c r="AG888" s="12">
        <v>87993</v>
      </c>
      <c r="AH888" s="7" t="str">
        <f>IF(COUNTIF(Returns!$A$2:$A$1635,Orders!AG888)&gt;0,"Returned","Not Returned")</f>
        <v>Not Returned</v>
      </c>
    </row>
    <row r="889" spans="5:34" ht="12.75" customHeight="1" thickTop="1" thickBot="1" x14ac:dyDescent="0.3">
      <c r="E889" s="9">
        <v>18451</v>
      </c>
      <c r="F889" s="2" t="s">
        <v>56</v>
      </c>
      <c r="G889" s="2">
        <v>7.0000000000000007E-2</v>
      </c>
      <c r="H889" s="2">
        <v>699.99</v>
      </c>
      <c r="I889" s="2">
        <v>24.49</v>
      </c>
      <c r="J889" s="2">
        <v>1606</v>
      </c>
      <c r="K889" s="7" t="str">
        <f>IF(COUNTIF(Table1[Customer ID],Table1[[#This Row],[Customer ID]])&gt;1,"Repeat Customer","One-Time Customer")</f>
        <v>Repeat Customer</v>
      </c>
      <c r="L889" s="2" t="s">
        <v>1609</v>
      </c>
      <c r="M889" s="2" t="s">
        <v>27</v>
      </c>
      <c r="N889" s="2" t="s">
        <v>40</v>
      </c>
      <c r="O889" s="2" t="s">
        <v>77</v>
      </c>
      <c r="P889" s="2" t="s">
        <v>587</v>
      </c>
      <c r="Q889" s="2" t="s">
        <v>236</v>
      </c>
      <c r="R889" s="2" t="s">
        <v>588</v>
      </c>
      <c r="S889" s="2">
        <v>0.41</v>
      </c>
      <c r="T889" s="7">
        <f>Table1[[#This Row],[Profit]]/Table1[[#This Row],[Sales]]</f>
        <v>-4.0623267663043476</v>
      </c>
      <c r="U889" s="2" t="s">
        <v>33</v>
      </c>
      <c r="V889" s="2" t="s">
        <v>53</v>
      </c>
      <c r="W889" s="2" t="s">
        <v>71</v>
      </c>
      <c r="X889" s="2" t="s">
        <v>1611</v>
      </c>
      <c r="Y889" s="2">
        <v>11010</v>
      </c>
      <c r="Z889" s="10">
        <v>42011</v>
      </c>
      <c r="AA889" s="14" t="str">
        <f>TEXT(Table1[[#This Row],[Order Date]],"mmmm")</f>
        <v>January</v>
      </c>
      <c r="AB889" s="8" t="str">
        <f>TEXT(Table1[[#This Row],[Order Date]],"yyyy")</f>
        <v>2015</v>
      </c>
      <c r="AC889" s="10">
        <v>42012</v>
      </c>
      <c r="AD889" s="2">
        <v>-2870.2775999999994</v>
      </c>
      <c r="AE889" s="2">
        <v>1</v>
      </c>
      <c r="AF889" s="2">
        <v>706.56</v>
      </c>
      <c r="AG889" s="2">
        <v>87993</v>
      </c>
      <c r="AH889" s="7" t="str">
        <f>IF(COUNTIF(Returns!$A$2:$A$1635,Orders!AG889)&gt;0,"Returned","Not Returned")</f>
        <v>Not Returned</v>
      </c>
    </row>
    <row r="890" spans="5:34" ht="12.75" customHeight="1" thickTop="1" thickBot="1" x14ac:dyDescent="0.3">
      <c r="E890" s="11">
        <v>18452</v>
      </c>
      <c r="F890" s="12" t="s">
        <v>56</v>
      </c>
      <c r="G890" s="12">
        <v>7.0000000000000007E-2</v>
      </c>
      <c r="H890" s="12">
        <v>6783.02</v>
      </c>
      <c r="I890" s="12">
        <v>24.49</v>
      </c>
      <c r="J890" s="12">
        <v>1606</v>
      </c>
      <c r="K890" s="7" t="str">
        <f>IF(COUNTIF(Table1[Customer ID],Table1[[#This Row],[Customer ID]])&gt;1,"Repeat Customer","One-Time Customer")</f>
        <v>Repeat Customer</v>
      </c>
      <c r="L890" s="12" t="s">
        <v>1609</v>
      </c>
      <c r="M890" s="12" t="s">
        <v>49</v>
      </c>
      <c r="N890" s="12" t="s">
        <v>40</v>
      </c>
      <c r="O890" s="12" t="s">
        <v>77</v>
      </c>
      <c r="P890" s="12" t="s">
        <v>85</v>
      </c>
      <c r="Q890" s="12" t="s">
        <v>236</v>
      </c>
      <c r="R890" s="12" t="s">
        <v>1277</v>
      </c>
      <c r="S890" s="12">
        <v>0.39</v>
      </c>
      <c r="T890" s="7">
        <f>Table1[[#This Row],[Profit]]/Table1[[#This Row],[Sales]]</f>
        <v>5.9433872389978619E-3</v>
      </c>
      <c r="U890" s="12" t="s">
        <v>33</v>
      </c>
      <c r="V890" s="12" t="s">
        <v>53</v>
      </c>
      <c r="W890" s="12" t="s">
        <v>71</v>
      </c>
      <c r="X890" s="12" t="s">
        <v>1611</v>
      </c>
      <c r="Y890" s="12">
        <v>11010</v>
      </c>
      <c r="Z890" s="13">
        <v>42011</v>
      </c>
      <c r="AA890" s="14" t="str">
        <f>TEXT(Table1[[#This Row],[Order Date]],"mmmm")</f>
        <v>January</v>
      </c>
      <c r="AB890" s="8" t="str">
        <f>TEXT(Table1[[#This Row],[Order Date]],"yyyy")</f>
        <v>2015</v>
      </c>
      <c r="AC890" s="13">
        <v>42012</v>
      </c>
      <c r="AD890" s="12">
        <v>77.983599999997679</v>
      </c>
      <c r="AE890" s="12">
        <v>2</v>
      </c>
      <c r="AF890" s="12">
        <v>13121.07</v>
      </c>
      <c r="AG890" s="12">
        <v>87993</v>
      </c>
      <c r="AH890" s="7" t="str">
        <f>IF(COUNTIF(Returns!$A$2:$A$1635,Orders!AG890)&gt;0,"Returned","Not Returned")</f>
        <v>Not Returned</v>
      </c>
    </row>
    <row r="891" spans="5:34" ht="12.75" customHeight="1" thickTop="1" thickBot="1" x14ac:dyDescent="0.3">
      <c r="E891" s="9">
        <v>22921</v>
      </c>
      <c r="F891" s="2" t="s">
        <v>37</v>
      </c>
      <c r="G891" s="2">
        <v>0.01</v>
      </c>
      <c r="H891" s="2">
        <v>15.16</v>
      </c>
      <c r="I891" s="2">
        <v>15.09</v>
      </c>
      <c r="J891" s="2">
        <v>1607</v>
      </c>
      <c r="K891" s="7" t="str">
        <f>IF(COUNTIF(Table1[Customer ID],Table1[[#This Row],[Customer ID]])&gt;1,"Repeat Customer","One-Time Customer")</f>
        <v>Repeat Customer</v>
      </c>
      <c r="L891" s="2" t="s">
        <v>1612</v>
      </c>
      <c r="M891" s="2" t="s">
        <v>49</v>
      </c>
      <c r="N891" s="2" t="s">
        <v>40</v>
      </c>
      <c r="O891" s="2" t="s">
        <v>29</v>
      </c>
      <c r="P891" s="2" t="s">
        <v>109</v>
      </c>
      <c r="Q891" s="2" t="s">
        <v>59</v>
      </c>
      <c r="R891" s="2" t="s">
        <v>1613</v>
      </c>
      <c r="S891" s="2">
        <v>0.39</v>
      </c>
      <c r="T891" s="7">
        <f>Table1[[#This Row],[Profit]]/Table1[[#This Row],[Sales]]</f>
        <v>-1.810682412332101</v>
      </c>
      <c r="U891" s="2" t="s">
        <v>33</v>
      </c>
      <c r="V891" s="2" t="s">
        <v>53</v>
      </c>
      <c r="W891" s="2" t="s">
        <v>71</v>
      </c>
      <c r="X891" s="2" t="s">
        <v>1614</v>
      </c>
      <c r="Y891" s="2">
        <v>11520</v>
      </c>
      <c r="Z891" s="10">
        <v>42109</v>
      </c>
      <c r="AA891" s="14" t="str">
        <f>TEXT(Table1[[#This Row],[Order Date]],"mmmm")</f>
        <v>April</v>
      </c>
      <c r="AB891" s="8" t="str">
        <f>TEXT(Table1[[#This Row],[Order Date]],"yyyy")</f>
        <v>2015</v>
      </c>
      <c r="AC891" s="10">
        <v>42109</v>
      </c>
      <c r="AD891" s="2">
        <v>-200.85899999999998</v>
      </c>
      <c r="AE891" s="2">
        <v>7</v>
      </c>
      <c r="AF891" s="2">
        <v>110.93</v>
      </c>
      <c r="AG891" s="2">
        <v>87994</v>
      </c>
      <c r="AH891" s="7" t="str">
        <f>IF(COUNTIF(Returns!$A$2:$A$1635,Orders!AG891)&gt;0,"Returned","Not Returned")</f>
        <v>Not Returned</v>
      </c>
    </row>
    <row r="892" spans="5:34" ht="12.75" customHeight="1" thickTop="1" thickBot="1" x14ac:dyDescent="0.3">
      <c r="E892" s="11">
        <v>24951</v>
      </c>
      <c r="F892" s="12" t="s">
        <v>106</v>
      </c>
      <c r="G892" s="12">
        <v>0.1</v>
      </c>
      <c r="H892" s="12">
        <v>5.68</v>
      </c>
      <c r="I892" s="12">
        <v>3.6</v>
      </c>
      <c r="J892" s="12">
        <v>1607</v>
      </c>
      <c r="K892" s="7" t="str">
        <f>IF(COUNTIF(Table1[Customer ID],Table1[[#This Row],[Customer ID]])&gt;1,"Repeat Customer","One-Time Customer")</f>
        <v>Repeat Customer</v>
      </c>
      <c r="L892" s="12" t="s">
        <v>1612</v>
      </c>
      <c r="M892" s="12" t="s">
        <v>27</v>
      </c>
      <c r="N892" s="12" t="s">
        <v>40</v>
      </c>
      <c r="O892" s="12" t="s">
        <v>29</v>
      </c>
      <c r="P892" s="12" t="s">
        <v>174</v>
      </c>
      <c r="Q892" s="12" t="s">
        <v>51</v>
      </c>
      <c r="R892" s="12" t="s">
        <v>1615</v>
      </c>
      <c r="S892" s="12">
        <v>0.56000000000000005</v>
      </c>
      <c r="T892" s="7">
        <f>Table1[[#This Row],[Profit]]/Table1[[#This Row],[Sales]]</f>
        <v>-0.28133164343050276</v>
      </c>
      <c r="U892" s="12" t="s">
        <v>33</v>
      </c>
      <c r="V892" s="12" t="s">
        <v>53</v>
      </c>
      <c r="W892" s="12" t="s">
        <v>71</v>
      </c>
      <c r="X892" s="12" t="s">
        <v>1614</v>
      </c>
      <c r="Y892" s="12">
        <v>11520</v>
      </c>
      <c r="Z892" s="13">
        <v>42041</v>
      </c>
      <c r="AA892" s="14" t="str">
        <f>TEXT(Table1[[#This Row],[Order Date]],"mmmm")</f>
        <v>February</v>
      </c>
      <c r="AB892" s="8" t="str">
        <f>TEXT(Table1[[#This Row],[Order Date]],"yyyy")</f>
        <v>2015</v>
      </c>
      <c r="AC892" s="13">
        <v>42045</v>
      </c>
      <c r="AD892" s="12">
        <v>-33.2956</v>
      </c>
      <c r="AE892" s="12">
        <v>21</v>
      </c>
      <c r="AF892" s="12">
        <v>118.35</v>
      </c>
      <c r="AG892" s="12">
        <v>87995</v>
      </c>
      <c r="AH892" s="7" t="str">
        <f>IF(COUNTIF(Returns!$A$2:$A$1635,Orders!AG892)&gt;0,"Returned","Not Returned")</f>
        <v>Not Returned</v>
      </c>
    </row>
    <row r="893" spans="5:34" ht="12.75" customHeight="1" thickTop="1" thickBot="1" x14ac:dyDescent="0.3">
      <c r="E893" s="9">
        <v>22682</v>
      </c>
      <c r="F893" s="2" t="s">
        <v>25</v>
      </c>
      <c r="G893" s="2">
        <v>0.03</v>
      </c>
      <c r="H893" s="2">
        <v>2.16</v>
      </c>
      <c r="I893" s="2">
        <v>6.05</v>
      </c>
      <c r="J893" s="2">
        <v>1609</v>
      </c>
      <c r="K893" s="7" t="str">
        <f>IF(COUNTIF(Table1[Customer ID],Table1[[#This Row],[Customer ID]])&gt;1,"Repeat Customer","One-Time Customer")</f>
        <v>Repeat Customer</v>
      </c>
      <c r="L893" s="2" t="s">
        <v>1616</v>
      </c>
      <c r="M893" s="2" t="s">
        <v>49</v>
      </c>
      <c r="N893" s="2" t="s">
        <v>114</v>
      </c>
      <c r="O893" s="2" t="s">
        <v>29</v>
      </c>
      <c r="P893" s="2" t="s">
        <v>109</v>
      </c>
      <c r="Q893" s="2" t="s">
        <v>59</v>
      </c>
      <c r="R893" s="2" t="s">
        <v>1536</v>
      </c>
      <c r="S893" s="2">
        <v>0.37</v>
      </c>
      <c r="T893" s="7">
        <f>Table1[[#This Row],[Profit]]/Table1[[#This Row],[Sales]]</f>
        <v>-5.2331311380704797</v>
      </c>
      <c r="U893" s="2" t="s">
        <v>33</v>
      </c>
      <c r="V893" s="2" t="s">
        <v>34</v>
      </c>
      <c r="W893" s="2" t="s">
        <v>45</v>
      </c>
      <c r="X893" s="2" t="s">
        <v>1617</v>
      </c>
      <c r="Y893" s="2">
        <v>95823</v>
      </c>
      <c r="Z893" s="10">
        <v>42135</v>
      </c>
      <c r="AA893" s="14" t="str">
        <f>TEXT(Table1[[#This Row],[Order Date]],"mmmm")</f>
        <v>May</v>
      </c>
      <c r="AB893" s="8" t="str">
        <f>TEXT(Table1[[#This Row],[Order Date]],"yyyy")</f>
        <v>2015</v>
      </c>
      <c r="AC893" s="10">
        <v>42136</v>
      </c>
      <c r="AD893" s="2">
        <v>-90.585499999999996</v>
      </c>
      <c r="AE893" s="2">
        <v>7</v>
      </c>
      <c r="AF893" s="2">
        <v>17.309999999999999</v>
      </c>
      <c r="AG893" s="2">
        <v>87824</v>
      </c>
      <c r="AH893" s="7" t="str">
        <f>IF(COUNTIF(Returns!$A$2:$A$1635,Orders!AG893)&gt;0,"Returned","Not Returned")</f>
        <v>Not Returned</v>
      </c>
    </row>
    <row r="894" spans="5:34" ht="12.75" customHeight="1" thickTop="1" thickBot="1" x14ac:dyDescent="0.3">
      <c r="E894" s="11">
        <v>22683</v>
      </c>
      <c r="F894" s="12" t="s">
        <v>25</v>
      </c>
      <c r="G894" s="12">
        <v>0.03</v>
      </c>
      <c r="H894" s="12">
        <v>9.7100000000000009</v>
      </c>
      <c r="I894" s="12">
        <v>9.4499999999999993</v>
      </c>
      <c r="J894" s="12">
        <v>1609</v>
      </c>
      <c r="K894" s="7" t="str">
        <f>IF(COUNTIF(Table1[Customer ID],Table1[[#This Row],[Customer ID]])&gt;1,"Repeat Customer","One-Time Customer")</f>
        <v>Repeat Customer</v>
      </c>
      <c r="L894" s="12" t="s">
        <v>1616</v>
      </c>
      <c r="M894" s="12" t="s">
        <v>49</v>
      </c>
      <c r="N894" s="12" t="s">
        <v>114</v>
      </c>
      <c r="O894" s="12" t="s">
        <v>29</v>
      </c>
      <c r="P894" s="12" t="s">
        <v>141</v>
      </c>
      <c r="Q894" s="12" t="s">
        <v>59</v>
      </c>
      <c r="R894" s="12" t="s">
        <v>510</v>
      </c>
      <c r="S894" s="12">
        <v>0.6</v>
      </c>
      <c r="T894" s="7">
        <f>Table1[[#This Row],[Profit]]/Table1[[#This Row],[Sales]]</f>
        <v>-1.5662139219015281</v>
      </c>
      <c r="U894" s="12" t="s">
        <v>33</v>
      </c>
      <c r="V894" s="12" t="s">
        <v>34</v>
      </c>
      <c r="W894" s="12" t="s">
        <v>45</v>
      </c>
      <c r="X894" s="12" t="s">
        <v>1617</v>
      </c>
      <c r="Y894" s="12">
        <v>95823</v>
      </c>
      <c r="Z894" s="13">
        <v>42135</v>
      </c>
      <c r="AA894" s="14" t="str">
        <f>TEXT(Table1[[#This Row],[Order Date]],"mmmm")</f>
        <v>May</v>
      </c>
      <c r="AB894" s="8" t="str">
        <f>TEXT(Table1[[#This Row],[Order Date]],"yyyy")</f>
        <v>2015</v>
      </c>
      <c r="AC894" s="13">
        <v>42135</v>
      </c>
      <c r="AD894" s="12">
        <v>-36.9</v>
      </c>
      <c r="AE894" s="12">
        <v>2</v>
      </c>
      <c r="AF894" s="12">
        <v>23.56</v>
      </c>
      <c r="AG894" s="12">
        <v>87824</v>
      </c>
      <c r="AH894" s="7" t="str">
        <f>IF(COUNTIF(Returns!$A$2:$A$1635,Orders!AG894)&gt;0,"Returned","Not Returned")</f>
        <v>Not Returned</v>
      </c>
    </row>
    <row r="895" spans="5:34" ht="12.75" customHeight="1" thickTop="1" thickBot="1" x14ac:dyDescent="0.3">
      <c r="E895" s="9">
        <v>18394</v>
      </c>
      <c r="F895" s="2" t="s">
        <v>106</v>
      </c>
      <c r="G895" s="2">
        <v>0.06</v>
      </c>
      <c r="H895" s="2">
        <v>40.97</v>
      </c>
      <c r="I895" s="2">
        <v>1.99</v>
      </c>
      <c r="J895" s="2">
        <v>1614</v>
      </c>
      <c r="K895" s="7" t="str">
        <f>IF(COUNTIF(Table1[Customer ID],Table1[[#This Row],[Customer ID]])&gt;1,"Repeat Customer","One-Time Customer")</f>
        <v>One-Time Customer</v>
      </c>
      <c r="L895" s="2" t="s">
        <v>1618</v>
      </c>
      <c r="M895" s="2" t="s">
        <v>49</v>
      </c>
      <c r="N895" s="2" t="s">
        <v>114</v>
      </c>
      <c r="O895" s="2" t="s">
        <v>77</v>
      </c>
      <c r="P895" s="2" t="s">
        <v>180</v>
      </c>
      <c r="Q895" s="2" t="s">
        <v>51</v>
      </c>
      <c r="R895" s="2" t="s">
        <v>1619</v>
      </c>
      <c r="S895" s="2">
        <v>0.42</v>
      </c>
      <c r="T895" s="7">
        <f>Table1[[#This Row],[Profit]]/Table1[[#This Row],[Sales]]</f>
        <v>0.69</v>
      </c>
      <c r="U895" s="2" t="s">
        <v>33</v>
      </c>
      <c r="V895" s="2" t="s">
        <v>53</v>
      </c>
      <c r="W895" s="2" t="s">
        <v>193</v>
      </c>
      <c r="X895" s="2" t="s">
        <v>1620</v>
      </c>
      <c r="Y895" s="2">
        <v>1748</v>
      </c>
      <c r="Z895" s="10">
        <v>42102</v>
      </c>
      <c r="AA895" s="14" t="str">
        <f>TEXT(Table1[[#This Row],[Order Date]],"mmmm")</f>
        <v>April</v>
      </c>
      <c r="AB895" s="8" t="str">
        <f>TEXT(Table1[[#This Row],[Order Date]],"yyyy")</f>
        <v>2015</v>
      </c>
      <c r="AC895" s="10">
        <v>42106</v>
      </c>
      <c r="AD895" s="2">
        <v>341.19809999999995</v>
      </c>
      <c r="AE895" s="2">
        <v>12</v>
      </c>
      <c r="AF895" s="2">
        <v>494.49</v>
      </c>
      <c r="AG895" s="2">
        <v>87823</v>
      </c>
      <c r="AH895" s="7" t="str">
        <f>IF(COUNTIF(Returns!$A$2:$A$1635,Orders!AG895)&gt;0,"Returned","Not Returned")</f>
        <v>Not Returned</v>
      </c>
    </row>
    <row r="896" spans="5:34" ht="12.75" customHeight="1" thickTop="1" thickBot="1" x14ac:dyDescent="0.3">
      <c r="E896" s="11">
        <v>19501</v>
      </c>
      <c r="F896" s="12" t="s">
        <v>25</v>
      </c>
      <c r="G896" s="12">
        <v>0.09</v>
      </c>
      <c r="H896" s="12">
        <v>12.88</v>
      </c>
      <c r="I896" s="12">
        <v>4.59</v>
      </c>
      <c r="J896" s="12">
        <v>1618</v>
      </c>
      <c r="K896" s="7" t="str">
        <f>IF(COUNTIF(Table1[Customer ID],Table1[[#This Row],[Customer ID]])&gt;1,"Repeat Customer","One-Time Customer")</f>
        <v>One-Time Customer</v>
      </c>
      <c r="L896" s="12" t="s">
        <v>1621</v>
      </c>
      <c r="M896" s="12" t="s">
        <v>49</v>
      </c>
      <c r="N896" s="12" t="s">
        <v>114</v>
      </c>
      <c r="O896" s="12" t="s">
        <v>29</v>
      </c>
      <c r="P896" s="12" t="s">
        <v>174</v>
      </c>
      <c r="Q896" s="12" t="s">
        <v>31</v>
      </c>
      <c r="R896" s="12" t="s">
        <v>1622</v>
      </c>
      <c r="S896" s="12">
        <v>0.82</v>
      </c>
      <c r="T896" s="7">
        <f>Table1[[#This Row],[Profit]]/Table1[[#This Row],[Sales]]</f>
        <v>-1.1075064820084741</v>
      </c>
      <c r="U896" s="12" t="s">
        <v>33</v>
      </c>
      <c r="V896" s="12" t="s">
        <v>61</v>
      </c>
      <c r="W896" s="12" t="s">
        <v>703</v>
      </c>
      <c r="X896" s="12" t="s">
        <v>1623</v>
      </c>
      <c r="Y896" s="12">
        <v>46322</v>
      </c>
      <c r="Z896" s="13">
        <v>42100</v>
      </c>
      <c r="AA896" s="14" t="str">
        <f>TEXT(Table1[[#This Row],[Order Date]],"mmmm")</f>
        <v>April</v>
      </c>
      <c r="AB896" s="8" t="str">
        <f>TEXT(Table1[[#This Row],[Order Date]],"yyyy")</f>
        <v>2015</v>
      </c>
      <c r="AC896" s="13">
        <v>42100</v>
      </c>
      <c r="AD896" s="12">
        <v>-175.13</v>
      </c>
      <c r="AE896" s="12">
        <v>13</v>
      </c>
      <c r="AF896" s="12">
        <v>158.13</v>
      </c>
      <c r="AG896" s="12">
        <v>90248</v>
      </c>
      <c r="AH896" s="7" t="str">
        <f>IF(COUNTIF(Returns!$A$2:$A$1635,Orders!AG896)&gt;0,"Returned","Not Returned")</f>
        <v>Not Returned</v>
      </c>
    </row>
    <row r="897" spans="5:34" ht="12.75" customHeight="1" thickTop="1" thickBot="1" x14ac:dyDescent="0.3">
      <c r="E897" s="9">
        <v>19502</v>
      </c>
      <c r="F897" s="2" t="s">
        <v>25</v>
      </c>
      <c r="G897" s="2">
        <v>0.02</v>
      </c>
      <c r="H897" s="2">
        <v>45.99</v>
      </c>
      <c r="I897" s="2">
        <v>4.99</v>
      </c>
      <c r="J897" s="2">
        <v>1620</v>
      </c>
      <c r="K897" s="7" t="str">
        <f>IF(COUNTIF(Table1[Customer ID],Table1[[#This Row],[Customer ID]])&gt;1,"Repeat Customer","One-Time Customer")</f>
        <v>One-Time Customer</v>
      </c>
      <c r="L897" s="2" t="s">
        <v>1624</v>
      </c>
      <c r="M897" s="2" t="s">
        <v>27</v>
      </c>
      <c r="N897" s="2" t="s">
        <v>114</v>
      </c>
      <c r="O897" s="2" t="s">
        <v>77</v>
      </c>
      <c r="P897" s="2" t="s">
        <v>78</v>
      </c>
      <c r="Q897" s="2" t="s">
        <v>59</v>
      </c>
      <c r="R897" s="2" t="s">
        <v>1625</v>
      </c>
      <c r="S897" s="2">
        <v>0.56999999999999995</v>
      </c>
      <c r="T897" s="7">
        <f>Table1[[#This Row],[Profit]]/Table1[[#This Row],[Sales]]</f>
        <v>2.4292988160235569E-2</v>
      </c>
      <c r="U897" s="2" t="s">
        <v>33</v>
      </c>
      <c r="V897" s="2" t="s">
        <v>53</v>
      </c>
      <c r="W897" s="2" t="s">
        <v>234</v>
      </c>
      <c r="X897" s="2" t="s">
        <v>1211</v>
      </c>
      <c r="Y897" s="2">
        <v>17602</v>
      </c>
      <c r="Z897" s="10">
        <v>42100</v>
      </c>
      <c r="AA897" s="14" t="str">
        <f>TEXT(Table1[[#This Row],[Order Date]],"mmmm")</f>
        <v>April</v>
      </c>
      <c r="AB897" s="8" t="str">
        <f>TEXT(Table1[[#This Row],[Order Date]],"yyyy")</f>
        <v>2015</v>
      </c>
      <c r="AC897" s="10">
        <v>42101</v>
      </c>
      <c r="AD897" s="2">
        <v>3.96</v>
      </c>
      <c r="AE897" s="2">
        <v>4</v>
      </c>
      <c r="AF897" s="2">
        <v>163.01</v>
      </c>
      <c r="AG897" s="2">
        <v>90248</v>
      </c>
      <c r="AH897" s="7" t="str">
        <f>IF(COUNTIF(Returns!$A$2:$A$1635,Orders!AG897)&gt;0,"Returned","Not Returned")</f>
        <v>Not Returned</v>
      </c>
    </row>
    <row r="898" spans="5:34" ht="12.75" customHeight="1" thickTop="1" thickBot="1" x14ac:dyDescent="0.3">
      <c r="E898" s="11">
        <v>23750</v>
      </c>
      <c r="F898" s="12" t="s">
        <v>25</v>
      </c>
      <c r="G898" s="12">
        <v>0.06</v>
      </c>
      <c r="H898" s="12">
        <v>15.01</v>
      </c>
      <c r="I898" s="12">
        <v>8.4</v>
      </c>
      <c r="J898" s="12">
        <v>1623</v>
      </c>
      <c r="K898" s="7" t="str">
        <f>IF(COUNTIF(Table1[Customer ID],Table1[[#This Row],[Customer ID]])&gt;1,"Repeat Customer","One-Time Customer")</f>
        <v>Repeat Customer</v>
      </c>
      <c r="L898" s="12" t="s">
        <v>1626</v>
      </c>
      <c r="M898" s="12" t="s">
        <v>49</v>
      </c>
      <c r="N898" s="12" t="s">
        <v>58</v>
      </c>
      <c r="O898" s="12" t="s">
        <v>29</v>
      </c>
      <c r="P898" s="12" t="s">
        <v>109</v>
      </c>
      <c r="Q898" s="12" t="s">
        <v>59</v>
      </c>
      <c r="R898" s="12" t="s">
        <v>1627</v>
      </c>
      <c r="S898" s="12">
        <v>0.39</v>
      </c>
      <c r="T898" s="7">
        <f>Table1[[#This Row],[Profit]]/Table1[[#This Row],[Sales]]</f>
        <v>4.8549723756906105E-3</v>
      </c>
      <c r="U898" s="12" t="s">
        <v>33</v>
      </c>
      <c r="V898" s="12" t="s">
        <v>61</v>
      </c>
      <c r="W898" s="12" t="s">
        <v>703</v>
      </c>
      <c r="X898" s="12" t="s">
        <v>1628</v>
      </c>
      <c r="Y898" s="12">
        <v>46375</v>
      </c>
      <c r="Z898" s="13">
        <v>42148</v>
      </c>
      <c r="AA898" s="14" t="str">
        <f>TEXT(Table1[[#This Row],[Order Date]],"mmmm")</f>
        <v>May</v>
      </c>
      <c r="AB898" s="8" t="str">
        <f>TEXT(Table1[[#This Row],[Order Date]],"yyyy")</f>
        <v>2015</v>
      </c>
      <c r="AC898" s="13">
        <v>42150</v>
      </c>
      <c r="AD898" s="12">
        <v>1.6169000000000011</v>
      </c>
      <c r="AE898" s="12">
        <v>22</v>
      </c>
      <c r="AF898" s="12">
        <v>333.04</v>
      </c>
      <c r="AG898" s="12">
        <v>87611</v>
      </c>
      <c r="AH898" s="7" t="str">
        <f>IF(COUNTIF(Returns!$A$2:$A$1635,Orders!AG898)&gt;0,"Returned","Not Returned")</f>
        <v>Not Returned</v>
      </c>
    </row>
    <row r="899" spans="5:34" ht="12.75" customHeight="1" thickTop="1" thickBot="1" x14ac:dyDescent="0.3">
      <c r="E899" s="9">
        <v>23751</v>
      </c>
      <c r="F899" s="2" t="s">
        <v>25</v>
      </c>
      <c r="G899" s="2">
        <v>0.09</v>
      </c>
      <c r="H899" s="2">
        <v>40.479999999999997</v>
      </c>
      <c r="I899" s="2">
        <v>19.989999999999998</v>
      </c>
      <c r="J899" s="2">
        <v>1623</v>
      </c>
      <c r="K899" s="7" t="str">
        <f>IF(COUNTIF(Table1[Customer ID],Table1[[#This Row],[Customer ID]])&gt;1,"Repeat Customer","One-Time Customer")</f>
        <v>Repeat Customer</v>
      </c>
      <c r="L899" s="2" t="s">
        <v>1626</v>
      </c>
      <c r="M899" s="2" t="s">
        <v>49</v>
      </c>
      <c r="N899" s="2" t="s">
        <v>58</v>
      </c>
      <c r="O899" s="2" t="s">
        <v>77</v>
      </c>
      <c r="P899" s="2" t="s">
        <v>180</v>
      </c>
      <c r="Q899" s="2" t="s">
        <v>59</v>
      </c>
      <c r="R899" s="2" t="s">
        <v>830</v>
      </c>
      <c r="S899" s="2">
        <v>0.77</v>
      </c>
      <c r="T899" s="7">
        <f>Table1[[#This Row],[Profit]]/Table1[[#This Row],[Sales]]</f>
        <v>0.13841757683515379</v>
      </c>
      <c r="U899" s="2" t="s">
        <v>33</v>
      </c>
      <c r="V899" s="2" t="s">
        <v>61</v>
      </c>
      <c r="W899" s="2" t="s">
        <v>703</v>
      </c>
      <c r="X899" s="2" t="s">
        <v>1628</v>
      </c>
      <c r="Y899" s="2">
        <v>46375</v>
      </c>
      <c r="Z899" s="10">
        <v>42148</v>
      </c>
      <c r="AA899" s="14" t="str">
        <f>TEXT(Table1[[#This Row],[Order Date]],"mmmm")</f>
        <v>May</v>
      </c>
      <c r="AB899" s="8" t="str">
        <f>TEXT(Table1[[#This Row],[Order Date]],"yyyy")</f>
        <v>2015</v>
      </c>
      <c r="AC899" s="10">
        <v>42150</v>
      </c>
      <c r="AD899" s="2">
        <v>65.394000000000062</v>
      </c>
      <c r="AE899" s="2">
        <v>12</v>
      </c>
      <c r="AF899" s="2">
        <v>472.44</v>
      </c>
      <c r="AG899" s="2">
        <v>87611</v>
      </c>
      <c r="AH899" s="7" t="str">
        <f>IF(COUNTIF(Returns!$A$2:$A$1635,Orders!AG899)&gt;0,"Returned","Not Returned")</f>
        <v>Not Returned</v>
      </c>
    </row>
    <row r="900" spans="5:34" ht="12.75" customHeight="1" thickTop="1" thickBot="1" x14ac:dyDescent="0.3">
      <c r="E900" s="11">
        <v>23752</v>
      </c>
      <c r="F900" s="12" t="s">
        <v>25</v>
      </c>
      <c r="G900" s="12">
        <v>0.05</v>
      </c>
      <c r="H900" s="12">
        <v>12.28</v>
      </c>
      <c r="I900" s="12">
        <v>6.13</v>
      </c>
      <c r="J900" s="12">
        <v>1623</v>
      </c>
      <c r="K900" s="7" t="str">
        <f>IF(COUNTIF(Table1[Customer ID],Table1[[#This Row],[Customer ID]])&gt;1,"Repeat Customer","One-Time Customer")</f>
        <v>Repeat Customer</v>
      </c>
      <c r="L900" s="12" t="s">
        <v>1626</v>
      </c>
      <c r="M900" s="12" t="s">
        <v>49</v>
      </c>
      <c r="N900" s="12" t="s">
        <v>58</v>
      </c>
      <c r="O900" s="12" t="s">
        <v>29</v>
      </c>
      <c r="P900" s="12" t="s">
        <v>141</v>
      </c>
      <c r="Q900" s="12" t="s">
        <v>59</v>
      </c>
      <c r="R900" s="12" t="s">
        <v>1461</v>
      </c>
      <c r="S900" s="12">
        <v>0.56999999999999995</v>
      </c>
      <c r="T900" s="7">
        <f>Table1[[#This Row],[Profit]]/Table1[[#This Row],[Sales]]</f>
        <v>7.1329418045915652E-2</v>
      </c>
      <c r="U900" s="12" t="s">
        <v>33</v>
      </c>
      <c r="V900" s="12" t="s">
        <v>61</v>
      </c>
      <c r="W900" s="12" t="s">
        <v>703</v>
      </c>
      <c r="X900" s="12" t="s">
        <v>1628</v>
      </c>
      <c r="Y900" s="12">
        <v>46375</v>
      </c>
      <c r="Z900" s="13">
        <v>42148</v>
      </c>
      <c r="AA900" s="14" t="str">
        <f>TEXT(Table1[[#This Row],[Order Date]],"mmmm")</f>
        <v>May</v>
      </c>
      <c r="AB900" s="8" t="str">
        <f>TEXT(Table1[[#This Row],[Order Date]],"yyyy")</f>
        <v>2015</v>
      </c>
      <c r="AC900" s="13">
        <v>42149</v>
      </c>
      <c r="AD900" s="12">
        <v>1.3360000000000003</v>
      </c>
      <c r="AE900" s="12">
        <v>1</v>
      </c>
      <c r="AF900" s="12">
        <v>18.73</v>
      </c>
      <c r="AG900" s="12">
        <v>87611</v>
      </c>
      <c r="AH900" s="7" t="str">
        <f>IF(COUNTIF(Returns!$A$2:$A$1635,Orders!AG900)&gt;0,"Returned","Not Returned")</f>
        <v>Not Returned</v>
      </c>
    </row>
    <row r="901" spans="5:34" ht="12.75" customHeight="1" thickTop="1" thickBot="1" x14ac:dyDescent="0.3">
      <c r="E901" s="9">
        <v>21145</v>
      </c>
      <c r="F901" s="2" t="s">
        <v>56</v>
      </c>
      <c r="G901" s="2">
        <v>0.08</v>
      </c>
      <c r="H901" s="2">
        <v>213.45</v>
      </c>
      <c r="I901" s="2">
        <v>14.7</v>
      </c>
      <c r="J901" s="2">
        <v>1625</v>
      </c>
      <c r="K901" s="7" t="str">
        <f>IF(COUNTIF(Table1[Customer ID],Table1[[#This Row],[Customer ID]])&gt;1,"Repeat Customer","One-Time Customer")</f>
        <v>Repeat Customer</v>
      </c>
      <c r="L901" s="2" t="s">
        <v>1629</v>
      </c>
      <c r="M901" s="2" t="s">
        <v>39</v>
      </c>
      <c r="N901" s="2" t="s">
        <v>40</v>
      </c>
      <c r="O901" s="2" t="s">
        <v>77</v>
      </c>
      <c r="P901" s="2" t="s">
        <v>85</v>
      </c>
      <c r="Q901" s="2" t="s">
        <v>43</v>
      </c>
      <c r="R901" s="2" t="s">
        <v>291</v>
      </c>
      <c r="S901" s="2">
        <v>0.59</v>
      </c>
      <c r="T901" s="7">
        <f>Table1[[#This Row],[Profit]]/Table1[[#This Row],[Sales]]</f>
        <v>0.69</v>
      </c>
      <c r="U901" s="2" t="s">
        <v>33</v>
      </c>
      <c r="V901" s="2" t="s">
        <v>53</v>
      </c>
      <c r="W901" s="2" t="s">
        <v>71</v>
      </c>
      <c r="X901" s="2" t="s">
        <v>1630</v>
      </c>
      <c r="Y901" s="2">
        <v>11542</v>
      </c>
      <c r="Z901" s="10">
        <v>42090</v>
      </c>
      <c r="AA901" s="14" t="str">
        <f>TEXT(Table1[[#This Row],[Order Date]],"mmmm")</f>
        <v>March</v>
      </c>
      <c r="AB901" s="8" t="str">
        <f>TEXT(Table1[[#This Row],[Order Date]],"yyyy")</f>
        <v>2015</v>
      </c>
      <c r="AC901" s="10">
        <v>42092</v>
      </c>
      <c r="AD901" s="2">
        <v>1674.7541999999999</v>
      </c>
      <c r="AE901" s="2">
        <v>12</v>
      </c>
      <c r="AF901" s="2">
        <v>2427.1799999999998</v>
      </c>
      <c r="AG901" s="2">
        <v>90600</v>
      </c>
      <c r="AH901" s="7" t="str">
        <f>IF(COUNTIF(Returns!$A$2:$A$1635,Orders!AG901)&gt;0,"Returned","Not Returned")</f>
        <v>Not Returned</v>
      </c>
    </row>
    <row r="902" spans="5:34" ht="12.75" customHeight="1" thickTop="1" thickBot="1" x14ac:dyDescent="0.3">
      <c r="E902" s="11">
        <v>21146</v>
      </c>
      <c r="F902" s="12" t="s">
        <v>56</v>
      </c>
      <c r="G902" s="12">
        <v>0.1</v>
      </c>
      <c r="H902" s="12">
        <v>55.98</v>
      </c>
      <c r="I902" s="12">
        <v>13.88</v>
      </c>
      <c r="J902" s="12">
        <v>1625</v>
      </c>
      <c r="K902" s="7" t="str">
        <f>IF(COUNTIF(Table1[Customer ID],Table1[[#This Row],[Customer ID]])&gt;1,"Repeat Customer","One-Time Customer")</f>
        <v>Repeat Customer</v>
      </c>
      <c r="L902" s="12" t="s">
        <v>1629</v>
      </c>
      <c r="M902" s="12" t="s">
        <v>49</v>
      </c>
      <c r="N902" s="12" t="s">
        <v>40</v>
      </c>
      <c r="O902" s="12" t="s">
        <v>29</v>
      </c>
      <c r="P902" s="12" t="s">
        <v>93</v>
      </c>
      <c r="Q902" s="12" t="s">
        <v>59</v>
      </c>
      <c r="R902" s="12" t="s">
        <v>1631</v>
      </c>
      <c r="S902" s="12">
        <v>0.36</v>
      </c>
      <c r="T902" s="7">
        <f>Table1[[#This Row],[Profit]]/Table1[[#This Row],[Sales]]</f>
        <v>0.69</v>
      </c>
      <c r="U902" s="12" t="s">
        <v>33</v>
      </c>
      <c r="V902" s="12" t="s">
        <v>53</v>
      </c>
      <c r="W902" s="12" t="s">
        <v>71</v>
      </c>
      <c r="X902" s="12" t="s">
        <v>1630</v>
      </c>
      <c r="Y902" s="12">
        <v>11542</v>
      </c>
      <c r="Z902" s="13">
        <v>42090</v>
      </c>
      <c r="AA902" s="14" t="str">
        <f>TEXT(Table1[[#This Row],[Order Date]],"mmmm")</f>
        <v>March</v>
      </c>
      <c r="AB902" s="8" t="str">
        <f>TEXT(Table1[[#This Row],[Order Date]],"yyyy")</f>
        <v>2015</v>
      </c>
      <c r="AC902" s="13">
        <v>42092</v>
      </c>
      <c r="AD902" s="12">
        <v>300.04649999999998</v>
      </c>
      <c r="AE902" s="12">
        <v>8</v>
      </c>
      <c r="AF902" s="12">
        <v>434.85</v>
      </c>
      <c r="AG902" s="12">
        <v>90600</v>
      </c>
      <c r="AH902" s="7" t="str">
        <f>IF(COUNTIF(Returns!$A$2:$A$1635,Orders!AG902)&gt;0,"Returned","Not Returned")</f>
        <v>Not Returned</v>
      </c>
    </row>
    <row r="903" spans="5:34" ht="12.75" customHeight="1" thickTop="1" thickBot="1" x14ac:dyDescent="0.3">
      <c r="E903" s="9">
        <v>21147</v>
      </c>
      <c r="F903" s="2" t="s">
        <v>56</v>
      </c>
      <c r="G903" s="2">
        <v>0</v>
      </c>
      <c r="H903" s="2">
        <v>16.059999999999999</v>
      </c>
      <c r="I903" s="2">
        <v>8.34</v>
      </c>
      <c r="J903" s="2">
        <v>1625</v>
      </c>
      <c r="K903" s="7" t="str">
        <f>IF(COUNTIF(Table1[Customer ID],Table1[[#This Row],[Customer ID]])&gt;1,"Repeat Customer","One-Time Customer")</f>
        <v>Repeat Customer</v>
      </c>
      <c r="L903" s="2" t="s">
        <v>1629</v>
      </c>
      <c r="M903" s="2" t="s">
        <v>49</v>
      </c>
      <c r="N903" s="2" t="s">
        <v>40</v>
      </c>
      <c r="O903" s="2" t="s">
        <v>29</v>
      </c>
      <c r="P903" s="2" t="s">
        <v>141</v>
      </c>
      <c r="Q903" s="2" t="s">
        <v>59</v>
      </c>
      <c r="R903" s="2" t="s">
        <v>1632</v>
      </c>
      <c r="S903" s="2">
        <v>0.59</v>
      </c>
      <c r="T903" s="7">
        <f>Table1[[#This Row],[Profit]]/Table1[[#This Row],[Sales]]</f>
        <v>-1.4660751565762005</v>
      </c>
      <c r="U903" s="2" t="s">
        <v>33</v>
      </c>
      <c r="V903" s="2" t="s">
        <v>53</v>
      </c>
      <c r="W903" s="2" t="s">
        <v>71</v>
      </c>
      <c r="X903" s="2" t="s">
        <v>1630</v>
      </c>
      <c r="Y903" s="2">
        <v>11542</v>
      </c>
      <c r="Z903" s="10">
        <v>42090</v>
      </c>
      <c r="AA903" s="14" t="str">
        <f>TEXT(Table1[[#This Row],[Order Date]],"mmmm")</f>
        <v>March</v>
      </c>
      <c r="AB903" s="8" t="str">
        <f>TEXT(Table1[[#This Row],[Order Date]],"yyyy")</f>
        <v>2015</v>
      </c>
      <c r="AC903" s="10">
        <v>42091</v>
      </c>
      <c r="AD903" s="2">
        <v>-28.09</v>
      </c>
      <c r="AE903" s="2">
        <v>1</v>
      </c>
      <c r="AF903" s="2">
        <v>19.16</v>
      </c>
      <c r="AG903" s="2">
        <v>90600</v>
      </c>
      <c r="AH903" s="7" t="str">
        <f>IF(COUNTIF(Returns!$A$2:$A$1635,Orders!AG903)&gt;0,"Returned","Not Returned")</f>
        <v>Not Returned</v>
      </c>
    </row>
    <row r="904" spans="5:34" ht="12.75" customHeight="1" thickTop="1" thickBot="1" x14ac:dyDescent="0.3">
      <c r="E904" s="11">
        <v>21270</v>
      </c>
      <c r="F904" s="12" t="s">
        <v>56</v>
      </c>
      <c r="G904" s="12">
        <v>0</v>
      </c>
      <c r="H904" s="12">
        <v>209.37</v>
      </c>
      <c r="I904" s="12">
        <v>69</v>
      </c>
      <c r="J904" s="12">
        <v>1625</v>
      </c>
      <c r="K904" s="7" t="str">
        <f>IF(COUNTIF(Table1[Customer ID],Table1[[#This Row],[Customer ID]])&gt;1,"Repeat Customer","One-Time Customer")</f>
        <v>Repeat Customer</v>
      </c>
      <c r="L904" s="12" t="s">
        <v>1629</v>
      </c>
      <c r="M904" s="12" t="s">
        <v>49</v>
      </c>
      <c r="N904" s="12" t="s">
        <v>40</v>
      </c>
      <c r="O904" s="12" t="s">
        <v>41</v>
      </c>
      <c r="P904" s="12" t="s">
        <v>152</v>
      </c>
      <c r="Q904" s="12" t="s">
        <v>236</v>
      </c>
      <c r="R904" s="12" t="s">
        <v>1633</v>
      </c>
      <c r="S904" s="12">
        <v>0.79</v>
      </c>
      <c r="T904" s="7">
        <f>Table1[[#This Row],[Profit]]/Table1[[#This Row],[Sales]]</f>
        <v>-0.13424899946935531</v>
      </c>
      <c r="U904" s="12" t="s">
        <v>33</v>
      </c>
      <c r="V904" s="12" t="s">
        <v>53</v>
      </c>
      <c r="W904" s="12" t="s">
        <v>71</v>
      </c>
      <c r="X904" s="12" t="s">
        <v>1630</v>
      </c>
      <c r="Y904" s="12">
        <v>11542</v>
      </c>
      <c r="Z904" s="13">
        <v>42051</v>
      </c>
      <c r="AA904" s="14" t="str">
        <f>TEXT(Table1[[#This Row],[Order Date]],"mmmm")</f>
        <v>February</v>
      </c>
      <c r="AB904" s="8" t="str">
        <f>TEXT(Table1[[#This Row],[Order Date]],"yyyy")</f>
        <v>2015</v>
      </c>
      <c r="AC904" s="13">
        <v>42053</v>
      </c>
      <c r="AD904" s="12">
        <v>-263.1119290800001</v>
      </c>
      <c r="AE904" s="12">
        <v>11</v>
      </c>
      <c r="AF904" s="12">
        <v>1959.88</v>
      </c>
      <c r="AG904" s="12">
        <v>90601</v>
      </c>
      <c r="AH904" s="7" t="str">
        <f>IF(COUNTIF(Returns!$A$2:$A$1635,Orders!AG904)&gt;0,"Returned","Not Returned")</f>
        <v>Not Returned</v>
      </c>
    </row>
    <row r="905" spans="5:34" ht="12.75" customHeight="1" thickTop="1" thickBot="1" x14ac:dyDescent="0.3">
      <c r="E905" s="9">
        <v>23604</v>
      </c>
      <c r="F905" s="2" t="s">
        <v>25</v>
      </c>
      <c r="G905" s="2">
        <v>0.06</v>
      </c>
      <c r="H905" s="2">
        <v>43.57</v>
      </c>
      <c r="I905" s="2">
        <v>16.36</v>
      </c>
      <c r="J905" s="2">
        <v>1627</v>
      </c>
      <c r="K905" s="7" t="str">
        <f>IF(COUNTIF(Table1[Customer ID],Table1[[#This Row],[Customer ID]])&gt;1,"Repeat Customer","One-Time Customer")</f>
        <v>One-Time Customer</v>
      </c>
      <c r="L905" s="2" t="s">
        <v>1634</v>
      </c>
      <c r="M905" s="2" t="s">
        <v>49</v>
      </c>
      <c r="N905" s="2" t="s">
        <v>28</v>
      </c>
      <c r="O905" s="2" t="s">
        <v>29</v>
      </c>
      <c r="P905" s="2" t="s">
        <v>141</v>
      </c>
      <c r="Q905" s="2" t="s">
        <v>59</v>
      </c>
      <c r="R905" s="2" t="s">
        <v>1635</v>
      </c>
      <c r="S905" s="2">
        <v>0.55000000000000004</v>
      </c>
      <c r="T905" s="7">
        <f>Table1[[#This Row],[Profit]]/Table1[[#This Row],[Sales]]</f>
        <v>-5.4646840148698889E-2</v>
      </c>
      <c r="U905" s="2" t="s">
        <v>33</v>
      </c>
      <c r="V905" s="2" t="s">
        <v>136</v>
      </c>
      <c r="W905" s="2" t="s">
        <v>244</v>
      </c>
      <c r="X905" s="2" t="s">
        <v>1636</v>
      </c>
      <c r="Y905" s="2">
        <v>37743</v>
      </c>
      <c r="Z905" s="10">
        <v>42152</v>
      </c>
      <c r="AA905" s="14" t="str">
        <f>TEXT(Table1[[#This Row],[Order Date]],"mmmm")</f>
        <v>May</v>
      </c>
      <c r="AB905" s="8" t="str">
        <f>TEXT(Table1[[#This Row],[Order Date]],"yyyy")</f>
        <v>2015</v>
      </c>
      <c r="AC905" s="10">
        <v>42154</v>
      </c>
      <c r="AD905" s="2">
        <v>-38.808</v>
      </c>
      <c r="AE905" s="2">
        <v>17</v>
      </c>
      <c r="AF905" s="2">
        <v>710.16</v>
      </c>
      <c r="AG905" s="2">
        <v>90602</v>
      </c>
      <c r="AH905" s="7" t="str">
        <f>IF(COUNTIF(Returns!$A$2:$A$1635,Orders!AG905)&gt;0,"Returned","Not Returned")</f>
        <v>Not Returned</v>
      </c>
    </row>
    <row r="906" spans="5:34" ht="12.75" customHeight="1" thickTop="1" thickBot="1" x14ac:dyDescent="0.3">
      <c r="E906" s="11">
        <v>19769</v>
      </c>
      <c r="F906" s="12" t="s">
        <v>25</v>
      </c>
      <c r="G906" s="12">
        <v>0.08</v>
      </c>
      <c r="H906" s="12">
        <v>8.09</v>
      </c>
      <c r="I906" s="12">
        <v>7.96</v>
      </c>
      <c r="J906" s="12">
        <v>1632</v>
      </c>
      <c r="K906" s="7" t="str">
        <f>IF(COUNTIF(Table1[Customer ID],Table1[[#This Row],[Customer ID]])&gt;1,"Repeat Customer","One-Time Customer")</f>
        <v>Repeat Customer</v>
      </c>
      <c r="L906" s="12" t="s">
        <v>1637</v>
      </c>
      <c r="M906" s="12" t="s">
        <v>27</v>
      </c>
      <c r="N906" s="12" t="s">
        <v>40</v>
      </c>
      <c r="O906" s="12" t="s">
        <v>41</v>
      </c>
      <c r="P906" s="12" t="s">
        <v>50</v>
      </c>
      <c r="Q906" s="12" t="s">
        <v>59</v>
      </c>
      <c r="R906" s="12" t="s">
        <v>157</v>
      </c>
      <c r="S906" s="12">
        <v>0.49</v>
      </c>
      <c r="T906" s="7">
        <f>Table1[[#This Row],[Profit]]/Table1[[#This Row],[Sales]]</f>
        <v>0.33127461139896375</v>
      </c>
      <c r="U906" s="12" t="s">
        <v>33</v>
      </c>
      <c r="V906" s="12" t="s">
        <v>136</v>
      </c>
      <c r="W906" s="12" t="s">
        <v>671</v>
      </c>
      <c r="X906" s="12" t="s">
        <v>1638</v>
      </c>
      <c r="Y906" s="12">
        <v>39401</v>
      </c>
      <c r="Z906" s="13">
        <v>42019</v>
      </c>
      <c r="AA906" s="14" t="str">
        <f>TEXT(Table1[[#This Row],[Order Date]],"mmmm")</f>
        <v>January</v>
      </c>
      <c r="AB906" s="8" t="str">
        <f>TEXT(Table1[[#This Row],[Order Date]],"yyyy")</f>
        <v>2015</v>
      </c>
      <c r="AC906" s="13">
        <v>42020</v>
      </c>
      <c r="AD906" s="12">
        <v>15.984</v>
      </c>
      <c r="AE906" s="12">
        <v>6</v>
      </c>
      <c r="AF906" s="12">
        <v>48.25</v>
      </c>
      <c r="AG906" s="12">
        <v>90530</v>
      </c>
      <c r="AH906" s="7" t="str">
        <f>IF(COUNTIF(Returns!$A$2:$A$1635,Orders!AG906)&gt;0,"Returned","Not Returned")</f>
        <v>Not Returned</v>
      </c>
    </row>
    <row r="907" spans="5:34" ht="12.75" customHeight="1" thickTop="1" thickBot="1" x14ac:dyDescent="0.3">
      <c r="E907" s="9">
        <v>20359</v>
      </c>
      <c r="F907" s="2" t="s">
        <v>25</v>
      </c>
      <c r="G907" s="2">
        <v>0.02</v>
      </c>
      <c r="H907" s="2">
        <v>25.99</v>
      </c>
      <c r="I907" s="2">
        <v>5.37</v>
      </c>
      <c r="J907" s="2">
        <v>1632</v>
      </c>
      <c r="K907" s="7" t="str">
        <f>IF(COUNTIF(Table1[Customer ID],Table1[[#This Row],[Customer ID]])&gt;1,"Repeat Customer","One-Time Customer")</f>
        <v>Repeat Customer</v>
      </c>
      <c r="L907" s="2" t="s">
        <v>1637</v>
      </c>
      <c r="M907" s="2" t="s">
        <v>49</v>
      </c>
      <c r="N907" s="2" t="s">
        <v>40</v>
      </c>
      <c r="O907" s="2" t="s">
        <v>29</v>
      </c>
      <c r="P907" s="2" t="s">
        <v>30</v>
      </c>
      <c r="Q907" s="2" t="s">
        <v>59</v>
      </c>
      <c r="R907" s="2" t="s">
        <v>1639</v>
      </c>
      <c r="S907" s="2">
        <v>0.56000000000000005</v>
      </c>
      <c r="T907" s="7">
        <f>Table1[[#This Row],[Profit]]/Table1[[#This Row],[Sales]]</f>
        <v>-0.36243216576221016</v>
      </c>
      <c r="U907" s="2" t="s">
        <v>33</v>
      </c>
      <c r="V907" s="2" t="s">
        <v>136</v>
      </c>
      <c r="W907" s="2" t="s">
        <v>671</v>
      </c>
      <c r="X907" s="2" t="s">
        <v>1638</v>
      </c>
      <c r="Y907" s="2">
        <v>39401</v>
      </c>
      <c r="Z907" s="10">
        <v>42109</v>
      </c>
      <c r="AA907" s="14" t="str">
        <f>TEXT(Table1[[#This Row],[Order Date]],"mmmm")</f>
        <v>April</v>
      </c>
      <c r="AB907" s="8" t="str">
        <f>TEXT(Table1[[#This Row],[Order Date]],"yyyy")</f>
        <v>2015</v>
      </c>
      <c r="AC907" s="10">
        <v>42111</v>
      </c>
      <c r="AD907" s="2">
        <v>-88.158000000000001</v>
      </c>
      <c r="AE907" s="2">
        <v>9</v>
      </c>
      <c r="AF907" s="2">
        <v>243.24</v>
      </c>
      <c r="AG907" s="2">
        <v>90533</v>
      </c>
      <c r="AH907" s="7" t="str">
        <f>IF(COUNTIF(Returns!$A$2:$A$1635,Orders!AG907)&gt;0,"Returned","Not Returned")</f>
        <v>Not Returned</v>
      </c>
    </row>
    <row r="908" spans="5:34" ht="12.75" customHeight="1" thickTop="1" thickBot="1" x14ac:dyDescent="0.3">
      <c r="E908" s="11">
        <v>24786</v>
      </c>
      <c r="F908" s="12" t="s">
        <v>37</v>
      </c>
      <c r="G908" s="12">
        <v>0.03</v>
      </c>
      <c r="H908" s="12">
        <v>5.98</v>
      </c>
      <c r="I908" s="12">
        <v>3.85</v>
      </c>
      <c r="J908" s="12">
        <v>1633</v>
      </c>
      <c r="K908" s="7" t="str">
        <f>IF(COUNTIF(Table1[Customer ID],Table1[[#This Row],[Customer ID]])&gt;1,"Repeat Customer","One-Time Customer")</f>
        <v>One-Time Customer</v>
      </c>
      <c r="L908" s="12" t="s">
        <v>1640</v>
      </c>
      <c r="M908" s="12" t="s">
        <v>49</v>
      </c>
      <c r="N908" s="12" t="s">
        <v>40</v>
      </c>
      <c r="O908" s="12" t="s">
        <v>77</v>
      </c>
      <c r="P908" s="12" t="s">
        <v>180</v>
      </c>
      <c r="Q908" s="12" t="s">
        <v>51</v>
      </c>
      <c r="R908" s="12" t="s">
        <v>1137</v>
      </c>
      <c r="S908" s="12">
        <v>0.68</v>
      </c>
      <c r="T908" s="7">
        <f>Table1[[#This Row],[Profit]]/Table1[[#This Row],[Sales]]</f>
        <v>-1.9747483134405814</v>
      </c>
      <c r="U908" s="12" t="s">
        <v>33</v>
      </c>
      <c r="V908" s="12" t="s">
        <v>136</v>
      </c>
      <c r="W908" s="12" t="s">
        <v>671</v>
      </c>
      <c r="X908" s="12" t="s">
        <v>1641</v>
      </c>
      <c r="Y908" s="12">
        <v>38637</v>
      </c>
      <c r="Z908" s="13">
        <v>42045</v>
      </c>
      <c r="AA908" s="14" t="str">
        <f>TEXT(Table1[[#This Row],[Order Date]],"mmmm")</f>
        <v>February</v>
      </c>
      <c r="AB908" s="8" t="str">
        <f>TEXT(Table1[[#This Row],[Order Date]],"yyyy")</f>
        <v>2015</v>
      </c>
      <c r="AC908" s="13">
        <v>42047</v>
      </c>
      <c r="AD908" s="12">
        <v>-76.106800000000007</v>
      </c>
      <c r="AE908" s="12">
        <v>6</v>
      </c>
      <c r="AF908" s="12">
        <v>38.54</v>
      </c>
      <c r="AG908" s="12">
        <v>90531</v>
      </c>
      <c r="AH908" s="7" t="str">
        <f>IF(COUNTIF(Returns!$A$2:$A$1635,Orders!AG908)&gt;0,"Returned","Not Returned")</f>
        <v>Not Returned</v>
      </c>
    </row>
    <row r="909" spans="5:34" ht="12.75" customHeight="1" thickTop="1" thickBot="1" x14ac:dyDescent="0.3">
      <c r="E909" s="9">
        <v>26340</v>
      </c>
      <c r="F909" s="2" t="s">
        <v>37</v>
      </c>
      <c r="G909" s="2">
        <v>0.08</v>
      </c>
      <c r="H909" s="2">
        <v>100.97</v>
      </c>
      <c r="I909" s="2">
        <v>14</v>
      </c>
      <c r="J909" s="2">
        <v>1634</v>
      </c>
      <c r="K909" s="7" t="str">
        <f>IF(COUNTIF(Table1[Customer ID],Table1[[#This Row],[Customer ID]])&gt;1,"Repeat Customer","One-Time Customer")</f>
        <v>One-Time Customer</v>
      </c>
      <c r="L909" s="2" t="s">
        <v>1642</v>
      </c>
      <c r="M909" s="2" t="s">
        <v>39</v>
      </c>
      <c r="N909" s="2" t="s">
        <v>40</v>
      </c>
      <c r="O909" s="2" t="s">
        <v>77</v>
      </c>
      <c r="P909" s="2" t="s">
        <v>85</v>
      </c>
      <c r="Q909" s="2" t="s">
        <v>43</v>
      </c>
      <c r="R909" s="2" t="s">
        <v>1643</v>
      </c>
      <c r="S909" s="2">
        <v>0.37</v>
      </c>
      <c r="T909" s="7">
        <f>Table1[[#This Row],[Profit]]/Table1[[#This Row],[Sales]]</f>
        <v>-4.9552388144232538E-2</v>
      </c>
      <c r="U909" s="2" t="s">
        <v>33</v>
      </c>
      <c r="V909" s="2" t="s">
        <v>136</v>
      </c>
      <c r="W909" s="2" t="s">
        <v>671</v>
      </c>
      <c r="X909" s="2" t="s">
        <v>1644</v>
      </c>
      <c r="Y909" s="2">
        <v>39212</v>
      </c>
      <c r="Z909" s="10">
        <v>42103</v>
      </c>
      <c r="AA909" s="14" t="str">
        <f>TEXT(Table1[[#This Row],[Order Date]],"mmmm")</f>
        <v>April</v>
      </c>
      <c r="AB909" s="8" t="str">
        <f>TEXT(Table1[[#This Row],[Order Date]],"yyyy")</f>
        <v>2015</v>
      </c>
      <c r="AC909" s="10">
        <v>42104</v>
      </c>
      <c r="AD909" s="2">
        <v>-73.494119999999938</v>
      </c>
      <c r="AE909" s="2">
        <v>15</v>
      </c>
      <c r="AF909" s="2">
        <v>1483.16</v>
      </c>
      <c r="AG909" s="2">
        <v>90532</v>
      </c>
      <c r="AH909" s="7" t="str">
        <f>IF(COUNTIF(Returns!$A$2:$A$1635,Orders!AG909)&gt;0,"Returned","Not Returned")</f>
        <v>Not Returned</v>
      </c>
    </row>
    <row r="910" spans="5:34" ht="12.75" customHeight="1" thickTop="1" thickBot="1" x14ac:dyDescent="0.3">
      <c r="E910" s="11">
        <v>19144</v>
      </c>
      <c r="F910" s="12" t="s">
        <v>47</v>
      </c>
      <c r="G910" s="12">
        <v>0.08</v>
      </c>
      <c r="H910" s="12">
        <v>115.99</v>
      </c>
      <c r="I910" s="12">
        <v>56.14</v>
      </c>
      <c r="J910" s="12">
        <v>1636</v>
      </c>
      <c r="K910" s="7" t="str">
        <f>IF(COUNTIF(Table1[Customer ID],Table1[[#This Row],[Customer ID]])&gt;1,"Repeat Customer","One-Time Customer")</f>
        <v>Repeat Customer</v>
      </c>
      <c r="L910" s="12" t="s">
        <v>1645</v>
      </c>
      <c r="M910" s="12" t="s">
        <v>39</v>
      </c>
      <c r="N910" s="12" t="s">
        <v>40</v>
      </c>
      <c r="O910" s="12" t="s">
        <v>77</v>
      </c>
      <c r="P910" s="12" t="s">
        <v>85</v>
      </c>
      <c r="Q910" s="12" t="s">
        <v>43</v>
      </c>
      <c r="R910" s="12" t="s">
        <v>1355</v>
      </c>
      <c r="S910" s="12">
        <v>0.4</v>
      </c>
      <c r="T910" s="7">
        <f>Table1[[#This Row],[Profit]]/Table1[[#This Row],[Sales]]</f>
        <v>-0.48471547794574815</v>
      </c>
      <c r="U910" s="12" t="s">
        <v>33</v>
      </c>
      <c r="V910" s="12" t="s">
        <v>34</v>
      </c>
      <c r="W910" s="12" t="s">
        <v>45</v>
      </c>
      <c r="X910" s="12" t="s">
        <v>1646</v>
      </c>
      <c r="Y910" s="12">
        <v>93905</v>
      </c>
      <c r="Z910" s="13">
        <v>42018</v>
      </c>
      <c r="AA910" s="14" t="str">
        <f>TEXT(Table1[[#This Row],[Order Date]],"mmmm")</f>
        <v>January</v>
      </c>
      <c r="AB910" s="8" t="str">
        <f>TEXT(Table1[[#This Row],[Order Date]],"yyyy")</f>
        <v>2015</v>
      </c>
      <c r="AC910" s="13">
        <v>42020</v>
      </c>
      <c r="AD910" s="12">
        <v>-272.860884</v>
      </c>
      <c r="AE910" s="12">
        <v>5</v>
      </c>
      <c r="AF910" s="12">
        <v>562.92999999999995</v>
      </c>
      <c r="AG910" s="12">
        <v>89704</v>
      </c>
      <c r="AH910" s="7" t="str">
        <f>IF(COUNTIF(Returns!$A$2:$A$1635,Orders!AG910)&gt;0,"Returned","Not Returned")</f>
        <v>Not Returned</v>
      </c>
    </row>
    <row r="911" spans="5:34" ht="12.75" customHeight="1" thickTop="1" thickBot="1" x14ac:dyDescent="0.3">
      <c r="E911" s="9">
        <v>19145</v>
      </c>
      <c r="F911" s="2" t="s">
        <v>47</v>
      </c>
      <c r="G911" s="2">
        <v>0.08</v>
      </c>
      <c r="H911" s="2">
        <v>4.28</v>
      </c>
      <c r="I911" s="2">
        <v>0.94</v>
      </c>
      <c r="J911" s="2">
        <v>1636</v>
      </c>
      <c r="K911" s="7" t="str">
        <f>IF(COUNTIF(Table1[Customer ID],Table1[[#This Row],[Customer ID]])&gt;1,"Repeat Customer","One-Time Customer")</f>
        <v>Repeat Customer</v>
      </c>
      <c r="L911" s="2" t="s">
        <v>1645</v>
      </c>
      <c r="M911" s="2" t="s">
        <v>49</v>
      </c>
      <c r="N911" s="2" t="s">
        <v>40</v>
      </c>
      <c r="O911" s="2" t="s">
        <v>29</v>
      </c>
      <c r="P911" s="2" t="s">
        <v>30</v>
      </c>
      <c r="Q911" s="2" t="s">
        <v>31</v>
      </c>
      <c r="R911" s="2" t="s">
        <v>1647</v>
      </c>
      <c r="S911" s="2">
        <v>0.56000000000000005</v>
      </c>
      <c r="T911" s="7">
        <f>Table1[[#This Row],[Profit]]/Table1[[#This Row],[Sales]]</f>
        <v>0.36254969156956823</v>
      </c>
      <c r="U911" s="2" t="s">
        <v>33</v>
      </c>
      <c r="V911" s="2" t="s">
        <v>34</v>
      </c>
      <c r="W911" s="2" t="s">
        <v>45</v>
      </c>
      <c r="X911" s="2" t="s">
        <v>1646</v>
      </c>
      <c r="Y911" s="2">
        <v>93905</v>
      </c>
      <c r="Z911" s="10">
        <v>42018</v>
      </c>
      <c r="AA911" s="14" t="str">
        <f>TEXT(Table1[[#This Row],[Order Date]],"mmmm")</f>
        <v>January</v>
      </c>
      <c r="AB911" s="8" t="str">
        <f>TEXT(Table1[[#This Row],[Order Date]],"yyyy")</f>
        <v>2015</v>
      </c>
      <c r="AC911" s="10">
        <v>42021</v>
      </c>
      <c r="AD911" s="2">
        <v>10.5792</v>
      </c>
      <c r="AE911" s="2">
        <v>7</v>
      </c>
      <c r="AF911" s="2">
        <v>29.18</v>
      </c>
      <c r="AG911" s="2">
        <v>89704</v>
      </c>
      <c r="AH911" s="7" t="str">
        <f>IF(COUNTIF(Returns!$A$2:$A$1635,Orders!AG911)&gt;0,"Returned","Not Returned")</f>
        <v>Not Returned</v>
      </c>
    </row>
    <row r="912" spans="5:34" ht="12.75" customHeight="1" thickTop="1" thickBot="1" x14ac:dyDescent="0.3">
      <c r="E912" s="11">
        <v>20869</v>
      </c>
      <c r="F912" s="12" t="s">
        <v>25</v>
      </c>
      <c r="G912" s="12">
        <v>0.04</v>
      </c>
      <c r="H912" s="12">
        <v>136.97999999999999</v>
      </c>
      <c r="I912" s="12">
        <v>24.49</v>
      </c>
      <c r="J912" s="12">
        <v>1636</v>
      </c>
      <c r="K912" s="7" t="str">
        <f>IF(COUNTIF(Table1[Customer ID],Table1[[#This Row],[Customer ID]])&gt;1,"Repeat Customer","One-Time Customer")</f>
        <v>Repeat Customer</v>
      </c>
      <c r="L912" s="12" t="s">
        <v>1645</v>
      </c>
      <c r="M912" s="12" t="s">
        <v>27</v>
      </c>
      <c r="N912" s="12" t="s">
        <v>40</v>
      </c>
      <c r="O912" s="12" t="s">
        <v>41</v>
      </c>
      <c r="P912" s="12" t="s">
        <v>50</v>
      </c>
      <c r="Q912" s="12" t="s">
        <v>236</v>
      </c>
      <c r="R912" s="12" t="s">
        <v>1648</v>
      </c>
      <c r="S912" s="12">
        <v>0.59</v>
      </c>
      <c r="T912" s="7">
        <f>Table1[[#This Row],[Profit]]/Table1[[#This Row],[Sales]]</f>
        <v>0.69</v>
      </c>
      <c r="U912" s="12" t="s">
        <v>33</v>
      </c>
      <c r="V912" s="12" t="s">
        <v>34</v>
      </c>
      <c r="W912" s="12" t="s">
        <v>45</v>
      </c>
      <c r="X912" s="12" t="s">
        <v>1646</v>
      </c>
      <c r="Y912" s="12">
        <v>93905</v>
      </c>
      <c r="Z912" s="13">
        <v>42016</v>
      </c>
      <c r="AA912" s="14" t="str">
        <f>TEXT(Table1[[#This Row],[Order Date]],"mmmm")</f>
        <v>January</v>
      </c>
      <c r="AB912" s="8" t="str">
        <f>TEXT(Table1[[#This Row],[Order Date]],"yyyy")</f>
        <v>2015</v>
      </c>
      <c r="AC912" s="13">
        <v>42018</v>
      </c>
      <c r="AD912" s="12">
        <v>1127.5497</v>
      </c>
      <c r="AE912" s="12">
        <v>12</v>
      </c>
      <c r="AF912" s="12">
        <v>1634.13</v>
      </c>
      <c r="AG912" s="12">
        <v>89706</v>
      </c>
      <c r="AH912" s="7" t="str">
        <f>IF(COUNTIF(Returns!$A$2:$A$1635,Orders!AG912)&gt;0,"Returned","Not Returned")</f>
        <v>Not Returned</v>
      </c>
    </row>
    <row r="913" spans="5:34" ht="12.75" customHeight="1" thickTop="1" thickBot="1" x14ac:dyDescent="0.3">
      <c r="E913" s="9">
        <v>26109</v>
      </c>
      <c r="F913" s="2" t="s">
        <v>47</v>
      </c>
      <c r="G913" s="2">
        <v>0.08</v>
      </c>
      <c r="H913" s="2">
        <v>55.48</v>
      </c>
      <c r="I913" s="2">
        <v>6.79</v>
      </c>
      <c r="J913" s="2">
        <v>1639</v>
      </c>
      <c r="K913" s="7" t="str">
        <f>IF(COUNTIF(Table1[Customer ID],Table1[[#This Row],[Customer ID]])&gt;1,"Repeat Customer","One-Time Customer")</f>
        <v>One-Time Customer</v>
      </c>
      <c r="L913" s="2" t="s">
        <v>1649</v>
      </c>
      <c r="M913" s="2" t="s">
        <v>49</v>
      </c>
      <c r="N913" s="2" t="s">
        <v>40</v>
      </c>
      <c r="O913" s="2" t="s">
        <v>29</v>
      </c>
      <c r="P913" s="2" t="s">
        <v>93</v>
      </c>
      <c r="Q913" s="2" t="s">
        <v>59</v>
      </c>
      <c r="R913" s="2" t="s">
        <v>1650</v>
      </c>
      <c r="S913" s="2">
        <v>0.37</v>
      </c>
      <c r="T913" s="7">
        <f>Table1[[#This Row],[Profit]]/Table1[[#This Row],[Sales]]</f>
        <v>0.69000000000000006</v>
      </c>
      <c r="U913" s="2" t="s">
        <v>33</v>
      </c>
      <c r="V913" s="2" t="s">
        <v>53</v>
      </c>
      <c r="W913" s="2" t="s">
        <v>228</v>
      </c>
      <c r="X913" s="2" t="s">
        <v>1651</v>
      </c>
      <c r="Y913" s="2">
        <v>6901</v>
      </c>
      <c r="Z913" s="10">
        <v>42061</v>
      </c>
      <c r="AA913" s="14" t="str">
        <f>TEXT(Table1[[#This Row],[Order Date]],"mmmm")</f>
        <v>February</v>
      </c>
      <c r="AB913" s="8" t="str">
        <f>TEXT(Table1[[#This Row],[Order Date]],"yyyy")</f>
        <v>2015</v>
      </c>
      <c r="AC913" s="10">
        <v>42063</v>
      </c>
      <c r="AD913" s="2">
        <v>147.75659999999999</v>
      </c>
      <c r="AE913" s="2">
        <v>4</v>
      </c>
      <c r="AF913" s="2">
        <v>214.14</v>
      </c>
      <c r="AG913" s="2">
        <v>89705</v>
      </c>
      <c r="AH913" s="7" t="str">
        <f>IF(COUNTIF(Returns!$A$2:$A$1635,Orders!AG913)&gt;0,"Returned","Not Returned")</f>
        <v>Not Returned</v>
      </c>
    </row>
    <row r="914" spans="5:34" ht="12.75" customHeight="1" thickTop="1" thickBot="1" x14ac:dyDescent="0.3">
      <c r="E914" s="11">
        <v>18274</v>
      </c>
      <c r="F914" s="12" t="s">
        <v>106</v>
      </c>
      <c r="G914" s="12">
        <v>0.09</v>
      </c>
      <c r="H914" s="12">
        <v>107.53</v>
      </c>
      <c r="I914" s="12">
        <v>5.81</v>
      </c>
      <c r="J914" s="12">
        <v>1644</v>
      </c>
      <c r="K914" s="7" t="str">
        <f>IF(COUNTIF(Table1[Customer ID],Table1[[#This Row],[Customer ID]])&gt;1,"Repeat Customer","One-Time Customer")</f>
        <v>One-Time Customer</v>
      </c>
      <c r="L914" s="12" t="s">
        <v>1652</v>
      </c>
      <c r="M914" s="12" t="s">
        <v>49</v>
      </c>
      <c r="N914" s="12" t="s">
        <v>58</v>
      </c>
      <c r="O914" s="12" t="s">
        <v>41</v>
      </c>
      <c r="P914" s="12" t="s">
        <v>50</v>
      </c>
      <c r="Q914" s="12" t="s">
        <v>86</v>
      </c>
      <c r="R914" s="12" t="s">
        <v>1653</v>
      </c>
      <c r="S914" s="12">
        <v>0.65</v>
      </c>
      <c r="T914" s="7">
        <f>Table1[[#This Row],[Profit]]/Table1[[#This Row],[Sales]]</f>
        <v>0.69000000000000006</v>
      </c>
      <c r="U914" s="12" t="s">
        <v>33</v>
      </c>
      <c r="V914" s="12" t="s">
        <v>61</v>
      </c>
      <c r="W914" s="12" t="s">
        <v>130</v>
      </c>
      <c r="X914" s="12" t="s">
        <v>1654</v>
      </c>
      <c r="Y914" s="12">
        <v>77546</v>
      </c>
      <c r="Z914" s="13">
        <v>42169</v>
      </c>
      <c r="AA914" s="14" t="str">
        <f>TEXT(Table1[[#This Row],[Order Date]],"mmmm")</f>
        <v>June</v>
      </c>
      <c r="AB914" s="8" t="str">
        <f>TEXT(Table1[[#This Row],[Order Date]],"yyyy")</f>
        <v>2015</v>
      </c>
      <c r="AC914" s="13">
        <v>42171</v>
      </c>
      <c r="AD914" s="12">
        <v>69.545100000000005</v>
      </c>
      <c r="AE914" s="12">
        <v>1</v>
      </c>
      <c r="AF914" s="12">
        <v>100.79</v>
      </c>
      <c r="AG914" s="12">
        <v>87342</v>
      </c>
      <c r="AH914" s="7" t="str">
        <f>IF(COUNTIF(Returns!$A$2:$A$1635,Orders!AG914)&gt;0,"Returned","Not Returned")</f>
        <v>Not Returned</v>
      </c>
    </row>
    <row r="915" spans="5:34" ht="12.75" customHeight="1" thickTop="1" thickBot="1" x14ac:dyDescent="0.3">
      <c r="E915" s="9">
        <v>24265</v>
      </c>
      <c r="F915" s="2" t="s">
        <v>37</v>
      </c>
      <c r="G915" s="2">
        <v>0.06</v>
      </c>
      <c r="H915" s="2">
        <v>3.29</v>
      </c>
      <c r="I915" s="2">
        <v>1.35</v>
      </c>
      <c r="J915" s="2">
        <v>1646</v>
      </c>
      <c r="K915" s="7" t="str">
        <f>IF(COUNTIF(Table1[Customer ID],Table1[[#This Row],[Customer ID]])&gt;1,"Repeat Customer","One-Time Customer")</f>
        <v>One-Time Customer</v>
      </c>
      <c r="L915" s="2" t="s">
        <v>1655</v>
      </c>
      <c r="M915" s="2" t="s">
        <v>49</v>
      </c>
      <c r="N915" s="2" t="s">
        <v>58</v>
      </c>
      <c r="O915" s="2" t="s">
        <v>29</v>
      </c>
      <c r="P915" s="2" t="s">
        <v>66</v>
      </c>
      <c r="Q915" s="2" t="s">
        <v>31</v>
      </c>
      <c r="R915" s="2" t="s">
        <v>296</v>
      </c>
      <c r="S915" s="2">
        <v>0.4</v>
      </c>
      <c r="T915" s="7">
        <f>Table1[[#This Row],[Profit]]/Table1[[#This Row],[Sales]]</f>
        <v>0.23714206283013622</v>
      </c>
      <c r="U915" s="2" t="s">
        <v>33</v>
      </c>
      <c r="V915" s="2" t="s">
        <v>53</v>
      </c>
      <c r="W915" s="2" t="s">
        <v>71</v>
      </c>
      <c r="X915" s="2" t="s">
        <v>1656</v>
      </c>
      <c r="Y915" s="2">
        <v>11714</v>
      </c>
      <c r="Z915" s="10">
        <v>42078</v>
      </c>
      <c r="AA915" s="14" t="str">
        <f>TEXT(Table1[[#This Row],[Order Date]],"mmmm")</f>
        <v>March</v>
      </c>
      <c r="AB915" s="8" t="str">
        <f>TEXT(Table1[[#This Row],[Order Date]],"yyyy")</f>
        <v>2015</v>
      </c>
      <c r="AC915" s="10">
        <v>42080</v>
      </c>
      <c r="AD915" s="2">
        <v>8.5299999999999994</v>
      </c>
      <c r="AE915" s="2">
        <v>11</v>
      </c>
      <c r="AF915" s="2">
        <v>35.97</v>
      </c>
      <c r="AG915" s="2">
        <v>90932</v>
      </c>
      <c r="AH915" s="7" t="str">
        <f>IF(COUNTIF(Returns!$A$2:$A$1635,Orders!AG915)&gt;0,"Returned","Not Returned")</f>
        <v>Not Returned</v>
      </c>
    </row>
    <row r="916" spans="5:34" ht="12.75" customHeight="1" thickTop="1" thickBot="1" x14ac:dyDescent="0.3">
      <c r="E916" s="11">
        <v>21947</v>
      </c>
      <c r="F916" s="12" t="s">
        <v>47</v>
      </c>
      <c r="G916" s="12">
        <v>0.08</v>
      </c>
      <c r="H916" s="12">
        <v>46.89</v>
      </c>
      <c r="I916" s="12">
        <v>5.0999999999999996</v>
      </c>
      <c r="J916" s="12">
        <v>1648</v>
      </c>
      <c r="K916" s="7" t="str">
        <f>IF(COUNTIF(Table1[Customer ID],Table1[[#This Row],[Customer ID]])&gt;1,"Repeat Customer","One-Time Customer")</f>
        <v>Repeat Customer</v>
      </c>
      <c r="L916" s="12" t="s">
        <v>1657</v>
      </c>
      <c r="M916" s="12" t="s">
        <v>49</v>
      </c>
      <c r="N916" s="12" t="s">
        <v>28</v>
      </c>
      <c r="O916" s="12" t="s">
        <v>29</v>
      </c>
      <c r="P916" s="12" t="s">
        <v>257</v>
      </c>
      <c r="Q916" s="12" t="s">
        <v>86</v>
      </c>
      <c r="R916" s="12" t="s">
        <v>1345</v>
      </c>
      <c r="S916" s="12">
        <v>0.46</v>
      </c>
      <c r="T916" s="7">
        <f>Table1[[#This Row],[Profit]]/Table1[[#This Row],[Sales]]</f>
        <v>0.69</v>
      </c>
      <c r="U916" s="12" t="s">
        <v>33</v>
      </c>
      <c r="V916" s="12" t="s">
        <v>61</v>
      </c>
      <c r="W916" s="12" t="s">
        <v>178</v>
      </c>
      <c r="X916" s="12" t="s">
        <v>1658</v>
      </c>
      <c r="Y916" s="12">
        <v>60098</v>
      </c>
      <c r="Z916" s="13">
        <v>42088</v>
      </c>
      <c r="AA916" s="14" t="str">
        <f>TEXT(Table1[[#This Row],[Order Date]],"mmmm")</f>
        <v>March</v>
      </c>
      <c r="AB916" s="8" t="str">
        <f>TEXT(Table1[[#This Row],[Order Date]],"yyyy")</f>
        <v>2015</v>
      </c>
      <c r="AC916" s="13">
        <v>42090</v>
      </c>
      <c r="AD916" s="12">
        <v>507.63299999999998</v>
      </c>
      <c r="AE916" s="12">
        <v>17</v>
      </c>
      <c r="AF916" s="12">
        <v>735.7</v>
      </c>
      <c r="AG916" s="12">
        <v>91043</v>
      </c>
      <c r="AH916" s="7" t="str">
        <f>IF(COUNTIF(Returns!$A$2:$A$1635,Orders!AG916)&gt;0,"Returned","Not Returned")</f>
        <v>Not Returned</v>
      </c>
    </row>
    <row r="917" spans="5:34" ht="12.75" customHeight="1" thickTop="1" thickBot="1" x14ac:dyDescent="0.3">
      <c r="E917" s="9">
        <v>21948</v>
      </c>
      <c r="F917" s="2" t="s">
        <v>47</v>
      </c>
      <c r="G917" s="2">
        <v>0.05</v>
      </c>
      <c r="H917" s="2">
        <v>12.98</v>
      </c>
      <c r="I917" s="2">
        <v>3.14</v>
      </c>
      <c r="J917" s="2">
        <v>1648</v>
      </c>
      <c r="K917" s="7" t="str">
        <f>IF(COUNTIF(Table1[Customer ID],Table1[[#This Row],[Customer ID]])&gt;1,"Repeat Customer","One-Time Customer")</f>
        <v>Repeat Customer</v>
      </c>
      <c r="L917" s="2" t="s">
        <v>1657</v>
      </c>
      <c r="M917" s="2" t="s">
        <v>49</v>
      </c>
      <c r="N917" s="2" t="s">
        <v>28</v>
      </c>
      <c r="O917" s="2" t="s">
        <v>29</v>
      </c>
      <c r="P917" s="2" t="s">
        <v>174</v>
      </c>
      <c r="Q917" s="2" t="s">
        <v>51</v>
      </c>
      <c r="R917" s="2" t="s">
        <v>175</v>
      </c>
      <c r="S917" s="2">
        <v>0.6</v>
      </c>
      <c r="T917" s="7">
        <f>Table1[[#This Row],[Profit]]/Table1[[#This Row],[Sales]]</f>
        <v>0.16946673168136883</v>
      </c>
      <c r="U917" s="2" t="s">
        <v>33</v>
      </c>
      <c r="V917" s="2" t="s">
        <v>61</v>
      </c>
      <c r="W917" s="2" t="s">
        <v>178</v>
      </c>
      <c r="X917" s="2" t="s">
        <v>1658</v>
      </c>
      <c r="Y917" s="2">
        <v>60098</v>
      </c>
      <c r="Z917" s="10">
        <v>42088</v>
      </c>
      <c r="AA917" s="14" t="str">
        <f>TEXT(Table1[[#This Row],[Order Date]],"mmmm")</f>
        <v>March</v>
      </c>
      <c r="AB917" s="8" t="str">
        <f>TEXT(Table1[[#This Row],[Order Date]],"yyyy")</f>
        <v>2015</v>
      </c>
      <c r="AC917" s="10">
        <v>42088</v>
      </c>
      <c r="AD917" s="2">
        <v>38.229999999999997</v>
      </c>
      <c r="AE917" s="2">
        <v>18</v>
      </c>
      <c r="AF917" s="2">
        <v>225.59</v>
      </c>
      <c r="AG917" s="2">
        <v>91043</v>
      </c>
      <c r="AH917" s="7" t="str">
        <f>IF(COUNTIF(Returns!$A$2:$A$1635,Orders!AG917)&gt;0,"Returned","Not Returned")</f>
        <v>Not Returned</v>
      </c>
    </row>
    <row r="918" spans="5:34" ht="12.75" customHeight="1" thickTop="1" thickBot="1" x14ac:dyDescent="0.3">
      <c r="E918" s="11">
        <v>20603</v>
      </c>
      <c r="F918" s="12" t="s">
        <v>47</v>
      </c>
      <c r="G918" s="12">
        <v>0.03</v>
      </c>
      <c r="H918" s="12">
        <v>48.58</v>
      </c>
      <c r="I918" s="12">
        <v>3.99</v>
      </c>
      <c r="J918" s="12">
        <v>1649</v>
      </c>
      <c r="K918" s="7" t="str">
        <f>IF(COUNTIF(Table1[Customer ID],Table1[[#This Row],[Customer ID]])&gt;1,"Repeat Customer","One-Time Customer")</f>
        <v>One-Time Customer</v>
      </c>
      <c r="L918" s="12" t="s">
        <v>1659</v>
      </c>
      <c r="M918" s="12" t="s">
        <v>27</v>
      </c>
      <c r="N918" s="12" t="s">
        <v>28</v>
      </c>
      <c r="O918" s="12" t="s">
        <v>29</v>
      </c>
      <c r="P918" s="12" t="s">
        <v>257</v>
      </c>
      <c r="Q918" s="12" t="s">
        <v>59</v>
      </c>
      <c r="R918" s="12" t="s">
        <v>1660</v>
      </c>
      <c r="S918" s="12">
        <v>0.56000000000000005</v>
      </c>
      <c r="T918" s="7">
        <f>Table1[[#This Row],[Profit]]/Table1[[#This Row],[Sales]]</f>
        <v>0.69</v>
      </c>
      <c r="U918" s="12" t="s">
        <v>33</v>
      </c>
      <c r="V918" s="12" t="s">
        <v>53</v>
      </c>
      <c r="W918" s="12" t="s">
        <v>71</v>
      </c>
      <c r="X918" s="12" t="s">
        <v>1608</v>
      </c>
      <c r="Y918" s="12">
        <v>11598</v>
      </c>
      <c r="Z918" s="13">
        <v>42059</v>
      </c>
      <c r="AA918" s="14" t="str">
        <f>TEXT(Table1[[#This Row],[Order Date]],"mmmm")</f>
        <v>February</v>
      </c>
      <c r="AB918" s="8" t="str">
        <f>TEXT(Table1[[#This Row],[Order Date]],"yyyy")</f>
        <v>2015</v>
      </c>
      <c r="AC918" s="13">
        <v>42061</v>
      </c>
      <c r="AD918" s="12">
        <v>100.13279999999999</v>
      </c>
      <c r="AE918" s="12">
        <v>3</v>
      </c>
      <c r="AF918" s="12">
        <v>145.12</v>
      </c>
      <c r="AG918" s="12">
        <v>91041</v>
      </c>
      <c r="AH918" s="7" t="str">
        <f>IF(COUNTIF(Returns!$A$2:$A$1635,Orders!AG918)&gt;0,"Returned","Not Returned")</f>
        <v>Not Returned</v>
      </c>
    </row>
    <row r="919" spans="5:34" ht="12.75" customHeight="1" thickTop="1" thickBot="1" x14ac:dyDescent="0.3">
      <c r="E919" s="9">
        <v>24016</v>
      </c>
      <c r="F919" s="2" t="s">
        <v>25</v>
      </c>
      <c r="G919" s="2">
        <v>0.05</v>
      </c>
      <c r="H919" s="2">
        <v>6.48</v>
      </c>
      <c r="I919" s="2">
        <v>2.74</v>
      </c>
      <c r="J919" s="2">
        <v>1650</v>
      </c>
      <c r="K919" s="7" t="str">
        <f>IF(COUNTIF(Table1[Customer ID],Table1[[#This Row],[Customer ID]])&gt;1,"Repeat Customer","One-Time Customer")</f>
        <v>Repeat Customer</v>
      </c>
      <c r="L919" s="2" t="s">
        <v>1661</v>
      </c>
      <c r="M919" s="2" t="s">
        <v>49</v>
      </c>
      <c r="N919" s="2" t="s">
        <v>28</v>
      </c>
      <c r="O919" s="2" t="s">
        <v>77</v>
      </c>
      <c r="P919" s="2" t="s">
        <v>180</v>
      </c>
      <c r="Q919" s="2" t="s">
        <v>51</v>
      </c>
      <c r="R919" s="2" t="s">
        <v>1662</v>
      </c>
      <c r="S919" s="2">
        <v>0.71</v>
      </c>
      <c r="T919" s="7">
        <f>Table1[[#This Row],[Profit]]/Table1[[#This Row],[Sales]]</f>
        <v>0.16013578020579189</v>
      </c>
      <c r="U919" s="2" t="s">
        <v>33</v>
      </c>
      <c r="V919" s="2" t="s">
        <v>136</v>
      </c>
      <c r="W919" s="2" t="s">
        <v>322</v>
      </c>
      <c r="X919" s="2" t="s">
        <v>1663</v>
      </c>
      <c r="Y919" s="2">
        <v>27203</v>
      </c>
      <c r="Z919" s="10">
        <v>42133</v>
      </c>
      <c r="AA919" s="14" t="str">
        <f>TEXT(Table1[[#This Row],[Order Date]],"mmmm")</f>
        <v>May</v>
      </c>
      <c r="AB919" s="8" t="str">
        <f>TEXT(Table1[[#This Row],[Order Date]],"yyyy")</f>
        <v>2015</v>
      </c>
      <c r="AC919" s="10">
        <v>42133</v>
      </c>
      <c r="AD919" s="2">
        <v>15.096</v>
      </c>
      <c r="AE919" s="2">
        <v>15</v>
      </c>
      <c r="AF919" s="2">
        <v>94.27</v>
      </c>
      <c r="AG919" s="2">
        <v>91042</v>
      </c>
      <c r="AH919" s="7" t="str">
        <f>IF(COUNTIF(Returns!$A$2:$A$1635,Orders!AG919)&gt;0,"Returned","Not Returned")</f>
        <v>Not Returned</v>
      </c>
    </row>
    <row r="920" spans="5:34" ht="12.75" customHeight="1" thickTop="1" thickBot="1" x14ac:dyDescent="0.3">
      <c r="E920" s="11">
        <v>24017</v>
      </c>
      <c r="F920" s="12" t="s">
        <v>25</v>
      </c>
      <c r="G920" s="12">
        <v>0.09</v>
      </c>
      <c r="H920" s="12">
        <v>12.53</v>
      </c>
      <c r="I920" s="12">
        <v>0.5</v>
      </c>
      <c r="J920" s="12">
        <v>1650</v>
      </c>
      <c r="K920" s="7" t="str">
        <f>IF(COUNTIF(Table1[Customer ID],Table1[[#This Row],[Customer ID]])&gt;1,"Repeat Customer","One-Time Customer")</f>
        <v>Repeat Customer</v>
      </c>
      <c r="L920" s="12" t="s">
        <v>1661</v>
      </c>
      <c r="M920" s="12" t="s">
        <v>49</v>
      </c>
      <c r="N920" s="12" t="s">
        <v>28</v>
      </c>
      <c r="O920" s="12" t="s">
        <v>29</v>
      </c>
      <c r="P920" s="12" t="s">
        <v>134</v>
      </c>
      <c r="Q920" s="12" t="s">
        <v>59</v>
      </c>
      <c r="R920" s="12" t="s">
        <v>1664</v>
      </c>
      <c r="S920" s="12">
        <v>0.38</v>
      </c>
      <c r="T920" s="7">
        <f>Table1[[#This Row],[Profit]]/Table1[[#This Row],[Sales]]</f>
        <v>0.18139399099866196</v>
      </c>
      <c r="U920" s="12" t="s">
        <v>33</v>
      </c>
      <c r="V920" s="12" t="s">
        <v>136</v>
      </c>
      <c r="W920" s="12" t="s">
        <v>322</v>
      </c>
      <c r="X920" s="12" t="s">
        <v>1663</v>
      </c>
      <c r="Y920" s="12">
        <v>27203</v>
      </c>
      <c r="Z920" s="13">
        <v>42133</v>
      </c>
      <c r="AA920" s="14" t="str">
        <f>TEXT(Table1[[#This Row],[Order Date]],"mmmm")</f>
        <v>May</v>
      </c>
      <c r="AB920" s="8" t="str">
        <f>TEXT(Table1[[#This Row],[Order Date]],"yyyy")</f>
        <v>2015</v>
      </c>
      <c r="AC920" s="13">
        <v>42134</v>
      </c>
      <c r="AD920" s="12">
        <v>14.912399999999998</v>
      </c>
      <c r="AE920" s="12">
        <v>7</v>
      </c>
      <c r="AF920" s="12">
        <v>82.21</v>
      </c>
      <c r="AG920" s="12">
        <v>91042</v>
      </c>
      <c r="AH920" s="7" t="str">
        <f>IF(COUNTIF(Returns!$A$2:$A$1635,Orders!AG920)&gt;0,"Returned","Not Returned")</f>
        <v>Not Returned</v>
      </c>
    </row>
    <row r="921" spans="5:34" ht="12.75" customHeight="1" thickTop="1" thickBot="1" x14ac:dyDescent="0.3">
      <c r="E921" s="9">
        <v>24019</v>
      </c>
      <c r="F921" s="2" t="s">
        <v>25</v>
      </c>
      <c r="G921" s="2">
        <v>0.08</v>
      </c>
      <c r="H921" s="2">
        <v>65.989999999999995</v>
      </c>
      <c r="I921" s="2">
        <v>8.99</v>
      </c>
      <c r="J921" s="2">
        <v>1650</v>
      </c>
      <c r="K921" s="7" t="str">
        <f>IF(COUNTIF(Table1[Customer ID],Table1[[#This Row],[Customer ID]])&gt;1,"Repeat Customer","One-Time Customer")</f>
        <v>Repeat Customer</v>
      </c>
      <c r="L921" s="2" t="s">
        <v>1661</v>
      </c>
      <c r="M921" s="2" t="s">
        <v>27</v>
      </c>
      <c r="N921" s="2" t="s">
        <v>28</v>
      </c>
      <c r="O921" s="2" t="s">
        <v>77</v>
      </c>
      <c r="P921" s="2" t="s">
        <v>78</v>
      </c>
      <c r="Q921" s="2" t="s">
        <v>59</v>
      </c>
      <c r="R921" s="2" t="s">
        <v>1665</v>
      </c>
      <c r="S921" s="2">
        <v>0.55000000000000004</v>
      </c>
      <c r="T921" s="7">
        <f>Table1[[#This Row],[Profit]]/Table1[[#This Row],[Sales]]</f>
        <v>-0.32391788631518431</v>
      </c>
      <c r="U921" s="2" t="s">
        <v>33</v>
      </c>
      <c r="V921" s="2" t="s">
        <v>136</v>
      </c>
      <c r="W921" s="2" t="s">
        <v>322</v>
      </c>
      <c r="X921" s="2" t="s">
        <v>1663</v>
      </c>
      <c r="Y921" s="2">
        <v>27203</v>
      </c>
      <c r="Z921" s="10">
        <v>42133</v>
      </c>
      <c r="AA921" s="14" t="str">
        <f>TEXT(Table1[[#This Row],[Order Date]],"mmmm")</f>
        <v>May</v>
      </c>
      <c r="AB921" s="8" t="str">
        <f>TEXT(Table1[[#This Row],[Order Date]],"yyyy")</f>
        <v>2015</v>
      </c>
      <c r="AC921" s="10">
        <v>42135</v>
      </c>
      <c r="AD921" s="2">
        <v>-135.226</v>
      </c>
      <c r="AE921" s="2">
        <v>8</v>
      </c>
      <c r="AF921" s="2">
        <v>417.47</v>
      </c>
      <c r="AG921" s="2">
        <v>91042</v>
      </c>
      <c r="AH921" s="7" t="str">
        <f>IF(COUNTIF(Returns!$A$2:$A$1635,Orders!AG921)&gt;0,"Returned","Not Returned")</f>
        <v>Not Returned</v>
      </c>
    </row>
    <row r="922" spans="5:34" ht="12.75" customHeight="1" thickTop="1" thickBot="1" x14ac:dyDescent="0.3">
      <c r="E922" s="11">
        <v>19251</v>
      </c>
      <c r="F922" s="12" t="s">
        <v>37</v>
      </c>
      <c r="G922" s="12">
        <v>0</v>
      </c>
      <c r="H922" s="12">
        <v>101.41</v>
      </c>
      <c r="I922" s="12">
        <v>35</v>
      </c>
      <c r="J922" s="12">
        <v>1653</v>
      </c>
      <c r="K922" s="7" t="str">
        <f>IF(COUNTIF(Table1[Customer ID],Table1[[#This Row],[Customer ID]])&gt;1,"Repeat Customer","One-Time Customer")</f>
        <v>Repeat Customer</v>
      </c>
      <c r="L922" s="12" t="s">
        <v>1666</v>
      </c>
      <c r="M922" s="12" t="s">
        <v>27</v>
      </c>
      <c r="N922" s="12" t="s">
        <v>28</v>
      </c>
      <c r="O922" s="12" t="s">
        <v>29</v>
      </c>
      <c r="P922" s="12" t="s">
        <v>141</v>
      </c>
      <c r="Q922" s="12" t="s">
        <v>236</v>
      </c>
      <c r="R922" s="12" t="s">
        <v>860</v>
      </c>
      <c r="S922" s="12">
        <v>0.82</v>
      </c>
      <c r="T922" s="7">
        <f>Table1[[#This Row],[Profit]]/Table1[[#This Row],[Sales]]</f>
        <v>-0.4144903651115619</v>
      </c>
      <c r="U922" s="12" t="s">
        <v>33</v>
      </c>
      <c r="V922" s="12" t="s">
        <v>34</v>
      </c>
      <c r="W922" s="12" t="s">
        <v>45</v>
      </c>
      <c r="X922" s="12" t="s">
        <v>1667</v>
      </c>
      <c r="Y922" s="12">
        <v>91360</v>
      </c>
      <c r="Z922" s="13">
        <v>42028</v>
      </c>
      <c r="AA922" s="14" t="str">
        <f>TEXT(Table1[[#This Row],[Order Date]],"mmmm")</f>
        <v>January</v>
      </c>
      <c r="AB922" s="8" t="str">
        <f>TEXT(Table1[[#This Row],[Order Date]],"yyyy")</f>
        <v>2015</v>
      </c>
      <c r="AC922" s="13">
        <v>42029</v>
      </c>
      <c r="AD922" s="12">
        <v>-457.73</v>
      </c>
      <c r="AE922" s="12">
        <v>10</v>
      </c>
      <c r="AF922" s="12">
        <v>1104.32</v>
      </c>
      <c r="AG922" s="12">
        <v>89885</v>
      </c>
      <c r="AH922" s="7" t="str">
        <f>IF(COUNTIF(Returns!$A$2:$A$1635,Orders!AG922)&gt;0,"Returned","Not Returned")</f>
        <v>Not Returned</v>
      </c>
    </row>
    <row r="923" spans="5:34" ht="12.75" customHeight="1" thickTop="1" thickBot="1" x14ac:dyDescent="0.3">
      <c r="E923" s="9">
        <v>19252</v>
      </c>
      <c r="F923" s="2" t="s">
        <v>37</v>
      </c>
      <c r="G923" s="2">
        <v>0.1</v>
      </c>
      <c r="H923" s="2">
        <v>95.99</v>
      </c>
      <c r="I923" s="2">
        <v>4.9000000000000004</v>
      </c>
      <c r="J923" s="2">
        <v>1653</v>
      </c>
      <c r="K923" s="7" t="str">
        <f>IF(COUNTIF(Table1[Customer ID],Table1[[#This Row],[Customer ID]])&gt;1,"Repeat Customer","One-Time Customer")</f>
        <v>Repeat Customer</v>
      </c>
      <c r="L923" s="2" t="s">
        <v>1666</v>
      </c>
      <c r="M923" s="2" t="s">
        <v>49</v>
      </c>
      <c r="N923" s="2" t="s">
        <v>28</v>
      </c>
      <c r="O923" s="2" t="s">
        <v>77</v>
      </c>
      <c r="P923" s="2" t="s">
        <v>78</v>
      </c>
      <c r="Q923" s="2" t="s">
        <v>59</v>
      </c>
      <c r="R923" s="2" t="s">
        <v>254</v>
      </c>
      <c r="S923" s="2">
        <v>0.56000000000000005</v>
      </c>
      <c r="T923" s="7">
        <f>Table1[[#This Row],[Profit]]/Table1[[#This Row],[Sales]]</f>
        <v>-1.7934846461949263</v>
      </c>
      <c r="U923" s="2" t="s">
        <v>33</v>
      </c>
      <c r="V923" s="2" t="s">
        <v>34</v>
      </c>
      <c r="W923" s="2" t="s">
        <v>45</v>
      </c>
      <c r="X923" s="2" t="s">
        <v>1667</v>
      </c>
      <c r="Y923" s="2">
        <v>91360</v>
      </c>
      <c r="Z923" s="10">
        <v>42028</v>
      </c>
      <c r="AA923" s="14" t="str">
        <f>TEXT(Table1[[#This Row],[Order Date]],"mmmm")</f>
        <v>January</v>
      </c>
      <c r="AB923" s="8" t="str">
        <f>TEXT(Table1[[#This Row],[Order Date]],"yyyy")</f>
        <v>2015</v>
      </c>
      <c r="AC923" s="10">
        <v>42029</v>
      </c>
      <c r="AD923" s="2">
        <v>-268.66399999999999</v>
      </c>
      <c r="AE923" s="2">
        <v>2</v>
      </c>
      <c r="AF923" s="2">
        <v>149.80000000000001</v>
      </c>
      <c r="AG923" s="2">
        <v>89885</v>
      </c>
      <c r="AH923" s="7" t="str">
        <f>IF(COUNTIF(Returns!$A$2:$A$1635,Orders!AG923)&gt;0,"Returned","Not Returned")</f>
        <v>Not Returned</v>
      </c>
    </row>
    <row r="924" spans="5:34" ht="12.75" customHeight="1" thickTop="1" thickBot="1" x14ac:dyDescent="0.3">
      <c r="E924" s="11">
        <v>24187</v>
      </c>
      <c r="F924" s="12" t="s">
        <v>25</v>
      </c>
      <c r="G924" s="12">
        <v>0.1</v>
      </c>
      <c r="H924" s="12">
        <v>3.6</v>
      </c>
      <c r="I924" s="12">
        <v>2.2000000000000002</v>
      </c>
      <c r="J924" s="12">
        <v>1665</v>
      </c>
      <c r="K924" s="7" t="str">
        <f>IF(COUNTIF(Table1[Customer ID],Table1[[#This Row],[Customer ID]])&gt;1,"Repeat Customer","One-Time Customer")</f>
        <v>One-Time Customer</v>
      </c>
      <c r="L924" s="12" t="s">
        <v>1668</v>
      </c>
      <c r="M924" s="12" t="s">
        <v>49</v>
      </c>
      <c r="N924" s="12" t="s">
        <v>114</v>
      </c>
      <c r="O924" s="12" t="s">
        <v>29</v>
      </c>
      <c r="P924" s="12" t="s">
        <v>93</v>
      </c>
      <c r="Q924" s="12" t="s">
        <v>31</v>
      </c>
      <c r="R924" s="12" t="s">
        <v>1669</v>
      </c>
      <c r="S924" s="12">
        <v>0.39</v>
      </c>
      <c r="T924" s="7">
        <f>Table1[[#This Row],[Profit]]/Table1[[#This Row],[Sales]]</f>
        <v>-1.187948350071736</v>
      </c>
      <c r="U924" s="12" t="s">
        <v>33</v>
      </c>
      <c r="V924" s="12" t="s">
        <v>34</v>
      </c>
      <c r="W924" s="12" t="s">
        <v>45</v>
      </c>
      <c r="X924" s="12" t="s">
        <v>1670</v>
      </c>
      <c r="Y924" s="12">
        <v>92653</v>
      </c>
      <c r="Z924" s="13">
        <v>42061</v>
      </c>
      <c r="AA924" s="14" t="str">
        <f>TEXT(Table1[[#This Row],[Order Date]],"mmmm")</f>
        <v>February</v>
      </c>
      <c r="AB924" s="8" t="str">
        <f>TEXT(Table1[[#This Row],[Order Date]],"yyyy")</f>
        <v>2015</v>
      </c>
      <c r="AC924" s="13">
        <v>42062</v>
      </c>
      <c r="AD924" s="12">
        <v>-8.2799999999999994</v>
      </c>
      <c r="AE924" s="12">
        <v>2</v>
      </c>
      <c r="AF924" s="12">
        <v>6.97</v>
      </c>
      <c r="AG924" s="12">
        <v>90678</v>
      </c>
      <c r="AH924" s="7" t="str">
        <f>IF(COUNTIF(Returns!$A$2:$A$1635,Orders!AG924)&gt;0,"Returned","Not Returned")</f>
        <v>Not Returned</v>
      </c>
    </row>
    <row r="925" spans="5:34" ht="12.75" customHeight="1" thickTop="1" thickBot="1" x14ac:dyDescent="0.3">
      <c r="E925" s="9">
        <v>21491</v>
      </c>
      <c r="F925" s="2" t="s">
        <v>106</v>
      </c>
      <c r="G925" s="2">
        <v>0.03</v>
      </c>
      <c r="H925" s="2">
        <v>35.409999999999997</v>
      </c>
      <c r="I925" s="2">
        <v>1.99</v>
      </c>
      <c r="J925" s="2">
        <v>1670</v>
      </c>
      <c r="K925" s="7" t="str">
        <f>IF(COUNTIF(Table1[Customer ID],Table1[[#This Row],[Customer ID]])&gt;1,"Repeat Customer","One-Time Customer")</f>
        <v>Repeat Customer</v>
      </c>
      <c r="L925" s="2" t="s">
        <v>1671</v>
      </c>
      <c r="M925" s="2" t="s">
        <v>49</v>
      </c>
      <c r="N925" s="2" t="s">
        <v>58</v>
      </c>
      <c r="O925" s="2" t="s">
        <v>77</v>
      </c>
      <c r="P925" s="2" t="s">
        <v>180</v>
      </c>
      <c r="Q925" s="2" t="s">
        <v>51</v>
      </c>
      <c r="R925" s="2" t="s">
        <v>1672</v>
      </c>
      <c r="S925" s="2">
        <v>0.43</v>
      </c>
      <c r="T925" s="7">
        <f>Table1[[#This Row],[Profit]]/Table1[[#This Row],[Sales]]</f>
        <v>5.203586199390509</v>
      </c>
      <c r="U925" s="2" t="s">
        <v>33</v>
      </c>
      <c r="V925" s="2" t="s">
        <v>136</v>
      </c>
      <c r="W925" s="2" t="s">
        <v>137</v>
      </c>
      <c r="X925" s="2" t="s">
        <v>1587</v>
      </c>
      <c r="Y925" s="2">
        <v>24060</v>
      </c>
      <c r="Z925" s="10">
        <v>42118</v>
      </c>
      <c r="AA925" s="14" t="str">
        <f>TEXT(Table1[[#This Row],[Order Date]],"mmmm")</f>
        <v>April</v>
      </c>
      <c r="AB925" s="8" t="str">
        <f>TEXT(Table1[[#This Row],[Order Date]],"yyyy")</f>
        <v>2015</v>
      </c>
      <c r="AC925" s="10">
        <v>42120</v>
      </c>
      <c r="AD925" s="2">
        <v>1912.4219999999998</v>
      </c>
      <c r="AE925" s="2">
        <v>10</v>
      </c>
      <c r="AF925" s="2">
        <v>367.52</v>
      </c>
      <c r="AG925" s="2">
        <v>86722</v>
      </c>
      <c r="AH925" s="7" t="str">
        <f>IF(COUNTIF(Returns!$A$2:$A$1635,Orders!AG925)&gt;0,"Returned","Not Returned")</f>
        <v>Not Returned</v>
      </c>
    </row>
    <row r="926" spans="5:34" ht="12.75" customHeight="1" thickTop="1" thickBot="1" x14ac:dyDescent="0.3">
      <c r="E926" s="11">
        <v>21492</v>
      </c>
      <c r="F926" s="12" t="s">
        <v>106</v>
      </c>
      <c r="G926" s="12">
        <v>0</v>
      </c>
      <c r="H926" s="12">
        <v>142.86000000000001</v>
      </c>
      <c r="I926" s="12">
        <v>19.989999999999998</v>
      </c>
      <c r="J926" s="12">
        <v>1670</v>
      </c>
      <c r="K926" s="7" t="str">
        <f>IF(COUNTIF(Table1[Customer ID],Table1[[#This Row],[Customer ID]])&gt;1,"Repeat Customer","One-Time Customer")</f>
        <v>Repeat Customer</v>
      </c>
      <c r="L926" s="12" t="s">
        <v>1671</v>
      </c>
      <c r="M926" s="12" t="s">
        <v>49</v>
      </c>
      <c r="N926" s="12" t="s">
        <v>58</v>
      </c>
      <c r="O926" s="12" t="s">
        <v>29</v>
      </c>
      <c r="P926" s="12" t="s">
        <v>141</v>
      </c>
      <c r="Q926" s="12" t="s">
        <v>59</v>
      </c>
      <c r="R926" s="12" t="s">
        <v>1673</v>
      </c>
      <c r="S926" s="12">
        <v>0.56000000000000005</v>
      </c>
      <c r="T926" s="7">
        <f>Table1[[#This Row],[Profit]]/Table1[[#This Row],[Sales]]</f>
        <v>-0.46901132362736708</v>
      </c>
      <c r="U926" s="12" t="s">
        <v>33</v>
      </c>
      <c r="V926" s="12" t="s">
        <v>136</v>
      </c>
      <c r="W926" s="12" t="s">
        <v>137</v>
      </c>
      <c r="X926" s="12" t="s">
        <v>1587</v>
      </c>
      <c r="Y926" s="12">
        <v>24060</v>
      </c>
      <c r="Z926" s="13">
        <v>42118</v>
      </c>
      <c r="AA926" s="14" t="str">
        <f>TEXT(Table1[[#This Row],[Order Date]],"mmmm")</f>
        <v>April</v>
      </c>
      <c r="AB926" s="8" t="str">
        <f>TEXT(Table1[[#This Row],[Order Date]],"yyyy")</f>
        <v>2015</v>
      </c>
      <c r="AC926" s="13">
        <v>42127</v>
      </c>
      <c r="AD926" s="12">
        <v>-739.32600000000002</v>
      </c>
      <c r="AE926" s="12">
        <v>11</v>
      </c>
      <c r="AF926" s="12">
        <v>1576.35</v>
      </c>
      <c r="AG926" s="12">
        <v>86722</v>
      </c>
      <c r="AH926" s="7" t="str">
        <f>IF(COUNTIF(Returns!$A$2:$A$1635,Orders!AG926)&gt;0,"Returned","Not Returned")</f>
        <v>Not Returned</v>
      </c>
    </row>
    <row r="927" spans="5:34" ht="12.75" customHeight="1" thickTop="1" thickBot="1" x14ac:dyDescent="0.3">
      <c r="E927" s="9">
        <v>23578</v>
      </c>
      <c r="F927" s="2" t="s">
        <v>106</v>
      </c>
      <c r="G927" s="2">
        <v>0.1</v>
      </c>
      <c r="H927" s="2">
        <v>4.13</v>
      </c>
      <c r="I927" s="2">
        <v>0.99</v>
      </c>
      <c r="J927" s="2">
        <v>1671</v>
      </c>
      <c r="K927" s="7" t="str">
        <f>IF(COUNTIF(Table1[Customer ID],Table1[[#This Row],[Customer ID]])&gt;1,"Repeat Customer","One-Time Customer")</f>
        <v>Repeat Customer</v>
      </c>
      <c r="L927" s="2" t="s">
        <v>1674</v>
      </c>
      <c r="M927" s="2" t="s">
        <v>49</v>
      </c>
      <c r="N927" s="2" t="s">
        <v>58</v>
      </c>
      <c r="O927" s="2" t="s">
        <v>29</v>
      </c>
      <c r="P927" s="2" t="s">
        <v>134</v>
      </c>
      <c r="Q927" s="2" t="s">
        <v>59</v>
      </c>
      <c r="R927" s="2" t="s">
        <v>1420</v>
      </c>
      <c r="S927" s="2">
        <v>0.39</v>
      </c>
      <c r="T927" s="7">
        <f>Table1[[#This Row],[Profit]]/Table1[[#This Row],[Sales]]</f>
        <v>-0.77703220858895716</v>
      </c>
      <c r="U927" s="2" t="s">
        <v>33</v>
      </c>
      <c r="V927" s="2" t="s">
        <v>136</v>
      </c>
      <c r="W927" s="2" t="s">
        <v>137</v>
      </c>
      <c r="X927" s="2" t="s">
        <v>1675</v>
      </c>
      <c r="Y927" s="2">
        <v>22015</v>
      </c>
      <c r="Z927" s="10">
        <v>42044</v>
      </c>
      <c r="AA927" s="14" t="str">
        <f>TEXT(Table1[[#This Row],[Order Date]],"mmmm")</f>
        <v>February</v>
      </c>
      <c r="AB927" s="8" t="str">
        <f>TEXT(Table1[[#This Row],[Order Date]],"yyyy")</f>
        <v>2015</v>
      </c>
      <c r="AC927" s="10">
        <v>42048</v>
      </c>
      <c r="AD927" s="2">
        <v>-40.53</v>
      </c>
      <c r="AE927" s="2">
        <v>13</v>
      </c>
      <c r="AF927" s="2">
        <v>52.16</v>
      </c>
      <c r="AG927" s="2">
        <v>86724</v>
      </c>
      <c r="AH927" s="7" t="str">
        <f>IF(COUNTIF(Returns!$A$2:$A$1635,Orders!AG927)&gt;0,"Returned","Not Returned")</f>
        <v>Not Returned</v>
      </c>
    </row>
    <row r="928" spans="5:34" ht="12.75" customHeight="1" thickTop="1" thickBot="1" x14ac:dyDescent="0.3">
      <c r="E928" s="11">
        <v>22007</v>
      </c>
      <c r="F928" s="12" t="s">
        <v>47</v>
      </c>
      <c r="G928" s="12">
        <v>0.03</v>
      </c>
      <c r="H928" s="12">
        <v>223.98</v>
      </c>
      <c r="I928" s="12">
        <v>15.01</v>
      </c>
      <c r="J928" s="12">
        <v>1671</v>
      </c>
      <c r="K928" s="7" t="str">
        <f>IF(COUNTIF(Table1[Customer ID],Table1[[#This Row],[Customer ID]])&gt;1,"Repeat Customer","One-Time Customer")</f>
        <v>Repeat Customer</v>
      </c>
      <c r="L928" s="12" t="s">
        <v>1674</v>
      </c>
      <c r="M928" s="12" t="s">
        <v>49</v>
      </c>
      <c r="N928" s="12" t="s">
        <v>58</v>
      </c>
      <c r="O928" s="12" t="s">
        <v>29</v>
      </c>
      <c r="P928" s="12" t="s">
        <v>109</v>
      </c>
      <c r="Q928" s="12" t="s">
        <v>59</v>
      </c>
      <c r="R928" s="12" t="s">
        <v>1676</v>
      </c>
      <c r="S928" s="12">
        <v>0.38</v>
      </c>
      <c r="T928" s="7">
        <f>Table1[[#This Row],[Profit]]/Table1[[#This Row],[Sales]]</f>
        <v>1.4256919522147386E-4</v>
      </c>
      <c r="U928" s="12" t="s">
        <v>33</v>
      </c>
      <c r="V928" s="12" t="s">
        <v>136</v>
      </c>
      <c r="W928" s="12" t="s">
        <v>137</v>
      </c>
      <c r="X928" s="12" t="s">
        <v>1675</v>
      </c>
      <c r="Y928" s="12">
        <v>22015</v>
      </c>
      <c r="Z928" s="13">
        <v>42136</v>
      </c>
      <c r="AA928" s="14" t="str">
        <f>TEXT(Table1[[#This Row],[Order Date]],"mmmm")</f>
        <v>May</v>
      </c>
      <c r="AB928" s="8" t="str">
        <f>TEXT(Table1[[#This Row],[Order Date]],"yyyy")</f>
        <v>2015</v>
      </c>
      <c r="AC928" s="13">
        <v>42137</v>
      </c>
      <c r="AD928" s="12">
        <v>0.69599999999999995</v>
      </c>
      <c r="AE928" s="12">
        <v>21</v>
      </c>
      <c r="AF928" s="12">
        <v>4881.84</v>
      </c>
      <c r="AG928" s="12">
        <v>86725</v>
      </c>
      <c r="AH928" s="7" t="str">
        <f>IF(COUNTIF(Returns!$A$2:$A$1635,Orders!AG928)&gt;0,"Returned","Not Returned")</f>
        <v>Not Returned</v>
      </c>
    </row>
    <row r="929" spans="5:34" ht="12.75" customHeight="1" thickTop="1" thickBot="1" x14ac:dyDescent="0.3">
      <c r="E929" s="9">
        <v>25066</v>
      </c>
      <c r="F929" s="2" t="s">
        <v>106</v>
      </c>
      <c r="G929" s="2">
        <v>0.02</v>
      </c>
      <c r="H929" s="2">
        <v>284.98</v>
      </c>
      <c r="I929" s="2">
        <v>69.55</v>
      </c>
      <c r="J929" s="2">
        <v>1672</v>
      </c>
      <c r="K929" s="7" t="str">
        <f>IF(COUNTIF(Table1[Customer ID],Table1[[#This Row],[Customer ID]])&gt;1,"Repeat Customer","One-Time Customer")</f>
        <v>Repeat Customer</v>
      </c>
      <c r="L929" s="2" t="s">
        <v>1677</v>
      </c>
      <c r="M929" s="2" t="s">
        <v>39</v>
      </c>
      <c r="N929" s="2" t="s">
        <v>58</v>
      </c>
      <c r="O929" s="2" t="s">
        <v>41</v>
      </c>
      <c r="P929" s="2" t="s">
        <v>42</v>
      </c>
      <c r="Q929" s="2" t="s">
        <v>43</v>
      </c>
      <c r="R929" s="2" t="s">
        <v>1082</v>
      </c>
      <c r="S929" s="2">
        <v>0.6</v>
      </c>
      <c r="T929" s="7">
        <f>Table1[[#This Row],[Profit]]/Table1[[#This Row],[Sales]]</f>
        <v>1.676346755910612E-2</v>
      </c>
      <c r="U929" s="2" t="s">
        <v>33</v>
      </c>
      <c r="V929" s="2" t="s">
        <v>136</v>
      </c>
      <c r="W929" s="2" t="s">
        <v>137</v>
      </c>
      <c r="X929" s="2" t="s">
        <v>1678</v>
      </c>
      <c r="Y929" s="2">
        <v>22901</v>
      </c>
      <c r="Z929" s="10">
        <v>42162</v>
      </c>
      <c r="AA929" s="14" t="str">
        <f>TEXT(Table1[[#This Row],[Order Date]],"mmmm")</f>
        <v>June</v>
      </c>
      <c r="AB929" s="8" t="str">
        <f>TEXT(Table1[[#This Row],[Order Date]],"yyyy")</f>
        <v>2015</v>
      </c>
      <c r="AC929" s="10">
        <v>42167</v>
      </c>
      <c r="AD929" s="2">
        <v>15.527999999999999</v>
      </c>
      <c r="AE929" s="2">
        <v>3</v>
      </c>
      <c r="AF929" s="2">
        <v>926.3</v>
      </c>
      <c r="AG929" s="2">
        <v>86723</v>
      </c>
      <c r="AH929" s="7" t="str">
        <f>IF(COUNTIF(Returns!$A$2:$A$1635,Orders!AG929)&gt;0,"Returned","Not Returned")</f>
        <v>Not Returned</v>
      </c>
    </row>
    <row r="930" spans="5:34" ht="12.75" customHeight="1" thickTop="1" thickBot="1" x14ac:dyDescent="0.3">
      <c r="E930" s="11">
        <v>25067</v>
      </c>
      <c r="F930" s="12" t="s">
        <v>106</v>
      </c>
      <c r="G930" s="12">
        <v>0.08</v>
      </c>
      <c r="H930" s="12">
        <v>55.48</v>
      </c>
      <c r="I930" s="12">
        <v>14.3</v>
      </c>
      <c r="J930" s="12">
        <v>1672</v>
      </c>
      <c r="K930" s="7" t="str">
        <f>IF(COUNTIF(Table1[Customer ID],Table1[[#This Row],[Customer ID]])&gt;1,"Repeat Customer","One-Time Customer")</f>
        <v>Repeat Customer</v>
      </c>
      <c r="L930" s="12" t="s">
        <v>1677</v>
      </c>
      <c r="M930" s="12" t="s">
        <v>49</v>
      </c>
      <c r="N930" s="12" t="s">
        <v>58</v>
      </c>
      <c r="O930" s="12" t="s">
        <v>29</v>
      </c>
      <c r="P930" s="12" t="s">
        <v>93</v>
      </c>
      <c r="Q930" s="12" t="s">
        <v>59</v>
      </c>
      <c r="R930" s="12" t="s">
        <v>94</v>
      </c>
      <c r="S930" s="12">
        <v>0.37</v>
      </c>
      <c r="T930" s="7">
        <f>Table1[[#This Row],[Profit]]/Table1[[#This Row],[Sales]]</f>
        <v>-0.23931736920840715</v>
      </c>
      <c r="U930" s="12" t="s">
        <v>33</v>
      </c>
      <c r="V930" s="12" t="s">
        <v>136</v>
      </c>
      <c r="W930" s="12" t="s">
        <v>137</v>
      </c>
      <c r="X930" s="12" t="s">
        <v>1678</v>
      </c>
      <c r="Y930" s="12">
        <v>22901</v>
      </c>
      <c r="Z930" s="13">
        <v>42162</v>
      </c>
      <c r="AA930" s="14" t="str">
        <f>TEXT(Table1[[#This Row],[Order Date]],"mmmm")</f>
        <v>June</v>
      </c>
      <c r="AB930" s="8" t="str">
        <f>TEXT(Table1[[#This Row],[Order Date]],"yyyy")</f>
        <v>2015</v>
      </c>
      <c r="AC930" s="13">
        <v>42164</v>
      </c>
      <c r="AD930" s="12">
        <v>-225.56379999999999</v>
      </c>
      <c r="AE930" s="12">
        <v>17</v>
      </c>
      <c r="AF930" s="12">
        <v>942.53</v>
      </c>
      <c r="AG930" s="12">
        <v>86723</v>
      </c>
      <c r="AH930" s="7" t="str">
        <f>IF(COUNTIF(Returns!$A$2:$A$1635,Orders!AG930)&gt;0,"Returned","Not Returned")</f>
        <v>Not Returned</v>
      </c>
    </row>
    <row r="931" spans="5:34" ht="12.75" customHeight="1" thickTop="1" thickBot="1" x14ac:dyDescent="0.3">
      <c r="E931" s="9">
        <v>18150</v>
      </c>
      <c r="F931" s="2" t="s">
        <v>56</v>
      </c>
      <c r="G931" s="2">
        <v>7.0000000000000007E-2</v>
      </c>
      <c r="H931" s="2">
        <v>13.73</v>
      </c>
      <c r="I931" s="2">
        <v>6.85</v>
      </c>
      <c r="J931" s="2">
        <v>1679</v>
      </c>
      <c r="K931" s="7" t="str">
        <f>IF(COUNTIF(Table1[Customer ID],Table1[[#This Row],[Customer ID]])&gt;1,"Repeat Customer","One-Time Customer")</f>
        <v>One-Time Customer</v>
      </c>
      <c r="L931" s="2" t="s">
        <v>1679</v>
      </c>
      <c r="M931" s="2" t="s">
        <v>49</v>
      </c>
      <c r="N931" s="2" t="s">
        <v>114</v>
      </c>
      <c r="O931" s="2" t="s">
        <v>41</v>
      </c>
      <c r="P931" s="2" t="s">
        <v>50</v>
      </c>
      <c r="Q931" s="2" t="s">
        <v>31</v>
      </c>
      <c r="R931" s="2" t="s">
        <v>647</v>
      </c>
      <c r="S931" s="2">
        <v>0.54</v>
      </c>
      <c r="T931" s="7">
        <f>Table1[[#This Row],[Profit]]/Table1[[#This Row],[Sales]]</f>
        <v>-8.2128397917871604E-2</v>
      </c>
      <c r="U931" s="2" t="s">
        <v>33</v>
      </c>
      <c r="V931" s="2" t="s">
        <v>53</v>
      </c>
      <c r="W931" s="2" t="s">
        <v>154</v>
      </c>
      <c r="X931" s="2" t="s">
        <v>1680</v>
      </c>
      <c r="Y931" s="2">
        <v>45324</v>
      </c>
      <c r="Z931" s="10">
        <v>42083</v>
      </c>
      <c r="AA931" s="14" t="str">
        <f>TEXT(Table1[[#This Row],[Order Date]],"mmmm")</f>
        <v>March</v>
      </c>
      <c r="AB931" s="8" t="str">
        <f>TEXT(Table1[[#This Row],[Order Date]],"yyyy")</f>
        <v>2015</v>
      </c>
      <c r="AC931" s="10">
        <v>42084</v>
      </c>
      <c r="AD931" s="2">
        <v>-22.72</v>
      </c>
      <c r="AE931" s="2">
        <v>21</v>
      </c>
      <c r="AF931" s="2">
        <v>276.64</v>
      </c>
      <c r="AG931" s="2">
        <v>86646</v>
      </c>
      <c r="AH931" s="7" t="str">
        <f>IF(COUNTIF(Returns!$A$2:$A$1635,Orders!AG931)&gt;0,"Returned","Not Returned")</f>
        <v>Not Returned</v>
      </c>
    </row>
    <row r="932" spans="5:34" ht="12.75" customHeight="1" thickTop="1" thickBot="1" x14ac:dyDescent="0.3">
      <c r="E932" s="11">
        <v>23524</v>
      </c>
      <c r="F932" s="12" t="s">
        <v>106</v>
      </c>
      <c r="G932" s="12">
        <v>0.09</v>
      </c>
      <c r="H932" s="12">
        <v>30.98</v>
      </c>
      <c r="I932" s="12">
        <v>19.510000000000002</v>
      </c>
      <c r="J932" s="12">
        <v>1680</v>
      </c>
      <c r="K932" s="7" t="str">
        <f>IF(COUNTIF(Table1[Customer ID],Table1[[#This Row],[Customer ID]])&gt;1,"Repeat Customer","One-Time Customer")</f>
        <v>Repeat Customer</v>
      </c>
      <c r="L932" s="12" t="s">
        <v>1681</v>
      </c>
      <c r="M932" s="12" t="s">
        <v>49</v>
      </c>
      <c r="N932" s="12" t="s">
        <v>114</v>
      </c>
      <c r="O932" s="12" t="s">
        <v>29</v>
      </c>
      <c r="P932" s="12" t="s">
        <v>69</v>
      </c>
      <c r="Q932" s="12" t="s">
        <v>59</v>
      </c>
      <c r="R932" s="12" t="s">
        <v>1682</v>
      </c>
      <c r="S932" s="12">
        <v>0.36</v>
      </c>
      <c r="T932" s="7">
        <f>Table1[[#This Row],[Profit]]/Table1[[#This Row],[Sales]]</f>
        <v>-0.31776845050717034</v>
      </c>
      <c r="U932" s="12" t="s">
        <v>33</v>
      </c>
      <c r="V932" s="12" t="s">
        <v>53</v>
      </c>
      <c r="W932" s="12" t="s">
        <v>154</v>
      </c>
      <c r="X932" s="12" t="s">
        <v>393</v>
      </c>
      <c r="Y932" s="12">
        <v>45014</v>
      </c>
      <c r="Z932" s="13">
        <v>42127</v>
      </c>
      <c r="AA932" s="14" t="str">
        <f>TEXT(Table1[[#This Row],[Order Date]],"mmmm")</f>
        <v>May</v>
      </c>
      <c r="AB932" s="8" t="str">
        <f>TEXT(Table1[[#This Row],[Order Date]],"yyyy")</f>
        <v>2015</v>
      </c>
      <c r="AC932" s="13">
        <v>42129</v>
      </c>
      <c r="AD932" s="12">
        <v>-163.53</v>
      </c>
      <c r="AE932" s="12">
        <v>18</v>
      </c>
      <c r="AF932" s="12">
        <v>514.62</v>
      </c>
      <c r="AG932" s="12">
        <v>86645</v>
      </c>
      <c r="AH932" s="7" t="str">
        <f>IF(COUNTIF(Returns!$A$2:$A$1635,Orders!AG932)&gt;0,"Returned","Not Returned")</f>
        <v>Not Returned</v>
      </c>
    </row>
    <row r="933" spans="5:34" ht="12.75" customHeight="1" thickTop="1" thickBot="1" x14ac:dyDescent="0.3">
      <c r="E933" s="9">
        <v>23525</v>
      </c>
      <c r="F933" s="2" t="s">
        <v>106</v>
      </c>
      <c r="G933" s="2">
        <v>0.03</v>
      </c>
      <c r="H933" s="2">
        <v>49.34</v>
      </c>
      <c r="I933" s="2">
        <v>10.25</v>
      </c>
      <c r="J933" s="2">
        <v>1680</v>
      </c>
      <c r="K933" s="7" t="str">
        <f>IF(COUNTIF(Table1[Customer ID],Table1[[#This Row],[Customer ID]])&gt;1,"Repeat Customer","One-Time Customer")</f>
        <v>Repeat Customer</v>
      </c>
      <c r="L933" s="2" t="s">
        <v>1681</v>
      </c>
      <c r="M933" s="2" t="s">
        <v>49</v>
      </c>
      <c r="N933" s="2" t="s">
        <v>114</v>
      </c>
      <c r="O933" s="2" t="s">
        <v>41</v>
      </c>
      <c r="P933" s="2" t="s">
        <v>50</v>
      </c>
      <c r="Q933" s="2" t="s">
        <v>236</v>
      </c>
      <c r="R933" s="2" t="s">
        <v>1683</v>
      </c>
      <c r="S933" s="2">
        <v>0.56999999999999995</v>
      </c>
      <c r="T933" s="7">
        <f>Table1[[#This Row],[Profit]]/Table1[[#This Row],[Sales]]</f>
        <v>0.67876719032936905</v>
      </c>
      <c r="U933" s="2" t="s">
        <v>33</v>
      </c>
      <c r="V933" s="2" t="s">
        <v>53</v>
      </c>
      <c r="W933" s="2" t="s">
        <v>154</v>
      </c>
      <c r="X933" s="2" t="s">
        <v>393</v>
      </c>
      <c r="Y933" s="2">
        <v>45014</v>
      </c>
      <c r="Z933" s="10">
        <v>42127</v>
      </c>
      <c r="AA933" s="14" t="str">
        <f>TEXT(Table1[[#This Row],[Order Date]],"mmmm")</f>
        <v>May</v>
      </c>
      <c r="AB933" s="8" t="str">
        <f>TEXT(Table1[[#This Row],[Order Date]],"yyyy")</f>
        <v>2015</v>
      </c>
      <c r="AC933" s="10">
        <v>42129</v>
      </c>
      <c r="AD933" s="2">
        <v>554.77</v>
      </c>
      <c r="AE933" s="2">
        <v>17</v>
      </c>
      <c r="AF933" s="2">
        <v>817.32</v>
      </c>
      <c r="AG933" s="2">
        <v>86645</v>
      </c>
      <c r="AH933" s="7" t="str">
        <f>IF(COUNTIF(Returns!$A$2:$A$1635,Orders!AG933)&gt;0,"Returned","Not Returned")</f>
        <v>Not Returned</v>
      </c>
    </row>
    <row r="934" spans="5:34" ht="12.75" customHeight="1" thickTop="1" thickBot="1" x14ac:dyDescent="0.3">
      <c r="E934" s="11">
        <v>1976</v>
      </c>
      <c r="F934" s="12" t="s">
        <v>37</v>
      </c>
      <c r="G934" s="12">
        <v>0.04</v>
      </c>
      <c r="H934" s="12">
        <v>6.28</v>
      </c>
      <c r="I934" s="12">
        <v>5.41</v>
      </c>
      <c r="J934" s="12">
        <v>1682</v>
      </c>
      <c r="K934" s="7" t="str">
        <f>IF(COUNTIF(Table1[Customer ID],Table1[[#This Row],[Customer ID]])&gt;1,"Repeat Customer","One-Time Customer")</f>
        <v>Repeat Customer</v>
      </c>
      <c r="L934" s="12" t="s">
        <v>1684</v>
      </c>
      <c r="M934" s="12" t="s">
        <v>49</v>
      </c>
      <c r="N934" s="12" t="s">
        <v>114</v>
      </c>
      <c r="O934" s="12" t="s">
        <v>41</v>
      </c>
      <c r="P934" s="12" t="s">
        <v>50</v>
      </c>
      <c r="Q934" s="12" t="s">
        <v>59</v>
      </c>
      <c r="R934" s="12" t="s">
        <v>1685</v>
      </c>
      <c r="S934" s="12">
        <v>0.53</v>
      </c>
      <c r="T934" s="7">
        <f>Table1[[#This Row],[Profit]]/Table1[[#This Row],[Sales]]</f>
        <v>-0.13491282339707536</v>
      </c>
      <c r="U934" s="12" t="s">
        <v>33</v>
      </c>
      <c r="V934" s="12" t="s">
        <v>61</v>
      </c>
      <c r="W934" s="12" t="s">
        <v>178</v>
      </c>
      <c r="X934" s="12" t="s">
        <v>179</v>
      </c>
      <c r="Y934" s="12">
        <v>60611</v>
      </c>
      <c r="Z934" s="13">
        <v>42049</v>
      </c>
      <c r="AA934" s="14" t="str">
        <f>TEXT(Table1[[#This Row],[Order Date]],"mmmm")</f>
        <v>February</v>
      </c>
      <c r="AB934" s="8" t="str">
        <f>TEXT(Table1[[#This Row],[Order Date]],"yyyy")</f>
        <v>2015</v>
      </c>
      <c r="AC934" s="13">
        <v>42051</v>
      </c>
      <c r="AD934" s="12">
        <v>-38.380000000000003</v>
      </c>
      <c r="AE934" s="12">
        <v>43</v>
      </c>
      <c r="AF934" s="12">
        <v>284.48</v>
      </c>
      <c r="AG934" s="12">
        <v>14115</v>
      </c>
      <c r="AH934" s="7" t="str">
        <f>IF(COUNTIF(Returns!$A$2:$A$1635,Orders!AG934)&gt;0,"Returned","Not Returned")</f>
        <v>Not Returned</v>
      </c>
    </row>
    <row r="935" spans="5:34" ht="12.75" customHeight="1" thickTop="1" thickBot="1" x14ac:dyDescent="0.3">
      <c r="E935" s="9">
        <v>5358</v>
      </c>
      <c r="F935" s="2" t="s">
        <v>37</v>
      </c>
      <c r="G935" s="2">
        <v>0.08</v>
      </c>
      <c r="H935" s="2">
        <v>4.9800000000000004</v>
      </c>
      <c r="I935" s="2">
        <v>4.7</v>
      </c>
      <c r="J935" s="2">
        <v>1682</v>
      </c>
      <c r="K935" s="7" t="str">
        <f>IF(COUNTIF(Table1[Customer ID],Table1[[#This Row],[Customer ID]])&gt;1,"Repeat Customer","One-Time Customer")</f>
        <v>Repeat Customer</v>
      </c>
      <c r="L935" s="2" t="s">
        <v>1684</v>
      </c>
      <c r="M935" s="2" t="s">
        <v>49</v>
      </c>
      <c r="N935" s="2" t="s">
        <v>114</v>
      </c>
      <c r="O935" s="2" t="s">
        <v>29</v>
      </c>
      <c r="P935" s="2" t="s">
        <v>93</v>
      </c>
      <c r="Q935" s="2" t="s">
        <v>59</v>
      </c>
      <c r="R935" s="2" t="s">
        <v>1686</v>
      </c>
      <c r="S935" s="2">
        <v>0.38</v>
      </c>
      <c r="T935" s="7">
        <f>Table1[[#This Row],[Profit]]/Table1[[#This Row],[Sales]]</f>
        <v>-0.24935835029648643</v>
      </c>
      <c r="U935" s="2" t="s">
        <v>33</v>
      </c>
      <c r="V935" s="2" t="s">
        <v>61</v>
      </c>
      <c r="W935" s="2" t="s">
        <v>178</v>
      </c>
      <c r="X935" s="2" t="s">
        <v>179</v>
      </c>
      <c r="Y935" s="2">
        <v>60611</v>
      </c>
      <c r="Z935" s="10">
        <v>42077</v>
      </c>
      <c r="AA935" s="14" t="str">
        <f>TEXT(Table1[[#This Row],[Order Date]],"mmmm")</f>
        <v>March</v>
      </c>
      <c r="AB935" s="8" t="str">
        <f>TEXT(Table1[[#This Row],[Order Date]],"yyyy")</f>
        <v>2015</v>
      </c>
      <c r="AC935" s="10">
        <v>42078</v>
      </c>
      <c r="AD935" s="2">
        <v>-56.35</v>
      </c>
      <c r="AE935" s="2">
        <v>47</v>
      </c>
      <c r="AF935" s="2">
        <v>225.98</v>
      </c>
      <c r="AG935" s="2">
        <v>38080</v>
      </c>
      <c r="AH935" s="7" t="str">
        <f>IF(COUNTIF(Returns!$A$2:$A$1635,Orders!AG935)&gt;0,"Returned","Not Returned")</f>
        <v>Not Returned</v>
      </c>
    </row>
    <row r="936" spans="5:34" ht="12.75" customHeight="1" thickTop="1" thickBot="1" x14ac:dyDescent="0.3">
      <c r="E936" s="11">
        <v>19976</v>
      </c>
      <c r="F936" s="12" t="s">
        <v>37</v>
      </c>
      <c r="G936" s="12">
        <v>0.04</v>
      </c>
      <c r="H936" s="12">
        <v>6.28</v>
      </c>
      <c r="I936" s="12">
        <v>5.41</v>
      </c>
      <c r="J936" s="12">
        <v>1683</v>
      </c>
      <c r="K936" s="7" t="str">
        <f>IF(COUNTIF(Table1[Customer ID],Table1[[#This Row],[Customer ID]])&gt;1,"Repeat Customer","One-Time Customer")</f>
        <v>Repeat Customer</v>
      </c>
      <c r="L936" s="12" t="s">
        <v>1687</v>
      </c>
      <c r="M936" s="12" t="s">
        <v>49</v>
      </c>
      <c r="N936" s="12" t="s">
        <v>114</v>
      </c>
      <c r="O936" s="12" t="s">
        <v>41</v>
      </c>
      <c r="P936" s="12" t="s">
        <v>50</v>
      </c>
      <c r="Q936" s="12" t="s">
        <v>59</v>
      </c>
      <c r="R936" s="12" t="s">
        <v>1685</v>
      </c>
      <c r="S936" s="12">
        <v>0.53</v>
      </c>
      <c r="T936" s="7">
        <f>Table1[[#This Row],[Profit]]/Table1[[#This Row],[Sales]]</f>
        <v>-0.27425587467362927</v>
      </c>
      <c r="U936" s="12" t="s">
        <v>33</v>
      </c>
      <c r="V936" s="12" t="s">
        <v>61</v>
      </c>
      <c r="W936" s="12" t="s">
        <v>130</v>
      </c>
      <c r="X936" s="12" t="s">
        <v>1688</v>
      </c>
      <c r="Y936" s="12">
        <v>77301</v>
      </c>
      <c r="Z936" s="13">
        <v>42049</v>
      </c>
      <c r="AA936" s="14" t="str">
        <f>TEXT(Table1[[#This Row],[Order Date]],"mmmm")</f>
        <v>February</v>
      </c>
      <c r="AB936" s="8" t="str">
        <f>TEXT(Table1[[#This Row],[Order Date]],"yyyy")</f>
        <v>2015</v>
      </c>
      <c r="AC936" s="13">
        <v>42051</v>
      </c>
      <c r="AD936" s="12">
        <v>-19.957600000000003</v>
      </c>
      <c r="AE936" s="12">
        <v>11</v>
      </c>
      <c r="AF936" s="12">
        <v>72.77</v>
      </c>
      <c r="AG936" s="12">
        <v>90612</v>
      </c>
      <c r="AH936" s="7" t="str">
        <f>IF(COUNTIF(Returns!$A$2:$A$1635,Orders!AG936)&gt;0,"Returned","Not Returned")</f>
        <v>Not Returned</v>
      </c>
    </row>
    <row r="937" spans="5:34" ht="12.75" customHeight="1" thickTop="1" thickBot="1" x14ac:dyDescent="0.3">
      <c r="E937" s="9">
        <v>23358</v>
      </c>
      <c r="F937" s="2" t="s">
        <v>37</v>
      </c>
      <c r="G937" s="2">
        <v>0.08</v>
      </c>
      <c r="H937" s="2">
        <v>4.9800000000000004</v>
      </c>
      <c r="I937" s="2">
        <v>4.7</v>
      </c>
      <c r="J937" s="2">
        <v>1683</v>
      </c>
      <c r="K937" s="7" t="str">
        <f>IF(COUNTIF(Table1[Customer ID],Table1[[#This Row],[Customer ID]])&gt;1,"Repeat Customer","One-Time Customer")</f>
        <v>Repeat Customer</v>
      </c>
      <c r="L937" s="2" t="s">
        <v>1687</v>
      </c>
      <c r="M937" s="2" t="s">
        <v>49</v>
      </c>
      <c r="N937" s="2" t="s">
        <v>114</v>
      </c>
      <c r="O937" s="2" t="s">
        <v>29</v>
      </c>
      <c r="P937" s="2" t="s">
        <v>93</v>
      </c>
      <c r="Q937" s="2" t="s">
        <v>59</v>
      </c>
      <c r="R937" s="2" t="s">
        <v>1686</v>
      </c>
      <c r="S937" s="2">
        <v>0.38</v>
      </c>
      <c r="T937" s="7">
        <f>Table1[[#This Row],[Profit]]/Table1[[#This Row],[Sales]]</f>
        <v>-0.97660311958405543</v>
      </c>
      <c r="U937" s="2" t="s">
        <v>33</v>
      </c>
      <c r="V937" s="2" t="s">
        <v>61</v>
      </c>
      <c r="W937" s="2" t="s">
        <v>130</v>
      </c>
      <c r="X937" s="2" t="s">
        <v>1688</v>
      </c>
      <c r="Y937" s="2">
        <v>77301</v>
      </c>
      <c r="Z937" s="10">
        <v>42077</v>
      </c>
      <c r="AA937" s="14" t="str">
        <f>TEXT(Table1[[#This Row],[Order Date]],"mmmm")</f>
        <v>March</v>
      </c>
      <c r="AB937" s="8" t="str">
        <f>TEXT(Table1[[#This Row],[Order Date]],"yyyy")</f>
        <v>2015</v>
      </c>
      <c r="AC937" s="10">
        <v>42078</v>
      </c>
      <c r="AD937" s="2">
        <v>-56.35</v>
      </c>
      <c r="AE937" s="2">
        <v>12</v>
      </c>
      <c r="AF937" s="2">
        <v>57.7</v>
      </c>
      <c r="AG937" s="2">
        <v>90613</v>
      </c>
      <c r="AH937" s="7" t="str">
        <f>IF(COUNTIF(Returns!$A$2:$A$1635,Orders!AG937)&gt;0,"Returned","Not Returned")</f>
        <v>Not Returned</v>
      </c>
    </row>
    <row r="938" spans="5:34" ht="12.75" customHeight="1" thickTop="1" thickBot="1" x14ac:dyDescent="0.3">
      <c r="E938" s="11">
        <v>19751</v>
      </c>
      <c r="F938" s="12" t="s">
        <v>106</v>
      </c>
      <c r="G938" s="12">
        <v>0.08</v>
      </c>
      <c r="H938" s="12">
        <v>2.08</v>
      </c>
      <c r="I938" s="12">
        <v>5.33</v>
      </c>
      <c r="J938" s="12">
        <v>1686</v>
      </c>
      <c r="K938" s="7" t="str">
        <f>IF(COUNTIF(Table1[Customer ID],Table1[[#This Row],[Customer ID]])&gt;1,"Repeat Customer","One-Time Customer")</f>
        <v>One-Time Customer</v>
      </c>
      <c r="L938" s="12" t="s">
        <v>1689</v>
      </c>
      <c r="M938" s="12" t="s">
        <v>49</v>
      </c>
      <c r="N938" s="12" t="s">
        <v>28</v>
      </c>
      <c r="O938" s="12" t="s">
        <v>41</v>
      </c>
      <c r="P938" s="12" t="s">
        <v>50</v>
      </c>
      <c r="Q938" s="12" t="s">
        <v>59</v>
      </c>
      <c r="R938" s="12" t="s">
        <v>744</v>
      </c>
      <c r="S938" s="12">
        <v>0.43</v>
      </c>
      <c r="T938" s="7">
        <f>Table1[[#This Row],[Profit]]/Table1[[#This Row],[Sales]]</f>
        <v>-6.5587188612099636</v>
      </c>
      <c r="U938" s="12" t="s">
        <v>33</v>
      </c>
      <c r="V938" s="12" t="s">
        <v>61</v>
      </c>
      <c r="W938" s="12" t="s">
        <v>178</v>
      </c>
      <c r="X938" s="12" t="s">
        <v>1690</v>
      </c>
      <c r="Y938" s="12">
        <v>60123</v>
      </c>
      <c r="Z938" s="13">
        <v>42066</v>
      </c>
      <c r="AA938" s="14" t="str">
        <f>TEXT(Table1[[#This Row],[Order Date]],"mmmm")</f>
        <v>March</v>
      </c>
      <c r="AB938" s="8" t="str">
        <f>TEXT(Table1[[#This Row],[Order Date]],"yyyy")</f>
        <v>2015</v>
      </c>
      <c r="AC938" s="13">
        <v>42073</v>
      </c>
      <c r="AD938" s="12">
        <v>-129.01</v>
      </c>
      <c r="AE938" s="12">
        <v>9</v>
      </c>
      <c r="AF938" s="12">
        <v>19.670000000000002</v>
      </c>
      <c r="AG938" s="12">
        <v>86973</v>
      </c>
      <c r="AH938" s="7" t="str">
        <f>IF(COUNTIF(Returns!$A$2:$A$1635,Orders!AG938)&gt;0,"Returned","Not Returned")</f>
        <v>Not Returned</v>
      </c>
    </row>
    <row r="939" spans="5:34" ht="12.75" customHeight="1" thickTop="1" thickBot="1" x14ac:dyDescent="0.3">
      <c r="E939" s="9">
        <v>25690</v>
      </c>
      <c r="F939" s="2" t="s">
        <v>25</v>
      </c>
      <c r="G939" s="2">
        <v>0</v>
      </c>
      <c r="H939" s="2">
        <v>48.91</v>
      </c>
      <c r="I939" s="2">
        <v>35</v>
      </c>
      <c r="J939" s="2">
        <v>1689</v>
      </c>
      <c r="K939" s="7" t="str">
        <f>IF(COUNTIF(Table1[Customer ID],Table1[[#This Row],[Customer ID]])&gt;1,"Repeat Customer","One-Time Customer")</f>
        <v>One-Time Customer</v>
      </c>
      <c r="L939" s="2" t="s">
        <v>1691</v>
      </c>
      <c r="M939" s="2" t="s">
        <v>49</v>
      </c>
      <c r="N939" s="2" t="s">
        <v>28</v>
      </c>
      <c r="O939" s="2" t="s">
        <v>29</v>
      </c>
      <c r="P939" s="2" t="s">
        <v>141</v>
      </c>
      <c r="Q939" s="2" t="s">
        <v>236</v>
      </c>
      <c r="R939" s="2" t="s">
        <v>1692</v>
      </c>
      <c r="S939" s="2">
        <v>0.83</v>
      </c>
      <c r="T939" s="7">
        <f>Table1[[#This Row],[Profit]]/Table1[[#This Row],[Sales]]</f>
        <v>-1.2206530818391967</v>
      </c>
      <c r="U939" s="2" t="s">
        <v>33</v>
      </c>
      <c r="V939" s="2" t="s">
        <v>61</v>
      </c>
      <c r="W939" s="2" t="s">
        <v>703</v>
      </c>
      <c r="X939" s="2" t="s">
        <v>1623</v>
      </c>
      <c r="Y939" s="2">
        <v>46322</v>
      </c>
      <c r="Z939" s="10">
        <v>42087</v>
      </c>
      <c r="AA939" s="14" t="str">
        <f>TEXT(Table1[[#This Row],[Order Date]],"mmmm")</f>
        <v>March</v>
      </c>
      <c r="AB939" s="8" t="str">
        <f>TEXT(Table1[[#This Row],[Order Date]],"yyyy")</f>
        <v>2015</v>
      </c>
      <c r="AC939" s="10">
        <v>42088</v>
      </c>
      <c r="AD939" s="2">
        <v>-628.38</v>
      </c>
      <c r="AE939" s="2">
        <v>10</v>
      </c>
      <c r="AF939" s="2">
        <v>514.79</v>
      </c>
      <c r="AG939" s="2">
        <v>91077</v>
      </c>
      <c r="AH939" s="7" t="str">
        <f>IF(COUNTIF(Returns!$A$2:$A$1635,Orders!AG939)&gt;0,"Returned","Not Returned")</f>
        <v>Not Returned</v>
      </c>
    </row>
    <row r="940" spans="5:34" ht="12.75" customHeight="1" thickTop="1" thickBot="1" x14ac:dyDescent="0.3">
      <c r="E940" s="11">
        <v>22798</v>
      </c>
      <c r="F940" s="12" t="s">
        <v>106</v>
      </c>
      <c r="G940" s="12">
        <v>0.05</v>
      </c>
      <c r="H940" s="12">
        <v>115.99</v>
      </c>
      <c r="I940" s="12">
        <v>5.26</v>
      </c>
      <c r="J940" s="12">
        <v>1690</v>
      </c>
      <c r="K940" s="7" t="str">
        <f>IF(COUNTIF(Table1[Customer ID],Table1[[#This Row],[Customer ID]])&gt;1,"Repeat Customer","One-Time Customer")</f>
        <v>Repeat Customer</v>
      </c>
      <c r="L940" s="12" t="s">
        <v>1693</v>
      </c>
      <c r="M940" s="12" t="s">
        <v>49</v>
      </c>
      <c r="N940" s="12" t="s">
        <v>28</v>
      </c>
      <c r="O940" s="12" t="s">
        <v>77</v>
      </c>
      <c r="P940" s="12" t="s">
        <v>78</v>
      </c>
      <c r="Q940" s="12" t="s">
        <v>59</v>
      </c>
      <c r="R940" s="12" t="s">
        <v>1694</v>
      </c>
      <c r="S940" s="12">
        <v>0.56999999999999995</v>
      </c>
      <c r="T940" s="7">
        <f>Table1[[#This Row],[Profit]]/Table1[[#This Row],[Sales]]</f>
        <v>0.69</v>
      </c>
      <c r="U940" s="12" t="s">
        <v>33</v>
      </c>
      <c r="V940" s="12" t="s">
        <v>53</v>
      </c>
      <c r="W940" s="12" t="s">
        <v>234</v>
      </c>
      <c r="X940" s="12" t="s">
        <v>1695</v>
      </c>
      <c r="Y940" s="12">
        <v>17112</v>
      </c>
      <c r="Z940" s="13">
        <v>42028</v>
      </c>
      <c r="AA940" s="14" t="str">
        <f>TEXT(Table1[[#This Row],[Order Date]],"mmmm")</f>
        <v>January</v>
      </c>
      <c r="AB940" s="8" t="str">
        <f>TEXT(Table1[[#This Row],[Order Date]],"yyyy")</f>
        <v>2015</v>
      </c>
      <c r="AC940" s="13">
        <v>42032</v>
      </c>
      <c r="AD940" s="12">
        <v>616.53569999999991</v>
      </c>
      <c r="AE940" s="12">
        <v>9</v>
      </c>
      <c r="AF940" s="12">
        <v>893.53</v>
      </c>
      <c r="AG940" s="12">
        <v>91076</v>
      </c>
      <c r="AH940" s="7" t="str">
        <f>IF(COUNTIF(Returns!$A$2:$A$1635,Orders!AG940)&gt;0,"Returned","Not Returned")</f>
        <v>Not Returned</v>
      </c>
    </row>
    <row r="941" spans="5:34" ht="12.75" customHeight="1" thickTop="1" thickBot="1" x14ac:dyDescent="0.3">
      <c r="E941" s="9">
        <v>23626</v>
      </c>
      <c r="F941" s="2" t="s">
        <v>37</v>
      </c>
      <c r="G941" s="2">
        <v>0.09</v>
      </c>
      <c r="H941" s="2">
        <v>95.43</v>
      </c>
      <c r="I941" s="2">
        <v>19.989999999999998</v>
      </c>
      <c r="J941" s="2">
        <v>1690</v>
      </c>
      <c r="K941" s="7" t="str">
        <f>IF(COUNTIF(Table1[Customer ID],Table1[[#This Row],[Customer ID]])&gt;1,"Repeat Customer","One-Time Customer")</f>
        <v>Repeat Customer</v>
      </c>
      <c r="L941" s="2" t="s">
        <v>1693</v>
      </c>
      <c r="M941" s="2" t="s">
        <v>49</v>
      </c>
      <c r="N941" s="2" t="s">
        <v>28</v>
      </c>
      <c r="O941" s="2" t="s">
        <v>29</v>
      </c>
      <c r="P941" s="2" t="s">
        <v>141</v>
      </c>
      <c r="Q941" s="2" t="s">
        <v>59</v>
      </c>
      <c r="R941" s="2" t="s">
        <v>849</v>
      </c>
      <c r="S941" s="2">
        <v>0.79</v>
      </c>
      <c r="T941" s="7">
        <f>Table1[[#This Row],[Profit]]/Table1[[#This Row],[Sales]]</f>
        <v>-6.9748246980911574E-2</v>
      </c>
      <c r="U941" s="2" t="s">
        <v>33</v>
      </c>
      <c r="V941" s="2" t="s">
        <v>53</v>
      </c>
      <c r="W941" s="2" t="s">
        <v>234</v>
      </c>
      <c r="X941" s="2" t="s">
        <v>1695</v>
      </c>
      <c r="Y941" s="2">
        <v>17112</v>
      </c>
      <c r="Z941" s="10">
        <v>42156</v>
      </c>
      <c r="AA941" s="14" t="str">
        <f>TEXT(Table1[[#This Row],[Order Date]],"mmmm")</f>
        <v>June</v>
      </c>
      <c r="AB941" s="8" t="str">
        <f>TEXT(Table1[[#This Row],[Order Date]],"yyyy")</f>
        <v>2015</v>
      </c>
      <c r="AC941" s="10">
        <v>42157</v>
      </c>
      <c r="AD941" s="2">
        <v>-143.23500000000001</v>
      </c>
      <c r="AE941" s="2">
        <v>22</v>
      </c>
      <c r="AF941" s="2">
        <v>2053.6</v>
      </c>
      <c r="AG941" s="2">
        <v>91078</v>
      </c>
      <c r="AH941" s="7" t="str">
        <f>IF(COUNTIF(Returns!$A$2:$A$1635,Orders!AG941)&gt;0,"Returned","Not Returned")</f>
        <v>Not Returned</v>
      </c>
    </row>
    <row r="942" spans="5:34" ht="12.75" customHeight="1" thickTop="1" thickBot="1" x14ac:dyDescent="0.3">
      <c r="E942" s="11">
        <v>19481</v>
      </c>
      <c r="F942" s="12" t="s">
        <v>37</v>
      </c>
      <c r="G942" s="12">
        <v>0</v>
      </c>
      <c r="H942" s="12">
        <v>6.84</v>
      </c>
      <c r="I942" s="12">
        <v>8.3699999999999992</v>
      </c>
      <c r="J942" s="12">
        <v>1692</v>
      </c>
      <c r="K942" s="7" t="str">
        <f>IF(COUNTIF(Table1[Customer ID],Table1[[#This Row],[Customer ID]])&gt;1,"Repeat Customer","One-Time Customer")</f>
        <v>One-Time Customer</v>
      </c>
      <c r="L942" s="12" t="s">
        <v>1696</v>
      </c>
      <c r="M942" s="12" t="s">
        <v>49</v>
      </c>
      <c r="N942" s="12" t="s">
        <v>114</v>
      </c>
      <c r="O942" s="12" t="s">
        <v>29</v>
      </c>
      <c r="P942" s="12" t="s">
        <v>174</v>
      </c>
      <c r="Q942" s="12" t="s">
        <v>51</v>
      </c>
      <c r="R942" s="12" t="s">
        <v>1697</v>
      </c>
      <c r="S942" s="12">
        <v>0.57999999999999996</v>
      </c>
      <c r="T942" s="7">
        <f>Table1[[#This Row],[Profit]]/Table1[[#This Row],[Sales]]</f>
        <v>-3.2510319345473739</v>
      </c>
      <c r="U942" s="12" t="s">
        <v>33</v>
      </c>
      <c r="V942" s="12" t="s">
        <v>61</v>
      </c>
      <c r="W942" s="12" t="s">
        <v>183</v>
      </c>
      <c r="X942" s="12" t="s">
        <v>331</v>
      </c>
      <c r="Y942" s="12">
        <v>67114</v>
      </c>
      <c r="Z942" s="13">
        <v>42027</v>
      </c>
      <c r="AA942" s="14" t="str">
        <f>TEXT(Table1[[#This Row],[Order Date]],"mmmm")</f>
        <v>January</v>
      </c>
      <c r="AB942" s="8" t="str">
        <f>TEXT(Table1[[#This Row],[Order Date]],"yyyy")</f>
        <v>2015</v>
      </c>
      <c r="AC942" s="13">
        <v>42028</v>
      </c>
      <c r="AD942" s="12">
        <v>-123.1816</v>
      </c>
      <c r="AE942" s="12">
        <v>5</v>
      </c>
      <c r="AF942" s="12">
        <v>37.89</v>
      </c>
      <c r="AG942" s="12">
        <v>90189</v>
      </c>
      <c r="AH942" s="7" t="str">
        <f>IF(COUNTIF(Returns!$A$2:$A$1635,Orders!AG942)&gt;0,"Returned","Not Returned")</f>
        <v>Not Returned</v>
      </c>
    </row>
    <row r="943" spans="5:34" ht="12.75" customHeight="1" thickTop="1" thickBot="1" x14ac:dyDescent="0.3">
      <c r="E943" s="9">
        <v>19482</v>
      </c>
      <c r="F943" s="2" t="s">
        <v>37</v>
      </c>
      <c r="G943" s="2">
        <v>7.0000000000000007E-2</v>
      </c>
      <c r="H943" s="2">
        <v>30.98</v>
      </c>
      <c r="I943" s="2">
        <v>5.76</v>
      </c>
      <c r="J943" s="2">
        <v>1693</v>
      </c>
      <c r="K943" s="7" t="str">
        <f>IF(COUNTIF(Table1[Customer ID],Table1[[#This Row],[Customer ID]])&gt;1,"Repeat Customer","One-Time Customer")</f>
        <v>Repeat Customer</v>
      </c>
      <c r="L943" s="2" t="s">
        <v>1698</v>
      </c>
      <c r="M943" s="2" t="s">
        <v>49</v>
      </c>
      <c r="N943" s="2" t="s">
        <v>114</v>
      </c>
      <c r="O943" s="2" t="s">
        <v>29</v>
      </c>
      <c r="P943" s="2" t="s">
        <v>93</v>
      </c>
      <c r="Q943" s="2" t="s">
        <v>59</v>
      </c>
      <c r="R943" s="2" t="s">
        <v>1343</v>
      </c>
      <c r="S943" s="2">
        <v>0.4</v>
      </c>
      <c r="T943" s="7">
        <f>Table1[[#This Row],[Profit]]/Table1[[#This Row],[Sales]]</f>
        <v>-8.3766252654236595E-2</v>
      </c>
      <c r="U943" s="2" t="s">
        <v>33</v>
      </c>
      <c r="V943" s="2" t="s">
        <v>136</v>
      </c>
      <c r="W943" s="2" t="s">
        <v>137</v>
      </c>
      <c r="X943" s="2" t="s">
        <v>1699</v>
      </c>
      <c r="Y943" s="2">
        <v>20190</v>
      </c>
      <c r="Z943" s="10">
        <v>42027</v>
      </c>
      <c r="AA943" s="14" t="str">
        <f>TEXT(Table1[[#This Row],[Order Date]],"mmmm")</f>
        <v>January</v>
      </c>
      <c r="AB943" s="8" t="str">
        <f>TEXT(Table1[[#This Row],[Order Date]],"yyyy")</f>
        <v>2015</v>
      </c>
      <c r="AC943" s="10">
        <v>42029</v>
      </c>
      <c r="AD943" s="2">
        <v>-28.798000000000002</v>
      </c>
      <c r="AE943" s="2">
        <v>11</v>
      </c>
      <c r="AF943" s="2">
        <v>343.79</v>
      </c>
      <c r="AG943" s="2">
        <v>90189</v>
      </c>
      <c r="AH943" s="7" t="str">
        <f>IF(COUNTIF(Returns!$A$2:$A$1635,Orders!AG943)&gt;0,"Returned","Not Returned")</f>
        <v>Not Returned</v>
      </c>
    </row>
    <row r="944" spans="5:34" ht="12.75" customHeight="1" thickTop="1" thickBot="1" x14ac:dyDescent="0.3">
      <c r="E944" s="11">
        <v>21262</v>
      </c>
      <c r="F944" s="12" t="s">
        <v>106</v>
      </c>
      <c r="G944" s="12">
        <v>0.01</v>
      </c>
      <c r="H944" s="12">
        <v>15.67</v>
      </c>
      <c r="I944" s="12">
        <v>1.39</v>
      </c>
      <c r="J944" s="12">
        <v>1693</v>
      </c>
      <c r="K944" s="7" t="str">
        <f>IF(COUNTIF(Table1[Customer ID],Table1[[#This Row],[Customer ID]])&gt;1,"Repeat Customer","One-Time Customer")</f>
        <v>Repeat Customer</v>
      </c>
      <c r="L944" s="12" t="s">
        <v>1698</v>
      </c>
      <c r="M944" s="12" t="s">
        <v>27</v>
      </c>
      <c r="N944" s="12" t="s">
        <v>114</v>
      </c>
      <c r="O944" s="12" t="s">
        <v>29</v>
      </c>
      <c r="P944" s="12" t="s">
        <v>69</v>
      </c>
      <c r="Q944" s="12" t="s">
        <v>59</v>
      </c>
      <c r="R944" s="12" t="s">
        <v>1700</v>
      </c>
      <c r="S944" s="12">
        <v>0.38</v>
      </c>
      <c r="T944" s="7">
        <f>Table1[[#This Row],[Profit]]/Table1[[#This Row],[Sales]]</f>
        <v>-1.4566430963900261</v>
      </c>
      <c r="U944" s="12" t="s">
        <v>33</v>
      </c>
      <c r="V944" s="12" t="s">
        <v>136</v>
      </c>
      <c r="W944" s="12" t="s">
        <v>137</v>
      </c>
      <c r="X944" s="12" t="s">
        <v>1699</v>
      </c>
      <c r="Y944" s="12">
        <v>20190</v>
      </c>
      <c r="Z944" s="13">
        <v>42135</v>
      </c>
      <c r="AA944" s="14" t="str">
        <f>TEXT(Table1[[#This Row],[Order Date]],"mmmm")</f>
        <v>May</v>
      </c>
      <c r="AB944" s="8" t="str">
        <f>TEXT(Table1[[#This Row],[Order Date]],"yyyy")</f>
        <v>2015</v>
      </c>
      <c r="AC944" s="13">
        <v>42135</v>
      </c>
      <c r="AD944" s="12">
        <v>-273.98</v>
      </c>
      <c r="AE944" s="12">
        <v>11</v>
      </c>
      <c r="AF944" s="12">
        <v>188.09</v>
      </c>
      <c r="AG944" s="12">
        <v>90190</v>
      </c>
      <c r="AH944" s="7" t="str">
        <f>IF(COUNTIF(Returns!$A$2:$A$1635,Orders!AG944)&gt;0,"Returned","Not Returned")</f>
        <v>Not Returned</v>
      </c>
    </row>
    <row r="945" spans="5:34" ht="12.75" customHeight="1" thickTop="1" thickBot="1" x14ac:dyDescent="0.3">
      <c r="E945" s="9">
        <v>24941</v>
      </c>
      <c r="F945" s="2" t="s">
        <v>56</v>
      </c>
      <c r="G945" s="2">
        <v>0</v>
      </c>
      <c r="H945" s="2">
        <v>13.43</v>
      </c>
      <c r="I945" s="2">
        <v>5.5</v>
      </c>
      <c r="J945" s="2">
        <v>1697</v>
      </c>
      <c r="K945" s="7" t="str">
        <f>IF(COUNTIF(Table1[Customer ID],Table1[[#This Row],[Customer ID]])&gt;1,"Repeat Customer","One-Time Customer")</f>
        <v>One-Time Customer</v>
      </c>
      <c r="L945" s="2" t="s">
        <v>1701</v>
      </c>
      <c r="M945" s="2" t="s">
        <v>49</v>
      </c>
      <c r="N945" s="2" t="s">
        <v>40</v>
      </c>
      <c r="O945" s="2" t="s">
        <v>29</v>
      </c>
      <c r="P945" s="2" t="s">
        <v>141</v>
      </c>
      <c r="Q945" s="2" t="s">
        <v>59</v>
      </c>
      <c r="R945" s="2" t="s">
        <v>1702</v>
      </c>
      <c r="S945" s="2">
        <v>0.56999999999999995</v>
      </c>
      <c r="T945" s="7">
        <f>Table1[[#This Row],[Profit]]/Table1[[#This Row],[Sales]]</f>
        <v>-1.9590705573568012</v>
      </c>
      <c r="U945" s="2" t="s">
        <v>33</v>
      </c>
      <c r="V945" s="2" t="s">
        <v>136</v>
      </c>
      <c r="W945" s="2" t="s">
        <v>958</v>
      </c>
      <c r="X945" s="2" t="s">
        <v>1703</v>
      </c>
      <c r="Y945" s="2">
        <v>71901</v>
      </c>
      <c r="Z945" s="10">
        <v>42020</v>
      </c>
      <c r="AA945" s="14" t="str">
        <f>TEXT(Table1[[#This Row],[Order Date]],"mmmm")</f>
        <v>January</v>
      </c>
      <c r="AB945" s="8" t="str">
        <f>TEXT(Table1[[#This Row],[Order Date]],"yyyy")</f>
        <v>2015</v>
      </c>
      <c r="AC945" s="10">
        <v>42021</v>
      </c>
      <c r="AD945" s="2">
        <v>-253.77800000000002</v>
      </c>
      <c r="AE945" s="2">
        <v>9</v>
      </c>
      <c r="AF945" s="2">
        <v>129.54</v>
      </c>
      <c r="AG945" s="2">
        <v>86338</v>
      </c>
      <c r="AH945" s="7" t="str">
        <f>IF(COUNTIF(Returns!$A$2:$A$1635,Orders!AG945)&gt;0,"Returned","Not Returned")</f>
        <v>Not Returned</v>
      </c>
    </row>
    <row r="946" spans="5:34" ht="12.75" customHeight="1" thickTop="1" thickBot="1" x14ac:dyDescent="0.3">
      <c r="E946" s="11">
        <v>18275</v>
      </c>
      <c r="F946" s="12" t="s">
        <v>106</v>
      </c>
      <c r="G946" s="12">
        <v>0.05</v>
      </c>
      <c r="H946" s="12">
        <v>3.98</v>
      </c>
      <c r="I946" s="12">
        <v>5.26</v>
      </c>
      <c r="J946" s="12">
        <v>1699</v>
      </c>
      <c r="K946" s="7" t="str">
        <f>IF(COUNTIF(Table1[Customer ID],Table1[[#This Row],[Customer ID]])&gt;1,"Repeat Customer","One-Time Customer")</f>
        <v>Repeat Customer</v>
      </c>
      <c r="L946" s="12" t="s">
        <v>1704</v>
      </c>
      <c r="M946" s="12" t="s">
        <v>49</v>
      </c>
      <c r="N946" s="12" t="s">
        <v>58</v>
      </c>
      <c r="O946" s="12" t="s">
        <v>29</v>
      </c>
      <c r="P946" s="12" t="s">
        <v>109</v>
      </c>
      <c r="Q946" s="12" t="s">
        <v>59</v>
      </c>
      <c r="R946" s="12" t="s">
        <v>1705</v>
      </c>
      <c r="S946" s="12">
        <v>0.38</v>
      </c>
      <c r="T946" s="7">
        <f>Table1[[#This Row],[Profit]]/Table1[[#This Row],[Sales]]</f>
        <v>-3.0850424757281552</v>
      </c>
      <c r="U946" s="12" t="s">
        <v>33</v>
      </c>
      <c r="V946" s="12" t="s">
        <v>53</v>
      </c>
      <c r="W946" s="12" t="s">
        <v>234</v>
      </c>
      <c r="X946" s="12" t="s">
        <v>1706</v>
      </c>
      <c r="Y946" s="12">
        <v>19057</v>
      </c>
      <c r="Z946" s="13">
        <v>42088</v>
      </c>
      <c r="AA946" s="14" t="str">
        <f>TEXT(Table1[[#This Row],[Order Date]],"mmmm")</f>
        <v>March</v>
      </c>
      <c r="AB946" s="8" t="str">
        <f>TEXT(Table1[[#This Row],[Order Date]],"yyyy")</f>
        <v>2015</v>
      </c>
      <c r="AC946" s="13">
        <v>42092</v>
      </c>
      <c r="AD946" s="12">
        <v>-152.52449999999999</v>
      </c>
      <c r="AE946" s="12">
        <v>12</v>
      </c>
      <c r="AF946" s="12">
        <v>49.44</v>
      </c>
      <c r="AG946" s="12">
        <v>87345</v>
      </c>
      <c r="AH946" s="7" t="str">
        <f>IF(COUNTIF(Returns!$A$2:$A$1635,Orders!AG946)&gt;0,"Returned","Not Returned")</f>
        <v>Not Returned</v>
      </c>
    </row>
    <row r="947" spans="5:34" ht="12.75" customHeight="1" thickTop="1" thickBot="1" x14ac:dyDescent="0.3">
      <c r="E947" s="9">
        <v>18276</v>
      </c>
      <c r="F947" s="2" t="s">
        <v>106</v>
      </c>
      <c r="G947" s="2">
        <v>0.01</v>
      </c>
      <c r="H947" s="2">
        <v>6.48</v>
      </c>
      <c r="I947" s="2">
        <v>5.4</v>
      </c>
      <c r="J947" s="2">
        <v>1699</v>
      </c>
      <c r="K947" s="7" t="str">
        <f>IF(COUNTIF(Table1[Customer ID],Table1[[#This Row],[Customer ID]])&gt;1,"Repeat Customer","One-Time Customer")</f>
        <v>Repeat Customer</v>
      </c>
      <c r="L947" s="2" t="s">
        <v>1704</v>
      </c>
      <c r="M947" s="2" t="s">
        <v>49</v>
      </c>
      <c r="N947" s="2" t="s">
        <v>58</v>
      </c>
      <c r="O947" s="2" t="s">
        <v>29</v>
      </c>
      <c r="P947" s="2" t="s">
        <v>93</v>
      </c>
      <c r="Q947" s="2" t="s">
        <v>59</v>
      </c>
      <c r="R947" s="2" t="s">
        <v>1707</v>
      </c>
      <c r="S947" s="2">
        <v>0.37</v>
      </c>
      <c r="T947" s="7">
        <f>Table1[[#This Row],[Profit]]/Table1[[#This Row],[Sales]]</f>
        <v>-1.3191042687193844</v>
      </c>
      <c r="U947" s="2" t="s">
        <v>33</v>
      </c>
      <c r="V947" s="2" t="s">
        <v>53</v>
      </c>
      <c r="W947" s="2" t="s">
        <v>234</v>
      </c>
      <c r="X947" s="2" t="s">
        <v>1706</v>
      </c>
      <c r="Y947" s="2">
        <v>19057</v>
      </c>
      <c r="Z947" s="10">
        <v>42088</v>
      </c>
      <c r="AA947" s="14" t="str">
        <f>TEXT(Table1[[#This Row],[Order Date]],"mmmm")</f>
        <v>March</v>
      </c>
      <c r="AB947" s="8" t="str">
        <f>TEXT(Table1[[#This Row],[Order Date]],"yyyy")</f>
        <v>2015</v>
      </c>
      <c r="AC947" s="10">
        <v>42088</v>
      </c>
      <c r="AD947" s="2">
        <v>-18.850000000000001</v>
      </c>
      <c r="AE947" s="2">
        <v>2</v>
      </c>
      <c r="AF947" s="2">
        <v>14.29</v>
      </c>
      <c r="AG947" s="2">
        <v>87345</v>
      </c>
      <c r="AH947" s="7" t="str">
        <f>IF(COUNTIF(Returns!$A$2:$A$1635,Orders!AG947)&gt;0,"Returned","Not Returned")</f>
        <v>Not Returned</v>
      </c>
    </row>
    <row r="948" spans="5:34" ht="12.75" customHeight="1" thickTop="1" thickBot="1" x14ac:dyDescent="0.3">
      <c r="E948" s="11">
        <v>24158</v>
      </c>
      <c r="F948" s="12" t="s">
        <v>56</v>
      </c>
      <c r="G948" s="12">
        <v>0.05</v>
      </c>
      <c r="H948" s="12">
        <v>14.81</v>
      </c>
      <c r="I948" s="12">
        <v>13.32</v>
      </c>
      <c r="J948" s="12">
        <v>1702</v>
      </c>
      <c r="K948" s="7" t="str">
        <f>IF(COUNTIF(Table1[Customer ID],Table1[[#This Row],[Customer ID]])&gt;1,"Repeat Customer","One-Time Customer")</f>
        <v>Repeat Customer</v>
      </c>
      <c r="L948" s="12" t="s">
        <v>1708</v>
      </c>
      <c r="M948" s="12" t="s">
        <v>49</v>
      </c>
      <c r="N948" s="12" t="s">
        <v>40</v>
      </c>
      <c r="O948" s="12" t="s">
        <v>29</v>
      </c>
      <c r="P948" s="12" t="s">
        <v>257</v>
      </c>
      <c r="Q948" s="12" t="s">
        <v>59</v>
      </c>
      <c r="R948" s="12" t="s">
        <v>833</v>
      </c>
      <c r="S948" s="12">
        <v>0.43</v>
      </c>
      <c r="T948" s="7">
        <f>Table1[[#This Row],[Profit]]/Table1[[#This Row],[Sales]]</f>
        <v>-4.8598056537102474</v>
      </c>
      <c r="U948" s="12" t="s">
        <v>33</v>
      </c>
      <c r="V948" s="12" t="s">
        <v>136</v>
      </c>
      <c r="W948" s="12" t="s">
        <v>671</v>
      </c>
      <c r="X948" s="12" t="s">
        <v>1709</v>
      </c>
      <c r="Y948" s="12">
        <v>39301</v>
      </c>
      <c r="Z948" s="13">
        <v>42021</v>
      </c>
      <c r="AA948" s="14" t="str">
        <f>TEXT(Table1[[#This Row],[Order Date]],"mmmm")</f>
        <v>January</v>
      </c>
      <c r="AB948" s="8" t="str">
        <f>TEXT(Table1[[#This Row],[Order Date]],"yyyy")</f>
        <v>2015</v>
      </c>
      <c r="AC948" s="13">
        <v>42024</v>
      </c>
      <c r="AD948" s="12">
        <v>-220.05200000000002</v>
      </c>
      <c r="AE948" s="12">
        <v>3</v>
      </c>
      <c r="AF948" s="12">
        <v>45.28</v>
      </c>
      <c r="AG948" s="12">
        <v>90473</v>
      </c>
      <c r="AH948" s="7" t="str">
        <f>IF(COUNTIF(Returns!$A$2:$A$1635,Orders!AG948)&gt;0,"Returned","Not Returned")</f>
        <v>Not Returned</v>
      </c>
    </row>
    <row r="949" spans="5:34" ht="12.75" customHeight="1" thickTop="1" thickBot="1" x14ac:dyDescent="0.3">
      <c r="E949" s="9">
        <v>24159</v>
      </c>
      <c r="F949" s="2" t="s">
        <v>56</v>
      </c>
      <c r="G949" s="2">
        <v>0.05</v>
      </c>
      <c r="H949" s="2">
        <v>4.2</v>
      </c>
      <c r="I949" s="2">
        <v>2.2599999999999998</v>
      </c>
      <c r="J949" s="2">
        <v>1702</v>
      </c>
      <c r="K949" s="7" t="str">
        <f>IF(COUNTIF(Table1[Customer ID],Table1[[#This Row],[Customer ID]])&gt;1,"Repeat Customer","One-Time Customer")</f>
        <v>Repeat Customer</v>
      </c>
      <c r="L949" s="2" t="s">
        <v>1708</v>
      </c>
      <c r="M949" s="2" t="s">
        <v>27</v>
      </c>
      <c r="N949" s="2" t="s">
        <v>40</v>
      </c>
      <c r="O949" s="2" t="s">
        <v>29</v>
      </c>
      <c r="P949" s="2" t="s">
        <v>93</v>
      </c>
      <c r="Q949" s="2" t="s">
        <v>31</v>
      </c>
      <c r="R949" s="2" t="s">
        <v>1234</v>
      </c>
      <c r="S949" s="2">
        <v>0.36</v>
      </c>
      <c r="T949" s="7">
        <f>Table1[[#This Row],[Profit]]/Table1[[#This Row],[Sales]]</f>
        <v>1.502827560795873</v>
      </c>
      <c r="U949" s="2" t="s">
        <v>33</v>
      </c>
      <c r="V949" s="2" t="s">
        <v>136</v>
      </c>
      <c r="W949" s="2" t="s">
        <v>671</v>
      </c>
      <c r="X949" s="2" t="s">
        <v>1709</v>
      </c>
      <c r="Y949" s="2">
        <v>39301</v>
      </c>
      <c r="Z949" s="10">
        <v>42021</v>
      </c>
      <c r="AA949" s="14" t="str">
        <f>TEXT(Table1[[#This Row],[Order Date]],"mmmm")</f>
        <v>January</v>
      </c>
      <c r="AB949" s="8" t="str">
        <f>TEXT(Table1[[#This Row],[Order Date]],"yyyy")</f>
        <v>2015</v>
      </c>
      <c r="AC949" s="10">
        <v>42023</v>
      </c>
      <c r="AD949" s="2">
        <v>20.393369999999997</v>
      </c>
      <c r="AE949" s="2">
        <v>3</v>
      </c>
      <c r="AF949" s="2">
        <v>13.57</v>
      </c>
      <c r="AG949" s="2">
        <v>90473</v>
      </c>
      <c r="AH949" s="7" t="str">
        <f>IF(COUNTIF(Returns!$A$2:$A$1635,Orders!AG949)&gt;0,"Returned","Not Returned")</f>
        <v>Not Returned</v>
      </c>
    </row>
    <row r="950" spans="5:34" ht="12.75" customHeight="1" thickTop="1" thickBot="1" x14ac:dyDescent="0.3">
      <c r="E950" s="11">
        <v>25761</v>
      </c>
      <c r="F950" s="12" t="s">
        <v>56</v>
      </c>
      <c r="G950" s="12">
        <v>0.05</v>
      </c>
      <c r="H950" s="12">
        <v>5.68</v>
      </c>
      <c r="I950" s="12">
        <v>1.39</v>
      </c>
      <c r="J950" s="12">
        <v>1708</v>
      </c>
      <c r="K950" s="7" t="str">
        <f>IF(COUNTIF(Table1[Customer ID],Table1[[#This Row],[Customer ID]])&gt;1,"Repeat Customer","One-Time Customer")</f>
        <v>Repeat Customer</v>
      </c>
      <c r="L950" s="12" t="s">
        <v>1710</v>
      </c>
      <c r="M950" s="12" t="s">
        <v>49</v>
      </c>
      <c r="N950" s="12" t="s">
        <v>58</v>
      </c>
      <c r="O950" s="12" t="s">
        <v>29</v>
      </c>
      <c r="P950" s="12" t="s">
        <v>69</v>
      </c>
      <c r="Q950" s="12" t="s">
        <v>59</v>
      </c>
      <c r="R950" s="12" t="s">
        <v>998</v>
      </c>
      <c r="S950" s="12">
        <v>0.38</v>
      </c>
      <c r="T950" s="7">
        <f>Table1[[#This Row],[Profit]]/Table1[[#This Row],[Sales]]</f>
        <v>0.69000000000000006</v>
      </c>
      <c r="U950" s="12" t="s">
        <v>33</v>
      </c>
      <c r="V950" s="12" t="s">
        <v>53</v>
      </c>
      <c r="W950" s="12" t="s">
        <v>154</v>
      </c>
      <c r="X950" s="12" t="s">
        <v>1711</v>
      </c>
      <c r="Y950" s="12">
        <v>44118</v>
      </c>
      <c r="Z950" s="13">
        <v>42021</v>
      </c>
      <c r="AA950" s="14" t="str">
        <f>TEXT(Table1[[#This Row],[Order Date]],"mmmm")</f>
        <v>January</v>
      </c>
      <c r="AB950" s="8" t="str">
        <f>TEXT(Table1[[#This Row],[Order Date]],"yyyy")</f>
        <v>2015</v>
      </c>
      <c r="AC950" s="13">
        <v>42022</v>
      </c>
      <c r="AD950" s="12">
        <v>38.281199999999998</v>
      </c>
      <c r="AE950" s="12">
        <v>10</v>
      </c>
      <c r="AF950" s="12">
        <v>55.48</v>
      </c>
      <c r="AG950" s="12">
        <v>88781</v>
      </c>
      <c r="AH950" s="7" t="str">
        <f>IF(COUNTIF(Returns!$A$2:$A$1635,Orders!AG950)&gt;0,"Returned","Not Returned")</f>
        <v>Not Returned</v>
      </c>
    </row>
    <row r="951" spans="5:34" ht="12.75" customHeight="1" thickTop="1" thickBot="1" x14ac:dyDescent="0.3">
      <c r="E951" s="9">
        <v>26037</v>
      </c>
      <c r="F951" s="2" t="s">
        <v>37</v>
      </c>
      <c r="G951" s="2">
        <v>0.03</v>
      </c>
      <c r="H951" s="2">
        <v>205.99</v>
      </c>
      <c r="I951" s="2">
        <v>3</v>
      </c>
      <c r="J951" s="2">
        <v>1708</v>
      </c>
      <c r="K951" s="7" t="str">
        <f>IF(COUNTIF(Table1[Customer ID],Table1[[#This Row],[Customer ID]])&gt;1,"Repeat Customer","One-Time Customer")</f>
        <v>Repeat Customer</v>
      </c>
      <c r="L951" s="2" t="s">
        <v>1710</v>
      </c>
      <c r="M951" s="2" t="s">
        <v>49</v>
      </c>
      <c r="N951" s="2" t="s">
        <v>58</v>
      </c>
      <c r="O951" s="2" t="s">
        <v>77</v>
      </c>
      <c r="P951" s="2" t="s">
        <v>78</v>
      </c>
      <c r="Q951" s="2" t="s">
        <v>59</v>
      </c>
      <c r="R951" s="2" t="s">
        <v>214</v>
      </c>
      <c r="S951" s="2">
        <v>0.57999999999999996</v>
      </c>
      <c r="T951" s="7">
        <f>Table1[[#This Row],[Profit]]/Table1[[#This Row],[Sales]]</f>
        <v>0.69</v>
      </c>
      <c r="U951" s="2" t="s">
        <v>33</v>
      </c>
      <c r="V951" s="2" t="s">
        <v>53</v>
      </c>
      <c r="W951" s="2" t="s">
        <v>154</v>
      </c>
      <c r="X951" s="2" t="s">
        <v>1711</v>
      </c>
      <c r="Y951" s="2">
        <v>44118</v>
      </c>
      <c r="Z951" s="10">
        <v>42144</v>
      </c>
      <c r="AA951" s="14" t="str">
        <f>TEXT(Table1[[#This Row],[Order Date]],"mmmm")</f>
        <v>May</v>
      </c>
      <c r="AB951" s="8" t="str">
        <f>TEXT(Table1[[#This Row],[Order Date]],"yyyy")</f>
        <v>2015</v>
      </c>
      <c r="AC951" s="10">
        <v>42145</v>
      </c>
      <c r="AD951" s="2">
        <v>3670.3514999999998</v>
      </c>
      <c r="AE951" s="2">
        <v>29</v>
      </c>
      <c r="AF951" s="2">
        <v>5319.35</v>
      </c>
      <c r="AG951" s="2">
        <v>88784</v>
      </c>
      <c r="AH951" s="7" t="str">
        <f>IF(COUNTIF(Returns!$A$2:$A$1635,Orders!AG951)&gt;0,"Returned","Not Returned")</f>
        <v>Not Returned</v>
      </c>
    </row>
    <row r="952" spans="5:34" ht="12.75" customHeight="1" thickTop="1" thickBot="1" x14ac:dyDescent="0.3">
      <c r="E952" s="11">
        <v>23822</v>
      </c>
      <c r="F952" s="12" t="s">
        <v>37</v>
      </c>
      <c r="G952" s="12">
        <v>0.01</v>
      </c>
      <c r="H952" s="12">
        <v>14.28</v>
      </c>
      <c r="I952" s="12">
        <v>2.99</v>
      </c>
      <c r="J952" s="12">
        <v>1709</v>
      </c>
      <c r="K952" s="7" t="str">
        <f>IF(COUNTIF(Table1[Customer ID],Table1[[#This Row],[Customer ID]])&gt;1,"Repeat Customer","One-Time Customer")</f>
        <v>Repeat Customer</v>
      </c>
      <c r="L952" s="12" t="s">
        <v>1712</v>
      </c>
      <c r="M952" s="12" t="s">
        <v>49</v>
      </c>
      <c r="N952" s="12" t="s">
        <v>114</v>
      </c>
      <c r="O952" s="12" t="s">
        <v>29</v>
      </c>
      <c r="P952" s="12" t="s">
        <v>109</v>
      </c>
      <c r="Q952" s="12" t="s">
        <v>59</v>
      </c>
      <c r="R952" s="12" t="s">
        <v>1713</v>
      </c>
      <c r="S952" s="12">
        <v>0.39</v>
      </c>
      <c r="T952" s="7">
        <f>Table1[[#This Row],[Profit]]/Table1[[#This Row],[Sales]]</f>
        <v>0.68999671484888314</v>
      </c>
      <c r="U952" s="12" t="s">
        <v>33</v>
      </c>
      <c r="V952" s="12" t="s">
        <v>53</v>
      </c>
      <c r="W952" s="12" t="s">
        <v>234</v>
      </c>
      <c r="X952" s="12" t="s">
        <v>1714</v>
      </c>
      <c r="Y952" s="12">
        <v>19464</v>
      </c>
      <c r="Z952" s="13">
        <v>42025</v>
      </c>
      <c r="AA952" s="14" t="str">
        <f>TEXT(Table1[[#This Row],[Order Date]],"mmmm")</f>
        <v>January</v>
      </c>
      <c r="AB952" s="8" t="str">
        <f>TEXT(Table1[[#This Row],[Order Date]],"yyyy")</f>
        <v>2015</v>
      </c>
      <c r="AC952" s="13">
        <v>42026</v>
      </c>
      <c r="AD952" s="12">
        <v>21.003500000000003</v>
      </c>
      <c r="AE952" s="12">
        <v>2</v>
      </c>
      <c r="AF952" s="12">
        <v>30.44</v>
      </c>
      <c r="AG952" s="12">
        <v>88782</v>
      </c>
      <c r="AH952" s="7" t="str">
        <f>IF(COUNTIF(Returns!$A$2:$A$1635,Orders!AG952)&gt;0,"Returned","Not Returned")</f>
        <v>Not Returned</v>
      </c>
    </row>
    <row r="953" spans="5:34" ht="12.75" customHeight="1" thickTop="1" thickBot="1" x14ac:dyDescent="0.3">
      <c r="E953" s="9">
        <v>24577</v>
      </c>
      <c r="F953" s="2" t="s">
        <v>56</v>
      </c>
      <c r="G953" s="2">
        <v>0.04</v>
      </c>
      <c r="H953" s="2">
        <v>95.43</v>
      </c>
      <c r="I953" s="2">
        <v>19.989999999999998</v>
      </c>
      <c r="J953" s="2">
        <v>1709</v>
      </c>
      <c r="K953" s="7" t="str">
        <f>IF(COUNTIF(Table1[Customer ID],Table1[[#This Row],[Customer ID]])&gt;1,"Repeat Customer","One-Time Customer")</f>
        <v>Repeat Customer</v>
      </c>
      <c r="L953" s="2" t="s">
        <v>1712</v>
      </c>
      <c r="M953" s="2" t="s">
        <v>49</v>
      </c>
      <c r="N953" s="2" t="s">
        <v>58</v>
      </c>
      <c r="O953" s="2" t="s">
        <v>29</v>
      </c>
      <c r="P953" s="2" t="s">
        <v>141</v>
      </c>
      <c r="Q953" s="2" t="s">
        <v>59</v>
      </c>
      <c r="R953" s="2" t="s">
        <v>849</v>
      </c>
      <c r="S953" s="2">
        <v>0.79</v>
      </c>
      <c r="T953" s="7">
        <f>Table1[[#This Row],[Profit]]/Table1[[#This Row],[Sales]]</f>
        <v>4.1626688316480963E-3</v>
      </c>
      <c r="U953" s="2" t="s">
        <v>33</v>
      </c>
      <c r="V953" s="2" t="s">
        <v>53</v>
      </c>
      <c r="W953" s="2" t="s">
        <v>234</v>
      </c>
      <c r="X953" s="2" t="s">
        <v>1714</v>
      </c>
      <c r="Y953" s="2">
        <v>19464</v>
      </c>
      <c r="Z953" s="10">
        <v>42134</v>
      </c>
      <c r="AA953" s="14" t="str">
        <f>TEXT(Table1[[#This Row],[Order Date]],"mmmm")</f>
        <v>May</v>
      </c>
      <c r="AB953" s="8" t="str">
        <f>TEXT(Table1[[#This Row],[Order Date]],"yyyy")</f>
        <v>2015</v>
      </c>
      <c r="AC953" s="10">
        <v>42136</v>
      </c>
      <c r="AD953" s="2">
        <v>13.536000000000016</v>
      </c>
      <c r="AE953" s="2">
        <v>33</v>
      </c>
      <c r="AF953" s="2">
        <v>3251.76</v>
      </c>
      <c r="AG953" s="2">
        <v>88783</v>
      </c>
      <c r="AH953" s="7" t="str">
        <f>IF(COUNTIF(Returns!$A$2:$A$1635,Orders!AG953)&gt;0,"Returned","Not Returned")</f>
        <v>Not Returned</v>
      </c>
    </row>
    <row r="954" spans="5:34" ht="12.75" customHeight="1" thickTop="1" thickBot="1" x14ac:dyDescent="0.3">
      <c r="E954" s="11">
        <v>19287</v>
      </c>
      <c r="F954" s="12" t="s">
        <v>37</v>
      </c>
      <c r="G954" s="12">
        <v>7.0000000000000007E-2</v>
      </c>
      <c r="H954" s="12">
        <v>7.59</v>
      </c>
      <c r="I954" s="12">
        <v>4</v>
      </c>
      <c r="J954" s="12">
        <v>1711</v>
      </c>
      <c r="K954" s="7" t="str">
        <f>IF(COUNTIF(Table1[Customer ID],Table1[[#This Row],[Customer ID]])&gt;1,"Repeat Customer","One-Time Customer")</f>
        <v>One-Time Customer</v>
      </c>
      <c r="L954" s="12" t="s">
        <v>1715</v>
      </c>
      <c r="M954" s="12" t="s">
        <v>49</v>
      </c>
      <c r="N954" s="12" t="s">
        <v>28</v>
      </c>
      <c r="O954" s="12" t="s">
        <v>41</v>
      </c>
      <c r="P954" s="12" t="s">
        <v>50</v>
      </c>
      <c r="Q954" s="12" t="s">
        <v>31</v>
      </c>
      <c r="R954" s="12" t="s">
        <v>444</v>
      </c>
      <c r="S954" s="12">
        <v>0.42</v>
      </c>
      <c r="T954" s="7">
        <f>Table1[[#This Row],[Profit]]/Table1[[#This Row],[Sales]]</f>
        <v>-7.4309608540925263</v>
      </c>
      <c r="U954" s="12" t="s">
        <v>33</v>
      </c>
      <c r="V954" s="12" t="s">
        <v>136</v>
      </c>
      <c r="W954" s="12" t="s">
        <v>387</v>
      </c>
      <c r="X954" s="12" t="s">
        <v>1716</v>
      </c>
      <c r="Y954" s="12">
        <v>30062</v>
      </c>
      <c r="Z954" s="13">
        <v>42079</v>
      </c>
      <c r="AA954" s="14" t="str">
        <f>TEXT(Table1[[#This Row],[Order Date]],"mmmm")</f>
        <v>March</v>
      </c>
      <c r="AB954" s="8" t="str">
        <f>TEXT(Table1[[#This Row],[Order Date]],"yyyy")</f>
        <v>2015</v>
      </c>
      <c r="AC954" s="13">
        <v>42081</v>
      </c>
      <c r="AD954" s="12">
        <v>-167.048</v>
      </c>
      <c r="AE954" s="12">
        <v>3</v>
      </c>
      <c r="AF954" s="12">
        <v>22.48</v>
      </c>
      <c r="AG954" s="12">
        <v>87747</v>
      </c>
      <c r="AH954" s="7" t="str">
        <f>IF(COUNTIF(Returns!$A$2:$A$1635,Orders!AG954)&gt;0,"Returned","Not Returned")</f>
        <v>Not Returned</v>
      </c>
    </row>
    <row r="955" spans="5:34" ht="12.75" customHeight="1" thickTop="1" thickBot="1" x14ac:dyDescent="0.3">
      <c r="E955" s="9">
        <v>21655</v>
      </c>
      <c r="F955" s="2" t="s">
        <v>106</v>
      </c>
      <c r="G955" s="2">
        <v>0.03</v>
      </c>
      <c r="H955" s="2">
        <v>11.66</v>
      </c>
      <c r="I955" s="2">
        <v>7.95</v>
      </c>
      <c r="J955" s="2">
        <v>1712</v>
      </c>
      <c r="K955" s="7" t="str">
        <f>IF(COUNTIF(Table1[Customer ID],Table1[[#This Row],[Customer ID]])&gt;1,"Repeat Customer","One-Time Customer")</f>
        <v>One-Time Customer</v>
      </c>
      <c r="L955" s="2" t="s">
        <v>1717</v>
      </c>
      <c r="M955" s="2" t="s">
        <v>49</v>
      </c>
      <c r="N955" s="2" t="s">
        <v>28</v>
      </c>
      <c r="O955" s="2" t="s">
        <v>29</v>
      </c>
      <c r="P955" s="2" t="s">
        <v>30</v>
      </c>
      <c r="Q955" s="2" t="s">
        <v>51</v>
      </c>
      <c r="R955" s="2" t="s">
        <v>1718</v>
      </c>
      <c r="S955" s="2">
        <v>0.57999999999999996</v>
      </c>
      <c r="T955" s="7">
        <f>Table1[[#This Row],[Profit]]/Table1[[#This Row],[Sales]]</f>
        <v>-0.11631752207092624</v>
      </c>
      <c r="U955" s="2" t="s">
        <v>33</v>
      </c>
      <c r="V955" s="2" t="s">
        <v>136</v>
      </c>
      <c r="W955" s="2" t="s">
        <v>387</v>
      </c>
      <c r="X955" s="2" t="s">
        <v>1719</v>
      </c>
      <c r="Y955" s="2">
        <v>30907</v>
      </c>
      <c r="Z955" s="10">
        <v>42105</v>
      </c>
      <c r="AA955" s="14" t="str">
        <f>TEXT(Table1[[#This Row],[Order Date]],"mmmm")</f>
        <v>April</v>
      </c>
      <c r="AB955" s="8" t="str">
        <f>TEXT(Table1[[#This Row],[Order Date]],"yyyy")</f>
        <v>2015</v>
      </c>
      <c r="AC955" s="10">
        <v>42114</v>
      </c>
      <c r="AD955" s="2">
        <v>-31.094000000000001</v>
      </c>
      <c r="AE955" s="2">
        <v>22</v>
      </c>
      <c r="AF955" s="2">
        <v>267.32</v>
      </c>
      <c r="AG955" s="2">
        <v>87749</v>
      </c>
      <c r="AH955" s="7" t="str">
        <f>IF(COUNTIF(Returns!$A$2:$A$1635,Orders!AG955)&gt;0,"Returned","Not Returned")</f>
        <v>Not Returned</v>
      </c>
    </row>
    <row r="956" spans="5:34" ht="12.75" customHeight="1" thickTop="1" thickBot="1" x14ac:dyDescent="0.3">
      <c r="E956" s="11">
        <v>25078</v>
      </c>
      <c r="F956" s="12" t="s">
        <v>25</v>
      </c>
      <c r="G956" s="12">
        <v>0.01</v>
      </c>
      <c r="H956" s="12">
        <v>23.99</v>
      </c>
      <c r="I956" s="12">
        <v>6.3</v>
      </c>
      <c r="J956" s="12">
        <v>1713</v>
      </c>
      <c r="K956" s="7" t="str">
        <f>IF(COUNTIF(Table1[Customer ID],Table1[[#This Row],[Customer ID]])&gt;1,"Repeat Customer","One-Time Customer")</f>
        <v>One-Time Customer</v>
      </c>
      <c r="L956" s="12" t="s">
        <v>1720</v>
      </c>
      <c r="M956" s="12" t="s">
        <v>49</v>
      </c>
      <c r="N956" s="12" t="s">
        <v>28</v>
      </c>
      <c r="O956" s="12" t="s">
        <v>77</v>
      </c>
      <c r="P956" s="12" t="s">
        <v>85</v>
      </c>
      <c r="Q956" s="12" t="s">
        <v>86</v>
      </c>
      <c r="R956" s="12" t="s">
        <v>1721</v>
      </c>
      <c r="S956" s="12">
        <v>0.38</v>
      </c>
      <c r="T956" s="7">
        <f>Table1[[#This Row],[Profit]]/Table1[[#This Row],[Sales]]</f>
        <v>-2.1808080452899187E-2</v>
      </c>
      <c r="U956" s="12" t="s">
        <v>33</v>
      </c>
      <c r="V956" s="12" t="s">
        <v>136</v>
      </c>
      <c r="W956" s="12" t="s">
        <v>387</v>
      </c>
      <c r="X956" s="12" t="s">
        <v>1722</v>
      </c>
      <c r="Y956" s="12">
        <v>30265</v>
      </c>
      <c r="Z956" s="13">
        <v>42153</v>
      </c>
      <c r="AA956" s="14" t="str">
        <f>TEXT(Table1[[#This Row],[Order Date]],"mmmm")</f>
        <v>May</v>
      </c>
      <c r="AB956" s="8" t="str">
        <f>TEXT(Table1[[#This Row],[Order Date]],"yyyy")</f>
        <v>2015</v>
      </c>
      <c r="AC956" s="13">
        <v>42155</v>
      </c>
      <c r="AD956" s="12">
        <v>-6.202</v>
      </c>
      <c r="AE956" s="12">
        <v>11</v>
      </c>
      <c r="AF956" s="12">
        <v>284.39</v>
      </c>
      <c r="AG956" s="12">
        <v>87748</v>
      </c>
      <c r="AH956" s="7" t="str">
        <f>IF(COUNTIF(Returns!$A$2:$A$1635,Orders!AG956)&gt;0,"Returned","Not Returned")</f>
        <v>Not Returned</v>
      </c>
    </row>
    <row r="957" spans="5:34" ht="12.75" customHeight="1" thickTop="1" thickBot="1" x14ac:dyDescent="0.3">
      <c r="E957" s="9">
        <v>19884</v>
      </c>
      <c r="F957" s="2" t="s">
        <v>106</v>
      </c>
      <c r="G957" s="2">
        <v>0.01</v>
      </c>
      <c r="H957" s="2">
        <v>300.98</v>
      </c>
      <c r="I957" s="2">
        <v>64.73</v>
      </c>
      <c r="J957" s="2">
        <v>1718</v>
      </c>
      <c r="K957" s="7" t="str">
        <f>IF(COUNTIF(Table1[Customer ID],Table1[[#This Row],[Customer ID]])&gt;1,"Repeat Customer","One-Time Customer")</f>
        <v>One-Time Customer</v>
      </c>
      <c r="L957" s="2" t="s">
        <v>1723</v>
      </c>
      <c r="M957" s="2" t="s">
        <v>39</v>
      </c>
      <c r="N957" s="2" t="s">
        <v>114</v>
      </c>
      <c r="O957" s="2" t="s">
        <v>41</v>
      </c>
      <c r="P957" s="2" t="s">
        <v>42</v>
      </c>
      <c r="Q957" s="2" t="s">
        <v>43</v>
      </c>
      <c r="R957" s="2" t="s">
        <v>1489</v>
      </c>
      <c r="S957" s="2">
        <v>0.56000000000000005</v>
      </c>
      <c r="T957" s="7">
        <f>Table1[[#This Row],[Profit]]/Table1[[#This Row],[Sales]]</f>
        <v>-5.0171433264212535E-2</v>
      </c>
      <c r="U957" s="2" t="s">
        <v>33</v>
      </c>
      <c r="V957" s="2" t="s">
        <v>136</v>
      </c>
      <c r="W957" s="2" t="s">
        <v>322</v>
      </c>
      <c r="X957" s="2" t="s">
        <v>1724</v>
      </c>
      <c r="Y957" s="2">
        <v>27529</v>
      </c>
      <c r="Z957" s="10">
        <v>42071</v>
      </c>
      <c r="AA957" s="14" t="str">
        <f>TEXT(Table1[[#This Row],[Order Date]],"mmmm")</f>
        <v>March</v>
      </c>
      <c r="AB957" s="8" t="str">
        <f>TEXT(Table1[[#This Row],[Order Date]],"yyyy")</f>
        <v>2015</v>
      </c>
      <c r="AC957" s="10">
        <v>42078</v>
      </c>
      <c r="AD957" s="2">
        <v>-48.873999999999995</v>
      </c>
      <c r="AE957" s="2">
        <v>3</v>
      </c>
      <c r="AF957" s="2">
        <v>974.14</v>
      </c>
      <c r="AG957" s="2">
        <v>90621</v>
      </c>
      <c r="AH957" s="7" t="str">
        <f>IF(COUNTIF(Returns!$A$2:$A$1635,Orders!AG957)&gt;0,"Returned","Not Returned")</f>
        <v>Not Returned</v>
      </c>
    </row>
    <row r="958" spans="5:34" ht="12.75" customHeight="1" thickTop="1" thickBot="1" x14ac:dyDescent="0.3">
      <c r="E958" s="11">
        <v>20619</v>
      </c>
      <c r="F958" s="12" t="s">
        <v>56</v>
      </c>
      <c r="G958" s="12">
        <v>0.06</v>
      </c>
      <c r="H958" s="12">
        <v>16.48</v>
      </c>
      <c r="I958" s="12">
        <v>1.99</v>
      </c>
      <c r="J958" s="12">
        <v>1719</v>
      </c>
      <c r="K958" s="7" t="str">
        <f>IF(COUNTIF(Table1[Customer ID],Table1[[#This Row],[Customer ID]])&gt;1,"Repeat Customer","One-Time Customer")</f>
        <v>One-Time Customer</v>
      </c>
      <c r="L958" s="12" t="s">
        <v>1725</v>
      </c>
      <c r="M958" s="12" t="s">
        <v>49</v>
      </c>
      <c r="N958" s="12" t="s">
        <v>28</v>
      </c>
      <c r="O958" s="12" t="s">
        <v>77</v>
      </c>
      <c r="P958" s="12" t="s">
        <v>180</v>
      </c>
      <c r="Q958" s="12" t="s">
        <v>51</v>
      </c>
      <c r="R958" s="12" t="s">
        <v>1472</v>
      </c>
      <c r="S958" s="12">
        <v>0.42</v>
      </c>
      <c r="T958" s="7">
        <f>Table1[[#This Row],[Profit]]/Table1[[#This Row],[Sales]]</f>
        <v>-1.1284788886287367</v>
      </c>
      <c r="U958" s="12" t="s">
        <v>33</v>
      </c>
      <c r="V958" s="12" t="s">
        <v>136</v>
      </c>
      <c r="W958" s="12" t="s">
        <v>1278</v>
      </c>
      <c r="X958" s="12" t="s">
        <v>1726</v>
      </c>
      <c r="Y958" s="12">
        <v>35473</v>
      </c>
      <c r="Z958" s="13">
        <v>42021</v>
      </c>
      <c r="AA958" s="14" t="str">
        <f>TEXT(Table1[[#This Row],[Order Date]],"mmmm")</f>
        <v>January</v>
      </c>
      <c r="AB958" s="8" t="str">
        <f>TEXT(Table1[[#This Row],[Order Date]],"yyyy")</f>
        <v>2015</v>
      </c>
      <c r="AC958" s="13">
        <v>42023</v>
      </c>
      <c r="AD958" s="12">
        <v>-144.59200000000001</v>
      </c>
      <c r="AE958" s="12">
        <v>8</v>
      </c>
      <c r="AF958" s="12">
        <v>128.13</v>
      </c>
      <c r="AG958" s="12">
        <v>90786</v>
      </c>
      <c r="AH958" s="7" t="str">
        <f>IF(COUNTIF(Returns!$A$2:$A$1635,Orders!AG958)&gt;0,"Returned","Not Returned")</f>
        <v>Not Returned</v>
      </c>
    </row>
    <row r="959" spans="5:34" ht="12.75" customHeight="1" thickTop="1" thickBot="1" x14ac:dyDescent="0.3">
      <c r="E959" s="9">
        <v>22596</v>
      </c>
      <c r="F959" s="2" t="s">
        <v>25</v>
      </c>
      <c r="G959" s="2">
        <v>0.04</v>
      </c>
      <c r="H959" s="2">
        <v>12.44</v>
      </c>
      <c r="I959" s="2">
        <v>6.27</v>
      </c>
      <c r="J959" s="2">
        <v>1721</v>
      </c>
      <c r="K959" s="7" t="str">
        <f>IF(COUNTIF(Table1[Customer ID],Table1[[#This Row],[Customer ID]])&gt;1,"Repeat Customer","One-Time Customer")</f>
        <v>One-Time Customer</v>
      </c>
      <c r="L959" s="2" t="s">
        <v>1727</v>
      </c>
      <c r="M959" s="2" t="s">
        <v>49</v>
      </c>
      <c r="N959" s="2" t="s">
        <v>28</v>
      </c>
      <c r="O959" s="2" t="s">
        <v>29</v>
      </c>
      <c r="P959" s="2" t="s">
        <v>141</v>
      </c>
      <c r="Q959" s="2" t="s">
        <v>86</v>
      </c>
      <c r="R959" s="2" t="s">
        <v>1728</v>
      </c>
      <c r="S959" s="2">
        <v>0.56999999999999995</v>
      </c>
      <c r="T959" s="7">
        <f>Table1[[#This Row],[Profit]]/Table1[[#This Row],[Sales]]</f>
        <v>-0.556127672387835</v>
      </c>
      <c r="U959" s="2" t="s">
        <v>33</v>
      </c>
      <c r="V959" s="2" t="s">
        <v>136</v>
      </c>
      <c r="W959" s="2" t="s">
        <v>958</v>
      </c>
      <c r="X959" s="2" t="s">
        <v>1729</v>
      </c>
      <c r="Y959" s="2">
        <v>72401</v>
      </c>
      <c r="Z959" s="10">
        <v>42140</v>
      </c>
      <c r="AA959" s="14" t="str">
        <f>TEXT(Table1[[#This Row],[Order Date]],"mmmm")</f>
        <v>May</v>
      </c>
      <c r="AB959" s="8" t="str">
        <f>TEXT(Table1[[#This Row],[Order Date]],"yyyy")</f>
        <v>2015</v>
      </c>
      <c r="AC959" s="10">
        <v>42141</v>
      </c>
      <c r="AD959" s="2">
        <v>-258.56600000000003</v>
      </c>
      <c r="AE959" s="2">
        <v>37</v>
      </c>
      <c r="AF959" s="2">
        <v>464.94</v>
      </c>
      <c r="AG959" s="2">
        <v>90787</v>
      </c>
      <c r="AH959" s="7" t="str">
        <f>IF(COUNTIF(Returns!$A$2:$A$1635,Orders!AG959)&gt;0,"Returned","Not Returned")</f>
        <v>Not Returned</v>
      </c>
    </row>
    <row r="960" spans="5:34" ht="12.75" customHeight="1" thickTop="1" thickBot="1" x14ac:dyDescent="0.3">
      <c r="E960" s="11">
        <v>5670</v>
      </c>
      <c r="F960" s="12" t="s">
        <v>106</v>
      </c>
      <c r="G960" s="12">
        <v>0.1</v>
      </c>
      <c r="H960" s="12">
        <v>49.99</v>
      </c>
      <c r="I960" s="12">
        <v>19.989999999999998</v>
      </c>
      <c r="J960" s="12">
        <v>1723</v>
      </c>
      <c r="K960" s="7" t="str">
        <f>IF(COUNTIF(Table1[Customer ID],Table1[[#This Row],[Customer ID]])&gt;1,"Repeat Customer","One-Time Customer")</f>
        <v>Repeat Customer</v>
      </c>
      <c r="L960" s="12" t="s">
        <v>1730</v>
      </c>
      <c r="M960" s="12" t="s">
        <v>27</v>
      </c>
      <c r="N960" s="12" t="s">
        <v>28</v>
      </c>
      <c r="O960" s="12" t="s">
        <v>77</v>
      </c>
      <c r="P960" s="12" t="s">
        <v>180</v>
      </c>
      <c r="Q960" s="12" t="s">
        <v>59</v>
      </c>
      <c r="R960" s="12" t="s">
        <v>1731</v>
      </c>
      <c r="S960" s="12">
        <v>0.45</v>
      </c>
      <c r="T960" s="7">
        <f>Table1[[#This Row],[Profit]]/Table1[[#This Row],[Sales]]</f>
        <v>6.1735052969297015E-3</v>
      </c>
      <c r="U960" s="12" t="s">
        <v>33</v>
      </c>
      <c r="V960" s="12" t="s">
        <v>34</v>
      </c>
      <c r="W960" s="12" t="s">
        <v>45</v>
      </c>
      <c r="X960" s="12" t="s">
        <v>1732</v>
      </c>
      <c r="Y960" s="12">
        <v>92037</v>
      </c>
      <c r="Z960" s="13">
        <v>42035</v>
      </c>
      <c r="AA960" s="14" t="str">
        <f>TEXT(Table1[[#This Row],[Order Date]],"mmmm")</f>
        <v>January</v>
      </c>
      <c r="AB960" s="8" t="str">
        <f>TEXT(Table1[[#This Row],[Order Date]],"yyyy")</f>
        <v>2015</v>
      </c>
      <c r="AC960" s="13">
        <v>42040</v>
      </c>
      <c r="AD960" s="12">
        <v>13.508000000000003</v>
      </c>
      <c r="AE960" s="12">
        <v>46</v>
      </c>
      <c r="AF960" s="12">
        <v>2188.06</v>
      </c>
      <c r="AG960" s="12">
        <v>40101</v>
      </c>
      <c r="AH960" s="7" t="str">
        <f>IF(COUNTIF(Returns!$A$2:$A$1635,Orders!AG960)&gt;0,"Returned","Not Returned")</f>
        <v>Not Returned</v>
      </c>
    </row>
    <row r="961" spans="5:34" ht="12.75" customHeight="1" thickTop="1" thickBot="1" x14ac:dyDescent="0.3">
      <c r="E961" s="9">
        <v>6212</v>
      </c>
      <c r="F961" s="2" t="s">
        <v>56</v>
      </c>
      <c r="G961" s="2">
        <v>0.05</v>
      </c>
      <c r="H961" s="2">
        <v>6.68</v>
      </c>
      <c r="I961" s="2">
        <v>5.66</v>
      </c>
      <c r="J961" s="2">
        <v>1723</v>
      </c>
      <c r="K961" s="7" t="str">
        <f>IF(COUNTIF(Table1[Customer ID],Table1[[#This Row],[Customer ID]])&gt;1,"Repeat Customer","One-Time Customer")</f>
        <v>Repeat Customer</v>
      </c>
      <c r="L961" s="2" t="s">
        <v>1730</v>
      </c>
      <c r="M961" s="2" t="s">
        <v>49</v>
      </c>
      <c r="N961" s="2" t="s">
        <v>28</v>
      </c>
      <c r="O961" s="2" t="s">
        <v>29</v>
      </c>
      <c r="P961" s="2" t="s">
        <v>93</v>
      </c>
      <c r="Q961" s="2" t="s">
        <v>59</v>
      </c>
      <c r="R961" s="2" t="s">
        <v>1164</v>
      </c>
      <c r="S961" s="2">
        <v>0.37</v>
      </c>
      <c r="T961" s="7">
        <f>Table1[[#This Row],[Profit]]/Table1[[#This Row],[Sales]]</f>
        <v>-0.20714797619418565</v>
      </c>
      <c r="U961" s="2" t="s">
        <v>33</v>
      </c>
      <c r="V961" s="2" t="s">
        <v>34</v>
      </c>
      <c r="W961" s="2" t="s">
        <v>45</v>
      </c>
      <c r="X961" s="2" t="s">
        <v>1732</v>
      </c>
      <c r="Y961" s="2">
        <v>92037</v>
      </c>
      <c r="Z961" s="10">
        <v>42042</v>
      </c>
      <c r="AA961" s="14" t="str">
        <f>TEXT(Table1[[#This Row],[Order Date]],"mmmm")</f>
        <v>February</v>
      </c>
      <c r="AB961" s="8" t="str">
        <f>TEXT(Table1[[#This Row],[Order Date]],"yyyy")</f>
        <v>2015</v>
      </c>
      <c r="AC961" s="10">
        <v>42044</v>
      </c>
      <c r="AD961" s="2">
        <v>-66.48</v>
      </c>
      <c r="AE961" s="2">
        <v>46</v>
      </c>
      <c r="AF961" s="2">
        <v>320.93</v>
      </c>
      <c r="AG961" s="2">
        <v>44002</v>
      </c>
      <c r="AH961" s="7" t="str">
        <f>IF(COUNTIF(Returns!$A$2:$A$1635,Orders!AG961)&gt;0,"Returned","Not Returned")</f>
        <v>Not Returned</v>
      </c>
    </row>
    <row r="962" spans="5:34" ht="12.75" customHeight="1" thickTop="1" thickBot="1" x14ac:dyDescent="0.3">
      <c r="E962" s="11">
        <v>6213</v>
      </c>
      <c r="F962" s="12" t="s">
        <v>56</v>
      </c>
      <c r="G962" s="12">
        <v>0.03</v>
      </c>
      <c r="H962" s="12">
        <v>17.7</v>
      </c>
      <c r="I962" s="12">
        <v>9.4700000000000006</v>
      </c>
      <c r="J962" s="12">
        <v>1723</v>
      </c>
      <c r="K962" s="7" t="str">
        <f>IF(COUNTIF(Table1[Customer ID],Table1[[#This Row],[Customer ID]])&gt;1,"Repeat Customer","One-Time Customer")</f>
        <v>Repeat Customer</v>
      </c>
      <c r="L962" s="12" t="s">
        <v>1730</v>
      </c>
      <c r="M962" s="12" t="s">
        <v>49</v>
      </c>
      <c r="N962" s="12" t="s">
        <v>28</v>
      </c>
      <c r="O962" s="12" t="s">
        <v>29</v>
      </c>
      <c r="P962" s="12" t="s">
        <v>141</v>
      </c>
      <c r="Q962" s="12" t="s">
        <v>59</v>
      </c>
      <c r="R962" s="12" t="s">
        <v>1569</v>
      </c>
      <c r="S962" s="12">
        <v>0.59</v>
      </c>
      <c r="T962" s="7">
        <f>Table1[[#This Row],[Profit]]/Table1[[#This Row],[Sales]]</f>
        <v>-0.19984724078670993</v>
      </c>
      <c r="U962" s="12" t="s">
        <v>33</v>
      </c>
      <c r="V962" s="12" t="s">
        <v>34</v>
      </c>
      <c r="W962" s="12" t="s">
        <v>45</v>
      </c>
      <c r="X962" s="12" t="s">
        <v>1732</v>
      </c>
      <c r="Y962" s="12">
        <v>92037</v>
      </c>
      <c r="Z962" s="13">
        <v>42042</v>
      </c>
      <c r="AA962" s="14" t="str">
        <f>TEXT(Table1[[#This Row],[Order Date]],"mmmm")</f>
        <v>February</v>
      </c>
      <c r="AB962" s="8" t="str">
        <f>TEXT(Table1[[#This Row],[Order Date]],"yyyy")</f>
        <v>2015</v>
      </c>
      <c r="AC962" s="13">
        <v>42042</v>
      </c>
      <c r="AD962" s="12">
        <v>-52.33</v>
      </c>
      <c r="AE962" s="12">
        <v>14</v>
      </c>
      <c r="AF962" s="12">
        <v>261.85000000000002</v>
      </c>
      <c r="AG962" s="12">
        <v>44002</v>
      </c>
      <c r="AH962" s="7" t="str">
        <f>IF(COUNTIF(Returns!$A$2:$A$1635,Orders!AG962)&gt;0,"Returned","Not Returned")</f>
        <v>Not Returned</v>
      </c>
    </row>
    <row r="963" spans="5:34" ht="12.75" customHeight="1" thickTop="1" thickBot="1" x14ac:dyDescent="0.3">
      <c r="E963" s="9">
        <v>4596</v>
      </c>
      <c r="F963" s="2" t="s">
        <v>25</v>
      </c>
      <c r="G963" s="2">
        <v>0.04</v>
      </c>
      <c r="H963" s="2">
        <v>12.44</v>
      </c>
      <c r="I963" s="2">
        <v>6.27</v>
      </c>
      <c r="J963" s="2">
        <v>1723</v>
      </c>
      <c r="K963" s="7" t="str">
        <f>IF(COUNTIF(Table1[Customer ID],Table1[[#This Row],[Customer ID]])&gt;1,"Repeat Customer","One-Time Customer")</f>
        <v>Repeat Customer</v>
      </c>
      <c r="L963" s="2" t="s">
        <v>1730</v>
      </c>
      <c r="M963" s="2" t="s">
        <v>49</v>
      </c>
      <c r="N963" s="2" t="s">
        <v>28</v>
      </c>
      <c r="O963" s="2" t="s">
        <v>29</v>
      </c>
      <c r="P963" s="2" t="s">
        <v>141</v>
      </c>
      <c r="Q963" s="2" t="s">
        <v>86</v>
      </c>
      <c r="R963" s="2" t="s">
        <v>1728</v>
      </c>
      <c r="S963" s="2">
        <v>0.56999999999999995</v>
      </c>
      <c r="T963" s="7">
        <f>Table1[[#This Row],[Profit]]/Table1[[#This Row],[Sales]]</f>
        <v>-3.2192128027210144E-2</v>
      </c>
      <c r="U963" s="2" t="s">
        <v>33</v>
      </c>
      <c r="V963" s="2" t="s">
        <v>34</v>
      </c>
      <c r="W963" s="2" t="s">
        <v>45</v>
      </c>
      <c r="X963" s="2" t="s">
        <v>1732</v>
      </c>
      <c r="Y963" s="2">
        <v>92037</v>
      </c>
      <c r="Z963" s="10">
        <v>42140</v>
      </c>
      <c r="AA963" s="14" t="str">
        <f>TEXT(Table1[[#This Row],[Order Date]],"mmmm")</f>
        <v>May</v>
      </c>
      <c r="AB963" s="8" t="str">
        <f>TEXT(Table1[[#This Row],[Order Date]],"yyyy")</f>
        <v>2015</v>
      </c>
      <c r="AC963" s="10">
        <v>42141</v>
      </c>
      <c r="AD963" s="2">
        <v>-59.06</v>
      </c>
      <c r="AE963" s="2">
        <v>146</v>
      </c>
      <c r="AF963" s="2">
        <v>1834.61</v>
      </c>
      <c r="AG963" s="2">
        <v>32710</v>
      </c>
      <c r="AH963" s="7" t="str">
        <f>IF(COUNTIF(Returns!$A$2:$A$1635,Orders!AG963)&gt;0,"Returned","Not Returned")</f>
        <v>Not Returned</v>
      </c>
    </row>
    <row r="964" spans="5:34" ht="12.75" customHeight="1" thickTop="1" thickBot="1" x14ac:dyDescent="0.3">
      <c r="E964" s="11">
        <v>18244</v>
      </c>
      <c r="F964" s="12" t="s">
        <v>25</v>
      </c>
      <c r="G964" s="12">
        <v>0.05</v>
      </c>
      <c r="H964" s="12">
        <v>35.99</v>
      </c>
      <c r="I964" s="12">
        <v>1.1000000000000001</v>
      </c>
      <c r="J964" s="12">
        <v>1725</v>
      </c>
      <c r="K964" s="7" t="str">
        <f>IF(COUNTIF(Table1[Customer ID],Table1[[#This Row],[Customer ID]])&gt;1,"Repeat Customer","One-Time Customer")</f>
        <v>One-Time Customer</v>
      </c>
      <c r="L964" s="12" t="s">
        <v>1733</v>
      </c>
      <c r="M964" s="12" t="s">
        <v>49</v>
      </c>
      <c r="N964" s="12" t="s">
        <v>28</v>
      </c>
      <c r="O964" s="12" t="s">
        <v>77</v>
      </c>
      <c r="P964" s="12" t="s">
        <v>78</v>
      </c>
      <c r="Q964" s="12" t="s">
        <v>59</v>
      </c>
      <c r="R964" s="12" t="s">
        <v>935</v>
      </c>
      <c r="S964" s="12">
        <v>0.55000000000000004</v>
      </c>
      <c r="T964" s="7">
        <f>Table1[[#This Row],[Profit]]/Table1[[#This Row],[Sales]]</f>
        <v>0.57029362287811591</v>
      </c>
      <c r="U964" s="12" t="s">
        <v>33</v>
      </c>
      <c r="V964" s="12" t="s">
        <v>53</v>
      </c>
      <c r="W964" s="12" t="s">
        <v>154</v>
      </c>
      <c r="X964" s="12" t="s">
        <v>1734</v>
      </c>
      <c r="Y964" s="12">
        <v>43026</v>
      </c>
      <c r="Z964" s="13">
        <v>42131</v>
      </c>
      <c r="AA964" s="14" t="str">
        <f>TEXT(Table1[[#This Row],[Order Date]],"mmmm")</f>
        <v>May</v>
      </c>
      <c r="AB964" s="8" t="str">
        <f>TEXT(Table1[[#This Row],[Order Date]],"yyyy")</f>
        <v>2015</v>
      </c>
      <c r="AC964" s="13">
        <v>42133</v>
      </c>
      <c r="AD964" s="12">
        <v>149.166</v>
      </c>
      <c r="AE964" s="12">
        <v>9</v>
      </c>
      <c r="AF964" s="12">
        <v>261.56</v>
      </c>
      <c r="AG964" s="12">
        <v>87193</v>
      </c>
      <c r="AH964" s="7" t="str">
        <f>IF(COUNTIF(Returns!$A$2:$A$1635,Orders!AG964)&gt;0,"Returned","Not Returned")</f>
        <v>Not Returned</v>
      </c>
    </row>
    <row r="965" spans="5:34" ht="12.75" customHeight="1" thickTop="1" thickBot="1" x14ac:dyDescent="0.3">
      <c r="E965" s="9">
        <v>24872</v>
      </c>
      <c r="F965" s="2" t="s">
        <v>37</v>
      </c>
      <c r="G965" s="2">
        <v>0.1</v>
      </c>
      <c r="H965" s="2">
        <v>14.98</v>
      </c>
      <c r="I965" s="2">
        <v>7.69</v>
      </c>
      <c r="J965" s="2">
        <v>1727</v>
      </c>
      <c r="K965" s="7" t="str">
        <f>IF(COUNTIF(Table1[Customer ID],Table1[[#This Row],[Customer ID]])&gt;1,"Repeat Customer","One-Time Customer")</f>
        <v>One-Time Customer</v>
      </c>
      <c r="L965" s="2" t="s">
        <v>1735</v>
      </c>
      <c r="M965" s="2" t="s">
        <v>27</v>
      </c>
      <c r="N965" s="2" t="s">
        <v>58</v>
      </c>
      <c r="O965" s="2" t="s">
        <v>29</v>
      </c>
      <c r="P965" s="2" t="s">
        <v>141</v>
      </c>
      <c r="Q965" s="2" t="s">
        <v>59</v>
      </c>
      <c r="R965" s="2" t="s">
        <v>1736</v>
      </c>
      <c r="S965" s="2">
        <v>0.56999999999999995</v>
      </c>
      <c r="T965" s="7">
        <f>Table1[[#This Row],[Profit]]/Table1[[#This Row],[Sales]]</f>
        <v>-0.66980228203118197</v>
      </c>
      <c r="U965" s="2" t="s">
        <v>33</v>
      </c>
      <c r="V965" s="2" t="s">
        <v>53</v>
      </c>
      <c r="W965" s="2" t="s">
        <v>154</v>
      </c>
      <c r="X965" s="2" t="s">
        <v>1737</v>
      </c>
      <c r="Y965" s="2">
        <v>44240</v>
      </c>
      <c r="Z965" s="10">
        <v>42025</v>
      </c>
      <c r="AA965" s="14" t="str">
        <f>TEXT(Table1[[#This Row],[Order Date]],"mmmm")</f>
        <v>January</v>
      </c>
      <c r="AB965" s="8" t="str">
        <f>TEXT(Table1[[#This Row],[Order Date]],"yyyy")</f>
        <v>2015</v>
      </c>
      <c r="AC965" s="10">
        <v>42027</v>
      </c>
      <c r="AD965" s="2">
        <v>-76.900000000000006</v>
      </c>
      <c r="AE965" s="2">
        <v>8</v>
      </c>
      <c r="AF965" s="2">
        <v>114.81</v>
      </c>
      <c r="AG965" s="2">
        <v>87194</v>
      </c>
      <c r="AH965" s="7" t="str">
        <f>IF(COUNTIF(Returns!$A$2:$A$1635,Orders!AG965)&gt;0,"Returned","Not Returned")</f>
        <v>Not Returned</v>
      </c>
    </row>
    <row r="966" spans="5:34" ht="12.75" customHeight="1" thickTop="1" thickBot="1" x14ac:dyDescent="0.3">
      <c r="E966" s="11">
        <v>26066</v>
      </c>
      <c r="F966" s="12" t="s">
        <v>25</v>
      </c>
      <c r="G966" s="12">
        <v>0.04</v>
      </c>
      <c r="H966" s="12">
        <v>55.48</v>
      </c>
      <c r="I966" s="12">
        <v>6.79</v>
      </c>
      <c r="J966" s="12">
        <v>1728</v>
      </c>
      <c r="K966" s="7" t="str">
        <f>IF(COUNTIF(Table1[Customer ID],Table1[[#This Row],[Customer ID]])&gt;1,"Repeat Customer","One-Time Customer")</f>
        <v>One-Time Customer</v>
      </c>
      <c r="L966" s="12" t="s">
        <v>1738</v>
      </c>
      <c r="M966" s="12" t="s">
        <v>49</v>
      </c>
      <c r="N966" s="12" t="s">
        <v>28</v>
      </c>
      <c r="O966" s="12" t="s">
        <v>29</v>
      </c>
      <c r="P966" s="12" t="s">
        <v>93</v>
      </c>
      <c r="Q966" s="12" t="s">
        <v>59</v>
      </c>
      <c r="R966" s="12" t="s">
        <v>1650</v>
      </c>
      <c r="S966" s="12">
        <v>0.37</v>
      </c>
      <c r="T966" s="7">
        <f>Table1[[#This Row],[Profit]]/Table1[[#This Row],[Sales]]</f>
        <v>0.69</v>
      </c>
      <c r="U966" s="12" t="s">
        <v>33</v>
      </c>
      <c r="V966" s="12" t="s">
        <v>53</v>
      </c>
      <c r="W966" s="12" t="s">
        <v>154</v>
      </c>
      <c r="X966" s="12" t="s">
        <v>1739</v>
      </c>
      <c r="Y966" s="12">
        <v>45429</v>
      </c>
      <c r="Z966" s="13">
        <v>42057</v>
      </c>
      <c r="AA966" s="14" t="str">
        <f>TEXT(Table1[[#This Row],[Order Date]],"mmmm")</f>
        <v>February</v>
      </c>
      <c r="AB966" s="8" t="str">
        <f>TEXT(Table1[[#This Row],[Order Date]],"yyyy")</f>
        <v>2015</v>
      </c>
      <c r="AC966" s="13">
        <v>42059</v>
      </c>
      <c r="AD966" s="12">
        <v>376.88490000000002</v>
      </c>
      <c r="AE966" s="12">
        <v>10</v>
      </c>
      <c r="AF966" s="12">
        <v>546.21</v>
      </c>
      <c r="AG966" s="12">
        <v>87195</v>
      </c>
      <c r="AH966" s="7" t="str">
        <f>IF(COUNTIF(Returns!$A$2:$A$1635,Orders!AG966)&gt;0,"Returned","Not Returned")</f>
        <v>Not Returned</v>
      </c>
    </row>
    <row r="967" spans="5:34" ht="12.75" customHeight="1" thickTop="1" thickBot="1" x14ac:dyDescent="0.3">
      <c r="E967" s="9">
        <v>24545</v>
      </c>
      <c r="F967" s="2" t="s">
        <v>25</v>
      </c>
      <c r="G967" s="2">
        <v>0.1</v>
      </c>
      <c r="H967" s="2">
        <v>65.989999999999995</v>
      </c>
      <c r="I967" s="2">
        <v>3.99</v>
      </c>
      <c r="J967" s="2">
        <v>1730</v>
      </c>
      <c r="K967" s="7" t="str">
        <f>IF(COUNTIF(Table1[Customer ID],Table1[[#This Row],[Customer ID]])&gt;1,"Repeat Customer","One-Time Customer")</f>
        <v>One-Time Customer</v>
      </c>
      <c r="L967" s="2" t="s">
        <v>1740</v>
      </c>
      <c r="M967" s="2" t="s">
        <v>27</v>
      </c>
      <c r="N967" s="2" t="s">
        <v>58</v>
      </c>
      <c r="O967" s="2" t="s">
        <v>77</v>
      </c>
      <c r="P967" s="2" t="s">
        <v>78</v>
      </c>
      <c r="Q967" s="2" t="s">
        <v>59</v>
      </c>
      <c r="R967" s="2" t="s">
        <v>1053</v>
      </c>
      <c r="S967" s="2">
        <v>0.59</v>
      </c>
      <c r="T967" s="7">
        <f>Table1[[#This Row],[Profit]]/Table1[[#This Row],[Sales]]</f>
        <v>-0.32479953089496444</v>
      </c>
      <c r="U967" s="2" t="s">
        <v>33</v>
      </c>
      <c r="V967" s="2" t="s">
        <v>34</v>
      </c>
      <c r="W967" s="2" t="s">
        <v>1741</v>
      </c>
      <c r="X967" s="2" t="s">
        <v>1742</v>
      </c>
      <c r="Y967" s="2">
        <v>83843</v>
      </c>
      <c r="Z967" s="10">
        <v>42101</v>
      </c>
      <c r="AA967" s="14" t="str">
        <f>TEXT(Table1[[#This Row],[Order Date]],"mmmm")</f>
        <v>April</v>
      </c>
      <c r="AB967" s="8" t="str">
        <f>TEXT(Table1[[#This Row],[Order Date]],"yyyy")</f>
        <v>2015</v>
      </c>
      <c r="AC967" s="10">
        <v>42103</v>
      </c>
      <c r="AD967" s="2">
        <v>-88.624800000000008</v>
      </c>
      <c r="AE967" s="2">
        <v>5</v>
      </c>
      <c r="AF967" s="2">
        <v>272.86</v>
      </c>
      <c r="AG967" s="2">
        <v>90653</v>
      </c>
      <c r="AH967" s="7" t="str">
        <f>IF(COUNTIF(Returns!$A$2:$A$1635,Orders!AG967)&gt;0,"Returned","Not Returned")</f>
        <v>Not Returned</v>
      </c>
    </row>
    <row r="968" spans="5:34" ht="12.75" customHeight="1" thickTop="1" thickBot="1" x14ac:dyDescent="0.3">
      <c r="E968" s="11">
        <v>566</v>
      </c>
      <c r="F968" s="12" t="s">
        <v>37</v>
      </c>
      <c r="G968" s="12">
        <v>0.02</v>
      </c>
      <c r="H968" s="12">
        <v>60.98</v>
      </c>
      <c r="I968" s="12">
        <v>49</v>
      </c>
      <c r="J968" s="12">
        <v>1733</v>
      </c>
      <c r="K968" s="7" t="str">
        <f>IF(COUNTIF(Table1[Customer ID],Table1[[#This Row],[Customer ID]])&gt;1,"Repeat Customer","One-Time Customer")</f>
        <v>Repeat Customer</v>
      </c>
      <c r="L968" s="12" t="s">
        <v>1743</v>
      </c>
      <c r="M968" s="12" t="s">
        <v>49</v>
      </c>
      <c r="N968" s="12" t="s">
        <v>58</v>
      </c>
      <c r="O968" s="12" t="s">
        <v>29</v>
      </c>
      <c r="P968" s="12" t="s">
        <v>257</v>
      </c>
      <c r="Q968" s="12" t="s">
        <v>236</v>
      </c>
      <c r="R968" s="12" t="s">
        <v>1583</v>
      </c>
      <c r="S968" s="12">
        <v>0.59</v>
      </c>
      <c r="T968" s="7">
        <f>Table1[[#This Row],[Profit]]/Table1[[#This Row],[Sales]]</f>
        <v>-0.31257725732942054</v>
      </c>
      <c r="U968" s="12" t="s">
        <v>33</v>
      </c>
      <c r="V968" s="12" t="s">
        <v>53</v>
      </c>
      <c r="W968" s="12" t="s">
        <v>1008</v>
      </c>
      <c r="X968" s="12" t="s">
        <v>35</v>
      </c>
      <c r="Y968" s="12">
        <v>20012</v>
      </c>
      <c r="Z968" s="13">
        <v>42098</v>
      </c>
      <c r="AA968" s="14" t="str">
        <f>TEXT(Table1[[#This Row],[Order Date]],"mmmm")</f>
        <v>April</v>
      </c>
      <c r="AB968" s="8" t="str">
        <f>TEXT(Table1[[#This Row],[Order Date]],"yyyy")</f>
        <v>2015</v>
      </c>
      <c r="AC968" s="13">
        <v>42100</v>
      </c>
      <c r="AD968" s="12">
        <v>-662.52</v>
      </c>
      <c r="AE968" s="12">
        <v>34</v>
      </c>
      <c r="AF968" s="12">
        <v>2119.54</v>
      </c>
      <c r="AG968" s="12">
        <v>3841</v>
      </c>
      <c r="AH968" s="7" t="str">
        <f>IF(COUNTIF(Returns!$A$2:$A$1635,Orders!AG968)&gt;0,"Returned","Not Returned")</f>
        <v>Not Returned</v>
      </c>
    </row>
    <row r="969" spans="5:34" ht="12.75" customHeight="1" thickTop="1" thickBot="1" x14ac:dyDescent="0.3">
      <c r="E969" s="9">
        <v>567</v>
      </c>
      <c r="F969" s="2" t="s">
        <v>37</v>
      </c>
      <c r="G969" s="2">
        <v>0.02</v>
      </c>
      <c r="H969" s="2">
        <v>1270.99</v>
      </c>
      <c r="I969" s="2">
        <v>19.989999999999998</v>
      </c>
      <c r="J969" s="2">
        <v>1733</v>
      </c>
      <c r="K969" s="7" t="str">
        <f>IF(COUNTIF(Table1[Customer ID],Table1[[#This Row],[Customer ID]])&gt;1,"Repeat Customer","One-Time Customer")</f>
        <v>Repeat Customer</v>
      </c>
      <c r="L969" s="2" t="s">
        <v>1743</v>
      </c>
      <c r="M969" s="2" t="s">
        <v>49</v>
      </c>
      <c r="N969" s="2" t="s">
        <v>58</v>
      </c>
      <c r="O969" s="2" t="s">
        <v>29</v>
      </c>
      <c r="P969" s="2" t="s">
        <v>109</v>
      </c>
      <c r="Q969" s="2" t="s">
        <v>59</v>
      </c>
      <c r="R969" s="2" t="s">
        <v>631</v>
      </c>
      <c r="S969" s="2">
        <v>0.35</v>
      </c>
      <c r="T969" s="7">
        <f>Table1[[#This Row],[Profit]]/Table1[[#This Row],[Sales]]</f>
        <v>0.20176572615847929</v>
      </c>
      <c r="U969" s="2" t="s">
        <v>33</v>
      </c>
      <c r="V969" s="2" t="s">
        <v>53</v>
      </c>
      <c r="W969" s="2" t="s">
        <v>1008</v>
      </c>
      <c r="X969" s="2" t="s">
        <v>35</v>
      </c>
      <c r="Y969" s="2">
        <v>20012</v>
      </c>
      <c r="Z969" s="10">
        <v>42098</v>
      </c>
      <c r="AA969" s="14" t="str">
        <f>TEXT(Table1[[#This Row],[Order Date]],"mmmm")</f>
        <v>April</v>
      </c>
      <c r="AB969" s="8" t="str">
        <f>TEXT(Table1[[#This Row],[Order Date]],"yyyy")</f>
        <v>2015</v>
      </c>
      <c r="AC969" s="10">
        <v>42100</v>
      </c>
      <c r="AD969" s="2">
        <v>9228.2255999999998</v>
      </c>
      <c r="AE969" s="2">
        <v>36</v>
      </c>
      <c r="AF969" s="2">
        <v>45737.33</v>
      </c>
      <c r="AG969" s="2">
        <v>3841</v>
      </c>
      <c r="AH969" s="7" t="str">
        <f>IF(COUNTIF(Returns!$A$2:$A$1635,Orders!AG969)&gt;0,"Returned","Not Returned")</f>
        <v>Not Returned</v>
      </c>
    </row>
    <row r="970" spans="5:34" ht="12.75" customHeight="1" thickTop="1" thickBot="1" x14ac:dyDescent="0.3">
      <c r="E970" s="11">
        <v>8389</v>
      </c>
      <c r="F970" s="12" t="s">
        <v>25</v>
      </c>
      <c r="G970" s="12">
        <v>0.02</v>
      </c>
      <c r="H970" s="12">
        <v>30.98</v>
      </c>
      <c r="I970" s="12">
        <v>17.079999999999998</v>
      </c>
      <c r="J970" s="12">
        <v>1733</v>
      </c>
      <c r="K970" s="7" t="str">
        <f>IF(COUNTIF(Table1[Customer ID],Table1[[#This Row],[Customer ID]])&gt;1,"Repeat Customer","One-Time Customer")</f>
        <v>Repeat Customer</v>
      </c>
      <c r="L970" s="12" t="s">
        <v>1743</v>
      </c>
      <c r="M970" s="12" t="s">
        <v>49</v>
      </c>
      <c r="N970" s="12" t="s">
        <v>58</v>
      </c>
      <c r="O970" s="12" t="s">
        <v>29</v>
      </c>
      <c r="P970" s="12" t="s">
        <v>93</v>
      </c>
      <c r="Q970" s="12" t="s">
        <v>59</v>
      </c>
      <c r="R970" s="12" t="s">
        <v>1744</v>
      </c>
      <c r="S970" s="12">
        <v>0.4</v>
      </c>
      <c r="T970" s="7">
        <f>Table1[[#This Row],[Profit]]/Table1[[#This Row],[Sales]]</f>
        <v>-7.365658870507702E-2</v>
      </c>
      <c r="U970" s="12" t="s">
        <v>33</v>
      </c>
      <c r="V970" s="12" t="s">
        <v>53</v>
      </c>
      <c r="W970" s="12" t="s">
        <v>1008</v>
      </c>
      <c r="X970" s="12" t="s">
        <v>35</v>
      </c>
      <c r="Y970" s="12">
        <v>20012</v>
      </c>
      <c r="Z970" s="13">
        <v>42183</v>
      </c>
      <c r="AA970" s="14" t="str">
        <f>TEXT(Table1[[#This Row],[Order Date]],"mmmm")</f>
        <v>June</v>
      </c>
      <c r="AB970" s="8" t="str">
        <f>TEXT(Table1[[#This Row],[Order Date]],"yyyy")</f>
        <v>2015</v>
      </c>
      <c r="AC970" s="13">
        <v>42184</v>
      </c>
      <c r="AD970" s="12">
        <v>-32.28</v>
      </c>
      <c r="AE970" s="12">
        <v>13</v>
      </c>
      <c r="AF970" s="12">
        <v>438.25</v>
      </c>
      <c r="AG970" s="12">
        <v>59937</v>
      </c>
      <c r="AH970" s="7" t="str">
        <f>IF(COUNTIF(Returns!$A$2:$A$1635,Orders!AG970)&gt;0,"Returned","Not Returned")</f>
        <v>Returned</v>
      </c>
    </row>
    <row r="971" spans="5:34" ht="12.75" customHeight="1" thickTop="1" thickBot="1" x14ac:dyDescent="0.3">
      <c r="E971" s="9">
        <v>18566</v>
      </c>
      <c r="F971" s="2" t="s">
        <v>37</v>
      </c>
      <c r="G971" s="2">
        <v>0.02</v>
      </c>
      <c r="H971" s="2">
        <v>60.98</v>
      </c>
      <c r="I971" s="2">
        <v>49</v>
      </c>
      <c r="J971" s="2">
        <v>1734</v>
      </c>
      <c r="K971" s="7" t="str">
        <f>IF(COUNTIF(Table1[Customer ID],Table1[[#This Row],[Customer ID]])&gt;1,"Repeat Customer","One-Time Customer")</f>
        <v>Repeat Customer</v>
      </c>
      <c r="L971" s="2" t="s">
        <v>1745</v>
      </c>
      <c r="M971" s="2" t="s">
        <v>49</v>
      </c>
      <c r="N971" s="2" t="s">
        <v>58</v>
      </c>
      <c r="O971" s="2" t="s">
        <v>29</v>
      </c>
      <c r="P971" s="2" t="s">
        <v>257</v>
      </c>
      <c r="Q971" s="2" t="s">
        <v>236</v>
      </c>
      <c r="R971" s="2" t="s">
        <v>1583</v>
      </c>
      <c r="S971" s="2">
        <v>0.59</v>
      </c>
      <c r="T971" s="7">
        <f>Table1[[#This Row],[Profit]]/Table1[[#This Row],[Sales]]</f>
        <v>-1.062752646775746</v>
      </c>
      <c r="U971" s="2" t="s">
        <v>33</v>
      </c>
      <c r="V971" s="2" t="s">
        <v>53</v>
      </c>
      <c r="W971" s="2" t="s">
        <v>71</v>
      </c>
      <c r="X971" s="2" t="s">
        <v>1746</v>
      </c>
      <c r="Y971" s="2">
        <v>10528</v>
      </c>
      <c r="Z971" s="10">
        <v>42098</v>
      </c>
      <c r="AA971" s="14" t="str">
        <f>TEXT(Table1[[#This Row],[Order Date]],"mmmm")</f>
        <v>April</v>
      </c>
      <c r="AB971" s="8" t="str">
        <f>TEXT(Table1[[#This Row],[Order Date]],"yyyy")</f>
        <v>2015</v>
      </c>
      <c r="AC971" s="10">
        <v>42100</v>
      </c>
      <c r="AD971" s="2">
        <v>-596.26800000000003</v>
      </c>
      <c r="AE971" s="2">
        <v>9</v>
      </c>
      <c r="AF971" s="2">
        <v>561.05999999999995</v>
      </c>
      <c r="AG971" s="2">
        <v>88443</v>
      </c>
      <c r="AH971" s="7" t="str">
        <f>IF(COUNTIF(Returns!$A$2:$A$1635,Orders!AG971)&gt;0,"Returned","Not Returned")</f>
        <v>Not Returned</v>
      </c>
    </row>
    <row r="972" spans="5:34" ht="12.75" customHeight="1" thickTop="1" thickBot="1" x14ac:dyDescent="0.3">
      <c r="E972" s="11">
        <v>18567</v>
      </c>
      <c r="F972" s="12" t="s">
        <v>37</v>
      </c>
      <c r="G972" s="12">
        <v>0.02</v>
      </c>
      <c r="H972" s="12">
        <v>1270.99</v>
      </c>
      <c r="I972" s="12">
        <v>19.989999999999998</v>
      </c>
      <c r="J972" s="12">
        <v>1734</v>
      </c>
      <c r="K972" s="7" t="str">
        <f>IF(COUNTIF(Table1[Customer ID],Table1[[#This Row],[Customer ID]])&gt;1,"Repeat Customer","One-Time Customer")</f>
        <v>Repeat Customer</v>
      </c>
      <c r="L972" s="12" t="s">
        <v>1745</v>
      </c>
      <c r="M972" s="12" t="s">
        <v>49</v>
      </c>
      <c r="N972" s="12" t="s">
        <v>58</v>
      </c>
      <c r="O972" s="12" t="s">
        <v>29</v>
      </c>
      <c r="P972" s="12" t="s">
        <v>109</v>
      </c>
      <c r="Q972" s="12" t="s">
        <v>59</v>
      </c>
      <c r="R972" s="12" t="s">
        <v>631</v>
      </c>
      <c r="S972" s="12">
        <v>0.35</v>
      </c>
      <c r="T972" s="7">
        <f>Table1[[#This Row],[Profit]]/Table1[[#This Row],[Sales]]</f>
        <v>0.69</v>
      </c>
      <c r="U972" s="12" t="s">
        <v>33</v>
      </c>
      <c r="V972" s="12" t="s">
        <v>53</v>
      </c>
      <c r="W972" s="12" t="s">
        <v>71</v>
      </c>
      <c r="X972" s="12" t="s">
        <v>1746</v>
      </c>
      <c r="Y972" s="12">
        <v>10528</v>
      </c>
      <c r="Z972" s="13">
        <v>42098</v>
      </c>
      <c r="AA972" s="14" t="str">
        <f>TEXT(Table1[[#This Row],[Order Date]],"mmmm")</f>
        <v>April</v>
      </c>
      <c r="AB972" s="8" t="str">
        <f>TEXT(Table1[[#This Row],[Order Date]],"yyyy")</f>
        <v>2015</v>
      </c>
      <c r="AC972" s="13">
        <v>42100</v>
      </c>
      <c r="AD972" s="12">
        <v>7889.6876999999995</v>
      </c>
      <c r="AE972" s="12">
        <v>9</v>
      </c>
      <c r="AF972" s="12">
        <v>11434.33</v>
      </c>
      <c r="AG972" s="12">
        <v>88443</v>
      </c>
      <c r="AH972" s="7" t="str">
        <f>IF(COUNTIF(Returns!$A$2:$A$1635,Orders!AG972)&gt;0,"Returned","Not Returned")</f>
        <v>Not Returned</v>
      </c>
    </row>
    <row r="973" spans="5:34" ht="12.75" customHeight="1" thickTop="1" thickBot="1" x14ac:dyDescent="0.3">
      <c r="E973" s="9">
        <v>18568</v>
      </c>
      <c r="F973" s="2" t="s">
        <v>37</v>
      </c>
      <c r="G973" s="2">
        <v>0.05</v>
      </c>
      <c r="H973" s="2">
        <v>205.99</v>
      </c>
      <c r="I973" s="2">
        <v>8.99</v>
      </c>
      <c r="J973" s="2">
        <v>1734</v>
      </c>
      <c r="K973" s="7" t="str">
        <f>IF(COUNTIF(Table1[Customer ID],Table1[[#This Row],[Customer ID]])&gt;1,"Repeat Customer","One-Time Customer")</f>
        <v>Repeat Customer</v>
      </c>
      <c r="L973" s="2" t="s">
        <v>1745</v>
      </c>
      <c r="M973" s="2" t="s">
        <v>27</v>
      </c>
      <c r="N973" s="2" t="s">
        <v>58</v>
      </c>
      <c r="O973" s="2" t="s">
        <v>77</v>
      </c>
      <c r="P973" s="2" t="s">
        <v>78</v>
      </c>
      <c r="Q973" s="2" t="s">
        <v>59</v>
      </c>
      <c r="R973" s="2" t="s">
        <v>1542</v>
      </c>
      <c r="S973" s="2">
        <v>0.6</v>
      </c>
      <c r="T973" s="7">
        <f>Table1[[#This Row],[Profit]]/Table1[[#This Row],[Sales]]</f>
        <v>0.47869150636062979</v>
      </c>
      <c r="U973" s="2" t="s">
        <v>33</v>
      </c>
      <c r="V973" s="2" t="s">
        <v>53</v>
      </c>
      <c r="W973" s="2" t="s">
        <v>71</v>
      </c>
      <c r="X973" s="2" t="s">
        <v>1746</v>
      </c>
      <c r="Y973" s="2">
        <v>10528</v>
      </c>
      <c r="Z973" s="10">
        <v>42098</v>
      </c>
      <c r="AA973" s="14" t="str">
        <f>TEXT(Table1[[#This Row],[Order Date]],"mmmm")</f>
        <v>April</v>
      </c>
      <c r="AB973" s="8" t="str">
        <f>TEXT(Table1[[#This Row],[Order Date]],"yyyy")</f>
        <v>2015</v>
      </c>
      <c r="AC973" s="10">
        <v>42100</v>
      </c>
      <c r="AD973" s="2">
        <v>1545.8097600000001</v>
      </c>
      <c r="AE973" s="2">
        <v>19</v>
      </c>
      <c r="AF973" s="2">
        <v>3229.24</v>
      </c>
      <c r="AG973" s="2">
        <v>88443</v>
      </c>
      <c r="AH973" s="7" t="str">
        <f>IF(COUNTIF(Returns!$A$2:$A$1635,Orders!AG973)&gt;0,"Returned","Not Returned")</f>
        <v>Not Returned</v>
      </c>
    </row>
    <row r="974" spans="5:34" ht="12.75" customHeight="1" thickTop="1" thickBot="1" x14ac:dyDescent="0.3">
      <c r="E974" s="11">
        <v>26389</v>
      </c>
      <c r="F974" s="12" t="s">
        <v>25</v>
      </c>
      <c r="G974" s="12">
        <v>0.02</v>
      </c>
      <c r="H974" s="12">
        <v>30.98</v>
      </c>
      <c r="I974" s="12">
        <v>17.079999999999998</v>
      </c>
      <c r="J974" s="12">
        <v>1735</v>
      </c>
      <c r="K974" s="7" t="str">
        <f>IF(COUNTIF(Table1[Customer ID],Table1[[#This Row],[Customer ID]])&gt;1,"Repeat Customer","One-Time Customer")</f>
        <v>One-Time Customer</v>
      </c>
      <c r="L974" s="12" t="s">
        <v>1747</v>
      </c>
      <c r="M974" s="12" t="s">
        <v>49</v>
      </c>
      <c r="N974" s="12" t="s">
        <v>58</v>
      </c>
      <c r="O974" s="12" t="s">
        <v>29</v>
      </c>
      <c r="P974" s="12" t="s">
        <v>93</v>
      </c>
      <c r="Q974" s="12" t="s">
        <v>59</v>
      </c>
      <c r="R974" s="12" t="s">
        <v>1744</v>
      </c>
      <c r="S974" s="12">
        <v>0.4</v>
      </c>
      <c r="T974" s="7">
        <f>Table1[[#This Row],[Profit]]/Table1[[#This Row],[Sales]]</f>
        <v>-0.159596558884604</v>
      </c>
      <c r="U974" s="12" t="s">
        <v>33</v>
      </c>
      <c r="V974" s="12" t="s">
        <v>53</v>
      </c>
      <c r="W974" s="12" t="s">
        <v>71</v>
      </c>
      <c r="X974" s="12" t="s">
        <v>1748</v>
      </c>
      <c r="Y974" s="12">
        <v>11550</v>
      </c>
      <c r="Z974" s="13">
        <v>42183</v>
      </c>
      <c r="AA974" s="14" t="str">
        <f>TEXT(Table1[[#This Row],[Order Date]],"mmmm")</f>
        <v>June</v>
      </c>
      <c r="AB974" s="8" t="str">
        <f>TEXT(Table1[[#This Row],[Order Date]],"yyyy")</f>
        <v>2015</v>
      </c>
      <c r="AC974" s="13">
        <v>42184</v>
      </c>
      <c r="AD974" s="12">
        <v>-16.14</v>
      </c>
      <c r="AE974" s="12">
        <v>3</v>
      </c>
      <c r="AF974" s="12">
        <v>101.13</v>
      </c>
      <c r="AG974" s="12">
        <v>88444</v>
      </c>
      <c r="AH974" s="7" t="str">
        <f>IF(COUNTIF(Returns!$A$2:$A$1635,Orders!AG974)&gt;0,"Returned","Not Returned")</f>
        <v>Not Returned</v>
      </c>
    </row>
    <row r="975" spans="5:34" ht="12.75" customHeight="1" thickTop="1" thickBot="1" x14ac:dyDescent="0.3">
      <c r="E975" s="9">
        <v>18012</v>
      </c>
      <c r="F975" s="2" t="s">
        <v>37</v>
      </c>
      <c r="G975" s="2">
        <v>0.09</v>
      </c>
      <c r="H975" s="2">
        <v>30.93</v>
      </c>
      <c r="I975" s="2">
        <v>3.92</v>
      </c>
      <c r="J975" s="2">
        <v>1737</v>
      </c>
      <c r="K975" s="7" t="str">
        <f>IF(COUNTIF(Table1[Customer ID],Table1[[#This Row],[Customer ID]])&gt;1,"Repeat Customer","One-Time Customer")</f>
        <v>Repeat Customer</v>
      </c>
      <c r="L975" s="2" t="s">
        <v>1749</v>
      </c>
      <c r="M975" s="2" t="s">
        <v>49</v>
      </c>
      <c r="N975" s="2" t="s">
        <v>28</v>
      </c>
      <c r="O975" s="2" t="s">
        <v>41</v>
      </c>
      <c r="P975" s="2" t="s">
        <v>50</v>
      </c>
      <c r="Q975" s="2" t="s">
        <v>51</v>
      </c>
      <c r="R975" s="2" t="s">
        <v>1750</v>
      </c>
      <c r="S975" s="2">
        <v>0.44</v>
      </c>
      <c r="T975" s="7">
        <f>Table1[[#This Row],[Profit]]/Table1[[#This Row],[Sales]]</f>
        <v>-0.28865723834185425</v>
      </c>
      <c r="U975" s="2" t="s">
        <v>33</v>
      </c>
      <c r="V975" s="2" t="s">
        <v>136</v>
      </c>
      <c r="W975" s="2" t="s">
        <v>322</v>
      </c>
      <c r="X975" s="2" t="s">
        <v>1724</v>
      </c>
      <c r="Y975" s="2">
        <v>27529</v>
      </c>
      <c r="Z975" s="10">
        <v>42158</v>
      </c>
      <c r="AA975" s="14" t="str">
        <f>TEXT(Table1[[#This Row],[Order Date]],"mmmm")</f>
        <v>June</v>
      </c>
      <c r="AB975" s="8" t="str">
        <f>TEXT(Table1[[#This Row],[Order Date]],"yyyy")</f>
        <v>2015</v>
      </c>
      <c r="AC975" s="10">
        <v>42160</v>
      </c>
      <c r="AD975" s="2">
        <v>-130.42400000000001</v>
      </c>
      <c r="AE975" s="2">
        <v>16</v>
      </c>
      <c r="AF975" s="2">
        <v>451.83</v>
      </c>
      <c r="AG975" s="2">
        <v>85866</v>
      </c>
      <c r="AH975" s="7" t="str">
        <f>IF(COUNTIF(Returns!$A$2:$A$1635,Orders!AG975)&gt;0,"Returned","Not Returned")</f>
        <v>Not Returned</v>
      </c>
    </row>
    <row r="976" spans="5:34" ht="12.75" customHeight="1" thickTop="1" thickBot="1" x14ac:dyDescent="0.3">
      <c r="E976" s="11">
        <v>18013</v>
      </c>
      <c r="F976" s="12" t="s">
        <v>37</v>
      </c>
      <c r="G976" s="12">
        <v>0.03</v>
      </c>
      <c r="H976" s="12">
        <v>1.68</v>
      </c>
      <c r="I976" s="12">
        <v>0.7</v>
      </c>
      <c r="J976" s="12">
        <v>1737</v>
      </c>
      <c r="K976" s="7" t="str">
        <f>IF(COUNTIF(Table1[Customer ID],Table1[[#This Row],[Customer ID]])&gt;1,"Repeat Customer","One-Time Customer")</f>
        <v>Repeat Customer</v>
      </c>
      <c r="L976" s="12" t="s">
        <v>1749</v>
      </c>
      <c r="M976" s="12" t="s">
        <v>27</v>
      </c>
      <c r="N976" s="12" t="s">
        <v>28</v>
      </c>
      <c r="O976" s="12" t="s">
        <v>29</v>
      </c>
      <c r="P976" s="12" t="s">
        <v>30</v>
      </c>
      <c r="Q976" s="12" t="s">
        <v>31</v>
      </c>
      <c r="R976" s="12" t="s">
        <v>1751</v>
      </c>
      <c r="S976" s="12">
        <v>0.6</v>
      </c>
      <c r="T976" s="7">
        <f>Table1[[#This Row],[Profit]]/Table1[[#This Row],[Sales]]</f>
        <v>-5.2579545454545462</v>
      </c>
      <c r="U976" s="12" t="s">
        <v>33</v>
      </c>
      <c r="V976" s="12" t="s">
        <v>136</v>
      </c>
      <c r="W976" s="12" t="s">
        <v>322</v>
      </c>
      <c r="X976" s="12" t="s">
        <v>1724</v>
      </c>
      <c r="Y976" s="12">
        <v>27529</v>
      </c>
      <c r="Z976" s="13">
        <v>42158</v>
      </c>
      <c r="AA976" s="14" t="str">
        <f>TEXT(Table1[[#This Row],[Order Date]],"mmmm")</f>
        <v>June</v>
      </c>
      <c r="AB976" s="8" t="str">
        <f>TEXT(Table1[[#This Row],[Order Date]],"yyyy")</f>
        <v>2015</v>
      </c>
      <c r="AC976" s="13">
        <v>42160</v>
      </c>
      <c r="AD976" s="12">
        <v>-106.42100000000001</v>
      </c>
      <c r="AE976" s="12">
        <v>11</v>
      </c>
      <c r="AF976" s="12">
        <v>20.239999999999998</v>
      </c>
      <c r="AG976" s="12">
        <v>85866</v>
      </c>
      <c r="AH976" s="7" t="str">
        <f>IF(COUNTIF(Returns!$A$2:$A$1635,Orders!AG976)&gt;0,"Returned","Not Returned")</f>
        <v>Not Returned</v>
      </c>
    </row>
    <row r="977" spans="5:34" ht="12.75" customHeight="1" thickTop="1" thickBot="1" x14ac:dyDescent="0.3">
      <c r="E977" s="9">
        <v>18306</v>
      </c>
      <c r="F977" s="2" t="s">
        <v>56</v>
      </c>
      <c r="G977" s="2">
        <v>0.08</v>
      </c>
      <c r="H977" s="2">
        <v>175.99</v>
      </c>
      <c r="I977" s="2">
        <v>4.99</v>
      </c>
      <c r="J977" s="2">
        <v>1738</v>
      </c>
      <c r="K977" s="7" t="str">
        <f>IF(COUNTIF(Table1[Customer ID],Table1[[#This Row],[Customer ID]])&gt;1,"Repeat Customer","One-Time Customer")</f>
        <v>Repeat Customer</v>
      </c>
      <c r="L977" s="2" t="s">
        <v>1752</v>
      </c>
      <c r="M977" s="2" t="s">
        <v>49</v>
      </c>
      <c r="N977" s="2" t="s">
        <v>28</v>
      </c>
      <c r="O977" s="2" t="s">
        <v>77</v>
      </c>
      <c r="P977" s="2" t="s">
        <v>78</v>
      </c>
      <c r="Q977" s="2" t="s">
        <v>59</v>
      </c>
      <c r="R977" s="2" t="s">
        <v>139</v>
      </c>
      <c r="S977" s="2">
        <v>0.59</v>
      </c>
      <c r="T977" s="7">
        <f>Table1[[#This Row],[Profit]]/Table1[[#This Row],[Sales]]</f>
        <v>-11.085510717601625</v>
      </c>
      <c r="U977" s="2" t="s">
        <v>33</v>
      </c>
      <c r="V977" s="2" t="s">
        <v>136</v>
      </c>
      <c r="W977" s="2" t="s">
        <v>322</v>
      </c>
      <c r="X977" s="2" t="s">
        <v>1753</v>
      </c>
      <c r="Y977" s="2">
        <v>28052</v>
      </c>
      <c r="Z977" s="10">
        <v>42091</v>
      </c>
      <c r="AA977" s="14" t="str">
        <f>TEXT(Table1[[#This Row],[Order Date]],"mmmm")</f>
        <v>March</v>
      </c>
      <c r="AB977" s="8" t="str">
        <f>TEXT(Table1[[#This Row],[Order Date]],"yyyy")</f>
        <v>2015</v>
      </c>
      <c r="AC977" s="10">
        <v>42091</v>
      </c>
      <c r="AD977" s="2">
        <v>-16476.838</v>
      </c>
      <c r="AE977" s="2">
        <v>10</v>
      </c>
      <c r="AF977" s="2">
        <v>1486.34</v>
      </c>
      <c r="AG977" s="2">
        <v>85865</v>
      </c>
      <c r="AH977" s="7" t="str">
        <f>IF(COUNTIF(Returns!$A$2:$A$1635,Orders!AG977)&gt;0,"Returned","Not Returned")</f>
        <v>Not Returned</v>
      </c>
    </row>
    <row r="978" spans="5:34" ht="12.75" customHeight="1" thickTop="1" thickBot="1" x14ac:dyDescent="0.3">
      <c r="E978" s="11">
        <v>18804</v>
      </c>
      <c r="F978" s="12" t="s">
        <v>106</v>
      </c>
      <c r="G978" s="12">
        <v>0.04</v>
      </c>
      <c r="H978" s="12">
        <v>35.44</v>
      </c>
      <c r="I978" s="12">
        <v>19.989999999999998</v>
      </c>
      <c r="J978" s="12">
        <v>1738</v>
      </c>
      <c r="K978" s="7" t="str">
        <f>IF(COUNTIF(Table1[Customer ID],Table1[[#This Row],[Customer ID]])&gt;1,"Repeat Customer","One-Time Customer")</f>
        <v>Repeat Customer</v>
      </c>
      <c r="L978" s="12" t="s">
        <v>1752</v>
      </c>
      <c r="M978" s="12" t="s">
        <v>49</v>
      </c>
      <c r="N978" s="12" t="s">
        <v>28</v>
      </c>
      <c r="O978" s="12" t="s">
        <v>29</v>
      </c>
      <c r="P978" s="12" t="s">
        <v>93</v>
      </c>
      <c r="Q978" s="12" t="s">
        <v>59</v>
      </c>
      <c r="R978" s="12" t="s">
        <v>1754</v>
      </c>
      <c r="S978" s="12">
        <v>0.38</v>
      </c>
      <c r="T978" s="7">
        <f>Table1[[#This Row],[Profit]]/Table1[[#This Row],[Sales]]</f>
        <v>-0.26651036282183826</v>
      </c>
      <c r="U978" s="12" t="s">
        <v>33</v>
      </c>
      <c r="V978" s="12" t="s">
        <v>136</v>
      </c>
      <c r="W978" s="12" t="s">
        <v>322</v>
      </c>
      <c r="X978" s="12" t="s">
        <v>1753</v>
      </c>
      <c r="Y978" s="12">
        <v>28052</v>
      </c>
      <c r="Z978" s="13">
        <v>42169</v>
      </c>
      <c r="AA978" s="14" t="str">
        <f>TEXT(Table1[[#This Row],[Order Date]],"mmmm")</f>
        <v>June</v>
      </c>
      <c r="AB978" s="8" t="str">
        <f>TEXT(Table1[[#This Row],[Order Date]],"yyyy")</f>
        <v>2015</v>
      </c>
      <c r="AC978" s="13">
        <v>42176</v>
      </c>
      <c r="AD978" s="12">
        <v>-108.27250000000001</v>
      </c>
      <c r="AE978" s="12">
        <v>11</v>
      </c>
      <c r="AF978" s="12">
        <v>406.26</v>
      </c>
      <c r="AG978" s="12">
        <v>85868</v>
      </c>
      <c r="AH978" s="7" t="str">
        <f>IF(COUNTIF(Returns!$A$2:$A$1635,Orders!AG978)&gt;0,"Returned","Not Returned")</f>
        <v>Not Returned</v>
      </c>
    </row>
    <row r="979" spans="5:34" ht="12.75" customHeight="1" thickTop="1" thickBot="1" x14ac:dyDescent="0.3">
      <c r="E979" s="9">
        <v>22593</v>
      </c>
      <c r="F979" s="2" t="s">
        <v>25</v>
      </c>
      <c r="G979" s="2">
        <v>0.09</v>
      </c>
      <c r="H979" s="2">
        <v>349.45</v>
      </c>
      <c r="I979" s="2">
        <v>60</v>
      </c>
      <c r="J979" s="2">
        <v>1739</v>
      </c>
      <c r="K979" s="7" t="str">
        <f>IF(COUNTIF(Table1[Customer ID],Table1[[#This Row],[Customer ID]])&gt;1,"Repeat Customer","One-Time Customer")</f>
        <v>One-Time Customer</v>
      </c>
      <c r="L979" s="2" t="s">
        <v>1755</v>
      </c>
      <c r="M979" s="2" t="s">
        <v>39</v>
      </c>
      <c r="N979" s="2" t="s">
        <v>28</v>
      </c>
      <c r="O979" s="2" t="s">
        <v>41</v>
      </c>
      <c r="P979" s="2" t="s">
        <v>152</v>
      </c>
      <c r="Q979" s="2" t="s">
        <v>43</v>
      </c>
      <c r="R979" s="2" t="s">
        <v>989</v>
      </c>
      <c r="S979" s="2"/>
      <c r="T979" s="7">
        <f>Table1[[#This Row],[Profit]]/Table1[[#This Row],[Sales]]</f>
        <v>-1.5551263750104962E-2</v>
      </c>
      <c r="U979" s="2" t="s">
        <v>33</v>
      </c>
      <c r="V979" s="2" t="s">
        <v>136</v>
      </c>
      <c r="W979" s="2" t="s">
        <v>322</v>
      </c>
      <c r="X979" s="2" t="s">
        <v>1756</v>
      </c>
      <c r="Y979" s="2">
        <v>27534</v>
      </c>
      <c r="Z979" s="10">
        <v>42127</v>
      </c>
      <c r="AA979" s="14" t="str">
        <f>TEXT(Table1[[#This Row],[Order Date]],"mmmm")</f>
        <v>May</v>
      </c>
      <c r="AB979" s="8" t="str">
        <f>TEXT(Table1[[#This Row],[Order Date]],"yyyy")</f>
        <v>2015</v>
      </c>
      <c r="AC979" s="10">
        <v>42128</v>
      </c>
      <c r="AD979" s="2">
        <v>-90.74799999999999</v>
      </c>
      <c r="AE979" s="2">
        <v>17</v>
      </c>
      <c r="AF979" s="2">
        <v>5835.41</v>
      </c>
      <c r="AG979" s="2">
        <v>85867</v>
      </c>
      <c r="AH979" s="7" t="str">
        <f>IF(COUNTIF(Returns!$A$2:$A$1635,Orders!AG979)&gt;0,"Returned","Not Returned")</f>
        <v>Not Returned</v>
      </c>
    </row>
    <row r="980" spans="5:34" ht="12.75" customHeight="1" thickTop="1" thickBot="1" x14ac:dyDescent="0.3">
      <c r="E980" s="11">
        <v>20591</v>
      </c>
      <c r="F980" s="12" t="s">
        <v>56</v>
      </c>
      <c r="G980" s="12">
        <v>0</v>
      </c>
      <c r="H980" s="12">
        <v>55.99</v>
      </c>
      <c r="I980" s="12">
        <v>2.5</v>
      </c>
      <c r="J980" s="12">
        <v>1743</v>
      </c>
      <c r="K980" s="7" t="str">
        <f>IF(COUNTIF(Table1[Customer ID],Table1[[#This Row],[Customer ID]])&gt;1,"Repeat Customer","One-Time Customer")</f>
        <v>One-Time Customer</v>
      </c>
      <c r="L980" s="12" t="s">
        <v>1757</v>
      </c>
      <c r="M980" s="12" t="s">
        <v>49</v>
      </c>
      <c r="N980" s="12" t="s">
        <v>114</v>
      </c>
      <c r="O980" s="12" t="s">
        <v>77</v>
      </c>
      <c r="P980" s="12" t="s">
        <v>78</v>
      </c>
      <c r="Q980" s="12" t="s">
        <v>51</v>
      </c>
      <c r="R980" s="12" t="s">
        <v>1758</v>
      </c>
      <c r="S980" s="12">
        <v>0.83</v>
      </c>
      <c r="T980" s="7">
        <f>Table1[[#This Row],[Profit]]/Table1[[#This Row],[Sales]]</f>
        <v>-2.323571593090211</v>
      </c>
      <c r="U980" s="12" t="s">
        <v>33</v>
      </c>
      <c r="V980" s="12" t="s">
        <v>61</v>
      </c>
      <c r="W980" s="12" t="s">
        <v>130</v>
      </c>
      <c r="X980" s="12" t="s">
        <v>1654</v>
      </c>
      <c r="Y980" s="12">
        <v>77546</v>
      </c>
      <c r="Z980" s="13">
        <v>42047</v>
      </c>
      <c r="AA980" s="14" t="str">
        <f>TEXT(Table1[[#This Row],[Order Date]],"mmmm")</f>
        <v>February</v>
      </c>
      <c r="AB980" s="8" t="str">
        <f>TEXT(Table1[[#This Row],[Order Date]],"yyyy")</f>
        <v>2015</v>
      </c>
      <c r="AC980" s="13">
        <v>42049</v>
      </c>
      <c r="AD980" s="12">
        <v>-121.05807999999999</v>
      </c>
      <c r="AE980" s="12">
        <v>1</v>
      </c>
      <c r="AF980" s="12">
        <v>52.1</v>
      </c>
      <c r="AG980" s="12">
        <v>91025</v>
      </c>
      <c r="AH980" s="7" t="str">
        <f>IF(COUNTIF(Returns!$A$2:$A$1635,Orders!AG980)&gt;0,"Returned","Not Returned")</f>
        <v>Not Returned</v>
      </c>
    </row>
    <row r="981" spans="5:34" ht="12.75" customHeight="1" thickTop="1" thickBot="1" x14ac:dyDescent="0.3">
      <c r="E981" s="9">
        <v>2571</v>
      </c>
      <c r="F981" s="2" t="s">
        <v>37</v>
      </c>
      <c r="G981" s="2">
        <v>0.02</v>
      </c>
      <c r="H981" s="2">
        <v>4.13</v>
      </c>
      <c r="I981" s="2">
        <v>6.89</v>
      </c>
      <c r="J981" s="2">
        <v>1745</v>
      </c>
      <c r="K981" s="7" t="str">
        <f>IF(COUNTIF(Table1[Customer ID],Table1[[#This Row],[Customer ID]])&gt;1,"Repeat Customer","One-Time Customer")</f>
        <v>Repeat Customer</v>
      </c>
      <c r="L981" s="2" t="s">
        <v>1759</v>
      </c>
      <c r="M981" s="2" t="s">
        <v>49</v>
      </c>
      <c r="N981" s="2" t="s">
        <v>40</v>
      </c>
      <c r="O981" s="2" t="s">
        <v>29</v>
      </c>
      <c r="P981" s="2" t="s">
        <v>134</v>
      </c>
      <c r="Q981" s="2" t="s">
        <v>59</v>
      </c>
      <c r="R981" s="2" t="s">
        <v>1760</v>
      </c>
      <c r="S981" s="2">
        <v>0.39</v>
      </c>
      <c r="T981" s="7">
        <f>Table1[[#This Row],[Profit]]/Table1[[#This Row],[Sales]]</f>
        <v>-1.127904948768258</v>
      </c>
      <c r="U981" s="2" t="s">
        <v>33</v>
      </c>
      <c r="V981" s="2" t="s">
        <v>136</v>
      </c>
      <c r="W981" s="2" t="s">
        <v>387</v>
      </c>
      <c r="X981" s="2" t="s">
        <v>580</v>
      </c>
      <c r="Y981" s="2">
        <v>30305</v>
      </c>
      <c r="Z981" s="10">
        <v>42013</v>
      </c>
      <c r="AA981" s="14" t="str">
        <f>TEXT(Table1[[#This Row],[Order Date]],"mmmm")</f>
        <v>January</v>
      </c>
      <c r="AB981" s="8" t="str">
        <f>TEXT(Table1[[#This Row],[Order Date]],"yyyy")</f>
        <v>2015</v>
      </c>
      <c r="AC981" s="10">
        <v>42014</v>
      </c>
      <c r="AD981" s="2">
        <v>-51.736999999999995</v>
      </c>
      <c r="AE981" s="2">
        <v>9</v>
      </c>
      <c r="AF981" s="2">
        <v>45.87</v>
      </c>
      <c r="AG981" s="2">
        <v>18561</v>
      </c>
      <c r="AH981" s="7" t="str">
        <f>IF(COUNTIF(Returns!$A$2:$A$1635,Orders!AG981)&gt;0,"Returned","Not Returned")</f>
        <v>Not Returned</v>
      </c>
    </row>
    <row r="982" spans="5:34" ht="12.75" customHeight="1" thickTop="1" thickBot="1" x14ac:dyDescent="0.3">
      <c r="E982" s="11">
        <v>1863</v>
      </c>
      <c r="F982" s="12" t="s">
        <v>106</v>
      </c>
      <c r="G982" s="12">
        <v>0.04</v>
      </c>
      <c r="H982" s="12">
        <v>60.65</v>
      </c>
      <c r="I982" s="12">
        <v>12.23</v>
      </c>
      <c r="J982" s="12">
        <v>1745</v>
      </c>
      <c r="K982" s="7" t="str">
        <f>IF(COUNTIF(Table1[Customer ID],Table1[[#This Row],[Customer ID]])&gt;1,"Repeat Customer","One-Time Customer")</f>
        <v>Repeat Customer</v>
      </c>
      <c r="L982" s="12" t="s">
        <v>1759</v>
      </c>
      <c r="M982" s="12" t="s">
        <v>49</v>
      </c>
      <c r="N982" s="12" t="s">
        <v>40</v>
      </c>
      <c r="O982" s="12" t="s">
        <v>41</v>
      </c>
      <c r="P982" s="12" t="s">
        <v>50</v>
      </c>
      <c r="Q982" s="12" t="s">
        <v>86</v>
      </c>
      <c r="R982" s="12" t="s">
        <v>1761</v>
      </c>
      <c r="S982" s="12">
        <v>0.64</v>
      </c>
      <c r="T982" s="7">
        <f>Table1[[#This Row],[Profit]]/Table1[[#This Row],[Sales]]</f>
        <v>0.45373797562020479</v>
      </c>
      <c r="U982" s="12" t="s">
        <v>33</v>
      </c>
      <c r="V982" s="12" t="s">
        <v>136</v>
      </c>
      <c r="W982" s="12" t="s">
        <v>387</v>
      </c>
      <c r="X982" s="12" t="s">
        <v>580</v>
      </c>
      <c r="Y982" s="12">
        <v>30305</v>
      </c>
      <c r="Z982" s="13">
        <v>42049</v>
      </c>
      <c r="AA982" s="14" t="str">
        <f>TEXT(Table1[[#This Row],[Order Date]],"mmmm")</f>
        <v>February</v>
      </c>
      <c r="AB982" s="8" t="str">
        <f>TEXT(Table1[[#This Row],[Order Date]],"yyyy")</f>
        <v>2015</v>
      </c>
      <c r="AC982" s="13">
        <v>42051</v>
      </c>
      <c r="AD982" s="12">
        <v>116.50629999999998</v>
      </c>
      <c r="AE982" s="12">
        <v>4</v>
      </c>
      <c r="AF982" s="12">
        <v>256.77</v>
      </c>
      <c r="AG982" s="12">
        <v>13408</v>
      </c>
      <c r="AH982" s="7" t="str">
        <f>IF(COUNTIF(Returns!$A$2:$A$1635,Orders!AG982)&gt;0,"Returned","Not Returned")</f>
        <v>Not Returned</v>
      </c>
    </row>
    <row r="983" spans="5:34" ht="12.75" customHeight="1" thickTop="1" thickBot="1" x14ac:dyDescent="0.3">
      <c r="E983" s="9">
        <v>1692</v>
      </c>
      <c r="F983" s="2" t="s">
        <v>25</v>
      </c>
      <c r="G983" s="2">
        <v>0.04</v>
      </c>
      <c r="H983" s="2">
        <v>124.49</v>
      </c>
      <c r="I983" s="2">
        <v>51.94</v>
      </c>
      <c r="J983" s="2">
        <v>1745</v>
      </c>
      <c r="K983" s="7" t="str">
        <f>IF(COUNTIF(Table1[Customer ID],Table1[[#This Row],[Customer ID]])&gt;1,"Repeat Customer","One-Time Customer")</f>
        <v>Repeat Customer</v>
      </c>
      <c r="L983" s="2" t="s">
        <v>1759</v>
      </c>
      <c r="M983" s="2" t="s">
        <v>39</v>
      </c>
      <c r="N983" s="2" t="s">
        <v>114</v>
      </c>
      <c r="O983" s="2" t="s">
        <v>41</v>
      </c>
      <c r="P983" s="2" t="s">
        <v>152</v>
      </c>
      <c r="Q983" s="2" t="s">
        <v>121</v>
      </c>
      <c r="R983" s="2" t="s">
        <v>462</v>
      </c>
      <c r="S983" s="2">
        <v>0.63</v>
      </c>
      <c r="T983" s="7">
        <f>Table1[[#This Row],[Profit]]/Table1[[#This Row],[Sales]]</f>
        <v>-0.40862231355848272</v>
      </c>
      <c r="U983" s="2" t="s">
        <v>33</v>
      </c>
      <c r="V983" s="2" t="s">
        <v>136</v>
      </c>
      <c r="W983" s="2" t="s">
        <v>387</v>
      </c>
      <c r="X983" s="2" t="s">
        <v>580</v>
      </c>
      <c r="Y983" s="2">
        <v>30305</v>
      </c>
      <c r="Z983" s="10">
        <v>42167</v>
      </c>
      <c r="AA983" s="14" t="str">
        <f>TEXT(Table1[[#This Row],[Order Date]],"mmmm")</f>
        <v>June</v>
      </c>
      <c r="AB983" s="8" t="str">
        <f>TEXT(Table1[[#This Row],[Order Date]],"yyyy")</f>
        <v>2015</v>
      </c>
      <c r="AC983" s="10">
        <v>42169</v>
      </c>
      <c r="AD983" s="2">
        <v>-247.55157000000003</v>
      </c>
      <c r="AE983" s="2">
        <v>4</v>
      </c>
      <c r="AF983" s="2">
        <v>605.82000000000005</v>
      </c>
      <c r="AG983" s="2">
        <v>12224</v>
      </c>
      <c r="AH983" s="7" t="str">
        <f>IF(COUNTIF(Returns!$A$2:$A$1635,Orders!AG983)&gt;0,"Returned","Not Returned")</f>
        <v>Not Returned</v>
      </c>
    </row>
    <row r="984" spans="5:34" ht="12.75" customHeight="1" thickTop="1" thickBot="1" x14ac:dyDescent="0.3">
      <c r="E984" s="11">
        <v>1693</v>
      </c>
      <c r="F984" s="12" t="s">
        <v>25</v>
      </c>
      <c r="G984" s="12">
        <v>0.1</v>
      </c>
      <c r="H984" s="12">
        <v>35.99</v>
      </c>
      <c r="I984" s="12">
        <v>5</v>
      </c>
      <c r="J984" s="12">
        <v>1745</v>
      </c>
      <c r="K984" s="7" t="str">
        <f>IF(COUNTIF(Table1[Customer ID],Table1[[#This Row],[Customer ID]])&gt;1,"Repeat Customer","One-Time Customer")</f>
        <v>Repeat Customer</v>
      </c>
      <c r="L984" s="12" t="s">
        <v>1759</v>
      </c>
      <c r="M984" s="12" t="s">
        <v>49</v>
      </c>
      <c r="N984" s="12" t="s">
        <v>114</v>
      </c>
      <c r="O984" s="12" t="s">
        <v>77</v>
      </c>
      <c r="P984" s="12" t="s">
        <v>78</v>
      </c>
      <c r="Q984" s="12" t="s">
        <v>31</v>
      </c>
      <c r="R984" s="12" t="s">
        <v>1762</v>
      </c>
      <c r="S984" s="12">
        <v>0.82</v>
      </c>
      <c r="T984" s="7">
        <f>Table1[[#This Row],[Profit]]/Table1[[#This Row],[Sales]]</f>
        <v>-0.17667892925430212</v>
      </c>
      <c r="U984" s="12" t="s">
        <v>33</v>
      </c>
      <c r="V984" s="12" t="s">
        <v>136</v>
      </c>
      <c r="W984" s="12" t="s">
        <v>387</v>
      </c>
      <c r="X984" s="12" t="s">
        <v>580</v>
      </c>
      <c r="Y984" s="12">
        <v>30305</v>
      </c>
      <c r="Z984" s="13">
        <v>42167</v>
      </c>
      <c r="AA984" s="14" t="str">
        <f>TEXT(Table1[[#This Row],[Order Date]],"mmmm")</f>
        <v>June</v>
      </c>
      <c r="AB984" s="8" t="str">
        <f>TEXT(Table1[[#This Row],[Order Date]],"yyyy")</f>
        <v>2015</v>
      </c>
      <c r="AC984" s="13">
        <v>42167</v>
      </c>
      <c r="AD984" s="12">
        <v>-277.20924000000002</v>
      </c>
      <c r="AE984" s="12">
        <v>54</v>
      </c>
      <c r="AF984" s="12">
        <v>1569</v>
      </c>
      <c r="AG984" s="12">
        <v>12224</v>
      </c>
      <c r="AH984" s="7" t="str">
        <f>IF(COUNTIF(Returns!$A$2:$A$1635,Orders!AG984)&gt;0,"Returned","Not Returned")</f>
        <v>Not Returned</v>
      </c>
    </row>
    <row r="985" spans="5:34" ht="12.75" customHeight="1" thickTop="1" thickBot="1" x14ac:dyDescent="0.3">
      <c r="E985" s="9">
        <v>19692</v>
      </c>
      <c r="F985" s="2" t="s">
        <v>25</v>
      </c>
      <c r="G985" s="2">
        <v>0.04</v>
      </c>
      <c r="H985" s="2">
        <v>124.49</v>
      </c>
      <c r="I985" s="2">
        <v>51.94</v>
      </c>
      <c r="J985" s="2">
        <v>1748</v>
      </c>
      <c r="K985" s="7" t="str">
        <f>IF(COUNTIF(Table1[Customer ID],Table1[[#This Row],[Customer ID]])&gt;1,"Repeat Customer","One-Time Customer")</f>
        <v>One-Time Customer</v>
      </c>
      <c r="L985" s="2" t="s">
        <v>1763</v>
      </c>
      <c r="M985" s="2" t="s">
        <v>39</v>
      </c>
      <c r="N985" s="2" t="s">
        <v>114</v>
      </c>
      <c r="O985" s="2" t="s">
        <v>41</v>
      </c>
      <c r="P985" s="2" t="s">
        <v>152</v>
      </c>
      <c r="Q985" s="2" t="s">
        <v>121</v>
      </c>
      <c r="R985" s="2" t="s">
        <v>462</v>
      </c>
      <c r="S985" s="2">
        <v>0.63</v>
      </c>
      <c r="T985" s="7">
        <f>Table1[[#This Row],[Profit]]/Table1[[#This Row],[Sales]]</f>
        <v>-0.6144493595668824</v>
      </c>
      <c r="U985" s="2" t="s">
        <v>33</v>
      </c>
      <c r="V985" s="2" t="s">
        <v>61</v>
      </c>
      <c r="W985" s="2" t="s">
        <v>304</v>
      </c>
      <c r="X985" s="2" t="s">
        <v>1764</v>
      </c>
      <c r="Y985" s="2">
        <v>73703</v>
      </c>
      <c r="Z985" s="10">
        <v>42167</v>
      </c>
      <c r="AA985" s="14" t="str">
        <f>TEXT(Table1[[#This Row],[Order Date]],"mmmm")</f>
        <v>June</v>
      </c>
      <c r="AB985" s="8" t="str">
        <f>TEXT(Table1[[#This Row],[Order Date]],"yyyy")</f>
        <v>2015</v>
      </c>
      <c r="AC985" s="10">
        <v>42169</v>
      </c>
      <c r="AD985" s="2">
        <v>-93.06450000000001</v>
      </c>
      <c r="AE985" s="2">
        <v>1</v>
      </c>
      <c r="AF985" s="2">
        <v>151.46</v>
      </c>
      <c r="AG985" s="2">
        <v>87245</v>
      </c>
      <c r="AH985" s="7" t="str">
        <f>IF(COUNTIF(Returns!$A$2:$A$1635,Orders!AG985)&gt;0,"Returned","Not Returned")</f>
        <v>Not Returned</v>
      </c>
    </row>
    <row r="986" spans="5:34" ht="12.75" customHeight="1" thickTop="1" thickBot="1" x14ac:dyDescent="0.3">
      <c r="E986" s="11">
        <v>20571</v>
      </c>
      <c r="F986" s="12" t="s">
        <v>37</v>
      </c>
      <c r="G986" s="12">
        <v>0.02</v>
      </c>
      <c r="H986" s="12">
        <v>4.13</v>
      </c>
      <c r="I986" s="12">
        <v>6.89</v>
      </c>
      <c r="J986" s="12">
        <v>1749</v>
      </c>
      <c r="K986" s="7" t="str">
        <f>IF(COUNTIF(Table1[Customer ID],Table1[[#This Row],[Customer ID]])&gt;1,"Repeat Customer","One-Time Customer")</f>
        <v>Repeat Customer</v>
      </c>
      <c r="L986" s="12" t="s">
        <v>1765</v>
      </c>
      <c r="M986" s="12" t="s">
        <v>49</v>
      </c>
      <c r="N986" s="12" t="s">
        <v>40</v>
      </c>
      <c r="O986" s="12" t="s">
        <v>29</v>
      </c>
      <c r="P986" s="12" t="s">
        <v>134</v>
      </c>
      <c r="Q986" s="12" t="s">
        <v>59</v>
      </c>
      <c r="R986" s="12" t="s">
        <v>1760</v>
      </c>
      <c r="S986" s="12">
        <v>0.39</v>
      </c>
      <c r="T986" s="7">
        <f>Table1[[#This Row],[Profit]]/Table1[[#This Row],[Sales]]</f>
        <v>-4.7336604514229634</v>
      </c>
      <c r="U986" s="12" t="s">
        <v>33</v>
      </c>
      <c r="V986" s="12" t="s">
        <v>61</v>
      </c>
      <c r="W986" s="12" t="s">
        <v>304</v>
      </c>
      <c r="X986" s="12" t="s">
        <v>1766</v>
      </c>
      <c r="Y986" s="12">
        <v>73505</v>
      </c>
      <c r="Z986" s="13">
        <v>42013</v>
      </c>
      <c r="AA986" s="14" t="str">
        <f>TEXT(Table1[[#This Row],[Order Date]],"mmmm")</f>
        <v>January</v>
      </c>
      <c r="AB986" s="8" t="str">
        <f>TEXT(Table1[[#This Row],[Order Date]],"yyyy")</f>
        <v>2015</v>
      </c>
      <c r="AC986" s="13">
        <v>42014</v>
      </c>
      <c r="AD986" s="12">
        <v>-48.235999999999997</v>
      </c>
      <c r="AE986" s="12">
        <v>2</v>
      </c>
      <c r="AF986" s="12">
        <v>10.19</v>
      </c>
      <c r="AG986" s="12">
        <v>87243</v>
      </c>
      <c r="AH986" s="7" t="str">
        <f>IF(COUNTIF(Returns!$A$2:$A$1635,Orders!AG986)&gt;0,"Returned","Not Returned")</f>
        <v>Not Returned</v>
      </c>
    </row>
    <row r="987" spans="5:34" ht="12.75" customHeight="1" thickTop="1" thickBot="1" x14ac:dyDescent="0.3">
      <c r="E987" s="9">
        <v>19863</v>
      </c>
      <c r="F987" s="2" t="s">
        <v>106</v>
      </c>
      <c r="G987" s="2">
        <v>0.04</v>
      </c>
      <c r="H987" s="2">
        <v>60.65</v>
      </c>
      <c r="I987" s="2">
        <v>12.23</v>
      </c>
      <c r="J987" s="2">
        <v>1749</v>
      </c>
      <c r="K987" s="7" t="str">
        <f>IF(COUNTIF(Table1[Customer ID],Table1[[#This Row],[Customer ID]])&gt;1,"Repeat Customer","One-Time Customer")</f>
        <v>Repeat Customer</v>
      </c>
      <c r="L987" s="2" t="s">
        <v>1765</v>
      </c>
      <c r="M987" s="2" t="s">
        <v>49</v>
      </c>
      <c r="N987" s="2" t="s">
        <v>40</v>
      </c>
      <c r="O987" s="2" t="s">
        <v>41</v>
      </c>
      <c r="P987" s="2" t="s">
        <v>50</v>
      </c>
      <c r="Q987" s="2" t="s">
        <v>86</v>
      </c>
      <c r="R987" s="2" t="s">
        <v>1761</v>
      </c>
      <c r="S987" s="2">
        <v>0.64</v>
      </c>
      <c r="T987" s="7">
        <f>Table1[[#This Row],[Profit]]/Table1[[#This Row],[Sales]]</f>
        <v>0.69</v>
      </c>
      <c r="U987" s="2" t="s">
        <v>33</v>
      </c>
      <c r="V987" s="2" t="s">
        <v>61</v>
      </c>
      <c r="W987" s="2" t="s">
        <v>304</v>
      </c>
      <c r="X987" s="2" t="s">
        <v>1766</v>
      </c>
      <c r="Y987" s="2">
        <v>73505</v>
      </c>
      <c r="Z987" s="10">
        <v>42049</v>
      </c>
      <c r="AA987" s="14" t="str">
        <f>TEXT(Table1[[#This Row],[Order Date]],"mmmm")</f>
        <v>February</v>
      </c>
      <c r="AB987" s="8" t="str">
        <f>TEXT(Table1[[#This Row],[Order Date]],"yyyy")</f>
        <v>2015</v>
      </c>
      <c r="AC987" s="10">
        <v>42051</v>
      </c>
      <c r="AD987" s="2">
        <v>44.291099999999993</v>
      </c>
      <c r="AE987" s="2">
        <v>1</v>
      </c>
      <c r="AF987" s="2">
        <v>64.19</v>
      </c>
      <c r="AG987" s="2">
        <v>87244</v>
      </c>
      <c r="AH987" s="7" t="str">
        <f>IF(COUNTIF(Returns!$A$2:$A$1635,Orders!AG987)&gt;0,"Returned","Not Returned")</f>
        <v>Not Returned</v>
      </c>
    </row>
    <row r="988" spans="5:34" ht="12.75" customHeight="1" thickTop="1" thickBot="1" x14ac:dyDescent="0.3">
      <c r="E988" s="11">
        <v>19477</v>
      </c>
      <c r="F988" s="12" t="s">
        <v>106</v>
      </c>
      <c r="G988" s="12">
        <v>0.04</v>
      </c>
      <c r="H988" s="12">
        <v>8.5</v>
      </c>
      <c r="I988" s="12">
        <v>1.99</v>
      </c>
      <c r="J988" s="12">
        <v>1754</v>
      </c>
      <c r="K988" s="7" t="str">
        <f>IF(COUNTIF(Table1[Customer ID],Table1[[#This Row],[Customer ID]])&gt;1,"Repeat Customer","One-Time Customer")</f>
        <v>Repeat Customer</v>
      </c>
      <c r="L988" s="12" t="s">
        <v>1767</v>
      </c>
      <c r="M988" s="12" t="s">
        <v>49</v>
      </c>
      <c r="N988" s="12" t="s">
        <v>114</v>
      </c>
      <c r="O988" s="12" t="s">
        <v>77</v>
      </c>
      <c r="P988" s="12" t="s">
        <v>180</v>
      </c>
      <c r="Q988" s="12" t="s">
        <v>51</v>
      </c>
      <c r="R988" s="12" t="s">
        <v>847</v>
      </c>
      <c r="S988" s="12">
        <v>0.49</v>
      </c>
      <c r="T988" s="7">
        <f>Table1[[#This Row],[Profit]]/Table1[[#This Row],[Sales]]</f>
        <v>0.36497596356582612</v>
      </c>
      <c r="U988" s="12" t="s">
        <v>33</v>
      </c>
      <c r="V988" s="12" t="s">
        <v>34</v>
      </c>
      <c r="W988" s="12" t="s">
        <v>45</v>
      </c>
      <c r="X988" s="12" t="s">
        <v>1768</v>
      </c>
      <c r="Y988" s="12">
        <v>90503</v>
      </c>
      <c r="Z988" s="13">
        <v>42062</v>
      </c>
      <c r="AA988" s="14" t="str">
        <f>TEXT(Table1[[#This Row],[Order Date]],"mmmm")</f>
        <v>February</v>
      </c>
      <c r="AB988" s="8" t="str">
        <f>TEXT(Table1[[#This Row],[Order Date]],"yyyy")</f>
        <v>2015</v>
      </c>
      <c r="AC988" s="13">
        <v>42063</v>
      </c>
      <c r="AD988" s="12">
        <v>43.275199999999998</v>
      </c>
      <c r="AE988" s="12">
        <v>14</v>
      </c>
      <c r="AF988" s="12">
        <v>118.57</v>
      </c>
      <c r="AG988" s="12">
        <v>90178</v>
      </c>
      <c r="AH988" s="7" t="str">
        <f>IF(COUNTIF(Returns!$A$2:$A$1635,Orders!AG988)&gt;0,"Returned","Not Returned")</f>
        <v>Not Returned</v>
      </c>
    </row>
    <row r="989" spans="5:34" ht="12.75" customHeight="1" thickTop="1" thickBot="1" x14ac:dyDescent="0.3">
      <c r="E989" s="9">
        <v>19478</v>
      </c>
      <c r="F989" s="2" t="s">
        <v>106</v>
      </c>
      <c r="G989" s="2">
        <v>0.1</v>
      </c>
      <c r="H989" s="2">
        <v>15.99</v>
      </c>
      <c r="I989" s="2">
        <v>9.4</v>
      </c>
      <c r="J989" s="2">
        <v>1754</v>
      </c>
      <c r="K989" s="7" t="str">
        <f>IF(COUNTIF(Table1[Customer ID],Table1[[#This Row],[Customer ID]])&gt;1,"Repeat Customer","One-Time Customer")</f>
        <v>Repeat Customer</v>
      </c>
      <c r="L989" s="2" t="s">
        <v>1767</v>
      </c>
      <c r="M989" s="2" t="s">
        <v>49</v>
      </c>
      <c r="N989" s="2" t="s">
        <v>114</v>
      </c>
      <c r="O989" s="2" t="s">
        <v>77</v>
      </c>
      <c r="P989" s="2" t="s">
        <v>85</v>
      </c>
      <c r="Q989" s="2" t="s">
        <v>59</v>
      </c>
      <c r="R989" s="2" t="s">
        <v>1769</v>
      </c>
      <c r="S989" s="2">
        <v>0.49</v>
      </c>
      <c r="T989" s="7">
        <f>Table1[[#This Row],[Profit]]/Table1[[#This Row],[Sales]]</f>
        <v>-0.4557017742544357</v>
      </c>
      <c r="U989" s="2" t="s">
        <v>33</v>
      </c>
      <c r="V989" s="2" t="s">
        <v>34</v>
      </c>
      <c r="W989" s="2" t="s">
        <v>45</v>
      </c>
      <c r="X989" s="2" t="s">
        <v>1768</v>
      </c>
      <c r="Y989" s="2">
        <v>90503</v>
      </c>
      <c r="Z989" s="10">
        <v>42062</v>
      </c>
      <c r="AA989" s="14" t="str">
        <f>TEXT(Table1[[#This Row],[Order Date]],"mmmm")</f>
        <v>February</v>
      </c>
      <c r="AB989" s="8" t="str">
        <f>TEXT(Table1[[#This Row],[Order Date]],"yyyy")</f>
        <v>2015</v>
      </c>
      <c r="AC989" s="10">
        <v>42062</v>
      </c>
      <c r="AD989" s="2">
        <v>-36.214620000000004</v>
      </c>
      <c r="AE989" s="2">
        <v>5</v>
      </c>
      <c r="AF989" s="2">
        <v>79.47</v>
      </c>
      <c r="AG989" s="2">
        <v>90178</v>
      </c>
      <c r="AH989" s="7" t="str">
        <f>IF(COUNTIF(Returns!$A$2:$A$1635,Orders!AG989)&gt;0,"Returned","Not Returned")</f>
        <v>Not Returned</v>
      </c>
    </row>
    <row r="990" spans="5:34" ht="12.75" customHeight="1" thickTop="1" thickBot="1" x14ac:dyDescent="0.3">
      <c r="E990" s="11">
        <v>19479</v>
      </c>
      <c r="F990" s="12" t="s">
        <v>106</v>
      </c>
      <c r="G990" s="12">
        <v>0.09</v>
      </c>
      <c r="H990" s="12">
        <v>95.99</v>
      </c>
      <c r="I990" s="12">
        <v>8.99</v>
      </c>
      <c r="J990" s="12">
        <v>1754</v>
      </c>
      <c r="K990" s="7" t="str">
        <f>IF(COUNTIF(Table1[Customer ID],Table1[[#This Row],[Customer ID]])&gt;1,"Repeat Customer","One-Time Customer")</f>
        <v>Repeat Customer</v>
      </c>
      <c r="L990" s="12" t="s">
        <v>1767</v>
      </c>
      <c r="M990" s="12" t="s">
        <v>49</v>
      </c>
      <c r="N990" s="12" t="s">
        <v>114</v>
      </c>
      <c r="O990" s="12" t="s">
        <v>77</v>
      </c>
      <c r="P990" s="12" t="s">
        <v>78</v>
      </c>
      <c r="Q990" s="12" t="s">
        <v>59</v>
      </c>
      <c r="R990" s="12" t="s">
        <v>1770</v>
      </c>
      <c r="S990" s="12">
        <v>0.56999999999999995</v>
      </c>
      <c r="T990" s="7">
        <f>Table1[[#This Row],[Profit]]/Table1[[#This Row],[Sales]]</f>
        <v>1.1211835225098842E-2</v>
      </c>
      <c r="U990" s="12" t="s">
        <v>33</v>
      </c>
      <c r="V990" s="12" t="s">
        <v>34</v>
      </c>
      <c r="W990" s="12" t="s">
        <v>45</v>
      </c>
      <c r="X990" s="12" t="s">
        <v>1768</v>
      </c>
      <c r="Y990" s="12">
        <v>90503</v>
      </c>
      <c r="Z990" s="13">
        <v>42062</v>
      </c>
      <c r="AA990" s="14" t="str">
        <f>TEXT(Table1[[#This Row],[Order Date]],"mmmm")</f>
        <v>February</v>
      </c>
      <c r="AB990" s="8" t="str">
        <f>TEXT(Table1[[#This Row],[Order Date]],"yyyy")</f>
        <v>2015</v>
      </c>
      <c r="AC990" s="13">
        <v>42066</v>
      </c>
      <c r="AD990" s="12">
        <v>7.032960000000001</v>
      </c>
      <c r="AE990" s="12">
        <v>8</v>
      </c>
      <c r="AF990" s="12">
        <v>627.28</v>
      </c>
      <c r="AG990" s="12">
        <v>90178</v>
      </c>
      <c r="AH990" s="7" t="str">
        <f>IF(COUNTIF(Returns!$A$2:$A$1635,Orders!AG990)&gt;0,"Returned","Not Returned")</f>
        <v>Not Returned</v>
      </c>
    </row>
    <row r="991" spans="5:34" ht="12.75" customHeight="1" thickTop="1" thickBot="1" x14ac:dyDescent="0.3">
      <c r="E991" s="9">
        <v>25920</v>
      </c>
      <c r="F991" s="2" t="s">
        <v>25</v>
      </c>
      <c r="G991" s="2">
        <v>0</v>
      </c>
      <c r="H991" s="2">
        <v>115.99</v>
      </c>
      <c r="I991" s="2">
        <v>5.92</v>
      </c>
      <c r="J991" s="2">
        <v>1764</v>
      </c>
      <c r="K991" s="7" t="str">
        <f>IF(COUNTIF(Table1[Customer ID],Table1[[#This Row],[Customer ID]])&gt;1,"Repeat Customer","One-Time Customer")</f>
        <v>Repeat Customer</v>
      </c>
      <c r="L991" s="2" t="s">
        <v>1771</v>
      </c>
      <c r="M991" s="2" t="s">
        <v>49</v>
      </c>
      <c r="N991" s="2" t="s">
        <v>114</v>
      </c>
      <c r="O991" s="2" t="s">
        <v>77</v>
      </c>
      <c r="P991" s="2" t="s">
        <v>78</v>
      </c>
      <c r="Q991" s="2" t="s">
        <v>59</v>
      </c>
      <c r="R991" s="2" t="s">
        <v>1772</v>
      </c>
      <c r="S991" s="2">
        <v>0.57999999999999996</v>
      </c>
      <c r="T991" s="7">
        <f>Table1[[#This Row],[Profit]]/Table1[[#This Row],[Sales]]</f>
        <v>-1.4453387566570726E-2</v>
      </c>
      <c r="U991" s="2" t="s">
        <v>33</v>
      </c>
      <c r="V991" s="2" t="s">
        <v>136</v>
      </c>
      <c r="W991" s="2" t="s">
        <v>362</v>
      </c>
      <c r="X991" s="2" t="s">
        <v>1773</v>
      </c>
      <c r="Y991" s="2">
        <v>34698</v>
      </c>
      <c r="Z991" s="10">
        <v>42026</v>
      </c>
      <c r="AA991" s="14" t="str">
        <f>TEXT(Table1[[#This Row],[Order Date]],"mmmm")</f>
        <v>January</v>
      </c>
      <c r="AB991" s="8" t="str">
        <f>TEXT(Table1[[#This Row],[Order Date]],"yyyy")</f>
        <v>2015</v>
      </c>
      <c r="AC991" s="10">
        <v>42026</v>
      </c>
      <c r="AD991" s="2">
        <v>-16.772000000000002</v>
      </c>
      <c r="AE991" s="2">
        <v>11</v>
      </c>
      <c r="AF991" s="2">
        <v>1160.42</v>
      </c>
      <c r="AG991" s="2">
        <v>89775</v>
      </c>
      <c r="AH991" s="7" t="str">
        <f>IF(COUNTIF(Returns!$A$2:$A$1635,Orders!AG991)&gt;0,"Returned","Not Returned")</f>
        <v>Not Returned</v>
      </c>
    </row>
    <row r="992" spans="5:34" ht="12.75" customHeight="1" thickTop="1" thickBot="1" x14ac:dyDescent="0.3">
      <c r="E992" s="11">
        <v>25608</v>
      </c>
      <c r="F992" s="12" t="s">
        <v>25</v>
      </c>
      <c r="G992" s="12">
        <v>0.06</v>
      </c>
      <c r="H992" s="12">
        <v>19.98</v>
      </c>
      <c r="I992" s="12">
        <v>10.49</v>
      </c>
      <c r="J992" s="12">
        <v>1764</v>
      </c>
      <c r="K992" s="7" t="str">
        <f>IF(COUNTIF(Table1[Customer ID],Table1[[#This Row],[Customer ID]])&gt;1,"Repeat Customer","One-Time Customer")</f>
        <v>Repeat Customer</v>
      </c>
      <c r="L992" s="12" t="s">
        <v>1771</v>
      </c>
      <c r="M992" s="12" t="s">
        <v>49</v>
      </c>
      <c r="N992" s="12" t="s">
        <v>114</v>
      </c>
      <c r="O992" s="12" t="s">
        <v>41</v>
      </c>
      <c r="P992" s="12" t="s">
        <v>50</v>
      </c>
      <c r="Q992" s="12" t="s">
        <v>59</v>
      </c>
      <c r="R992" s="12" t="s">
        <v>1774</v>
      </c>
      <c r="S992" s="12">
        <v>0.49</v>
      </c>
      <c r="T992" s="7">
        <f>Table1[[#This Row],[Profit]]/Table1[[#This Row],[Sales]]</f>
        <v>4.9741433684821512</v>
      </c>
      <c r="U992" s="12" t="s">
        <v>33</v>
      </c>
      <c r="V992" s="12" t="s">
        <v>136</v>
      </c>
      <c r="W992" s="12" t="s">
        <v>362</v>
      </c>
      <c r="X992" s="12" t="s">
        <v>1773</v>
      </c>
      <c r="Y992" s="12">
        <v>34698</v>
      </c>
      <c r="Z992" s="13">
        <v>42064</v>
      </c>
      <c r="AA992" s="14" t="str">
        <f>TEXT(Table1[[#This Row],[Order Date]],"mmmm")</f>
        <v>March</v>
      </c>
      <c r="AB992" s="8" t="str">
        <f>TEXT(Table1[[#This Row],[Order Date]],"yyyy")</f>
        <v>2015</v>
      </c>
      <c r="AC992" s="13">
        <v>42066</v>
      </c>
      <c r="AD992" s="12">
        <v>514.17719999999997</v>
      </c>
      <c r="AE992" s="12">
        <v>5</v>
      </c>
      <c r="AF992" s="12">
        <v>103.37</v>
      </c>
      <c r="AG992" s="12">
        <v>89776</v>
      </c>
      <c r="AH992" s="7" t="str">
        <f>IF(COUNTIF(Returns!$A$2:$A$1635,Orders!AG992)&gt;0,"Returned","Not Returned")</f>
        <v>Not Returned</v>
      </c>
    </row>
    <row r="993" spans="5:34" ht="12.75" customHeight="1" thickTop="1" thickBot="1" x14ac:dyDescent="0.3">
      <c r="E993" s="9">
        <v>25609</v>
      </c>
      <c r="F993" s="2" t="s">
        <v>25</v>
      </c>
      <c r="G993" s="2">
        <v>0.08</v>
      </c>
      <c r="H993" s="2">
        <v>1.76</v>
      </c>
      <c r="I993" s="2">
        <v>4.8600000000000003</v>
      </c>
      <c r="J993" s="2">
        <v>1764</v>
      </c>
      <c r="K993" s="7" t="str">
        <f>IF(COUNTIF(Table1[Customer ID],Table1[[#This Row],[Customer ID]])&gt;1,"Repeat Customer","One-Time Customer")</f>
        <v>Repeat Customer</v>
      </c>
      <c r="L993" s="2" t="s">
        <v>1771</v>
      </c>
      <c r="M993" s="2" t="s">
        <v>49</v>
      </c>
      <c r="N993" s="2" t="s">
        <v>114</v>
      </c>
      <c r="O993" s="2" t="s">
        <v>41</v>
      </c>
      <c r="P993" s="2" t="s">
        <v>50</v>
      </c>
      <c r="Q993" s="2" t="s">
        <v>59</v>
      </c>
      <c r="R993" s="2" t="s">
        <v>1775</v>
      </c>
      <c r="S993" s="2">
        <v>0.41</v>
      </c>
      <c r="T993" s="7">
        <f>Table1[[#This Row],[Profit]]/Table1[[#This Row],[Sales]]</f>
        <v>5.8591745400298354</v>
      </c>
      <c r="U993" s="2" t="s">
        <v>33</v>
      </c>
      <c r="V993" s="2" t="s">
        <v>136</v>
      </c>
      <c r="W993" s="2" t="s">
        <v>362</v>
      </c>
      <c r="X993" s="2" t="s">
        <v>1773</v>
      </c>
      <c r="Y993" s="2">
        <v>34698</v>
      </c>
      <c r="Z993" s="10">
        <v>42064</v>
      </c>
      <c r="AA993" s="14" t="str">
        <f>TEXT(Table1[[#This Row],[Order Date]],"mmmm")</f>
        <v>March</v>
      </c>
      <c r="AB993" s="8" t="str">
        <f>TEXT(Table1[[#This Row],[Order Date]],"yyyy")</f>
        <v>2015</v>
      </c>
      <c r="AC993" s="10">
        <v>42065</v>
      </c>
      <c r="AD993" s="2">
        <v>235.65599999999998</v>
      </c>
      <c r="AE993" s="2">
        <v>23</v>
      </c>
      <c r="AF993" s="2">
        <v>40.22</v>
      </c>
      <c r="AG993" s="2">
        <v>89776</v>
      </c>
      <c r="AH993" s="7" t="str">
        <f>IF(COUNTIF(Returns!$A$2:$A$1635,Orders!AG993)&gt;0,"Returned","Not Returned")</f>
        <v>Not Returned</v>
      </c>
    </row>
    <row r="994" spans="5:34" ht="12.75" customHeight="1" thickTop="1" thickBot="1" x14ac:dyDescent="0.3">
      <c r="E994" s="11">
        <v>25054</v>
      </c>
      <c r="F994" s="12" t="s">
        <v>37</v>
      </c>
      <c r="G994" s="12">
        <v>0</v>
      </c>
      <c r="H994" s="12">
        <v>5.77</v>
      </c>
      <c r="I994" s="12">
        <v>4.97</v>
      </c>
      <c r="J994" s="12">
        <v>1765</v>
      </c>
      <c r="K994" s="7" t="str">
        <f>IF(COUNTIF(Table1[Customer ID],Table1[[#This Row],[Customer ID]])&gt;1,"Repeat Customer","One-Time Customer")</f>
        <v>One-Time Customer</v>
      </c>
      <c r="L994" s="12" t="s">
        <v>1776</v>
      </c>
      <c r="M994" s="12" t="s">
        <v>49</v>
      </c>
      <c r="N994" s="12" t="s">
        <v>114</v>
      </c>
      <c r="O994" s="12" t="s">
        <v>29</v>
      </c>
      <c r="P994" s="12" t="s">
        <v>109</v>
      </c>
      <c r="Q994" s="12" t="s">
        <v>59</v>
      </c>
      <c r="R994" s="12" t="s">
        <v>1777</v>
      </c>
      <c r="S994" s="12">
        <v>0.35</v>
      </c>
      <c r="T994" s="7">
        <f>Table1[[#This Row],[Profit]]/Table1[[#This Row],[Sales]]</f>
        <v>6.7863818424566152E-2</v>
      </c>
      <c r="U994" s="12" t="s">
        <v>33</v>
      </c>
      <c r="V994" s="12" t="s">
        <v>61</v>
      </c>
      <c r="W994" s="12" t="s">
        <v>506</v>
      </c>
      <c r="X994" s="12" t="s">
        <v>1778</v>
      </c>
      <c r="Y994" s="12">
        <v>63141</v>
      </c>
      <c r="Z994" s="13">
        <v>42128</v>
      </c>
      <c r="AA994" s="14" t="str">
        <f>TEXT(Table1[[#This Row],[Order Date]],"mmmm")</f>
        <v>May</v>
      </c>
      <c r="AB994" s="8" t="str">
        <f>TEXT(Table1[[#This Row],[Order Date]],"yyyy")</f>
        <v>2015</v>
      </c>
      <c r="AC994" s="13">
        <v>42129</v>
      </c>
      <c r="AD994" s="12">
        <v>3.5581000000000031</v>
      </c>
      <c r="AE994" s="12">
        <v>8</v>
      </c>
      <c r="AF994" s="12">
        <v>52.43</v>
      </c>
      <c r="AG994" s="12">
        <v>89777</v>
      </c>
      <c r="AH994" s="7" t="str">
        <f>IF(COUNTIF(Returns!$A$2:$A$1635,Orders!AG994)&gt;0,"Returned","Not Returned")</f>
        <v>Not Returned</v>
      </c>
    </row>
    <row r="995" spans="5:34" ht="12.75" customHeight="1" thickTop="1" thickBot="1" x14ac:dyDescent="0.3">
      <c r="E995" s="9">
        <v>20636</v>
      </c>
      <c r="F995" s="2" t="s">
        <v>47</v>
      </c>
      <c r="G995" s="2">
        <v>0.01</v>
      </c>
      <c r="H995" s="2">
        <v>50.98</v>
      </c>
      <c r="I995" s="2">
        <v>6.5</v>
      </c>
      <c r="J995" s="2">
        <v>1767</v>
      </c>
      <c r="K995" s="7" t="str">
        <f>IF(COUNTIF(Table1[Customer ID],Table1[[#This Row],[Customer ID]])&gt;1,"Repeat Customer","One-Time Customer")</f>
        <v>One-Time Customer</v>
      </c>
      <c r="L995" s="2" t="s">
        <v>1779</v>
      </c>
      <c r="M995" s="2" t="s">
        <v>49</v>
      </c>
      <c r="N995" s="2" t="s">
        <v>40</v>
      </c>
      <c r="O995" s="2" t="s">
        <v>77</v>
      </c>
      <c r="P995" s="2" t="s">
        <v>180</v>
      </c>
      <c r="Q995" s="2" t="s">
        <v>59</v>
      </c>
      <c r="R995" s="2" t="s">
        <v>937</v>
      </c>
      <c r="S995" s="2">
        <v>0.73</v>
      </c>
      <c r="T995" s="7">
        <f>Table1[[#This Row],[Profit]]/Table1[[#This Row],[Sales]]</f>
        <v>6.5238426859216356E-3</v>
      </c>
      <c r="U995" s="2" t="s">
        <v>33</v>
      </c>
      <c r="V995" s="2" t="s">
        <v>136</v>
      </c>
      <c r="W995" s="2" t="s">
        <v>387</v>
      </c>
      <c r="X995" s="2" t="s">
        <v>1722</v>
      </c>
      <c r="Y995" s="2">
        <v>30265</v>
      </c>
      <c r="Z995" s="10">
        <v>42089</v>
      </c>
      <c r="AA995" s="14" t="str">
        <f>TEXT(Table1[[#This Row],[Order Date]],"mmmm")</f>
        <v>March</v>
      </c>
      <c r="AB995" s="8" t="str">
        <f>TEXT(Table1[[#This Row],[Order Date]],"yyyy")</f>
        <v>2015</v>
      </c>
      <c r="AC995" s="10">
        <v>42090</v>
      </c>
      <c r="AD995" s="2">
        <v>5.3396999999999997</v>
      </c>
      <c r="AE995" s="2">
        <v>16</v>
      </c>
      <c r="AF995" s="2">
        <v>818.49</v>
      </c>
      <c r="AG995" s="2">
        <v>89211</v>
      </c>
      <c r="AH995" s="7" t="str">
        <f>IF(COUNTIF(Returns!$A$2:$A$1635,Orders!AG995)&gt;0,"Returned","Not Returned")</f>
        <v>Not Returned</v>
      </c>
    </row>
    <row r="996" spans="5:34" ht="12.75" customHeight="1" thickTop="1" thickBot="1" x14ac:dyDescent="0.3">
      <c r="E996" s="11">
        <v>24894</v>
      </c>
      <c r="F996" s="12" t="s">
        <v>56</v>
      </c>
      <c r="G996" s="12">
        <v>7.0000000000000007E-2</v>
      </c>
      <c r="H996" s="12">
        <v>60.98</v>
      </c>
      <c r="I996" s="12">
        <v>49</v>
      </c>
      <c r="J996" s="12">
        <v>1771</v>
      </c>
      <c r="K996" s="7" t="str">
        <f>IF(COUNTIF(Table1[Customer ID],Table1[[#This Row],[Customer ID]])&gt;1,"Repeat Customer","One-Time Customer")</f>
        <v>One-Time Customer</v>
      </c>
      <c r="L996" s="12" t="s">
        <v>1780</v>
      </c>
      <c r="M996" s="12" t="s">
        <v>49</v>
      </c>
      <c r="N996" s="12" t="s">
        <v>40</v>
      </c>
      <c r="O996" s="12" t="s">
        <v>29</v>
      </c>
      <c r="P996" s="12" t="s">
        <v>257</v>
      </c>
      <c r="Q996" s="12" t="s">
        <v>236</v>
      </c>
      <c r="R996" s="12" t="s">
        <v>1583</v>
      </c>
      <c r="S996" s="12">
        <v>0.59</v>
      </c>
      <c r="T996" s="7">
        <f>Table1[[#This Row],[Profit]]/Table1[[#This Row],[Sales]]</f>
        <v>-1.9696467318428943</v>
      </c>
      <c r="U996" s="12" t="s">
        <v>33</v>
      </c>
      <c r="V996" s="12" t="s">
        <v>61</v>
      </c>
      <c r="W996" s="12" t="s">
        <v>178</v>
      </c>
      <c r="X996" s="12" t="s">
        <v>1614</v>
      </c>
      <c r="Y996" s="12">
        <v>61032</v>
      </c>
      <c r="Z996" s="13">
        <v>42069</v>
      </c>
      <c r="AA996" s="14" t="str">
        <f>TEXT(Table1[[#This Row],[Order Date]],"mmmm")</f>
        <v>March</v>
      </c>
      <c r="AB996" s="8" t="str">
        <f>TEXT(Table1[[#This Row],[Order Date]],"yyyy")</f>
        <v>2015</v>
      </c>
      <c r="AC996" s="13">
        <v>42070</v>
      </c>
      <c r="AD996" s="12">
        <v>-807.89</v>
      </c>
      <c r="AE996" s="12">
        <v>7</v>
      </c>
      <c r="AF996" s="12">
        <v>410.17</v>
      </c>
      <c r="AG996" s="12">
        <v>89106</v>
      </c>
      <c r="AH996" s="7" t="str">
        <f>IF(COUNTIF(Returns!$A$2:$A$1635,Orders!AG996)&gt;0,"Returned","Not Returned")</f>
        <v>Not Returned</v>
      </c>
    </row>
    <row r="997" spans="5:34" ht="12.75" customHeight="1" thickTop="1" thickBot="1" x14ac:dyDescent="0.3">
      <c r="E997" s="9">
        <v>19826</v>
      </c>
      <c r="F997" s="2" t="s">
        <v>106</v>
      </c>
      <c r="G997" s="2">
        <v>0.09</v>
      </c>
      <c r="H997" s="2">
        <v>12.95</v>
      </c>
      <c r="I997" s="2">
        <v>4.9800000000000004</v>
      </c>
      <c r="J997" s="2">
        <v>1775</v>
      </c>
      <c r="K997" s="7" t="str">
        <f>IF(COUNTIF(Table1[Customer ID],Table1[[#This Row],[Customer ID]])&gt;1,"Repeat Customer","One-Time Customer")</f>
        <v>One-Time Customer</v>
      </c>
      <c r="L997" s="2" t="s">
        <v>1781</v>
      </c>
      <c r="M997" s="2" t="s">
        <v>49</v>
      </c>
      <c r="N997" s="2" t="s">
        <v>114</v>
      </c>
      <c r="O997" s="2" t="s">
        <v>29</v>
      </c>
      <c r="P997" s="2" t="s">
        <v>109</v>
      </c>
      <c r="Q997" s="2" t="s">
        <v>59</v>
      </c>
      <c r="R997" s="2" t="s">
        <v>1504</v>
      </c>
      <c r="S997" s="2">
        <v>0.4</v>
      </c>
      <c r="T997" s="7">
        <f>Table1[[#This Row],[Profit]]/Table1[[#This Row],[Sales]]</f>
        <v>0.45964142613341247</v>
      </c>
      <c r="U997" s="2" t="s">
        <v>33</v>
      </c>
      <c r="V997" s="2" t="s">
        <v>61</v>
      </c>
      <c r="W997" s="2" t="s">
        <v>703</v>
      </c>
      <c r="X997" s="2" t="s">
        <v>1782</v>
      </c>
      <c r="Y997" s="2">
        <v>46614</v>
      </c>
      <c r="Z997" s="10">
        <v>42169</v>
      </c>
      <c r="AA997" s="14" t="str">
        <f>TEXT(Table1[[#This Row],[Order Date]],"mmmm")</f>
        <v>June</v>
      </c>
      <c r="AB997" s="8" t="str">
        <f>TEXT(Table1[[#This Row],[Order Date]],"yyyy")</f>
        <v>2015</v>
      </c>
      <c r="AC997" s="10">
        <v>42176</v>
      </c>
      <c r="AD997" s="2">
        <v>123.89175</v>
      </c>
      <c r="AE997" s="2">
        <v>21</v>
      </c>
      <c r="AF997" s="2">
        <v>269.54000000000002</v>
      </c>
      <c r="AG997" s="2">
        <v>89944</v>
      </c>
      <c r="AH997" s="7" t="str">
        <f>IF(COUNTIF(Returns!$A$2:$A$1635,Orders!AG997)&gt;0,"Returned","Not Returned")</f>
        <v>Not Returned</v>
      </c>
    </row>
    <row r="998" spans="5:34" ht="12.75" customHeight="1" thickTop="1" thickBot="1" x14ac:dyDescent="0.3">
      <c r="E998" s="11">
        <v>20278</v>
      </c>
      <c r="F998" s="12" t="s">
        <v>37</v>
      </c>
      <c r="G998" s="12">
        <v>0.08</v>
      </c>
      <c r="H998" s="12">
        <v>5.78</v>
      </c>
      <c r="I998" s="12">
        <v>5.67</v>
      </c>
      <c r="J998" s="12">
        <v>1776</v>
      </c>
      <c r="K998" s="7" t="str">
        <f>IF(COUNTIF(Table1[Customer ID],Table1[[#This Row],[Customer ID]])&gt;1,"Repeat Customer","One-Time Customer")</f>
        <v>One-Time Customer</v>
      </c>
      <c r="L998" s="12" t="s">
        <v>1783</v>
      </c>
      <c r="M998" s="12" t="s">
        <v>49</v>
      </c>
      <c r="N998" s="12" t="s">
        <v>114</v>
      </c>
      <c r="O998" s="12" t="s">
        <v>29</v>
      </c>
      <c r="P998" s="12" t="s">
        <v>93</v>
      </c>
      <c r="Q998" s="12" t="s">
        <v>59</v>
      </c>
      <c r="R998" s="12" t="s">
        <v>636</v>
      </c>
      <c r="S998" s="12">
        <v>0.36</v>
      </c>
      <c r="T998" s="7">
        <f>Table1[[#This Row],[Profit]]/Table1[[#This Row],[Sales]]</f>
        <v>-0.50575208782959569</v>
      </c>
      <c r="U998" s="12" t="s">
        <v>33</v>
      </c>
      <c r="V998" s="12" t="s">
        <v>61</v>
      </c>
      <c r="W998" s="12" t="s">
        <v>703</v>
      </c>
      <c r="X998" s="12" t="s">
        <v>1784</v>
      </c>
      <c r="Y998" s="12">
        <v>47802</v>
      </c>
      <c r="Z998" s="13">
        <v>42039</v>
      </c>
      <c r="AA998" s="14" t="str">
        <f>TEXT(Table1[[#This Row],[Order Date]],"mmmm")</f>
        <v>February</v>
      </c>
      <c r="AB998" s="8" t="str">
        <f>TEXT(Table1[[#This Row],[Order Date]],"yyyy")</f>
        <v>2015</v>
      </c>
      <c r="AC998" s="13">
        <v>42040</v>
      </c>
      <c r="AD998" s="12">
        <v>-53.898000000000003</v>
      </c>
      <c r="AE998" s="12">
        <v>19</v>
      </c>
      <c r="AF998" s="12">
        <v>106.57</v>
      </c>
      <c r="AG998" s="12">
        <v>89941</v>
      </c>
      <c r="AH998" s="7" t="str">
        <f>IF(COUNTIF(Returns!$A$2:$A$1635,Orders!AG998)&gt;0,"Returned","Not Returned")</f>
        <v>Not Returned</v>
      </c>
    </row>
    <row r="999" spans="5:34" ht="12.75" customHeight="1" thickTop="1" thickBot="1" x14ac:dyDescent="0.3">
      <c r="E999" s="9">
        <v>20391</v>
      </c>
      <c r="F999" s="2" t="s">
        <v>106</v>
      </c>
      <c r="G999" s="2">
        <v>7.0000000000000007E-2</v>
      </c>
      <c r="H999" s="2">
        <v>5.43</v>
      </c>
      <c r="I999" s="2">
        <v>0.95</v>
      </c>
      <c r="J999" s="2">
        <v>1777</v>
      </c>
      <c r="K999" s="7" t="str">
        <f>IF(COUNTIF(Table1[Customer ID],Table1[[#This Row],[Customer ID]])&gt;1,"Repeat Customer","One-Time Customer")</f>
        <v>Repeat Customer</v>
      </c>
      <c r="L999" s="2" t="s">
        <v>1785</v>
      </c>
      <c r="M999" s="2" t="s">
        <v>49</v>
      </c>
      <c r="N999" s="2" t="s">
        <v>114</v>
      </c>
      <c r="O999" s="2" t="s">
        <v>29</v>
      </c>
      <c r="P999" s="2" t="s">
        <v>93</v>
      </c>
      <c r="Q999" s="2" t="s">
        <v>31</v>
      </c>
      <c r="R999" s="2" t="s">
        <v>628</v>
      </c>
      <c r="S999" s="2">
        <v>0.36</v>
      </c>
      <c r="T999" s="7">
        <f>Table1[[#This Row],[Profit]]/Table1[[#This Row],[Sales]]</f>
        <v>0.69</v>
      </c>
      <c r="U999" s="2" t="s">
        <v>33</v>
      </c>
      <c r="V999" s="2" t="s">
        <v>61</v>
      </c>
      <c r="W999" s="2" t="s">
        <v>703</v>
      </c>
      <c r="X999" s="2" t="s">
        <v>1786</v>
      </c>
      <c r="Y999" s="2">
        <v>46383</v>
      </c>
      <c r="Z999" s="10">
        <v>42116</v>
      </c>
      <c r="AA999" s="14" t="str">
        <f>TEXT(Table1[[#This Row],[Order Date]],"mmmm")</f>
        <v>April</v>
      </c>
      <c r="AB999" s="8" t="str">
        <f>TEXT(Table1[[#This Row],[Order Date]],"yyyy")</f>
        <v>2015</v>
      </c>
      <c r="AC999" s="10">
        <v>42120</v>
      </c>
      <c r="AD999" s="2">
        <v>26.502899999999997</v>
      </c>
      <c r="AE999" s="2">
        <v>7</v>
      </c>
      <c r="AF999" s="2">
        <v>38.409999999999997</v>
      </c>
      <c r="AG999" s="2">
        <v>89939</v>
      </c>
      <c r="AH999" s="7" t="str">
        <f>IF(COUNTIF(Returns!$A$2:$A$1635,Orders!AG999)&gt;0,"Returned","Not Returned")</f>
        <v>Not Returned</v>
      </c>
    </row>
    <row r="1000" spans="5:34" ht="12.75" customHeight="1" thickTop="1" thickBot="1" x14ac:dyDescent="0.3">
      <c r="E1000" s="11">
        <v>21163</v>
      </c>
      <c r="F1000" s="12" t="s">
        <v>106</v>
      </c>
      <c r="G1000" s="12">
        <v>0.02</v>
      </c>
      <c r="H1000" s="12">
        <v>10.06</v>
      </c>
      <c r="I1000" s="12">
        <v>2.06</v>
      </c>
      <c r="J1000" s="12">
        <v>1777</v>
      </c>
      <c r="K1000" s="7" t="str">
        <f>IF(COUNTIF(Table1[Customer ID],Table1[[#This Row],[Customer ID]])&gt;1,"Repeat Customer","One-Time Customer")</f>
        <v>Repeat Customer</v>
      </c>
      <c r="L1000" s="12" t="s">
        <v>1785</v>
      </c>
      <c r="M1000" s="12" t="s">
        <v>49</v>
      </c>
      <c r="N1000" s="12" t="s">
        <v>114</v>
      </c>
      <c r="O1000" s="12" t="s">
        <v>29</v>
      </c>
      <c r="P1000" s="12" t="s">
        <v>93</v>
      </c>
      <c r="Q1000" s="12" t="s">
        <v>31</v>
      </c>
      <c r="R1000" s="12" t="s">
        <v>280</v>
      </c>
      <c r="S1000" s="12">
        <v>0.39</v>
      </c>
      <c r="T1000" s="7">
        <f>Table1[[#This Row],[Profit]]/Table1[[#This Row],[Sales]]</f>
        <v>0.69</v>
      </c>
      <c r="U1000" s="12" t="s">
        <v>33</v>
      </c>
      <c r="V1000" s="12" t="s">
        <v>61</v>
      </c>
      <c r="W1000" s="12" t="s">
        <v>703</v>
      </c>
      <c r="X1000" s="12" t="s">
        <v>1786</v>
      </c>
      <c r="Y1000" s="12">
        <v>46383</v>
      </c>
      <c r="Z1000" s="13">
        <v>42007</v>
      </c>
      <c r="AA1000" s="14" t="str">
        <f>TEXT(Table1[[#This Row],[Order Date]],"mmmm")</f>
        <v>January</v>
      </c>
      <c r="AB1000" s="8" t="str">
        <f>TEXT(Table1[[#This Row],[Order Date]],"yyyy")</f>
        <v>2015</v>
      </c>
      <c r="AC1000" s="13">
        <v>42012</v>
      </c>
      <c r="AD1000" s="12">
        <v>90.624600000000001</v>
      </c>
      <c r="AE1000" s="12">
        <v>13</v>
      </c>
      <c r="AF1000" s="12">
        <v>131.34</v>
      </c>
      <c r="AG1000" s="12">
        <v>89940</v>
      </c>
      <c r="AH1000" s="7" t="str">
        <f>IF(COUNTIF(Returns!$A$2:$A$1635,Orders!AG1000)&gt;0,"Returned","Not Returned")</f>
        <v>Not Returned</v>
      </c>
    </row>
    <row r="1001" spans="5:34" ht="12.75" customHeight="1" thickTop="1" thickBot="1" x14ac:dyDescent="0.3">
      <c r="E1001" s="9">
        <v>20600</v>
      </c>
      <c r="F1001" s="2" t="s">
        <v>37</v>
      </c>
      <c r="G1001" s="2">
        <v>0.03</v>
      </c>
      <c r="H1001" s="2">
        <v>19.989999999999998</v>
      </c>
      <c r="I1001" s="2">
        <v>11.17</v>
      </c>
      <c r="J1001" s="2">
        <v>1777</v>
      </c>
      <c r="K1001" s="7" t="str">
        <f>IF(COUNTIF(Table1[Customer ID],Table1[[#This Row],[Customer ID]])&gt;1,"Repeat Customer","One-Time Customer")</f>
        <v>Repeat Customer</v>
      </c>
      <c r="L1001" s="2" t="s">
        <v>1785</v>
      </c>
      <c r="M1001" s="2" t="s">
        <v>49</v>
      </c>
      <c r="N1001" s="2" t="s">
        <v>28</v>
      </c>
      <c r="O1001" s="2" t="s">
        <v>41</v>
      </c>
      <c r="P1001" s="2" t="s">
        <v>50</v>
      </c>
      <c r="Q1001" s="2" t="s">
        <v>236</v>
      </c>
      <c r="R1001" s="2" t="s">
        <v>508</v>
      </c>
      <c r="S1001" s="2">
        <v>0.6</v>
      </c>
      <c r="T1001" s="7">
        <f>Table1[[#This Row],[Profit]]/Table1[[#This Row],[Sales]]</f>
        <v>-8.2971265053058282E-2</v>
      </c>
      <c r="U1001" s="2" t="s">
        <v>33</v>
      </c>
      <c r="V1001" s="2" t="s">
        <v>61</v>
      </c>
      <c r="W1001" s="2" t="s">
        <v>703</v>
      </c>
      <c r="X1001" s="2" t="s">
        <v>1786</v>
      </c>
      <c r="Y1001" s="2">
        <v>46383</v>
      </c>
      <c r="Z1001" s="10">
        <v>42096</v>
      </c>
      <c r="AA1001" s="14" t="str">
        <f>TEXT(Table1[[#This Row],[Order Date]],"mmmm")</f>
        <v>April</v>
      </c>
      <c r="AB1001" s="8" t="str">
        <f>TEXT(Table1[[#This Row],[Order Date]],"yyyy")</f>
        <v>2015</v>
      </c>
      <c r="AC1001" s="10">
        <v>42097</v>
      </c>
      <c r="AD1001" s="2">
        <v>-20.876399999999997</v>
      </c>
      <c r="AE1001" s="2">
        <v>12</v>
      </c>
      <c r="AF1001" s="2">
        <v>251.61</v>
      </c>
      <c r="AG1001" s="2">
        <v>89942</v>
      </c>
      <c r="AH1001" s="7" t="str">
        <f>IF(COUNTIF(Returns!$A$2:$A$1635,Orders!AG1001)&gt;0,"Returned","Not Returned")</f>
        <v>Not Returned</v>
      </c>
    </row>
    <row r="1002" spans="5:34" ht="12.75" customHeight="1" thickTop="1" thickBot="1" x14ac:dyDescent="0.3">
      <c r="E1002" s="11">
        <v>25498</v>
      </c>
      <c r="F1002" s="12" t="s">
        <v>25</v>
      </c>
      <c r="G1002" s="12">
        <v>0.06</v>
      </c>
      <c r="H1002" s="12">
        <v>13.99</v>
      </c>
      <c r="I1002" s="12">
        <v>7.51</v>
      </c>
      <c r="J1002" s="12">
        <v>1778</v>
      </c>
      <c r="K1002" s="7" t="str">
        <f>IF(COUNTIF(Table1[Customer ID],Table1[[#This Row],[Customer ID]])&gt;1,"Repeat Customer","One-Time Customer")</f>
        <v>Repeat Customer</v>
      </c>
      <c r="L1002" s="12" t="s">
        <v>1787</v>
      </c>
      <c r="M1002" s="12" t="s">
        <v>49</v>
      </c>
      <c r="N1002" s="12" t="s">
        <v>114</v>
      </c>
      <c r="O1002" s="12" t="s">
        <v>77</v>
      </c>
      <c r="P1002" s="12" t="s">
        <v>85</v>
      </c>
      <c r="Q1002" s="12" t="s">
        <v>86</v>
      </c>
      <c r="R1002" s="12" t="s">
        <v>1366</v>
      </c>
      <c r="S1002" s="12">
        <v>0.39</v>
      </c>
      <c r="T1002" s="7">
        <f>Table1[[#This Row],[Profit]]/Table1[[#This Row],[Sales]]</f>
        <v>2.2512031667766247E-2</v>
      </c>
      <c r="U1002" s="12" t="s">
        <v>33</v>
      </c>
      <c r="V1002" s="12" t="s">
        <v>61</v>
      </c>
      <c r="W1002" s="12" t="s">
        <v>703</v>
      </c>
      <c r="X1002" s="12" t="s">
        <v>1788</v>
      </c>
      <c r="Y1002" s="12">
        <v>47906</v>
      </c>
      <c r="Z1002" s="13">
        <v>42134</v>
      </c>
      <c r="AA1002" s="14" t="str">
        <f>TEXT(Table1[[#This Row],[Order Date]],"mmmm")</f>
        <v>May</v>
      </c>
      <c r="AB1002" s="8" t="str">
        <f>TEXT(Table1[[#This Row],[Order Date]],"yyyy")</f>
        <v>2015</v>
      </c>
      <c r="AC1002" s="13">
        <v>42136</v>
      </c>
      <c r="AD1002" s="12">
        <v>6.4832400000000021</v>
      </c>
      <c r="AE1002" s="12">
        <v>21</v>
      </c>
      <c r="AF1002" s="12">
        <v>287.99</v>
      </c>
      <c r="AG1002" s="12">
        <v>89943</v>
      </c>
      <c r="AH1002" s="7" t="str">
        <f>IF(COUNTIF(Returns!$A$2:$A$1635,Orders!AG1002)&gt;0,"Returned","Not Returned")</f>
        <v>Not Returned</v>
      </c>
    </row>
    <row r="1003" spans="5:34" ht="12.75" customHeight="1" thickTop="1" thickBot="1" x14ac:dyDescent="0.3">
      <c r="E1003" s="9">
        <v>25499</v>
      </c>
      <c r="F1003" s="2" t="s">
        <v>25</v>
      </c>
      <c r="G1003" s="2">
        <v>0.06</v>
      </c>
      <c r="H1003" s="2">
        <v>15.04</v>
      </c>
      <c r="I1003" s="2">
        <v>1.97</v>
      </c>
      <c r="J1003" s="2">
        <v>1778</v>
      </c>
      <c r="K1003" s="7" t="str">
        <f>IF(COUNTIF(Table1[Customer ID],Table1[[#This Row],[Customer ID]])&gt;1,"Repeat Customer","One-Time Customer")</f>
        <v>Repeat Customer</v>
      </c>
      <c r="L1003" s="2" t="s">
        <v>1787</v>
      </c>
      <c r="M1003" s="2" t="s">
        <v>49</v>
      </c>
      <c r="N1003" s="2" t="s">
        <v>114</v>
      </c>
      <c r="O1003" s="2" t="s">
        <v>29</v>
      </c>
      <c r="P1003" s="2" t="s">
        <v>93</v>
      </c>
      <c r="Q1003" s="2" t="s">
        <v>31</v>
      </c>
      <c r="R1003" s="2" t="s">
        <v>659</v>
      </c>
      <c r="S1003" s="2">
        <v>0.39</v>
      </c>
      <c r="T1003" s="7">
        <f>Table1[[#This Row],[Profit]]/Table1[[#This Row],[Sales]]</f>
        <v>4.9765258215962449E-2</v>
      </c>
      <c r="U1003" s="2" t="s">
        <v>33</v>
      </c>
      <c r="V1003" s="2" t="s">
        <v>61</v>
      </c>
      <c r="W1003" s="2" t="s">
        <v>703</v>
      </c>
      <c r="X1003" s="2" t="s">
        <v>1788</v>
      </c>
      <c r="Y1003" s="2">
        <v>47906</v>
      </c>
      <c r="Z1003" s="10">
        <v>42134</v>
      </c>
      <c r="AA1003" s="14" t="str">
        <f>TEXT(Table1[[#This Row],[Order Date]],"mmmm")</f>
        <v>May</v>
      </c>
      <c r="AB1003" s="8" t="str">
        <f>TEXT(Table1[[#This Row],[Order Date]],"yyyy")</f>
        <v>2015</v>
      </c>
      <c r="AC1003" s="10">
        <v>42134</v>
      </c>
      <c r="AD1003" s="2">
        <v>2.3320000000000003</v>
      </c>
      <c r="AE1003" s="2">
        <v>3</v>
      </c>
      <c r="AF1003" s="2">
        <v>46.86</v>
      </c>
      <c r="AG1003" s="2">
        <v>89943</v>
      </c>
      <c r="AH1003" s="7" t="str">
        <f>IF(COUNTIF(Returns!$A$2:$A$1635,Orders!AG1003)&gt;0,"Returned","Not Returned")</f>
        <v>Not Returned</v>
      </c>
    </row>
    <row r="1004" spans="5:34" ht="12.75" customHeight="1" thickTop="1" thickBot="1" x14ac:dyDescent="0.3">
      <c r="E1004" s="11">
        <v>19237</v>
      </c>
      <c r="F1004" s="12" t="s">
        <v>25</v>
      </c>
      <c r="G1004" s="12">
        <v>0</v>
      </c>
      <c r="H1004" s="12">
        <v>55.48</v>
      </c>
      <c r="I1004" s="12">
        <v>14.3</v>
      </c>
      <c r="J1004" s="12">
        <v>1781</v>
      </c>
      <c r="K1004" s="7" t="str">
        <f>IF(COUNTIF(Table1[Customer ID],Table1[[#This Row],[Customer ID]])&gt;1,"Repeat Customer","One-Time Customer")</f>
        <v>Repeat Customer</v>
      </c>
      <c r="L1004" s="12" t="s">
        <v>1789</v>
      </c>
      <c r="M1004" s="12" t="s">
        <v>49</v>
      </c>
      <c r="N1004" s="12" t="s">
        <v>28</v>
      </c>
      <c r="O1004" s="12" t="s">
        <v>29</v>
      </c>
      <c r="P1004" s="12" t="s">
        <v>93</v>
      </c>
      <c r="Q1004" s="12" t="s">
        <v>59</v>
      </c>
      <c r="R1004" s="12" t="s">
        <v>94</v>
      </c>
      <c r="S1004" s="12">
        <v>0.37</v>
      </c>
      <c r="T1004" s="7">
        <f>Table1[[#This Row],[Profit]]/Table1[[#This Row],[Sales]]</f>
        <v>0.69</v>
      </c>
      <c r="U1004" s="12" t="s">
        <v>33</v>
      </c>
      <c r="V1004" s="12" t="s">
        <v>34</v>
      </c>
      <c r="W1004" s="12" t="s">
        <v>45</v>
      </c>
      <c r="X1004" s="12" t="s">
        <v>1790</v>
      </c>
      <c r="Y1004" s="12">
        <v>94070</v>
      </c>
      <c r="Z1004" s="13">
        <v>42167</v>
      </c>
      <c r="AA1004" s="14" t="str">
        <f>TEXT(Table1[[#This Row],[Order Date]],"mmmm")</f>
        <v>June</v>
      </c>
      <c r="AB1004" s="8" t="str">
        <f>TEXT(Table1[[#This Row],[Order Date]],"yyyy")</f>
        <v>2015</v>
      </c>
      <c r="AC1004" s="13">
        <v>42169</v>
      </c>
      <c r="AD1004" s="12">
        <v>454.44779999999997</v>
      </c>
      <c r="AE1004" s="12">
        <v>11</v>
      </c>
      <c r="AF1004" s="12">
        <v>658.62</v>
      </c>
      <c r="AG1004" s="12">
        <v>89857</v>
      </c>
      <c r="AH1004" s="7" t="str">
        <f>IF(COUNTIF(Returns!$A$2:$A$1635,Orders!AG1004)&gt;0,"Returned","Not Returned")</f>
        <v>Not Returned</v>
      </c>
    </row>
    <row r="1005" spans="5:34" ht="12.75" customHeight="1" thickTop="1" thickBot="1" x14ac:dyDescent="0.3">
      <c r="E1005" s="9">
        <v>19419</v>
      </c>
      <c r="F1005" s="2" t="s">
        <v>106</v>
      </c>
      <c r="G1005" s="2">
        <v>0.03</v>
      </c>
      <c r="H1005" s="2">
        <v>5.08</v>
      </c>
      <c r="I1005" s="2">
        <v>2.0299999999999998</v>
      </c>
      <c r="J1005" s="2">
        <v>1781</v>
      </c>
      <c r="K1005" s="7" t="str">
        <f>IF(COUNTIF(Table1[Customer ID],Table1[[#This Row],[Customer ID]])&gt;1,"Repeat Customer","One-Time Customer")</f>
        <v>Repeat Customer</v>
      </c>
      <c r="L1005" s="2" t="s">
        <v>1789</v>
      </c>
      <c r="M1005" s="2" t="s">
        <v>49</v>
      </c>
      <c r="N1005" s="2" t="s">
        <v>40</v>
      </c>
      <c r="O1005" s="2" t="s">
        <v>41</v>
      </c>
      <c r="P1005" s="2" t="s">
        <v>50</v>
      </c>
      <c r="Q1005" s="2" t="s">
        <v>31</v>
      </c>
      <c r="R1005" s="2" t="s">
        <v>1791</v>
      </c>
      <c r="S1005" s="2">
        <v>0.51</v>
      </c>
      <c r="T1005" s="7">
        <f>Table1[[#This Row],[Profit]]/Table1[[#This Row],[Sales]]</f>
        <v>0.69</v>
      </c>
      <c r="U1005" s="2" t="s">
        <v>33</v>
      </c>
      <c r="V1005" s="2" t="s">
        <v>34</v>
      </c>
      <c r="W1005" s="2" t="s">
        <v>45</v>
      </c>
      <c r="X1005" s="2" t="s">
        <v>1790</v>
      </c>
      <c r="Y1005" s="2">
        <v>94070</v>
      </c>
      <c r="Z1005" s="10">
        <v>42011</v>
      </c>
      <c r="AA1005" s="14" t="str">
        <f>TEXT(Table1[[#This Row],[Order Date]],"mmmm")</f>
        <v>January</v>
      </c>
      <c r="AB1005" s="8" t="str">
        <f>TEXT(Table1[[#This Row],[Order Date]],"yyyy")</f>
        <v>2015</v>
      </c>
      <c r="AC1005" s="10">
        <v>42016</v>
      </c>
      <c r="AD1005" s="2">
        <v>15.1524</v>
      </c>
      <c r="AE1005" s="2">
        <v>4</v>
      </c>
      <c r="AF1005" s="2">
        <v>21.96</v>
      </c>
      <c r="AG1005" s="2">
        <v>89858</v>
      </c>
      <c r="AH1005" s="7" t="str">
        <f>IF(COUNTIF(Returns!$A$2:$A$1635,Orders!AG1005)&gt;0,"Returned","Not Returned")</f>
        <v>Not Returned</v>
      </c>
    </row>
    <row r="1006" spans="5:34" ht="12.75" customHeight="1" thickTop="1" thickBot="1" x14ac:dyDescent="0.3">
      <c r="E1006" s="11">
        <v>21283</v>
      </c>
      <c r="F1006" s="12" t="s">
        <v>25</v>
      </c>
      <c r="G1006" s="12">
        <v>0.03</v>
      </c>
      <c r="H1006" s="12">
        <v>3.28</v>
      </c>
      <c r="I1006" s="12">
        <v>3.97</v>
      </c>
      <c r="J1006" s="12">
        <v>1782</v>
      </c>
      <c r="K1006" s="7" t="str">
        <f>IF(COUNTIF(Table1[Customer ID],Table1[[#This Row],[Customer ID]])&gt;1,"Repeat Customer","One-Time Customer")</f>
        <v>One-Time Customer</v>
      </c>
      <c r="L1006" s="12" t="s">
        <v>1792</v>
      </c>
      <c r="M1006" s="12" t="s">
        <v>49</v>
      </c>
      <c r="N1006" s="12" t="s">
        <v>40</v>
      </c>
      <c r="O1006" s="12" t="s">
        <v>29</v>
      </c>
      <c r="P1006" s="12" t="s">
        <v>30</v>
      </c>
      <c r="Q1006" s="12" t="s">
        <v>31</v>
      </c>
      <c r="R1006" s="12" t="s">
        <v>1793</v>
      </c>
      <c r="S1006" s="12">
        <v>0.56000000000000005</v>
      </c>
      <c r="T1006" s="7">
        <f>Table1[[#This Row],[Profit]]/Table1[[#This Row],[Sales]]</f>
        <v>-3.6937566137566136</v>
      </c>
      <c r="U1006" s="12" t="s">
        <v>33</v>
      </c>
      <c r="V1006" s="12" t="s">
        <v>34</v>
      </c>
      <c r="W1006" s="12" t="s">
        <v>45</v>
      </c>
      <c r="X1006" s="12" t="s">
        <v>1794</v>
      </c>
      <c r="Y1006" s="12">
        <v>92672</v>
      </c>
      <c r="Z1006" s="13">
        <v>42010</v>
      </c>
      <c r="AA1006" s="14" t="str">
        <f>TEXT(Table1[[#This Row],[Order Date]],"mmmm")</f>
        <v>January</v>
      </c>
      <c r="AB1006" s="8" t="str">
        <f>TEXT(Table1[[#This Row],[Order Date]],"yyyy")</f>
        <v>2015</v>
      </c>
      <c r="AC1006" s="13">
        <v>42012</v>
      </c>
      <c r="AD1006" s="12">
        <v>-90.755600000000001</v>
      </c>
      <c r="AE1006" s="12">
        <v>7</v>
      </c>
      <c r="AF1006" s="12">
        <v>24.57</v>
      </c>
      <c r="AG1006" s="12">
        <v>89856</v>
      </c>
      <c r="AH1006" s="7" t="str">
        <f>IF(COUNTIF(Returns!$A$2:$A$1635,Orders!AG1006)&gt;0,"Returned","Not Returned")</f>
        <v>Not Returned</v>
      </c>
    </row>
    <row r="1007" spans="5:34" ht="12.75" customHeight="1" thickTop="1" thickBot="1" x14ac:dyDescent="0.3">
      <c r="E1007" s="9">
        <v>23966</v>
      </c>
      <c r="F1007" s="2" t="s">
        <v>47</v>
      </c>
      <c r="G1007" s="2">
        <v>0.04</v>
      </c>
      <c r="H1007" s="2">
        <v>205.99</v>
      </c>
      <c r="I1007" s="2">
        <v>8.99</v>
      </c>
      <c r="J1007" s="2">
        <v>1788</v>
      </c>
      <c r="K1007" s="7" t="str">
        <f>IF(COUNTIF(Table1[Customer ID],Table1[[#This Row],[Customer ID]])&gt;1,"Repeat Customer","One-Time Customer")</f>
        <v>One-Time Customer</v>
      </c>
      <c r="L1007" s="2" t="s">
        <v>1795</v>
      </c>
      <c r="M1007" s="2" t="s">
        <v>49</v>
      </c>
      <c r="N1007" s="2" t="s">
        <v>114</v>
      </c>
      <c r="O1007" s="2" t="s">
        <v>77</v>
      </c>
      <c r="P1007" s="2" t="s">
        <v>78</v>
      </c>
      <c r="Q1007" s="2" t="s">
        <v>59</v>
      </c>
      <c r="R1007" s="2" t="s">
        <v>107</v>
      </c>
      <c r="S1007" s="2">
        <v>0.56000000000000005</v>
      </c>
      <c r="T1007" s="7">
        <f>Table1[[#This Row],[Profit]]/Table1[[#This Row],[Sales]]</f>
        <v>0.95285613715010964</v>
      </c>
      <c r="U1007" s="2" t="s">
        <v>33</v>
      </c>
      <c r="V1007" s="2" t="s">
        <v>136</v>
      </c>
      <c r="W1007" s="2" t="s">
        <v>387</v>
      </c>
      <c r="X1007" s="2" t="s">
        <v>1658</v>
      </c>
      <c r="Y1007" s="2">
        <v>30188</v>
      </c>
      <c r="Z1007" s="10">
        <v>42025</v>
      </c>
      <c r="AA1007" s="14" t="str">
        <f>TEXT(Table1[[#This Row],[Order Date]],"mmmm")</f>
        <v>January</v>
      </c>
      <c r="AB1007" s="8" t="str">
        <f>TEXT(Table1[[#This Row],[Order Date]],"yyyy")</f>
        <v>2015</v>
      </c>
      <c r="AC1007" s="10">
        <v>42026</v>
      </c>
      <c r="AD1007" s="2">
        <v>960.98400000000004</v>
      </c>
      <c r="AE1007" s="2">
        <v>6</v>
      </c>
      <c r="AF1007" s="2">
        <v>1008.53</v>
      </c>
      <c r="AG1007" s="2">
        <v>88256</v>
      </c>
      <c r="AH1007" s="7" t="str">
        <f>IF(COUNTIF(Returns!$A$2:$A$1635,Orders!AG1007)&gt;0,"Returned","Not Returned")</f>
        <v>Not Returned</v>
      </c>
    </row>
    <row r="1008" spans="5:34" ht="12.75" customHeight="1" thickTop="1" thickBot="1" x14ac:dyDescent="0.3">
      <c r="E1008" s="11">
        <v>21284</v>
      </c>
      <c r="F1008" s="12" t="s">
        <v>47</v>
      </c>
      <c r="G1008" s="12">
        <v>0.04</v>
      </c>
      <c r="H1008" s="12">
        <v>880.98</v>
      </c>
      <c r="I1008" s="12">
        <v>44.55</v>
      </c>
      <c r="J1008" s="12">
        <v>1793</v>
      </c>
      <c r="K1008" s="7" t="str">
        <f>IF(COUNTIF(Table1[Customer ID],Table1[[#This Row],[Customer ID]])&gt;1,"Repeat Customer","One-Time Customer")</f>
        <v>One-Time Customer</v>
      </c>
      <c r="L1008" s="12" t="s">
        <v>1796</v>
      </c>
      <c r="M1008" s="12" t="s">
        <v>39</v>
      </c>
      <c r="N1008" s="12" t="s">
        <v>40</v>
      </c>
      <c r="O1008" s="12" t="s">
        <v>41</v>
      </c>
      <c r="P1008" s="12" t="s">
        <v>191</v>
      </c>
      <c r="Q1008" s="12" t="s">
        <v>121</v>
      </c>
      <c r="R1008" s="12" t="s">
        <v>769</v>
      </c>
      <c r="S1008" s="12">
        <v>0.62</v>
      </c>
      <c r="T1008" s="7">
        <f>Table1[[#This Row],[Profit]]/Table1[[#This Row],[Sales]]</f>
        <v>-1.9668045172121857</v>
      </c>
      <c r="U1008" s="12" t="s">
        <v>33</v>
      </c>
      <c r="V1008" s="12" t="s">
        <v>61</v>
      </c>
      <c r="W1008" s="12" t="s">
        <v>178</v>
      </c>
      <c r="X1008" s="12" t="s">
        <v>1797</v>
      </c>
      <c r="Y1008" s="12">
        <v>61401</v>
      </c>
      <c r="Z1008" s="13">
        <v>42010</v>
      </c>
      <c r="AA1008" s="14" t="str">
        <f>TEXT(Table1[[#This Row],[Order Date]],"mmmm")</f>
        <v>January</v>
      </c>
      <c r="AB1008" s="8" t="str">
        <f>TEXT(Table1[[#This Row],[Order Date]],"yyyy")</f>
        <v>2015</v>
      </c>
      <c r="AC1008" s="13">
        <v>42011</v>
      </c>
      <c r="AD1008" s="12">
        <v>-13706.464</v>
      </c>
      <c r="AE1008" s="12">
        <v>8</v>
      </c>
      <c r="AF1008" s="12">
        <v>6968.9</v>
      </c>
      <c r="AG1008" s="12">
        <v>87853</v>
      </c>
      <c r="AH1008" s="7" t="str">
        <f>IF(COUNTIF(Returns!$A$2:$A$1635,Orders!AG1008)&gt;0,"Returned","Not Returned")</f>
        <v>Not Returned</v>
      </c>
    </row>
    <row r="1009" spans="5:34" ht="12.75" customHeight="1" thickTop="1" thickBot="1" x14ac:dyDescent="0.3">
      <c r="E1009" s="9">
        <v>22986</v>
      </c>
      <c r="F1009" s="2" t="s">
        <v>47</v>
      </c>
      <c r="G1009" s="2">
        <v>0.04</v>
      </c>
      <c r="H1009" s="2">
        <v>3.68</v>
      </c>
      <c r="I1009" s="2">
        <v>1.32</v>
      </c>
      <c r="J1009" s="2">
        <v>1802</v>
      </c>
      <c r="K1009" s="7" t="str">
        <f>IF(COUNTIF(Table1[Customer ID],Table1[[#This Row],[Customer ID]])&gt;1,"Repeat Customer","One-Time Customer")</f>
        <v>One-Time Customer</v>
      </c>
      <c r="L1009" s="2" t="s">
        <v>1798</v>
      </c>
      <c r="M1009" s="2" t="s">
        <v>49</v>
      </c>
      <c r="N1009" s="2" t="s">
        <v>28</v>
      </c>
      <c r="O1009" s="2" t="s">
        <v>29</v>
      </c>
      <c r="P1009" s="2" t="s">
        <v>174</v>
      </c>
      <c r="Q1009" s="2" t="s">
        <v>31</v>
      </c>
      <c r="R1009" s="2" t="s">
        <v>839</v>
      </c>
      <c r="S1009" s="2">
        <v>0.83</v>
      </c>
      <c r="T1009" s="7">
        <f>Table1[[#This Row],[Profit]]/Table1[[#This Row],[Sales]]</f>
        <v>7.2881036570598203</v>
      </c>
      <c r="U1009" s="2" t="s">
        <v>33</v>
      </c>
      <c r="V1009" s="2" t="s">
        <v>136</v>
      </c>
      <c r="W1009" s="2" t="s">
        <v>362</v>
      </c>
      <c r="X1009" s="2" t="s">
        <v>1773</v>
      </c>
      <c r="Y1009" s="2">
        <v>34698</v>
      </c>
      <c r="Z1009" s="10">
        <v>42156</v>
      </c>
      <c r="AA1009" s="14" t="str">
        <f>TEXT(Table1[[#This Row],[Order Date]],"mmmm")</f>
        <v>June</v>
      </c>
      <c r="AB1009" s="8" t="str">
        <f>TEXT(Table1[[#This Row],[Order Date]],"yyyy")</f>
        <v>2015</v>
      </c>
      <c r="AC1009" s="10">
        <v>42157</v>
      </c>
      <c r="AD1009" s="2">
        <v>300.92579999999998</v>
      </c>
      <c r="AE1009" s="2">
        <v>11</v>
      </c>
      <c r="AF1009" s="2">
        <v>41.29</v>
      </c>
      <c r="AG1009" s="2">
        <v>91543</v>
      </c>
      <c r="AH1009" s="7" t="str">
        <f>IF(COUNTIF(Returns!$A$2:$A$1635,Orders!AG1009)&gt;0,"Returned","Not Returned")</f>
        <v>Not Returned</v>
      </c>
    </row>
    <row r="1010" spans="5:34" ht="12.75" customHeight="1" thickTop="1" thickBot="1" x14ac:dyDescent="0.3">
      <c r="E1010" s="11">
        <v>18901</v>
      </c>
      <c r="F1010" s="12" t="s">
        <v>56</v>
      </c>
      <c r="G1010" s="12">
        <v>0.01</v>
      </c>
      <c r="H1010" s="12">
        <v>8.1199999999999992</v>
      </c>
      <c r="I1010" s="12">
        <v>2.83</v>
      </c>
      <c r="J1010" s="12">
        <v>1808</v>
      </c>
      <c r="K1010" s="7" t="str">
        <f>IF(COUNTIF(Table1[Customer ID],Table1[[#This Row],[Customer ID]])&gt;1,"Repeat Customer","One-Time Customer")</f>
        <v>One-Time Customer</v>
      </c>
      <c r="L1010" s="12" t="s">
        <v>1799</v>
      </c>
      <c r="M1010" s="12" t="s">
        <v>27</v>
      </c>
      <c r="N1010" s="12" t="s">
        <v>40</v>
      </c>
      <c r="O1010" s="12" t="s">
        <v>77</v>
      </c>
      <c r="P1010" s="12" t="s">
        <v>180</v>
      </c>
      <c r="Q1010" s="12" t="s">
        <v>51</v>
      </c>
      <c r="R1010" s="12" t="s">
        <v>827</v>
      </c>
      <c r="S1010" s="12">
        <v>0.77</v>
      </c>
      <c r="T1010" s="7">
        <f>Table1[[#This Row],[Profit]]/Table1[[#This Row],[Sales]]</f>
        <v>-0.45983754512635377</v>
      </c>
      <c r="U1010" s="12" t="s">
        <v>33</v>
      </c>
      <c r="V1010" s="12" t="s">
        <v>53</v>
      </c>
      <c r="W1010" s="12" t="s">
        <v>648</v>
      </c>
      <c r="X1010" s="12" t="s">
        <v>1800</v>
      </c>
      <c r="Y1010" s="12">
        <v>26101</v>
      </c>
      <c r="Z1010" s="13">
        <v>42080</v>
      </c>
      <c r="AA1010" s="14" t="str">
        <f>TEXT(Table1[[#This Row],[Order Date]],"mmmm")</f>
        <v>March</v>
      </c>
      <c r="AB1010" s="8" t="str">
        <f>TEXT(Table1[[#This Row],[Order Date]],"yyyy")</f>
        <v>2015</v>
      </c>
      <c r="AC1010" s="13">
        <v>42081</v>
      </c>
      <c r="AD1010" s="12">
        <v>-40.76</v>
      </c>
      <c r="AE1010" s="12">
        <v>10</v>
      </c>
      <c r="AF1010" s="12">
        <v>88.64</v>
      </c>
      <c r="AG1010" s="12">
        <v>89251</v>
      </c>
      <c r="AH1010" s="7" t="str">
        <f>IF(COUNTIF(Returns!$A$2:$A$1635,Orders!AG1010)&gt;0,"Returned","Not Returned")</f>
        <v>Not Returned</v>
      </c>
    </row>
    <row r="1011" spans="5:34" ht="12.75" customHeight="1" thickTop="1" thickBot="1" x14ac:dyDescent="0.3">
      <c r="E1011" s="9">
        <v>21746</v>
      </c>
      <c r="F1011" s="2" t="s">
        <v>37</v>
      </c>
      <c r="G1011" s="2">
        <v>0.09</v>
      </c>
      <c r="H1011" s="2">
        <v>77.510000000000005</v>
      </c>
      <c r="I1011" s="2">
        <v>4</v>
      </c>
      <c r="J1011" s="2">
        <v>1814</v>
      </c>
      <c r="K1011" s="7" t="str">
        <f>IF(COUNTIF(Table1[Customer ID],Table1[[#This Row],[Customer ID]])&gt;1,"Repeat Customer","One-Time Customer")</f>
        <v>Repeat Customer</v>
      </c>
      <c r="L1011" s="2" t="s">
        <v>1801</v>
      </c>
      <c r="M1011" s="2" t="s">
        <v>27</v>
      </c>
      <c r="N1011" s="2" t="s">
        <v>40</v>
      </c>
      <c r="O1011" s="2" t="s">
        <v>77</v>
      </c>
      <c r="P1011" s="2" t="s">
        <v>180</v>
      </c>
      <c r="Q1011" s="2" t="s">
        <v>59</v>
      </c>
      <c r="R1011" s="2" t="s">
        <v>1802</v>
      </c>
      <c r="S1011" s="2">
        <v>0.76</v>
      </c>
      <c r="T1011" s="7">
        <f>Table1[[#This Row],[Profit]]/Table1[[#This Row],[Sales]]</f>
        <v>-0.75854952558168143</v>
      </c>
      <c r="U1011" s="2" t="s">
        <v>33</v>
      </c>
      <c r="V1011" s="2" t="s">
        <v>136</v>
      </c>
      <c r="W1011" s="2" t="s">
        <v>671</v>
      </c>
      <c r="X1011" s="2" t="s">
        <v>1803</v>
      </c>
      <c r="Y1011" s="2">
        <v>38654</v>
      </c>
      <c r="Z1011" s="10">
        <v>42147</v>
      </c>
      <c r="AA1011" s="14" t="str">
        <f>TEXT(Table1[[#This Row],[Order Date]],"mmmm")</f>
        <v>May</v>
      </c>
      <c r="AB1011" s="8" t="str">
        <f>TEXT(Table1[[#This Row],[Order Date]],"yyyy")</f>
        <v>2015</v>
      </c>
      <c r="AC1011" s="10">
        <v>42149</v>
      </c>
      <c r="AD1011" s="2">
        <v>-986.52399999999989</v>
      </c>
      <c r="AE1011" s="2">
        <v>17</v>
      </c>
      <c r="AF1011" s="2">
        <v>1300.54</v>
      </c>
      <c r="AG1011" s="2">
        <v>90524</v>
      </c>
      <c r="AH1011" s="7" t="str">
        <f>IF(COUNTIF(Returns!$A$2:$A$1635,Orders!AG1011)&gt;0,"Returned","Not Returned")</f>
        <v>Not Returned</v>
      </c>
    </row>
    <row r="1012" spans="5:34" ht="12.75" customHeight="1" thickTop="1" thickBot="1" x14ac:dyDescent="0.3">
      <c r="E1012" s="11">
        <v>21747</v>
      </c>
      <c r="F1012" s="12" t="s">
        <v>37</v>
      </c>
      <c r="G1012" s="12">
        <v>0</v>
      </c>
      <c r="H1012" s="12">
        <v>2.88</v>
      </c>
      <c r="I1012" s="12">
        <v>0.7</v>
      </c>
      <c r="J1012" s="12">
        <v>1814</v>
      </c>
      <c r="K1012" s="7" t="str">
        <f>IF(COUNTIF(Table1[Customer ID],Table1[[#This Row],[Customer ID]])&gt;1,"Repeat Customer","One-Time Customer")</f>
        <v>Repeat Customer</v>
      </c>
      <c r="L1012" s="12" t="s">
        <v>1801</v>
      </c>
      <c r="M1012" s="12" t="s">
        <v>49</v>
      </c>
      <c r="N1012" s="12" t="s">
        <v>40</v>
      </c>
      <c r="O1012" s="12" t="s">
        <v>29</v>
      </c>
      <c r="P1012" s="12" t="s">
        <v>30</v>
      </c>
      <c r="Q1012" s="12" t="s">
        <v>31</v>
      </c>
      <c r="R1012" s="12" t="s">
        <v>365</v>
      </c>
      <c r="S1012" s="12">
        <v>0.56000000000000005</v>
      </c>
      <c r="T1012" s="7">
        <f>Table1[[#This Row],[Profit]]/Table1[[#This Row],[Sales]]</f>
        <v>-3.7221755123489224</v>
      </c>
      <c r="U1012" s="12" t="s">
        <v>33</v>
      </c>
      <c r="V1012" s="12" t="s">
        <v>136</v>
      </c>
      <c r="W1012" s="12" t="s">
        <v>671</v>
      </c>
      <c r="X1012" s="12" t="s">
        <v>1803</v>
      </c>
      <c r="Y1012" s="12">
        <v>38654</v>
      </c>
      <c r="Z1012" s="13">
        <v>42147</v>
      </c>
      <c r="AA1012" s="14" t="str">
        <f>TEXT(Table1[[#This Row],[Order Date]],"mmmm")</f>
        <v>May</v>
      </c>
      <c r="AB1012" s="8" t="str">
        <f>TEXT(Table1[[#This Row],[Order Date]],"yyyy")</f>
        <v>2015</v>
      </c>
      <c r="AC1012" s="13">
        <v>42149</v>
      </c>
      <c r="AD1012" s="12">
        <v>-141.666</v>
      </c>
      <c r="AE1012" s="12">
        <v>13</v>
      </c>
      <c r="AF1012" s="12">
        <v>38.06</v>
      </c>
      <c r="AG1012" s="12">
        <v>90524</v>
      </c>
      <c r="AH1012" s="7" t="str">
        <f>IF(COUNTIF(Returns!$A$2:$A$1635,Orders!AG1012)&gt;0,"Returned","Not Returned")</f>
        <v>Not Returned</v>
      </c>
    </row>
    <row r="1013" spans="5:34" ht="12.75" customHeight="1" thickTop="1" thickBot="1" x14ac:dyDescent="0.3">
      <c r="E1013" s="9">
        <v>24463</v>
      </c>
      <c r="F1013" s="2" t="s">
        <v>56</v>
      </c>
      <c r="G1013" s="2">
        <v>0.06</v>
      </c>
      <c r="H1013" s="2">
        <v>90.97</v>
      </c>
      <c r="I1013" s="2">
        <v>14</v>
      </c>
      <c r="J1013" s="2">
        <v>1815</v>
      </c>
      <c r="K1013" s="7" t="str">
        <f>IF(COUNTIF(Table1[Customer ID],Table1[[#This Row],[Customer ID]])&gt;1,"Repeat Customer","One-Time Customer")</f>
        <v>One-Time Customer</v>
      </c>
      <c r="L1013" s="2" t="s">
        <v>1804</v>
      </c>
      <c r="M1013" s="2" t="s">
        <v>39</v>
      </c>
      <c r="N1013" s="2" t="s">
        <v>40</v>
      </c>
      <c r="O1013" s="2" t="s">
        <v>77</v>
      </c>
      <c r="P1013" s="2" t="s">
        <v>85</v>
      </c>
      <c r="Q1013" s="2" t="s">
        <v>43</v>
      </c>
      <c r="R1013" s="2" t="s">
        <v>1805</v>
      </c>
      <c r="S1013" s="2">
        <v>0.36</v>
      </c>
      <c r="T1013" s="7">
        <f>Table1[[#This Row],[Profit]]/Table1[[#This Row],[Sales]]</f>
        <v>3.7467051885859033E-2</v>
      </c>
      <c r="U1013" s="2" t="s">
        <v>33</v>
      </c>
      <c r="V1013" s="2" t="s">
        <v>136</v>
      </c>
      <c r="W1013" s="2" t="s">
        <v>671</v>
      </c>
      <c r="X1013" s="2" t="s">
        <v>1806</v>
      </c>
      <c r="Y1013" s="2">
        <v>39208</v>
      </c>
      <c r="Z1013" s="10">
        <v>42046</v>
      </c>
      <c r="AA1013" s="14" t="str">
        <f>TEXT(Table1[[#This Row],[Order Date]],"mmmm")</f>
        <v>February</v>
      </c>
      <c r="AB1013" s="8" t="str">
        <f>TEXT(Table1[[#This Row],[Order Date]],"yyyy")</f>
        <v>2015</v>
      </c>
      <c r="AC1013" s="10">
        <v>42047</v>
      </c>
      <c r="AD1013" s="2">
        <v>47.334000000000003</v>
      </c>
      <c r="AE1013" s="2">
        <v>14</v>
      </c>
      <c r="AF1013" s="2">
        <v>1263.3499999999999</v>
      </c>
      <c r="AG1013" s="2">
        <v>90525</v>
      </c>
      <c r="AH1013" s="7" t="str">
        <f>IF(COUNTIF(Returns!$A$2:$A$1635,Orders!AG1013)&gt;0,"Returned","Not Returned")</f>
        <v>Not Returned</v>
      </c>
    </row>
    <row r="1014" spans="5:34" ht="12.75" customHeight="1" thickTop="1" thickBot="1" x14ac:dyDescent="0.3">
      <c r="E1014" s="11">
        <v>22843</v>
      </c>
      <c r="F1014" s="12" t="s">
        <v>106</v>
      </c>
      <c r="G1014" s="12">
        <v>0.01</v>
      </c>
      <c r="H1014" s="12">
        <v>10.48</v>
      </c>
      <c r="I1014" s="12">
        <v>2.89</v>
      </c>
      <c r="J1014" s="12">
        <v>1816</v>
      </c>
      <c r="K1014" s="7" t="str">
        <f>IF(COUNTIF(Table1[Customer ID],Table1[[#This Row],[Customer ID]])&gt;1,"Repeat Customer","One-Time Customer")</f>
        <v>One-Time Customer</v>
      </c>
      <c r="L1014" s="12" t="s">
        <v>1807</v>
      </c>
      <c r="M1014" s="12" t="s">
        <v>49</v>
      </c>
      <c r="N1014" s="12" t="s">
        <v>114</v>
      </c>
      <c r="O1014" s="12" t="s">
        <v>29</v>
      </c>
      <c r="P1014" s="12" t="s">
        <v>30</v>
      </c>
      <c r="Q1014" s="12" t="s">
        <v>51</v>
      </c>
      <c r="R1014" s="12" t="s">
        <v>1808</v>
      </c>
      <c r="S1014" s="12">
        <v>0.6</v>
      </c>
      <c r="T1014" s="7">
        <f>Table1[[#This Row],[Profit]]/Table1[[#This Row],[Sales]]</f>
        <v>0.2992469611621702</v>
      </c>
      <c r="U1014" s="12" t="s">
        <v>33</v>
      </c>
      <c r="V1014" s="12" t="s">
        <v>61</v>
      </c>
      <c r="W1014" s="12" t="s">
        <v>300</v>
      </c>
      <c r="X1014" s="12" t="s">
        <v>155</v>
      </c>
      <c r="Y1014" s="12">
        <v>48187</v>
      </c>
      <c r="Z1014" s="13">
        <v>42040</v>
      </c>
      <c r="AA1014" s="14" t="str">
        <f>TEXT(Table1[[#This Row],[Order Date]],"mmmm")</f>
        <v>February</v>
      </c>
      <c r="AB1014" s="8" t="str">
        <f>TEXT(Table1[[#This Row],[Order Date]],"yyyy")</f>
        <v>2015</v>
      </c>
      <c r="AC1014" s="13">
        <v>42042</v>
      </c>
      <c r="AD1014" s="12">
        <v>60.561599999999999</v>
      </c>
      <c r="AE1014" s="12">
        <v>19</v>
      </c>
      <c r="AF1014" s="12">
        <v>202.38</v>
      </c>
      <c r="AG1014" s="12">
        <v>85990</v>
      </c>
      <c r="AH1014" s="7" t="str">
        <f>IF(COUNTIF(Returns!$A$2:$A$1635,Orders!AG1014)&gt;0,"Returned","Not Returned")</f>
        <v>Not Returned</v>
      </c>
    </row>
    <row r="1015" spans="5:34" ht="12.75" customHeight="1" thickTop="1" thickBot="1" x14ac:dyDescent="0.3">
      <c r="E1015" s="9">
        <v>24622</v>
      </c>
      <c r="F1015" s="2" t="s">
        <v>37</v>
      </c>
      <c r="G1015" s="2">
        <v>0.06</v>
      </c>
      <c r="H1015" s="2">
        <v>17.98</v>
      </c>
      <c r="I1015" s="2">
        <v>8.51</v>
      </c>
      <c r="J1015" s="2">
        <v>1818</v>
      </c>
      <c r="K1015" s="7" t="str">
        <f>IF(COUNTIF(Table1[Customer ID],Table1[[#This Row],[Customer ID]])&gt;1,"Repeat Customer","One-Time Customer")</f>
        <v>Repeat Customer</v>
      </c>
      <c r="L1015" s="2" t="s">
        <v>1809</v>
      </c>
      <c r="M1015" s="2" t="s">
        <v>49</v>
      </c>
      <c r="N1015" s="2" t="s">
        <v>114</v>
      </c>
      <c r="O1015" s="2" t="s">
        <v>77</v>
      </c>
      <c r="P1015" s="2" t="s">
        <v>85</v>
      </c>
      <c r="Q1015" s="2" t="s">
        <v>86</v>
      </c>
      <c r="R1015" s="2" t="s">
        <v>104</v>
      </c>
      <c r="S1015" s="2">
        <v>0.4</v>
      </c>
      <c r="T1015" s="7">
        <f>Table1[[#This Row],[Profit]]/Table1[[#This Row],[Sales]]</f>
        <v>-0.83794054629301162</v>
      </c>
      <c r="U1015" s="2" t="s">
        <v>33</v>
      </c>
      <c r="V1015" s="2" t="s">
        <v>61</v>
      </c>
      <c r="W1015" s="2" t="s">
        <v>300</v>
      </c>
      <c r="X1015" s="2" t="s">
        <v>1810</v>
      </c>
      <c r="Y1015" s="2">
        <v>48126</v>
      </c>
      <c r="Z1015" s="10">
        <v>42109</v>
      </c>
      <c r="AA1015" s="14" t="str">
        <f>TEXT(Table1[[#This Row],[Order Date]],"mmmm")</f>
        <v>April</v>
      </c>
      <c r="AB1015" s="8" t="str">
        <f>TEXT(Table1[[#This Row],[Order Date]],"yyyy")</f>
        <v>2015</v>
      </c>
      <c r="AC1015" s="10">
        <v>42111</v>
      </c>
      <c r="AD1015" s="2">
        <v>-47.243088</v>
      </c>
      <c r="AE1015" s="2">
        <v>3</v>
      </c>
      <c r="AF1015" s="2">
        <v>56.38</v>
      </c>
      <c r="AG1015" s="2">
        <v>85991</v>
      </c>
      <c r="AH1015" s="7" t="str">
        <f>IF(COUNTIF(Returns!$A$2:$A$1635,Orders!AG1015)&gt;0,"Returned","Not Returned")</f>
        <v>Not Returned</v>
      </c>
    </row>
    <row r="1016" spans="5:34" ht="12.75" customHeight="1" thickTop="1" thickBot="1" x14ac:dyDescent="0.3">
      <c r="E1016" s="11">
        <v>24623</v>
      </c>
      <c r="F1016" s="12" t="s">
        <v>37</v>
      </c>
      <c r="G1016" s="12">
        <v>0.1</v>
      </c>
      <c r="H1016" s="12">
        <v>9.99</v>
      </c>
      <c r="I1016" s="12">
        <v>4.78</v>
      </c>
      <c r="J1016" s="12">
        <v>1818</v>
      </c>
      <c r="K1016" s="7" t="str">
        <f>IF(COUNTIF(Table1[Customer ID],Table1[[#This Row],[Customer ID]])&gt;1,"Repeat Customer","One-Time Customer")</f>
        <v>Repeat Customer</v>
      </c>
      <c r="L1016" s="12" t="s">
        <v>1809</v>
      </c>
      <c r="M1016" s="12" t="s">
        <v>27</v>
      </c>
      <c r="N1016" s="12" t="s">
        <v>114</v>
      </c>
      <c r="O1016" s="12" t="s">
        <v>29</v>
      </c>
      <c r="P1016" s="12" t="s">
        <v>93</v>
      </c>
      <c r="Q1016" s="12" t="s">
        <v>59</v>
      </c>
      <c r="R1016" s="12" t="s">
        <v>1811</v>
      </c>
      <c r="S1016" s="12">
        <v>0.4</v>
      </c>
      <c r="T1016" s="7">
        <f>Table1[[#This Row],[Profit]]/Table1[[#This Row],[Sales]]</f>
        <v>7.6840426424913968E-2</v>
      </c>
      <c r="U1016" s="12" t="s">
        <v>33</v>
      </c>
      <c r="V1016" s="12" t="s">
        <v>61</v>
      </c>
      <c r="W1016" s="12" t="s">
        <v>300</v>
      </c>
      <c r="X1016" s="12" t="s">
        <v>1810</v>
      </c>
      <c r="Y1016" s="12">
        <v>48126</v>
      </c>
      <c r="Z1016" s="13">
        <v>42109</v>
      </c>
      <c r="AA1016" s="14" t="str">
        <f>TEXT(Table1[[#This Row],[Order Date]],"mmmm")</f>
        <v>April</v>
      </c>
      <c r="AB1016" s="8" t="str">
        <f>TEXT(Table1[[#This Row],[Order Date]],"yyyy")</f>
        <v>2015</v>
      </c>
      <c r="AC1016" s="13">
        <v>42112</v>
      </c>
      <c r="AD1016" s="12">
        <v>9.1539999999999999</v>
      </c>
      <c r="AE1016" s="12">
        <v>12</v>
      </c>
      <c r="AF1016" s="12">
        <v>119.13</v>
      </c>
      <c r="AG1016" s="12">
        <v>85991</v>
      </c>
      <c r="AH1016" s="7" t="str">
        <f>IF(COUNTIF(Returns!$A$2:$A$1635,Orders!AG1016)&gt;0,"Returned","Not Returned")</f>
        <v>Not Returned</v>
      </c>
    </row>
    <row r="1017" spans="5:34" ht="12.75" customHeight="1" thickTop="1" thickBot="1" x14ac:dyDescent="0.3">
      <c r="E1017" s="9">
        <v>4843</v>
      </c>
      <c r="F1017" s="2" t="s">
        <v>106</v>
      </c>
      <c r="G1017" s="2">
        <v>0.01</v>
      </c>
      <c r="H1017" s="2">
        <v>10.48</v>
      </c>
      <c r="I1017" s="2">
        <v>2.89</v>
      </c>
      <c r="J1017" s="2">
        <v>1821</v>
      </c>
      <c r="K1017" s="7" t="str">
        <f>IF(COUNTIF(Table1[Customer ID],Table1[[#This Row],[Customer ID]])&gt;1,"Repeat Customer","One-Time Customer")</f>
        <v>Repeat Customer</v>
      </c>
      <c r="L1017" s="2" t="s">
        <v>1812</v>
      </c>
      <c r="M1017" s="2" t="s">
        <v>49</v>
      </c>
      <c r="N1017" s="2" t="s">
        <v>114</v>
      </c>
      <c r="O1017" s="2" t="s">
        <v>29</v>
      </c>
      <c r="P1017" s="2" t="s">
        <v>30</v>
      </c>
      <c r="Q1017" s="2" t="s">
        <v>51</v>
      </c>
      <c r="R1017" s="2" t="s">
        <v>1808</v>
      </c>
      <c r="S1017" s="2">
        <v>0.6</v>
      </c>
      <c r="T1017" s="7">
        <f>Table1[[#This Row],[Profit]]/Table1[[#This Row],[Sales]]</f>
        <v>5.0549097602253221E-2</v>
      </c>
      <c r="U1017" s="2" t="s">
        <v>33</v>
      </c>
      <c r="V1017" s="2" t="s">
        <v>53</v>
      </c>
      <c r="W1017" s="2" t="s">
        <v>71</v>
      </c>
      <c r="X1017" s="2" t="s">
        <v>90</v>
      </c>
      <c r="Y1017" s="2">
        <v>10177</v>
      </c>
      <c r="Z1017" s="10">
        <v>42040</v>
      </c>
      <c r="AA1017" s="14" t="str">
        <f>TEXT(Table1[[#This Row],[Order Date]],"mmmm")</f>
        <v>February</v>
      </c>
      <c r="AB1017" s="8" t="str">
        <f>TEXT(Table1[[#This Row],[Order Date]],"yyyy")</f>
        <v>2015</v>
      </c>
      <c r="AC1017" s="10">
        <v>42042</v>
      </c>
      <c r="AD1017" s="2">
        <v>40.92</v>
      </c>
      <c r="AE1017" s="2">
        <v>76</v>
      </c>
      <c r="AF1017" s="2">
        <v>809.51</v>
      </c>
      <c r="AG1017" s="2">
        <v>34435</v>
      </c>
      <c r="AH1017" s="7" t="str">
        <f>IF(COUNTIF(Returns!$A$2:$A$1635,Orders!AG1017)&gt;0,"Returned","Not Returned")</f>
        <v>Not Returned</v>
      </c>
    </row>
    <row r="1018" spans="5:34" ht="12.75" customHeight="1" thickTop="1" thickBot="1" x14ac:dyDescent="0.3">
      <c r="E1018" s="11">
        <v>6621</v>
      </c>
      <c r="F1018" s="12" t="s">
        <v>37</v>
      </c>
      <c r="G1018" s="12">
        <v>7.0000000000000007E-2</v>
      </c>
      <c r="H1018" s="12">
        <v>18.649999999999999</v>
      </c>
      <c r="I1018" s="12">
        <v>3.77</v>
      </c>
      <c r="J1018" s="12">
        <v>1821</v>
      </c>
      <c r="K1018" s="7" t="str">
        <f>IF(COUNTIF(Table1[Customer ID],Table1[[#This Row],[Customer ID]])&gt;1,"Repeat Customer","One-Time Customer")</f>
        <v>Repeat Customer</v>
      </c>
      <c r="L1018" s="12" t="s">
        <v>1812</v>
      </c>
      <c r="M1018" s="12" t="s">
        <v>49</v>
      </c>
      <c r="N1018" s="12" t="s">
        <v>114</v>
      </c>
      <c r="O1018" s="12" t="s">
        <v>41</v>
      </c>
      <c r="P1018" s="12" t="s">
        <v>50</v>
      </c>
      <c r="Q1018" s="12" t="s">
        <v>51</v>
      </c>
      <c r="R1018" s="12" t="s">
        <v>1813</v>
      </c>
      <c r="S1018" s="12">
        <v>0.39</v>
      </c>
      <c r="T1018" s="7">
        <f>Table1[[#This Row],[Profit]]/Table1[[#This Row],[Sales]]</f>
        <v>0.2326145050027966</v>
      </c>
      <c r="U1018" s="12" t="s">
        <v>33</v>
      </c>
      <c r="V1018" s="12" t="s">
        <v>53</v>
      </c>
      <c r="W1018" s="12" t="s">
        <v>71</v>
      </c>
      <c r="X1018" s="12" t="s">
        <v>90</v>
      </c>
      <c r="Y1018" s="12">
        <v>10177</v>
      </c>
      <c r="Z1018" s="13">
        <v>42109</v>
      </c>
      <c r="AA1018" s="14" t="str">
        <f>TEXT(Table1[[#This Row],[Order Date]],"mmmm")</f>
        <v>April</v>
      </c>
      <c r="AB1018" s="8" t="str">
        <f>TEXT(Table1[[#This Row],[Order Date]],"yyyy")</f>
        <v>2015</v>
      </c>
      <c r="AC1018" s="13">
        <v>42110</v>
      </c>
      <c r="AD1018" s="12">
        <v>149.72</v>
      </c>
      <c r="AE1018" s="12">
        <v>34</v>
      </c>
      <c r="AF1018" s="12">
        <v>643.64</v>
      </c>
      <c r="AG1018" s="12">
        <v>47108</v>
      </c>
      <c r="AH1018" s="7" t="str">
        <f>IF(COUNTIF(Returns!$A$2:$A$1635,Orders!AG1018)&gt;0,"Returned","Not Returned")</f>
        <v>Not Returned</v>
      </c>
    </row>
    <row r="1019" spans="5:34" ht="12.75" customHeight="1" thickTop="1" thickBot="1" x14ac:dyDescent="0.3">
      <c r="E1019" s="9">
        <v>6622</v>
      </c>
      <c r="F1019" s="2" t="s">
        <v>37</v>
      </c>
      <c r="G1019" s="2">
        <v>0.06</v>
      </c>
      <c r="H1019" s="2">
        <v>17.98</v>
      </c>
      <c r="I1019" s="2">
        <v>8.51</v>
      </c>
      <c r="J1019" s="2">
        <v>1821</v>
      </c>
      <c r="K1019" s="7" t="str">
        <f>IF(COUNTIF(Table1[Customer ID],Table1[[#This Row],[Customer ID]])&gt;1,"Repeat Customer","One-Time Customer")</f>
        <v>Repeat Customer</v>
      </c>
      <c r="L1019" s="2" t="s">
        <v>1812</v>
      </c>
      <c r="M1019" s="2" t="s">
        <v>49</v>
      </c>
      <c r="N1019" s="2" t="s">
        <v>114</v>
      </c>
      <c r="O1019" s="2" t="s">
        <v>77</v>
      </c>
      <c r="P1019" s="2" t="s">
        <v>85</v>
      </c>
      <c r="Q1019" s="2" t="s">
        <v>86</v>
      </c>
      <c r="R1019" s="2" t="s">
        <v>104</v>
      </c>
      <c r="S1019" s="2">
        <v>0.4</v>
      </c>
      <c r="T1019" s="7">
        <f>Table1[[#This Row],[Profit]]/Table1[[#This Row],[Sales]]</f>
        <v>-0.21485948180590234</v>
      </c>
      <c r="U1019" s="2" t="s">
        <v>33</v>
      </c>
      <c r="V1019" s="2" t="s">
        <v>53</v>
      </c>
      <c r="W1019" s="2" t="s">
        <v>71</v>
      </c>
      <c r="X1019" s="2" t="s">
        <v>90</v>
      </c>
      <c r="Y1019" s="2">
        <v>10177</v>
      </c>
      <c r="Z1019" s="10">
        <v>42109</v>
      </c>
      <c r="AA1019" s="14" t="str">
        <f>TEXT(Table1[[#This Row],[Order Date]],"mmmm")</f>
        <v>April</v>
      </c>
      <c r="AB1019" s="8" t="str">
        <f>TEXT(Table1[[#This Row],[Order Date]],"yyyy")</f>
        <v>2015</v>
      </c>
      <c r="AC1019" s="10">
        <v>42111</v>
      </c>
      <c r="AD1019" s="2">
        <v>-52.492319999999999</v>
      </c>
      <c r="AE1019" s="2">
        <v>13</v>
      </c>
      <c r="AF1019" s="2">
        <v>244.31</v>
      </c>
      <c r="AG1019" s="2">
        <v>47108</v>
      </c>
      <c r="AH1019" s="7" t="str">
        <f>IF(COUNTIF(Returns!$A$2:$A$1635,Orders!AG1019)&gt;0,"Returned","Not Returned")</f>
        <v>Not Returned</v>
      </c>
    </row>
    <row r="1020" spans="5:34" ht="12.75" customHeight="1" thickTop="1" thickBot="1" x14ac:dyDescent="0.3">
      <c r="E1020" s="11">
        <v>6623</v>
      </c>
      <c r="F1020" s="12" t="s">
        <v>37</v>
      </c>
      <c r="G1020" s="12">
        <v>0.1</v>
      </c>
      <c r="H1020" s="12">
        <v>9.99</v>
      </c>
      <c r="I1020" s="12">
        <v>4.78</v>
      </c>
      <c r="J1020" s="12">
        <v>1821</v>
      </c>
      <c r="K1020" s="7" t="str">
        <f>IF(COUNTIF(Table1[Customer ID],Table1[[#This Row],[Customer ID]])&gt;1,"Repeat Customer","One-Time Customer")</f>
        <v>Repeat Customer</v>
      </c>
      <c r="L1020" s="12" t="s">
        <v>1812</v>
      </c>
      <c r="M1020" s="12" t="s">
        <v>27</v>
      </c>
      <c r="N1020" s="12" t="s">
        <v>114</v>
      </c>
      <c r="O1020" s="12" t="s">
        <v>29</v>
      </c>
      <c r="P1020" s="12" t="s">
        <v>93</v>
      </c>
      <c r="Q1020" s="12" t="s">
        <v>59</v>
      </c>
      <c r="R1020" s="12" t="s">
        <v>1811</v>
      </c>
      <c r="S1020" s="12">
        <v>0.4</v>
      </c>
      <c r="T1020" s="7">
        <f>Table1[[#This Row],[Profit]]/Table1[[#This Row],[Sales]]</f>
        <v>1.7060311200651549E-2</v>
      </c>
      <c r="U1020" s="12" t="s">
        <v>33</v>
      </c>
      <c r="V1020" s="12" t="s">
        <v>53</v>
      </c>
      <c r="W1020" s="12" t="s">
        <v>71</v>
      </c>
      <c r="X1020" s="12" t="s">
        <v>90</v>
      </c>
      <c r="Y1020" s="12">
        <v>10177</v>
      </c>
      <c r="Z1020" s="13">
        <v>42109</v>
      </c>
      <c r="AA1020" s="14" t="str">
        <f>TEXT(Table1[[#This Row],[Order Date]],"mmmm")</f>
        <v>April</v>
      </c>
      <c r="AB1020" s="8" t="str">
        <f>TEXT(Table1[[#This Row],[Order Date]],"yyyy")</f>
        <v>2015</v>
      </c>
      <c r="AC1020" s="13">
        <v>42112</v>
      </c>
      <c r="AD1020" s="12">
        <v>7.9599999999999991</v>
      </c>
      <c r="AE1020" s="12">
        <v>47</v>
      </c>
      <c r="AF1020" s="12">
        <v>466.58</v>
      </c>
      <c r="AG1020" s="12">
        <v>47108</v>
      </c>
      <c r="AH1020" s="7" t="str">
        <f>IF(COUNTIF(Returns!$A$2:$A$1635,Orders!AG1020)&gt;0,"Returned","Not Returned")</f>
        <v>Not Returned</v>
      </c>
    </row>
    <row r="1021" spans="5:34" ht="12.75" customHeight="1" thickTop="1" thickBot="1" x14ac:dyDescent="0.3">
      <c r="E1021" s="9">
        <v>6624</v>
      </c>
      <c r="F1021" s="2" t="s">
        <v>37</v>
      </c>
      <c r="G1021" s="2">
        <v>0.08</v>
      </c>
      <c r="H1021" s="2">
        <v>175.99</v>
      </c>
      <c r="I1021" s="2">
        <v>8.99</v>
      </c>
      <c r="J1021" s="2">
        <v>1821</v>
      </c>
      <c r="K1021" s="7" t="str">
        <f>IF(COUNTIF(Table1[Customer ID],Table1[[#This Row],[Customer ID]])&gt;1,"Repeat Customer","One-Time Customer")</f>
        <v>Repeat Customer</v>
      </c>
      <c r="L1021" s="2" t="s">
        <v>1812</v>
      </c>
      <c r="M1021" s="2" t="s">
        <v>27</v>
      </c>
      <c r="N1021" s="2" t="s">
        <v>114</v>
      </c>
      <c r="O1021" s="2" t="s">
        <v>77</v>
      </c>
      <c r="P1021" s="2" t="s">
        <v>78</v>
      </c>
      <c r="Q1021" s="2" t="s">
        <v>59</v>
      </c>
      <c r="R1021" s="2" t="s">
        <v>168</v>
      </c>
      <c r="S1021" s="2">
        <v>0.56999999999999995</v>
      </c>
      <c r="T1021" s="7">
        <f>Table1[[#This Row],[Profit]]/Table1[[#This Row],[Sales]]</f>
        <v>-0.20041245214324069</v>
      </c>
      <c r="U1021" s="2" t="s">
        <v>33</v>
      </c>
      <c r="V1021" s="2" t="s">
        <v>53</v>
      </c>
      <c r="W1021" s="2" t="s">
        <v>71</v>
      </c>
      <c r="X1021" s="2" t="s">
        <v>90</v>
      </c>
      <c r="Y1021" s="2">
        <v>10177</v>
      </c>
      <c r="Z1021" s="10">
        <v>42109</v>
      </c>
      <c r="AA1021" s="14" t="str">
        <f>TEXT(Table1[[#This Row],[Order Date]],"mmmm")</f>
        <v>April</v>
      </c>
      <c r="AB1021" s="8" t="str">
        <f>TEXT(Table1[[#This Row],[Order Date]],"yyyy")</f>
        <v>2015</v>
      </c>
      <c r="AC1021" s="10">
        <v>42110</v>
      </c>
      <c r="AD1021" s="2">
        <v>-459.08280000000002</v>
      </c>
      <c r="AE1021" s="2">
        <v>16</v>
      </c>
      <c r="AF1021" s="2">
        <v>2290.69</v>
      </c>
      <c r="AG1021" s="2">
        <v>47108</v>
      </c>
      <c r="AH1021" s="7" t="str">
        <f>IF(COUNTIF(Returns!$A$2:$A$1635,Orders!AG1021)&gt;0,"Returned","Not Returned")</f>
        <v>Not Returned</v>
      </c>
    </row>
    <row r="1022" spans="5:34" ht="12.75" customHeight="1" thickTop="1" thickBot="1" x14ac:dyDescent="0.3">
      <c r="E1022" s="11">
        <v>19596</v>
      </c>
      <c r="F1022" s="12" t="s">
        <v>56</v>
      </c>
      <c r="G1022" s="12">
        <v>0.1</v>
      </c>
      <c r="H1022" s="12">
        <v>52.99</v>
      </c>
      <c r="I1022" s="12">
        <v>19.989999999999998</v>
      </c>
      <c r="J1022" s="12">
        <v>1826</v>
      </c>
      <c r="K1022" s="7" t="str">
        <f>IF(COUNTIF(Table1[Customer ID],Table1[[#This Row],[Customer ID]])&gt;1,"Repeat Customer","One-Time Customer")</f>
        <v>Repeat Customer</v>
      </c>
      <c r="L1022" s="12" t="s">
        <v>1814</v>
      </c>
      <c r="M1022" s="12" t="s">
        <v>27</v>
      </c>
      <c r="N1022" s="12" t="s">
        <v>28</v>
      </c>
      <c r="O1022" s="12" t="s">
        <v>29</v>
      </c>
      <c r="P1022" s="12" t="s">
        <v>141</v>
      </c>
      <c r="Q1022" s="12" t="s">
        <v>59</v>
      </c>
      <c r="R1022" s="12" t="s">
        <v>1815</v>
      </c>
      <c r="S1022" s="12">
        <v>0.81</v>
      </c>
      <c r="T1022" s="7">
        <f>Table1[[#This Row],[Profit]]/Table1[[#This Row],[Sales]]</f>
        <v>-1.5319470363458634</v>
      </c>
      <c r="U1022" s="12" t="s">
        <v>33</v>
      </c>
      <c r="V1022" s="12" t="s">
        <v>61</v>
      </c>
      <c r="W1022" s="12" t="s">
        <v>330</v>
      </c>
      <c r="X1022" s="12" t="s">
        <v>1816</v>
      </c>
      <c r="Y1022" s="12">
        <v>52722</v>
      </c>
      <c r="Z1022" s="13">
        <v>42112</v>
      </c>
      <c r="AA1022" s="14" t="str">
        <f>TEXT(Table1[[#This Row],[Order Date]],"mmmm")</f>
        <v>April</v>
      </c>
      <c r="AB1022" s="8" t="str">
        <f>TEXT(Table1[[#This Row],[Order Date]],"yyyy")</f>
        <v>2015</v>
      </c>
      <c r="AC1022" s="13">
        <v>42113</v>
      </c>
      <c r="AD1022" s="12">
        <v>-517.16999999999996</v>
      </c>
      <c r="AE1022" s="12">
        <v>7</v>
      </c>
      <c r="AF1022" s="12">
        <v>337.59</v>
      </c>
      <c r="AG1022" s="12">
        <v>86958</v>
      </c>
      <c r="AH1022" s="7" t="str">
        <f>IF(COUNTIF(Returns!$A$2:$A$1635,Orders!AG1022)&gt;0,"Returned","Not Returned")</f>
        <v>Not Returned</v>
      </c>
    </row>
    <row r="1023" spans="5:34" ht="12.75" customHeight="1" thickTop="1" thickBot="1" x14ac:dyDescent="0.3">
      <c r="E1023" s="9">
        <v>18199</v>
      </c>
      <c r="F1023" s="2" t="s">
        <v>56</v>
      </c>
      <c r="G1023" s="2">
        <v>0</v>
      </c>
      <c r="H1023" s="2">
        <v>9.27</v>
      </c>
      <c r="I1023" s="2">
        <v>4.3899999999999997</v>
      </c>
      <c r="J1023" s="2">
        <v>1826</v>
      </c>
      <c r="K1023" s="7" t="str">
        <f>IF(COUNTIF(Table1[Customer ID],Table1[[#This Row],[Customer ID]])&gt;1,"Repeat Customer","One-Time Customer")</f>
        <v>Repeat Customer</v>
      </c>
      <c r="L1023" s="2" t="s">
        <v>1814</v>
      </c>
      <c r="M1023" s="2" t="s">
        <v>49</v>
      </c>
      <c r="N1023" s="2" t="s">
        <v>28</v>
      </c>
      <c r="O1023" s="2" t="s">
        <v>29</v>
      </c>
      <c r="P1023" s="2" t="s">
        <v>93</v>
      </c>
      <c r="Q1023" s="2" t="s">
        <v>31</v>
      </c>
      <c r="R1023" s="2" t="s">
        <v>1817</v>
      </c>
      <c r="S1023" s="2">
        <v>0.38</v>
      </c>
      <c r="T1023" s="7">
        <f>Table1[[#This Row],[Profit]]/Table1[[#This Row],[Sales]]</f>
        <v>-0.71455399061032865</v>
      </c>
      <c r="U1023" s="2" t="s">
        <v>33</v>
      </c>
      <c r="V1023" s="2" t="s">
        <v>61</v>
      </c>
      <c r="W1023" s="2" t="s">
        <v>330</v>
      </c>
      <c r="X1023" s="2" t="s">
        <v>1816</v>
      </c>
      <c r="Y1023" s="2">
        <v>52722</v>
      </c>
      <c r="Z1023" s="10">
        <v>42136</v>
      </c>
      <c r="AA1023" s="14" t="str">
        <f>TEXT(Table1[[#This Row],[Order Date]],"mmmm")</f>
        <v>May</v>
      </c>
      <c r="AB1023" s="8" t="str">
        <f>TEXT(Table1[[#This Row],[Order Date]],"yyyy")</f>
        <v>2015</v>
      </c>
      <c r="AC1023" s="10">
        <v>42138</v>
      </c>
      <c r="AD1023" s="2">
        <v>-7.61</v>
      </c>
      <c r="AE1023" s="2">
        <v>1</v>
      </c>
      <c r="AF1023" s="2">
        <v>10.65</v>
      </c>
      <c r="AG1023" s="2">
        <v>86959</v>
      </c>
      <c r="AH1023" s="7" t="str">
        <f>IF(COUNTIF(Returns!$A$2:$A$1635,Orders!AG1023)&gt;0,"Returned","Not Returned")</f>
        <v>Not Returned</v>
      </c>
    </row>
    <row r="1024" spans="5:34" ht="12.75" customHeight="1" thickTop="1" thickBot="1" x14ac:dyDescent="0.3">
      <c r="E1024" s="11">
        <v>20551</v>
      </c>
      <c r="F1024" s="12" t="s">
        <v>37</v>
      </c>
      <c r="G1024" s="12">
        <v>0</v>
      </c>
      <c r="H1024" s="12">
        <v>5.98</v>
      </c>
      <c r="I1024" s="12">
        <v>0.96</v>
      </c>
      <c r="J1024" s="12">
        <v>1827</v>
      </c>
      <c r="K1024" s="7" t="str">
        <f>IF(COUNTIF(Table1[Customer ID],Table1[[#This Row],[Customer ID]])&gt;1,"Repeat Customer","One-Time Customer")</f>
        <v>Repeat Customer</v>
      </c>
      <c r="L1024" s="12" t="s">
        <v>1818</v>
      </c>
      <c r="M1024" s="12" t="s">
        <v>49</v>
      </c>
      <c r="N1024" s="12" t="s">
        <v>28</v>
      </c>
      <c r="O1024" s="12" t="s">
        <v>29</v>
      </c>
      <c r="P1024" s="12" t="s">
        <v>30</v>
      </c>
      <c r="Q1024" s="12" t="s">
        <v>31</v>
      </c>
      <c r="R1024" s="12" t="s">
        <v>1819</v>
      </c>
      <c r="S1024" s="12">
        <v>0.6</v>
      </c>
      <c r="T1024" s="7">
        <f>Table1[[#This Row],[Profit]]/Table1[[#This Row],[Sales]]</f>
        <v>0.69</v>
      </c>
      <c r="U1024" s="12" t="s">
        <v>33</v>
      </c>
      <c r="V1024" s="12" t="s">
        <v>61</v>
      </c>
      <c r="W1024" s="12" t="s">
        <v>330</v>
      </c>
      <c r="X1024" s="12" t="s">
        <v>150</v>
      </c>
      <c r="Y1024" s="12">
        <v>52601</v>
      </c>
      <c r="Z1024" s="13">
        <v>42054</v>
      </c>
      <c r="AA1024" s="14" t="str">
        <f>TEXT(Table1[[#This Row],[Order Date]],"mmmm")</f>
        <v>February</v>
      </c>
      <c r="AB1024" s="8" t="str">
        <f>TEXT(Table1[[#This Row],[Order Date]],"yyyy")</f>
        <v>2015</v>
      </c>
      <c r="AC1024" s="13">
        <v>42055</v>
      </c>
      <c r="AD1024" s="12">
        <v>38.039699999999996</v>
      </c>
      <c r="AE1024" s="12">
        <v>9</v>
      </c>
      <c r="AF1024" s="12">
        <v>55.13</v>
      </c>
      <c r="AG1024" s="12">
        <v>86956</v>
      </c>
      <c r="AH1024" s="7" t="str">
        <f>IF(COUNTIF(Returns!$A$2:$A$1635,Orders!AG1024)&gt;0,"Returned","Not Returned")</f>
        <v>Not Returned</v>
      </c>
    </row>
    <row r="1025" spans="5:34" ht="12.75" customHeight="1" thickTop="1" thickBot="1" x14ac:dyDescent="0.3">
      <c r="E1025" s="9">
        <v>19597</v>
      </c>
      <c r="F1025" s="2" t="s">
        <v>56</v>
      </c>
      <c r="G1025" s="2">
        <v>7.0000000000000007E-2</v>
      </c>
      <c r="H1025" s="2">
        <v>100.98</v>
      </c>
      <c r="I1025" s="2">
        <v>57.38</v>
      </c>
      <c r="J1025" s="2">
        <v>1827</v>
      </c>
      <c r="K1025" s="7" t="str">
        <f>IF(COUNTIF(Table1[Customer ID],Table1[[#This Row],[Customer ID]])&gt;1,"Repeat Customer","One-Time Customer")</f>
        <v>Repeat Customer</v>
      </c>
      <c r="L1025" s="2" t="s">
        <v>1818</v>
      </c>
      <c r="M1025" s="2" t="s">
        <v>39</v>
      </c>
      <c r="N1025" s="2" t="s">
        <v>28</v>
      </c>
      <c r="O1025" s="2" t="s">
        <v>41</v>
      </c>
      <c r="P1025" s="2" t="s">
        <v>191</v>
      </c>
      <c r="Q1025" s="2" t="s">
        <v>121</v>
      </c>
      <c r="R1025" s="2" t="s">
        <v>1820</v>
      </c>
      <c r="S1025" s="2">
        <v>0.78</v>
      </c>
      <c r="T1025" s="7">
        <f>Table1[[#This Row],[Profit]]/Table1[[#This Row],[Sales]]</f>
        <v>-1.9963774846739737</v>
      </c>
      <c r="U1025" s="2" t="s">
        <v>33</v>
      </c>
      <c r="V1025" s="2" t="s">
        <v>61</v>
      </c>
      <c r="W1025" s="2" t="s">
        <v>330</v>
      </c>
      <c r="X1025" s="2" t="s">
        <v>150</v>
      </c>
      <c r="Y1025" s="2">
        <v>52601</v>
      </c>
      <c r="Z1025" s="10">
        <v>42112</v>
      </c>
      <c r="AA1025" s="14" t="str">
        <f>TEXT(Table1[[#This Row],[Order Date]],"mmmm")</f>
        <v>April</v>
      </c>
      <c r="AB1025" s="8" t="str">
        <f>TEXT(Table1[[#This Row],[Order Date]],"yyyy")</f>
        <v>2015</v>
      </c>
      <c r="AC1025" s="10">
        <v>42115</v>
      </c>
      <c r="AD1025" s="2">
        <v>-429.86</v>
      </c>
      <c r="AE1025" s="2">
        <v>2</v>
      </c>
      <c r="AF1025" s="2">
        <v>215.32</v>
      </c>
      <c r="AG1025" s="2">
        <v>86958</v>
      </c>
      <c r="AH1025" s="7" t="str">
        <f>IF(COUNTIF(Returns!$A$2:$A$1635,Orders!AG1025)&gt;0,"Returned","Not Returned")</f>
        <v>Not Returned</v>
      </c>
    </row>
    <row r="1026" spans="5:34" ht="12.75" customHeight="1" thickTop="1" thickBot="1" x14ac:dyDescent="0.3">
      <c r="E1026" s="11">
        <v>19598</v>
      </c>
      <c r="F1026" s="12" t="s">
        <v>56</v>
      </c>
      <c r="G1026" s="12">
        <v>0.03</v>
      </c>
      <c r="H1026" s="12">
        <v>85.99</v>
      </c>
      <c r="I1026" s="12">
        <v>0.99</v>
      </c>
      <c r="J1026" s="12">
        <v>1827</v>
      </c>
      <c r="K1026" s="7" t="str">
        <f>IF(COUNTIF(Table1[Customer ID],Table1[[#This Row],[Customer ID]])&gt;1,"Repeat Customer","One-Time Customer")</f>
        <v>Repeat Customer</v>
      </c>
      <c r="L1026" s="12" t="s">
        <v>1818</v>
      </c>
      <c r="M1026" s="12" t="s">
        <v>49</v>
      </c>
      <c r="N1026" s="12" t="s">
        <v>28</v>
      </c>
      <c r="O1026" s="12" t="s">
        <v>77</v>
      </c>
      <c r="P1026" s="12" t="s">
        <v>78</v>
      </c>
      <c r="Q1026" s="12" t="s">
        <v>31</v>
      </c>
      <c r="R1026" s="12" t="s">
        <v>417</v>
      </c>
      <c r="S1026" s="12">
        <v>0.55000000000000004</v>
      </c>
      <c r="T1026" s="7">
        <f>Table1[[#This Row],[Profit]]/Table1[[#This Row],[Sales]]</f>
        <v>0.69</v>
      </c>
      <c r="U1026" s="12" t="s">
        <v>33</v>
      </c>
      <c r="V1026" s="12" t="s">
        <v>61</v>
      </c>
      <c r="W1026" s="12" t="s">
        <v>330</v>
      </c>
      <c r="X1026" s="12" t="s">
        <v>150</v>
      </c>
      <c r="Y1026" s="12">
        <v>52601</v>
      </c>
      <c r="Z1026" s="13">
        <v>42112</v>
      </c>
      <c r="AA1026" s="14" t="str">
        <f>TEXT(Table1[[#This Row],[Order Date]],"mmmm")</f>
        <v>April</v>
      </c>
      <c r="AB1026" s="8" t="str">
        <f>TEXT(Table1[[#This Row],[Order Date]],"yyyy")</f>
        <v>2015</v>
      </c>
      <c r="AC1026" s="13">
        <v>42114</v>
      </c>
      <c r="AD1026" s="12">
        <v>264.16649999999998</v>
      </c>
      <c r="AE1026" s="12">
        <v>5</v>
      </c>
      <c r="AF1026" s="12">
        <v>382.85</v>
      </c>
      <c r="AG1026" s="12">
        <v>86958</v>
      </c>
      <c r="AH1026" s="7" t="str">
        <f>IF(COUNTIF(Returns!$A$2:$A$1635,Orders!AG1026)&gt;0,"Returned","Not Returned")</f>
        <v>Not Returned</v>
      </c>
    </row>
    <row r="1027" spans="5:34" ht="12.75" customHeight="1" thickTop="1" thickBot="1" x14ac:dyDescent="0.3">
      <c r="E1027" s="9">
        <v>20553</v>
      </c>
      <c r="F1027" s="2" t="s">
        <v>37</v>
      </c>
      <c r="G1027" s="2">
        <v>0.02</v>
      </c>
      <c r="H1027" s="2">
        <v>5.98</v>
      </c>
      <c r="I1027" s="2">
        <v>5.46</v>
      </c>
      <c r="J1027" s="2">
        <v>1828</v>
      </c>
      <c r="K1027" s="7" t="str">
        <f>IF(COUNTIF(Table1[Customer ID],Table1[[#This Row],[Customer ID]])&gt;1,"Repeat Customer","One-Time Customer")</f>
        <v>Repeat Customer</v>
      </c>
      <c r="L1027" s="2" t="s">
        <v>1821</v>
      </c>
      <c r="M1027" s="2" t="s">
        <v>49</v>
      </c>
      <c r="N1027" s="2" t="s">
        <v>28</v>
      </c>
      <c r="O1027" s="2" t="s">
        <v>29</v>
      </c>
      <c r="P1027" s="2" t="s">
        <v>93</v>
      </c>
      <c r="Q1027" s="2" t="s">
        <v>59</v>
      </c>
      <c r="R1027" s="2" t="s">
        <v>1051</v>
      </c>
      <c r="S1027" s="2">
        <v>0.36</v>
      </c>
      <c r="T1027" s="7">
        <f>Table1[[#This Row],[Profit]]/Table1[[#This Row],[Sales]]</f>
        <v>-1.0517857142857143</v>
      </c>
      <c r="U1027" s="2" t="s">
        <v>33</v>
      </c>
      <c r="V1027" s="2" t="s">
        <v>61</v>
      </c>
      <c r="W1027" s="2" t="s">
        <v>330</v>
      </c>
      <c r="X1027" s="2" t="s">
        <v>1822</v>
      </c>
      <c r="Y1027" s="2">
        <v>50613</v>
      </c>
      <c r="Z1027" s="10">
        <v>42054</v>
      </c>
      <c r="AA1027" s="14" t="str">
        <f>TEXT(Table1[[#This Row],[Order Date]],"mmmm")</f>
        <v>February</v>
      </c>
      <c r="AB1027" s="8" t="str">
        <f>TEXT(Table1[[#This Row],[Order Date]],"yyyy")</f>
        <v>2015</v>
      </c>
      <c r="AC1027" s="10">
        <v>42055</v>
      </c>
      <c r="AD1027" s="2">
        <v>-47.12</v>
      </c>
      <c r="AE1027" s="2">
        <v>7</v>
      </c>
      <c r="AF1027" s="2">
        <v>44.8</v>
      </c>
      <c r="AG1027" s="2">
        <v>86956</v>
      </c>
      <c r="AH1027" s="7" t="str">
        <f>IF(COUNTIF(Returns!$A$2:$A$1635,Orders!AG1027)&gt;0,"Returned","Not Returned")</f>
        <v>Not Returned</v>
      </c>
    </row>
    <row r="1028" spans="5:34" ht="12.75" customHeight="1" thickTop="1" thickBot="1" x14ac:dyDescent="0.3">
      <c r="E1028" s="11">
        <v>21383</v>
      </c>
      <c r="F1028" s="12" t="s">
        <v>106</v>
      </c>
      <c r="G1028" s="12">
        <v>0.05</v>
      </c>
      <c r="H1028" s="12">
        <v>7.1</v>
      </c>
      <c r="I1028" s="12">
        <v>6.05</v>
      </c>
      <c r="J1028" s="12">
        <v>1828</v>
      </c>
      <c r="K1028" s="7" t="str">
        <f>IF(COUNTIF(Table1[Customer ID],Table1[[#This Row],[Customer ID]])&gt;1,"Repeat Customer","One-Time Customer")</f>
        <v>Repeat Customer</v>
      </c>
      <c r="L1028" s="12" t="s">
        <v>1821</v>
      </c>
      <c r="M1028" s="12" t="s">
        <v>49</v>
      </c>
      <c r="N1028" s="12" t="s">
        <v>28</v>
      </c>
      <c r="O1028" s="12" t="s">
        <v>29</v>
      </c>
      <c r="P1028" s="12" t="s">
        <v>109</v>
      </c>
      <c r="Q1028" s="12" t="s">
        <v>59</v>
      </c>
      <c r="R1028" s="12" t="s">
        <v>651</v>
      </c>
      <c r="S1028" s="12">
        <v>0.39</v>
      </c>
      <c r="T1028" s="7">
        <f>Table1[[#This Row],[Profit]]/Table1[[#This Row],[Sales]]</f>
        <v>-1.0025349044459848</v>
      </c>
      <c r="U1028" s="12" t="s">
        <v>33</v>
      </c>
      <c r="V1028" s="12" t="s">
        <v>61</v>
      </c>
      <c r="W1028" s="12" t="s">
        <v>330</v>
      </c>
      <c r="X1028" s="12" t="s">
        <v>1822</v>
      </c>
      <c r="Y1028" s="12">
        <v>50613</v>
      </c>
      <c r="Z1028" s="13">
        <v>42010</v>
      </c>
      <c r="AA1028" s="14" t="str">
        <f>TEXT(Table1[[#This Row],[Order Date]],"mmmm")</f>
        <v>January</v>
      </c>
      <c r="AB1028" s="8" t="str">
        <f>TEXT(Table1[[#This Row],[Order Date]],"yyyy")</f>
        <v>2015</v>
      </c>
      <c r="AC1028" s="13">
        <v>42010</v>
      </c>
      <c r="AD1028" s="12">
        <v>-101.24600000000001</v>
      </c>
      <c r="AE1028" s="12">
        <v>14</v>
      </c>
      <c r="AF1028" s="12">
        <v>100.99</v>
      </c>
      <c r="AG1028" s="12">
        <v>86960</v>
      </c>
      <c r="AH1028" s="7" t="str">
        <f>IF(COUNTIF(Returns!$A$2:$A$1635,Orders!AG1028)&gt;0,"Returned","Not Returned")</f>
        <v>Not Returned</v>
      </c>
    </row>
    <row r="1029" spans="5:34" ht="12.75" customHeight="1" thickTop="1" thickBot="1" x14ac:dyDescent="0.3">
      <c r="E1029" s="9">
        <v>21384</v>
      </c>
      <c r="F1029" s="2" t="s">
        <v>106</v>
      </c>
      <c r="G1029" s="2">
        <v>0.04</v>
      </c>
      <c r="H1029" s="2">
        <v>20.95</v>
      </c>
      <c r="I1029" s="2">
        <v>4</v>
      </c>
      <c r="J1029" s="2">
        <v>1828</v>
      </c>
      <c r="K1029" s="7" t="str">
        <f>IF(COUNTIF(Table1[Customer ID],Table1[[#This Row],[Customer ID]])&gt;1,"Repeat Customer","One-Time Customer")</f>
        <v>Repeat Customer</v>
      </c>
      <c r="L1029" s="2" t="s">
        <v>1821</v>
      </c>
      <c r="M1029" s="2" t="s">
        <v>49</v>
      </c>
      <c r="N1029" s="2" t="s">
        <v>28</v>
      </c>
      <c r="O1029" s="2" t="s">
        <v>77</v>
      </c>
      <c r="P1029" s="2" t="s">
        <v>180</v>
      </c>
      <c r="Q1029" s="2" t="s">
        <v>59</v>
      </c>
      <c r="R1029" s="2" t="s">
        <v>1591</v>
      </c>
      <c r="S1029" s="2">
        <v>0.6</v>
      </c>
      <c r="T1029" s="7">
        <f>Table1[[#This Row],[Profit]]/Table1[[#This Row],[Sales]]</f>
        <v>-1.3233844854286921E-2</v>
      </c>
      <c r="U1029" s="2" t="s">
        <v>33</v>
      </c>
      <c r="V1029" s="2" t="s">
        <v>61</v>
      </c>
      <c r="W1029" s="2" t="s">
        <v>330</v>
      </c>
      <c r="X1029" s="2" t="s">
        <v>1822</v>
      </c>
      <c r="Y1029" s="2">
        <v>50613</v>
      </c>
      <c r="Z1029" s="10">
        <v>42010</v>
      </c>
      <c r="AA1029" s="14" t="str">
        <f>TEXT(Table1[[#This Row],[Order Date]],"mmmm")</f>
        <v>January</v>
      </c>
      <c r="AB1029" s="8" t="str">
        <f>TEXT(Table1[[#This Row],[Order Date]],"yyyy")</f>
        <v>2015</v>
      </c>
      <c r="AC1029" s="10">
        <v>42015</v>
      </c>
      <c r="AD1029" s="2">
        <v>-1.88</v>
      </c>
      <c r="AE1029" s="2">
        <v>7</v>
      </c>
      <c r="AF1029" s="2">
        <v>142.06</v>
      </c>
      <c r="AG1029" s="2">
        <v>86960</v>
      </c>
      <c r="AH1029" s="7" t="str">
        <f>IF(COUNTIF(Returns!$A$2:$A$1635,Orders!AG1029)&gt;0,"Returned","Not Returned")</f>
        <v>Not Returned</v>
      </c>
    </row>
    <row r="1030" spans="5:34" ht="12.75" customHeight="1" thickTop="1" thickBot="1" x14ac:dyDescent="0.3">
      <c r="E1030" s="11">
        <v>23430</v>
      </c>
      <c r="F1030" s="12" t="s">
        <v>47</v>
      </c>
      <c r="G1030" s="12">
        <v>0.01</v>
      </c>
      <c r="H1030" s="12">
        <v>10.64</v>
      </c>
      <c r="I1030" s="12">
        <v>5.16</v>
      </c>
      <c r="J1030" s="12">
        <v>1829</v>
      </c>
      <c r="K1030" s="7" t="str">
        <f>IF(COUNTIF(Table1[Customer ID],Table1[[#This Row],[Customer ID]])&gt;1,"Repeat Customer","One-Time Customer")</f>
        <v>Repeat Customer</v>
      </c>
      <c r="L1030" s="12" t="s">
        <v>1823</v>
      </c>
      <c r="M1030" s="12" t="s">
        <v>27</v>
      </c>
      <c r="N1030" s="12" t="s">
        <v>28</v>
      </c>
      <c r="O1030" s="12" t="s">
        <v>41</v>
      </c>
      <c r="P1030" s="12" t="s">
        <v>50</v>
      </c>
      <c r="Q1030" s="12" t="s">
        <v>59</v>
      </c>
      <c r="R1030" s="12" t="s">
        <v>851</v>
      </c>
      <c r="S1030" s="12">
        <v>0.56999999999999995</v>
      </c>
      <c r="T1030" s="7">
        <f>Table1[[#This Row],[Profit]]/Table1[[#This Row],[Sales]]</f>
        <v>-0.19976076555023922</v>
      </c>
      <c r="U1030" s="12" t="s">
        <v>33</v>
      </c>
      <c r="V1030" s="12" t="s">
        <v>61</v>
      </c>
      <c r="W1030" s="12" t="s">
        <v>330</v>
      </c>
      <c r="X1030" s="12" t="s">
        <v>1824</v>
      </c>
      <c r="Y1030" s="12">
        <v>52402</v>
      </c>
      <c r="Z1030" s="13">
        <v>42088</v>
      </c>
      <c r="AA1030" s="14" t="str">
        <f>TEXT(Table1[[#This Row],[Order Date]],"mmmm")</f>
        <v>March</v>
      </c>
      <c r="AB1030" s="8" t="str">
        <f>TEXT(Table1[[#This Row],[Order Date]],"yyyy")</f>
        <v>2015</v>
      </c>
      <c r="AC1030" s="13">
        <v>42090</v>
      </c>
      <c r="AD1030" s="12">
        <v>-11.69</v>
      </c>
      <c r="AE1030" s="12">
        <v>5</v>
      </c>
      <c r="AF1030" s="12">
        <v>58.52</v>
      </c>
      <c r="AG1030" s="12">
        <v>86957</v>
      </c>
      <c r="AH1030" s="7" t="str">
        <f>IF(COUNTIF(Returns!$A$2:$A$1635,Orders!AG1030)&gt;0,"Returned","Not Returned")</f>
        <v>Not Returned</v>
      </c>
    </row>
    <row r="1031" spans="5:34" ht="12.75" customHeight="1" thickTop="1" thickBot="1" x14ac:dyDescent="0.3">
      <c r="E1031" s="9">
        <v>21385</v>
      </c>
      <c r="F1031" s="2" t="s">
        <v>106</v>
      </c>
      <c r="G1031" s="2">
        <v>0.05</v>
      </c>
      <c r="H1031" s="2">
        <v>39.06</v>
      </c>
      <c r="I1031" s="2">
        <v>10.55</v>
      </c>
      <c r="J1031" s="2">
        <v>1829</v>
      </c>
      <c r="K1031" s="7" t="str">
        <f>IF(COUNTIF(Table1[Customer ID],Table1[[#This Row],[Customer ID]])&gt;1,"Repeat Customer","One-Time Customer")</f>
        <v>Repeat Customer</v>
      </c>
      <c r="L1031" s="2" t="s">
        <v>1823</v>
      </c>
      <c r="M1031" s="2" t="s">
        <v>49</v>
      </c>
      <c r="N1031" s="2" t="s">
        <v>28</v>
      </c>
      <c r="O1031" s="2" t="s">
        <v>29</v>
      </c>
      <c r="P1031" s="2" t="s">
        <v>109</v>
      </c>
      <c r="Q1031" s="2" t="s">
        <v>59</v>
      </c>
      <c r="R1031" s="2" t="s">
        <v>1132</v>
      </c>
      <c r="S1031" s="2">
        <v>0.37</v>
      </c>
      <c r="T1031" s="7">
        <f>Table1[[#This Row],[Profit]]/Table1[[#This Row],[Sales]]</f>
        <v>0.69</v>
      </c>
      <c r="U1031" s="2" t="s">
        <v>33</v>
      </c>
      <c r="V1031" s="2" t="s">
        <v>61</v>
      </c>
      <c r="W1031" s="2" t="s">
        <v>330</v>
      </c>
      <c r="X1031" s="2" t="s">
        <v>1824</v>
      </c>
      <c r="Y1031" s="2">
        <v>52402</v>
      </c>
      <c r="Z1031" s="10">
        <v>42010</v>
      </c>
      <c r="AA1031" s="14" t="str">
        <f>TEXT(Table1[[#This Row],[Order Date]],"mmmm")</f>
        <v>January</v>
      </c>
      <c r="AB1031" s="8" t="str">
        <f>TEXT(Table1[[#This Row],[Order Date]],"yyyy")</f>
        <v>2015</v>
      </c>
      <c r="AC1031" s="10">
        <v>42017</v>
      </c>
      <c r="AD1031" s="2">
        <v>250.98059999999998</v>
      </c>
      <c r="AE1031" s="2">
        <v>9</v>
      </c>
      <c r="AF1031" s="2">
        <v>363.74</v>
      </c>
      <c r="AG1031" s="2">
        <v>86960</v>
      </c>
      <c r="AH1031" s="7" t="str">
        <f>IF(COUNTIF(Returns!$A$2:$A$1635,Orders!AG1031)&gt;0,"Returned","Not Returned")</f>
        <v>Not Returned</v>
      </c>
    </row>
    <row r="1032" spans="5:34" ht="12.75" customHeight="1" thickTop="1" thickBot="1" x14ac:dyDescent="0.3">
      <c r="E1032" s="11">
        <v>21386</v>
      </c>
      <c r="F1032" s="12" t="s">
        <v>106</v>
      </c>
      <c r="G1032" s="12">
        <v>0.04</v>
      </c>
      <c r="H1032" s="12">
        <v>3.52</v>
      </c>
      <c r="I1032" s="12">
        <v>6.83</v>
      </c>
      <c r="J1032" s="12">
        <v>1829</v>
      </c>
      <c r="K1032" s="7" t="str">
        <f>IF(COUNTIF(Table1[Customer ID],Table1[[#This Row],[Customer ID]])&gt;1,"Repeat Customer","One-Time Customer")</f>
        <v>Repeat Customer</v>
      </c>
      <c r="L1032" s="12" t="s">
        <v>1823</v>
      </c>
      <c r="M1032" s="12" t="s">
        <v>49</v>
      </c>
      <c r="N1032" s="12" t="s">
        <v>28</v>
      </c>
      <c r="O1032" s="12" t="s">
        <v>29</v>
      </c>
      <c r="P1032" s="12" t="s">
        <v>109</v>
      </c>
      <c r="Q1032" s="12" t="s">
        <v>59</v>
      </c>
      <c r="R1032" s="12" t="s">
        <v>1825</v>
      </c>
      <c r="S1032" s="12">
        <v>0.38</v>
      </c>
      <c r="T1032" s="7">
        <f>Table1[[#This Row],[Profit]]/Table1[[#This Row],[Sales]]</f>
        <v>-3.6254237288135593</v>
      </c>
      <c r="U1032" s="12" t="s">
        <v>33</v>
      </c>
      <c r="V1032" s="12" t="s">
        <v>61</v>
      </c>
      <c r="W1032" s="12" t="s">
        <v>330</v>
      </c>
      <c r="X1032" s="12" t="s">
        <v>1824</v>
      </c>
      <c r="Y1032" s="12">
        <v>52402</v>
      </c>
      <c r="Z1032" s="13">
        <v>42010</v>
      </c>
      <c r="AA1032" s="14" t="str">
        <f>TEXT(Table1[[#This Row],[Order Date]],"mmmm")</f>
        <v>January</v>
      </c>
      <c r="AB1032" s="8" t="str">
        <f>TEXT(Table1[[#This Row],[Order Date]],"yyyy")</f>
        <v>2015</v>
      </c>
      <c r="AC1032" s="13">
        <v>42019</v>
      </c>
      <c r="AD1032" s="12">
        <v>-57.753</v>
      </c>
      <c r="AE1032" s="12">
        <v>4</v>
      </c>
      <c r="AF1032" s="12">
        <v>15.93</v>
      </c>
      <c r="AG1032" s="12">
        <v>86960</v>
      </c>
      <c r="AH1032" s="7" t="str">
        <f>IF(COUNTIF(Returns!$A$2:$A$1635,Orders!AG1032)&gt;0,"Returned","Not Returned")</f>
        <v>Not Returned</v>
      </c>
    </row>
    <row r="1033" spans="5:34" ht="12.75" customHeight="1" thickTop="1" thickBot="1" x14ac:dyDescent="0.3">
      <c r="E1033" s="9">
        <v>21387</v>
      </c>
      <c r="F1033" s="2" t="s">
        <v>106</v>
      </c>
      <c r="G1033" s="2">
        <v>0.02</v>
      </c>
      <c r="H1033" s="2">
        <v>15.51</v>
      </c>
      <c r="I1033" s="2">
        <v>17.78</v>
      </c>
      <c r="J1033" s="2">
        <v>1829</v>
      </c>
      <c r="K1033" s="7" t="str">
        <f>IF(COUNTIF(Table1[Customer ID],Table1[[#This Row],[Customer ID]])&gt;1,"Repeat Customer","One-Time Customer")</f>
        <v>Repeat Customer</v>
      </c>
      <c r="L1033" s="2" t="s">
        <v>1823</v>
      </c>
      <c r="M1033" s="2" t="s">
        <v>49</v>
      </c>
      <c r="N1033" s="2" t="s">
        <v>28</v>
      </c>
      <c r="O1033" s="2" t="s">
        <v>29</v>
      </c>
      <c r="P1033" s="2" t="s">
        <v>141</v>
      </c>
      <c r="Q1033" s="2" t="s">
        <v>59</v>
      </c>
      <c r="R1033" s="2" t="s">
        <v>691</v>
      </c>
      <c r="S1033" s="2">
        <v>0.59</v>
      </c>
      <c r="T1033" s="7">
        <f>Table1[[#This Row],[Profit]]/Table1[[#This Row],[Sales]]</f>
        <v>-2.2542293233082704</v>
      </c>
      <c r="U1033" s="2" t="s">
        <v>33</v>
      </c>
      <c r="V1033" s="2" t="s">
        <v>61</v>
      </c>
      <c r="W1033" s="2" t="s">
        <v>330</v>
      </c>
      <c r="X1033" s="2" t="s">
        <v>1824</v>
      </c>
      <c r="Y1033" s="2">
        <v>52402</v>
      </c>
      <c r="Z1033" s="10">
        <v>42010</v>
      </c>
      <c r="AA1033" s="14" t="str">
        <f>TEXT(Table1[[#This Row],[Order Date]],"mmmm")</f>
        <v>January</v>
      </c>
      <c r="AB1033" s="8" t="str">
        <f>TEXT(Table1[[#This Row],[Order Date]],"yyyy")</f>
        <v>2015</v>
      </c>
      <c r="AC1033" s="10">
        <v>42017</v>
      </c>
      <c r="AD1033" s="2">
        <v>-47.97</v>
      </c>
      <c r="AE1033" s="2">
        <v>1</v>
      </c>
      <c r="AF1033" s="2">
        <v>21.28</v>
      </c>
      <c r="AG1033" s="2">
        <v>86960</v>
      </c>
      <c r="AH1033" s="7" t="str">
        <f>IF(COUNTIF(Returns!$A$2:$A$1635,Orders!AG1033)&gt;0,"Returned","Not Returned")</f>
        <v>Not Returned</v>
      </c>
    </row>
    <row r="1034" spans="5:34" ht="12.75" customHeight="1" thickTop="1" thickBot="1" x14ac:dyDescent="0.3">
      <c r="E1034" s="11">
        <v>23589</v>
      </c>
      <c r="F1034" s="12" t="s">
        <v>25</v>
      </c>
      <c r="G1034" s="12">
        <v>0.01</v>
      </c>
      <c r="H1034" s="12">
        <v>155.99</v>
      </c>
      <c r="I1034" s="12">
        <v>8.99</v>
      </c>
      <c r="J1034" s="12">
        <v>1836</v>
      </c>
      <c r="K1034" s="7" t="str">
        <f>IF(COUNTIF(Table1[Customer ID],Table1[[#This Row],[Customer ID]])&gt;1,"Repeat Customer","One-Time Customer")</f>
        <v>One-Time Customer</v>
      </c>
      <c r="L1034" s="12" t="s">
        <v>1826</v>
      </c>
      <c r="M1034" s="12" t="s">
        <v>27</v>
      </c>
      <c r="N1034" s="12" t="s">
        <v>28</v>
      </c>
      <c r="O1034" s="12" t="s">
        <v>77</v>
      </c>
      <c r="P1034" s="12" t="s">
        <v>78</v>
      </c>
      <c r="Q1034" s="12" t="s">
        <v>59</v>
      </c>
      <c r="R1034" s="12" t="s">
        <v>996</v>
      </c>
      <c r="S1034" s="12">
        <v>0.57999999999999996</v>
      </c>
      <c r="T1034" s="7">
        <f>Table1[[#This Row],[Profit]]/Table1[[#This Row],[Sales]]</f>
        <v>-0.324162999570898</v>
      </c>
      <c r="U1034" s="12" t="s">
        <v>33</v>
      </c>
      <c r="V1034" s="12" t="s">
        <v>34</v>
      </c>
      <c r="W1034" s="12" t="s">
        <v>45</v>
      </c>
      <c r="X1034" s="12" t="s">
        <v>276</v>
      </c>
      <c r="Y1034" s="12">
        <v>94110</v>
      </c>
      <c r="Z1034" s="13">
        <v>42113</v>
      </c>
      <c r="AA1034" s="14" t="str">
        <f>TEXT(Table1[[#This Row],[Order Date]],"mmmm")</f>
        <v>April</v>
      </c>
      <c r="AB1034" s="8" t="str">
        <f>TEXT(Table1[[#This Row],[Order Date]],"yyyy")</f>
        <v>2015</v>
      </c>
      <c r="AC1034" s="13">
        <v>42114</v>
      </c>
      <c r="AD1034" s="12">
        <v>-219.07908</v>
      </c>
      <c r="AE1034" s="12">
        <v>5</v>
      </c>
      <c r="AF1034" s="12">
        <v>675.83</v>
      </c>
      <c r="AG1034" s="12">
        <v>86600</v>
      </c>
      <c r="AH1034" s="7" t="str">
        <f>IF(COUNTIF(Returns!$A$2:$A$1635,Orders!AG1034)&gt;0,"Returned","Not Returned")</f>
        <v>Not Returned</v>
      </c>
    </row>
    <row r="1035" spans="5:34" ht="12.75" customHeight="1" thickTop="1" thickBot="1" x14ac:dyDescent="0.3">
      <c r="E1035" s="9">
        <v>23590</v>
      </c>
      <c r="F1035" s="2" t="s">
        <v>25</v>
      </c>
      <c r="G1035" s="2">
        <v>0.01</v>
      </c>
      <c r="H1035" s="2">
        <v>5.98</v>
      </c>
      <c r="I1035" s="2">
        <v>5.46</v>
      </c>
      <c r="J1035" s="2">
        <v>1837</v>
      </c>
      <c r="K1035" s="7" t="str">
        <f>IF(COUNTIF(Table1[Customer ID],Table1[[#This Row],[Customer ID]])&gt;1,"Repeat Customer","One-Time Customer")</f>
        <v>One-Time Customer</v>
      </c>
      <c r="L1035" s="2" t="s">
        <v>1827</v>
      </c>
      <c r="M1035" s="2" t="s">
        <v>49</v>
      </c>
      <c r="N1035" s="2" t="s">
        <v>28</v>
      </c>
      <c r="O1035" s="2" t="s">
        <v>29</v>
      </c>
      <c r="P1035" s="2" t="s">
        <v>93</v>
      </c>
      <c r="Q1035" s="2" t="s">
        <v>59</v>
      </c>
      <c r="R1035" s="2" t="s">
        <v>1051</v>
      </c>
      <c r="S1035" s="2">
        <v>0.36</v>
      </c>
      <c r="T1035" s="7">
        <f>Table1[[#This Row],[Profit]]/Table1[[#This Row],[Sales]]</f>
        <v>-0.6742285714285714</v>
      </c>
      <c r="U1035" s="2" t="s">
        <v>33</v>
      </c>
      <c r="V1035" s="2" t="s">
        <v>34</v>
      </c>
      <c r="W1035" s="2" t="s">
        <v>45</v>
      </c>
      <c r="X1035" s="2" t="s">
        <v>46</v>
      </c>
      <c r="Y1035" s="2">
        <v>91776</v>
      </c>
      <c r="Z1035" s="10">
        <v>42113</v>
      </c>
      <c r="AA1035" s="14" t="str">
        <f>TEXT(Table1[[#This Row],[Order Date]],"mmmm")</f>
        <v>April</v>
      </c>
      <c r="AB1035" s="8" t="str">
        <f>TEXT(Table1[[#This Row],[Order Date]],"yyyy")</f>
        <v>2015</v>
      </c>
      <c r="AC1035" s="10">
        <v>42115</v>
      </c>
      <c r="AD1035" s="2">
        <v>-18.878399999999999</v>
      </c>
      <c r="AE1035" s="2">
        <v>4</v>
      </c>
      <c r="AF1035" s="2">
        <v>28</v>
      </c>
      <c r="AG1035" s="2">
        <v>86600</v>
      </c>
      <c r="AH1035" s="7" t="str">
        <f>IF(COUNTIF(Returns!$A$2:$A$1635,Orders!AG1035)&gt;0,"Returned","Not Returned")</f>
        <v>Not Returned</v>
      </c>
    </row>
    <row r="1036" spans="5:34" ht="12.75" customHeight="1" thickTop="1" thickBot="1" x14ac:dyDescent="0.3">
      <c r="E1036" s="11">
        <v>18141</v>
      </c>
      <c r="F1036" s="12" t="s">
        <v>37</v>
      </c>
      <c r="G1036" s="12">
        <v>7.0000000000000007E-2</v>
      </c>
      <c r="H1036" s="12">
        <v>40.98</v>
      </c>
      <c r="I1036" s="12">
        <v>2.99</v>
      </c>
      <c r="J1036" s="12">
        <v>1840</v>
      </c>
      <c r="K1036" s="7" t="str">
        <f>IF(COUNTIF(Table1[Customer ID],Table1[[#This Row],[Customer ID]])&gt;1,"Repeat Customer","One-Time Customer")</f>
        <v>One-Time Customer</v>
      </c>
      <c r="L1036" s="12" t="s">
        <v>1828</v>
      </c>
      <c r="M1036" s="12" t="s">
        <v>49</v>
      </c>
      <c r="N1036" s="12" t="s">
        <v>40</v>
      </c>
      <c r="O1036" s="12" t="s">
        <v>29</v>
      </c>
      <c r="P1036" s="12" t="s">
        <v>109</v>
      </c>
      <c r="Q1036" s="12" t="s">
        <v>59</v>
      </c>
      <c r="R1036" s="12" t="s">
        <v>1066</v>
      </c>
      <c r="S1036" s="12">
        <v>0.36</v>
      </c>
      <c r="T1036" s="7">
        <f>Table1[[#This Row],[Profit]]/Table1[[#This Row],[Sales]]</f>
        <v>0.69</v>
      </c>
      <c r="U1036" s="12" t="s">
        <v>33</v>
      </c>
      <c r="V1036" s="12" t="s">
        <v>53</v>
      </c>
      <c r="W1036" s="12" t="s">
        <v>193</v>
      </c>
      <c r="X1036" s="12" t="s">
        <v>1829</v>
      </c>
      <c r="Y1036" s="12">
        <v>1469</v>
      </c>
      <c r="Z1036" s="13">
        <v>42093</v>
      </c>
      <c r="AA1036" s="14" t="str">
        <f>TEXT(Table1[[#This Row],[Order Date]],"mmmm")</f>
        <v>March</v>
      </c>
      <c r="AB1036" s="8" t="str">
        <f>TEXT(Table1[[#This Row],[Order Date]],"yyyy")</f>
        <v>2015</v>
      </c>
      <c r="AC1036" s="13">
        <v>42095</v>
      </c>
      <c r="AD1036" s="12">
        <v>369.20519999999999</v>
      </c>
      <c r="AE1036" s="12">
        <v>13</v>
      </c>
      <c r="AF1036" s="12">
        <v>535.08000000000004</v>
      </c>
      <c r="AG1036" s="12">
        <v>86599</v>
      </c>
      <c r="AH1036" s="7" t="str">
        <f>IF(COUNTIF(Returns!$A$2:$A$1635,Orders!AG1036)&gt;0,"Returned","Not Returned")</f>
        <v>Not Returned</v>
      </c>
    </row>
    <row r="1037" spans="5:34" ht="12.75" customHeight="1" thickTop="1" thickBot="1" x14ac:dyDescent="0.3">
      <c r="E1037" s="9">
        <v>19139</v>
      </c>
      <c r="F1037" s="2" t="s">
        <v>25</v>
      </c>
      <c r="G1037" s="2">
        <v>0.09</v>
      </c>
      <c r="H1037" s="2">
        <v>35.99</v>
      </c>
      <c r="I1037" s="2">
        <v>1.1000000000000001</v>
      </c>
      <c r="J1037" s="2">
        <v>1849</v>
      </c>
      <c r="K1037" s="7" t="str">
        <f>IF(COUNTIF(Table1[Customer ID],Table1[[#This Row],[Customer ID]])&gt;1,"Repeat Customer","One-Time Customer")</f>
        <v>Repeat Customer</v>
      </c>
      <c r="L1037" s="2" t="s">
        <v>1830</v>
      </c>
      <c r="M1037" s="2" t="s">
        <v>49</v>
      </c>
      <c r="N1037" s="2" t="s">
        <v>114</v>
      </c>
      <c r="O1037" s="2" t="s">
        <v>77</v>
      </c>
      <c r="P1037" s="2" t="s">
        <v>78</v>
      </c>
      <c r="Q1037" s="2" t="s">
        <v>59</v>
      </c>
      <c r="R1037" s="2" t="s">
        <v>935</v>
      </c>
      <c r="S1037" s="2">
        <v>0.55000000000000004</v>
      </c>
      <c r="T1037" s="7">
        <f>Table1[[#This Row],[Profit]]/Table1[[#This Row],[Sales]]</f>
        <v>8.6884288985676447E-2</v>
      </c>
      <c r="U1037" s="2" t="s">
        <v>33</v>
      </c>
      <c r="V1037" s="2" t="s">
        <v>136</v>
      </c>
      <c r="W1037" s="2" t="s">
        <v>1278</v>
      </c>
      <c r="X1037" s="2" t="s">
        <v>1831</v>
      </c>
      <c r="Y1037" s="2">
        <v>36330</v>
      </c>
      <c r="Z1037" s="10">
        <v>42095</v>
      </c>
      <c r="AA1037" s="14" t="str">
        <f>TEXT(Table1[[#This Row],[Order Date]],"mmmm")</f>
        <v>April</v>
      </c>
      <c r="AB1037" s="8" t="str">
        <f>TEXT(Table1[[#This Row],[Order Date]],"yyyy")</f>
        <v>2015</v>
      </c>
      <c r="AC1037" s="10">
        <v>42097</v>
      </c>
      <c r="AD1037" s="2">
        <v>19.350000000000001</v>
      </c>
      <c r="AE1037" s="2">
        <v>8</v>
      </c>
      <c r="AF1037" s="2">
        <v>222.71</v>
      </c>
      <c r="AG1037" s="2">
        <v>89697</v>
      </c>
      <c r="AH1037" s="7" t="str">
        <f>IF(COUNTIF(Returns!$A$2:$A$1635,Orders!AG1037)&gt;0,"Returned","Not Returned")</f>
        <v>Not Returned</v>
      </c>
    </row>
    <row r="1038" spans="5:34" ht="12.75" customHeight="1" thickTop="1" thickBot="1" x14ac:dyDescent="0.3">
      <c r="E1038" s="11">
        <v>19140</v>
      </c>
      <c r="F1038" s="12" t="s">
        <v>25</v>
      </c>
      <c r="G1038" s="12">
        <v>0.01</v>
      </c>
      <c r="H1038" s="12">
        <v>125.99</v>
      </c>
      <c r="I1038" s="12">
        <v>2.5</v>
      </c>
      <c r="J1038" s="12">
        <v>1849</v>
      </c>
      <c r="K1038" s="7" t="str">
        <f>IF(COUNTIF(Table1[Customer ID],Table1[[#This Row],[Customer ID]])&gt;1,"Repeat Customer","One-Time Customer")</f>
        <v>Repeat Customer</v>
      </c>
      <c r="L1038" s="12" t="s">
        <v>1830</v>
      </c>
      <c r="M1038" s="12" t="s">
        <v>49</v>
      </c>
      <c r="N1038" s="12" t="s">
        <v>114</v>
      </c>
      <c r="O1038" s="12" t="s">
        <v>77</v>
      </c>
      <c r="P1038" s="12" t="s">
        <v>78</v>
      </c>
      <c r="Q1038" s="12" t="s">
        <v>59</v>
      </c>
      <c r="R1038" s="12" t="s">
        <v>1148</v>
      </c>
      <c r="S1038" s="12">
        <v>0.6</v>
      </c>
      <c r="T1038" s="7">
        <f>Table1[[#This Row],[Profit]]/Table1[[#This Row],[Sales]]</f>
        <v>-4.3888717576637033</v>
      </c>
      <c r="U1038" s="12" t="s">
        <v>33</v>
      </c>
      <c r="V1038" s="12" t="s">
        <v>136</v>
      </c>
      <c r="W1038" s="12" t="s">
        <v>1278</v>
      </c>
      <c r="X1038" s="12" t="s">
        <v>1831</v>
      </c>
      <c r="Y1038" s="12">
        <v>36330</v>
      </c>
      <c r="Z1038" s="13">
        <v>42095</v>
      </c>
      <c r="AA1038" s="14" t="str">
        <f>TEXT(Table1[[#This Row],[Order Date]],"mmmm")</f>
        <v>April</v>
      </c>
      <c r="AB1038" s="8" t="str">
        <f>TEXT(Table1[[#This Row],[Order Date]],"yyyy")</f>
        <v>2015</v>
      </c>
      <c r="AC1038" s="13">
        <v>42096</v>
      </c>
      <c r="AD1038" s="12">
        <v>-967.83399999999995</v>
      </c>
      <c r="AE1038" s="12">
        <v>2</v>
      </c>
      <c r="AF1038" s="12">
        <v>220.52</v>
      </c>
      <c r="AG1038" s="12">
        <v>89697</v>
      </c>
      <c r="AH1038" s="7" t="str">
        <f>IF(COUNTIF(Returns!$A$2:$A$1635,Orders!AG1038)&gt;0,"Returned","Not Returned")</f>
        <v>Not Returned</v>
      </c>
    </row>
    <row r="1039" spans="5:34" ht="12.75" customHeight="1" thickTop="1" thickBot="1" x14ac:dyDescent="0.3">
      <c r="E1039" s="9">
        <v>19141</v>
      </c>
      <c r="F1039" s="2" t="s">
        <v>37</v>
      </c>
      <c r="G1039" s="2">
        <v>0.06</v>
      </c>
      <c r="H1039" s="2">
        <v>6.48</v>
      </c>
      <c r="I1039" s="2">
        <v>5.14</v>
      </c>
      <c r="J1039" s="2">
        <v>1852</v>
      </c>
      <c r="K1039" s="7" t="str">
        <f>IF(COUNTIF(Table1[Customer ID],Table1[[#This Row],[Customer ID]])&gt;1,"Repeat Customer","One-Time Customer")</f>
        <v>One-Time Customer</v>
      </c>
      <c r="L1039" s="2" t="s">
        <v>1832</v>
      </c>
      <c r="M1039" s="2" t="s">
        <v>27</v>
      </c>
      <c r="N1039" s="2" t="s">
        <v>40</v>
      </c>
      <c r="O1039" s="2" t="s">
        <v>29</v>
      </c>
      <c r="P1039" s="2" t="s">
        <v>93</v>
      </c>
      <c r="Q1039" s="2" t="s">
        <v>59</v>
      </c>
      <c r="R1039" s="2" t="s">
        <v>938</v>
      </c>
      <c r="S1039" s="2">
        <v>0.37</v>
      </c>
      <c r="T1039" s="7">
        <f>Table1[[#This Row],[Profit]]/Table1[[#This Row],[Sales]]</f>
        <v>-0.41630084869768802</v>
      </c>
      <c r="U1039" s="2" t="s">
        <v>33</v>
      </c>
      <c r="V1039" s="2" t="s">
        <v>34</v>
      </c>
      <c r="W1039" s="2" t="s">
        <v>45</v>
      </c>
      <c r="X1039" s="2" t="s">
        <v>1833</v>
      </c>
      <c r="Y1039" s="2">
        <v>92008</v>
      </c>
      <c r="Z1039" s="10">
        <v>42082</v>
      </c>
      <c r="AA1039" s="14" t="str">
        <f>TEXT(Table1[[#This Row],[Order Date]],"mmmm")</f>
        <v>March</v>
      </c>
      <c r="AB1039" s="8" t="str">
        <f>TEXT(Table1[[#This Row],[Order Date]],"yyyy")</f>
        <v>2015</v>
      </c>
      <c r="AC1039" s="10">
        <v>42084</v>
      </c>
      <c r="AD1039" s="2">
        <v>-28.45</v>
      </c>
      <c r="AE1039" s="2">
        <v>10</v>
      </c>
      <c r="AF1039" s="2">
        <v>68.34</v>
      </c>
      <c r="AG1039" s="2">
        <v>86847</v>
      </c>
      <c r="AH1039" s="7" t="str">
        <f>IF(COUNTIF(Returns!$A$2:$A$1635,Orders!AG1039)&gt;0,"Returned","Not Returned")</f>
        <v>Not Returned</v>
      </c>
    </row>
    <row r="1040" spans="5:34" ht="12.75" customHeight="1" thickTop="1" thickBot="1" x14ac:dyDescent="0.3">
      <c r="E1040" s="11">
        <v>19142</v>
      </c>
      <c r="F1040" s="12" t="s">
        <v>37</v>
      </c>
      <c r="G1040" s="12">
        <v>0.02</v>
      </c>
      <c r="H1040" s="12">
        <v>30.73</v>
      </c>
      <c r="I1040" s="12">
        <v>4</v>
      </c>
      <c r="J1040" s="12">
        <v>1854</v>
      </c>
      <c r="K1040" s="7" t="str">
        <f>IF(COUNTIF(Table1[Customer ID],Table1[[#This Row],[Customer ID]])&gt;1,"Repeat Customer","One-Time Customer")</f>
        <v>One-Time Customer</v>
      </c>
      <c r="L1040" s="12" t="s">
        <v>1834</v>
      </c>
      <c r="M1040" s="12" t="s">
        <v>49</v>
      </c>
      <c r="N1040" s="12" t="s">
        <v>40</v>
      </c>
      <c r="O1040" s="12" t="s">
        <v>77</v>
      </c>
      <c r="P1040" s="12" t="s">
        <v>180</v>
      </c>
      <c r="Q1040" s="12" t="s">
        <v>59</v>
      </c>
      <c r="R1040" s="12" t="s">
        <v>288</v>
      </c>
      <c r="S1040" s="12">
        <v>0.75</v>
      </c>
      <c r="T1040" s="7">
        <f>Table1[[#This Row],[Profit]]/Table1[[#This Row],[Sales]]</f>
        <v>0.13936655049595956</v>
      </c>
      <c r="U1040" s="12" t="s">
        <v>33</v>
      </c>
      <c r="V1040" s="12" t="s">
        <v>53</v>
      </c>
      <c r="W1040" s="12" t="s">
        <v>228</v>
      </c>
      <c r="X1040" s="12" t="s">
        <v>687</v>
      </c>
      <c r="Y1040" s="12">
        <v>6478</v>
      </c>
      <c r="Z1040" s="13">
        <v>42082</v>
      </c>
      <c r="AA1040" s="14" t="str">
        <f>TEXT(Table1[[#This Row],[Order Date]],"mmmm")</f>
        <v>March</v>
      </c>
      <c r="AB1040" s="8" t="str">
        <f>TEXT(Table1[[#This Row],[Order Date]],"yyyy")</f>
        <v>2015</v>
      </c>
      <c r="AC1040" s="13">
        <v>42085</v>
      </c>
      <c r="AD1040" s="12">
        <v>72.78</v>
      </c>
      <c r="AE1040" s="12">
        <v>16</v>
      </c>
      <c r="AF1040" s="12">
        <v>522.22</v>
      </c>
      <c r="AG1040" s="12">
        <v>86847</v>
      </c>
      <c r="AH1040" s="7" t="str">
        <f>IF(COUNTIF(Returns!$A$2:$A$1635,Orders!AG1040)&gt;0,"Returned","Not Returned")</f>
        <v>Not Returned</v>
      </c>
    </row>
    <row r="1041" spans="5:34" ht="12.75" customHeight="1" thickTop="1" thickBot="1" x14ac:dyDescent="0.3">
      <c r="E1041" s="9">
        <v>20036</v>
      </c>
      <c r="F1041" s="2" t="s">
        <v>47</v>
      </c>
      <c r="G1041" s="2">
        <v>0.09</v>
      </c>
      <c r="H1041" s="2">
        <v>5.98</v>
      </c>
      <c r="I1041" s="2">
        <v>1.49</v>
      </c>
      <c r="J1041" s="2">
        <v>1860</v>
      </c>
      <c r="K1041" s="7" t="str">
        <f>IF(COUNTIF(Table1[Customer ID],Table1[[#This Row],[Customer ID]])&gt;1,"Repeat Customer","One-Time Customer")</f>
        <v>One-Time Customer</v>
      </c>
      <c r="L1041" s="2" t="s">
        <v>1835</v>
      </c>
      <c r="M1041" s="2" t="s">
        <v>49</v>
      </c>
      <c r="N1041" s="2" t="s">
        <v>40</v>
      </c>
      <c r="O1041" s="2" t="s">
        <v>29</v>
      </c>
      <c r="P1041" s="2" t="s">
        <v>109</v>
      </c>
      <c r="Q1041" s="2" t="s">
        <v>59</v>
      </c>
      <c r="R1041" s="2" t="s">
        <v>1020</v>
      </c>
      <c r="S1041" s="2">
        <v>0.39</v>
      </c>
      <c r="T1041" s="7">
        <f>Table1[[#This Row],[Profit]]/Table1[[#This Row],[Sales]]</f>
        <v>0.47230988932524098</v>
      </c>
      <c r="U1041" s="2" t="s">
        <v>33</v>
      </c>
      <c r="V1041" s="2" t="s">
        <v>53</v>
      </c>
      <c r="W1041" s="2" t="s">
        <v>193</v>
      </c>
      <c r="X1041" s="2" t="s">
        <v>1836</v>
      </c>
      <c r="Y1041" s="2">
        <v>1570</v>
      </c>
      <c r="Z1041" s="10">
        <v>42170</v>
      </c>
      <c r="AA1041" s="14" t="str">
        <f>TEXT(Table1[[#This Row],[Order Date]],"mmmm")</f>
        <v>June</v>
      </c>
      <c r="AB1041" s="8" t="str">
        <f>TEXT(Table1[[#This Row],[Order Date]],"yyyy")</f>
        <v>2015</v>
      </c>
      <c r="AC1041" s="10">
        <v>42172</v>
      </c>
      <c r="AD1041" s="2">
        <v>13.2294</v>
      </c>
      <c r="AE1041" s="2">
        <v>5</v>
      </c>
      <c r="AF1041" s="2">
        <v>28.01</v>
      </c>
      <c r="AG1041" s="2">
        <v>86846</v>
      </c>
      <c r="AH1041" s="7" t="str">
        <f>IF(COUNTIF(Returns!$A$2:$A$1635,Orders!AG1041)&gt;0,"Returned","Not Returned")</f>
        <v>Not Returned</v>
      </c>
    </row>
    <row r="1042" spans="5:34" ht="12.75" customHeight="1" thickTop="1" thickBot="1" x14ac:dyDescent="0.3">
      <c r="E1042" s="11">
        <v>18879</v>
      </c>
      <c r="F1042" s="12" t="s">
        <v>37</v>
      </c>
      <c r="G1042" s="12">
        <v>0.08</v>
      </c>
      <c r="H1042" s="12">
        <v>8.09</v>
      </c>
      <c r="I1042" s="12">
        <v>7.96</v>
      </c>
      <c r="J1042" s="12">
        <v>1869</v>
      </c>
      <c r="K1042" s="7" t="str">
        <f>IF(COUNTIF(Table1[Customer ID],Table1[[#This Row],[Customer ID]])&gt;1,"Repeat Customer","One-Time Customer")</f>
        <v>One-Time Customer</v>
      </c>
      <c r="L1042" s="12" t="s">
        <v>1837</v>
      </c>
      <c r="M1042" s="12" t="s">
        <v>49</v>
      </c>
      <c r="N1042" s="12" t="s">
        <v>114</v>
      </c>
      <c r="O1042" s="12" t="s">
        <v>41</v>
      </c>
      <c r="P1042" s="12" t="s">
        <v>50</v>
      </c>
      <c r="Q1042" s="12" t="s">
        <v>59</v>
      </c>
      <c r="R1042" s="12" t="s">
        <v>157</v>
      </c>
      <c r="S1042" s="12">
        <v>0.49</v>
      </c>
      <c r="T1042" s="7">
        <f>Table1[[#This Row],[Profit]]/Table1[[#This Row],[Sales]]</f>
        <v>-1.1054138145612944</v>
      </c>
      <c r="U1042" s="12" t="s">
        <v>33</v>
      </c>
      <c r="V1042" s="12" t="s">
        <v>34</v>
      </c>
      <c r="W1042" s="12" t="s">
        <v>366</v>
      </c>
      <c r="X1042" s="12" t="s">
        <v>1838</v>
      </c>
      <c r="Y1042" s="12">
        <v>88310</v>
      </c>
      <c r="Z1042" s="13">
        <v>42127</v>
      </c>
      <c r="AA1042" s="14" t="str">
        <f>TEXT(Table1[[#This Row],[Order Date]],"mmmm")</f>
        <v>May</v>
      </c>
      <c r="AB1042" s="8" t="str">
        <f>TEXT(Table1[[#This Row],[Order Date]],"yyyy")</f>
        <v>2015</v>
      </c>
      <c r="AC1042" s="13">
        <v>42128</v>
      </c>
      <c r="AD1042" s="12">
        <v>-88.82</v>
      </c>
      <c r="AE1042" s="12">
        <v>10</v>
      </c>
      <c r="AF1042" s="12">
        <v>80.349999999999994</v>
      </c>
      <c r="AG1042" s="12">
        <v>89209</v>
      </c>
      <c r="AH1042" s="7" t="str">
        <f>IF(COUNTIF(Returns!$A$2:$A$1635,Orders!AG1042)&gt;0,"Returned","Not Returned")</f>
        <v>Not Returned</v>
      </c>
    </row>
    <row r="1043" spans="5:34" ht="12.75" customHeight="1" thickTop="1" thickBot="1" x14ac:dyDescent="0.3">
      <c r="E1043" s="9">
        <v>19415</v>
      </c>
      <c r="F1043" s="2" t="s">
        <v>56</v>
      </c>
      <c r="G1043" s="2">
        <v>0.03</v>
      </c>
      <c r="H1043" s="2">
        <v>90.48</v>
      </c>
      <c r="I1043" s="2">
        <v>19.989999999999998</v>
      </c>
      <c r="J1043" s="2">
        <v>1873</v>
      </c>
      <c r="K1043" s="7" t="str">
        <f>IF(COUNTIF(Table1[Customer ID],Table1[[#This Row],[Customer ID]])&gt;1,"Repeat Customer","One-Time Customer")</f>
        <v>Repeat Customer</v>
      </c>
      <c r="L1043" s="2" t="s">
        <v>1839</v>
      </c>
      <c r="M1043" s="2" t="s">
        <v>49</v>
      </c>
      <c r="N1043" s="2" t="s">
        <v>28</v>
      </c>
      <c r="O1043" s="2" t="s">
        <v>29</v>
      </c>
      <c r="P1043" s="2" t="s">
        <v>69</v>
      </c>
      <c r="Q1043" s="2" t="s">
        <v>59</v>
      </c>
      <c r="R1043" s="2" t="s">
        <v>1840</v>
      </c>
      <c r="S1043" s="2">
        <v>0.4</v>
      </c>
      <c r="T1043" s="7">
        <f>Table1[[#This Row],[Profit]]/Table1[[#This Row],[Sales]]</f>
        <v>0.15401745410773396</v>
      </c>
      <c r="U1043" s="2" t="s">
        <v>33</v>
      </c>
      <c r="V1043" s="2" t="s">
        <v>136</v>
      </c>
      <c r="W1043" s="2" t="s">
        <v>362</v>
      </c>
      <c r="X1043" s="2" t="s">
        <v>1841</v>
      </c>
      <c r="Y1043" s="2">
        <v>33403</v>
      </c>
      <c r="Z1043" s="10">
        <v>42021</v>
      </c>
      <c r="AA1043" s="14" t="str">
        <f>TEXT(Table1[[#This Row],[Order Date]],"mmmm")</f>
        <v>January</v>
      </c>
      <c r="AB1043" s="8" t="str">
        <f>TEXT(Table1[[#This Row],[Order Date]],"yyyy")</f>
        <v>2015</v>
      </c>
      <c r="AC1043" s="10">
        <v>42023</v>
      </c>
      <c r="AD1043" s="2">
        <v>15.353999999999999</v>
      </c>
      <c r="AE1043" s="2">
        <v>1</v>
      </c>
      <c r="AF1043" s="2">
        <v>99.69</v>
      </c>
      <c r="AG1043" s="2">
        <v>90099</v>
      </c>
      <c r="AH1043" s="7" t="str">
        <f>IF(COUNTIF(Returns!$A$2:$A$1635,Orders!AG1043)&gt;0,"Returned","Not Returned")</f>
        <v>Not Returned</v>
      </c>
    </row>
    <row r="1044" spans="5:34" ht="12.75" customHeight="1" thickTop="1" thickBot="1" x14ac:dyDescent="0.3">
      <c r="E1044" s="11">
        <v>19416</v>
      </c>
      <c r="F1044" s="12" t="s">
        <v>56</v>
      </c>
      <c r="G1044" s="12">
        <v>0.06</v>
      </c>
      <c r="H1044" s="12">
        <v>22.84</v>
      </c>
      <c r="I1044" s="12">
        <v>8.18</v>
      </c>
      <c r="J1044" s="12">
        <v>1873</v>
      </c>
      <c r="K1044" s="7" t="str">
        <f>IF(COUNTIF(Table1[Customer ID],Table1[[#This Row],[Customer ID]])&gt;1,"Repeat Customer","One-Time Customer")</f>
        <v>Repeat Customer</v>
      </c>
      <c r="L1044" s="12" t="s">
        <v>1839</v>
      </c>
      <c r="M1044" s="12" t="s">
        <v>49</v>
      </c>
      <c r="N1044" s="12" t="s">
        <v>28</v>
      </c>
      <c r="O1044" s="12" t="s">
        <v>29</v>
      </c>
      <c r="P1044" s="12" t="s">
        <v>93</v>
      </c>
      <c r="Q1044" s="12" t="s">
        <v>59</v>
      </c>
      <c r="R1044" s="12" t="s">
        <v>1842</v>
      </c>
      <c r="S1044" s="12">
        <v>0.39</v>
      </c>
      <c r="T1044" s="7">
        <f>Table1[[#This Row],[Profit]]/Table1[[#This Row],[Sales]]</f>
        <v>-2.3471965374778669</v>
      </c>
      <c r="U1044" s="12" t="s">
        <v>33</v>
      </c>
      <c r="V1044" s="12" t="s">
        <v>136</v>
      </c>
      <c r="W1044" s="12" t="s">
        <v>362</v>
      </c>
      <c r="X1044" s="12" t="s">
        <v>1841</v>
      </c>
      <c r="Y1044" s="12">
        <v>33403</v>
      </c>
      <c r="Z1044" s="13">
        <v>42021</v>
      </c>
      <c r="AA1044" s="14" t="str">
        <f>TEXT(Table1[[#This Row],[Order Date]],"mmmm")</f>
        <v>January</v>
      </c>
      <c r="AB1044" s="8" t="str">
        <f>TEXT(Table1[[#This Row],[Order Date]],"yyyy")</f>
        <v>2015</v>
      </c>
      <c r="AC1044" s="13">
        <v>42021</v>
      </c>
      <c r="AD1044" s="12">
        <v>-357.92399999999998</v>
      </c>
      <c r="AE1044" s="12">
        <v>7</v>
      </c>
      <c r="AF1044" s="12">
        <v>152.49</v>
      </c>
      <c r="AG1044" s="12">
        <v>90099</v>
      </c>
      <c r="AH1044" s="7" t="str">
        <f>IF(COUNTIF(Returns!$A$2:$A$1635,Orders!AG1044)&gt;0,"Returned","Not Returned")</f>
        <v>Not Returned</v>
      </c>
    </row>
    <row r="1045" spans="5:34" ht="12.75" customHeight="1" thickTop="1" thickBot="1" x14ac:dyDescent="0.3">
      <c r="E1045" s="9">
        <v>20844</v>
      </c>
      <c r="F1045" s="2" t="s">
        <v>47</v>
      </c>
      <c r="G1045" s="2">
        <v>0.09</v>
      </c>
      <c r="H1045" s="2">
        <v>95.99</v>
      </c>
      <c r="I1045" s="2">
        <v>4.9000000000000004</v>
      </c>
      <c r="J1045" s="2">
        <v>1875</v>
      </c>
      <c r="K1045" s="7" t="str">
        <f>IF(COUNTIF(Table1[Customer ID],Table1[[#This Row],[Customer ID]])&gt;1,"Repeat Customer","One-Time Customer")</f>
        <v>One-Time Customer</v>
      </c>
      <c r="L1045" s="2" t="s">
        <v>1843</v>
      </c>
      <c r="M1045" s="2" t="s">
        <v>49</v>
      </c>
      <c r="N1045" s="2" t="s">
        <v>114</v>
      </c>
      <c r="O1045" s="2" t="s">
        <v>77</v>
      </c>
      <c r="P1045" s="2" t="s">
        <v>78</v>
      </c>
      <c r="Q1045" s="2" t="s">
        <v>59</v>
      </c>
      <c r="R1045" s="2" t="s">
        <v>254</v>
      </c>
      <c r="S1045" s="2">
        <v>0.56000000000000005</v>
      </c>
      <c r="T1045" s="7">
        <f>Table1[[#This Row],[Profit]]/Table1[[#This Row],[Sales]]</f>
        <v>0.10694310210444272</v>
      </c>
      <c r="U1045" s="2" t="s">
        <v>33</v>
      </c>
      <c r="V1045" s="2" t="s">
        <v>136</v>
      </c>
      <c r="W1045" s="2" t="s">
        <v>137</v>
      </c>
      <c r="X1045" s="2" t="s">
        <v>1844</v>
      </c>
      <c r="Y1045" s="2">
        <v>23320</v>
      </c>
      <c r="Z1045" s="10">
        <v>42033</v>
      </c>
      <c r="AA1045" s="14" t="str">
        <f>TEXT(Table1[[#This Row],[Order Date]],"mmmm")</f>
        <v>January</v>
      </c>
      <c r="AB1045" s="8" t="str">
        <f>TEXT(Table1[[#This Row],[Order Date]],"yyyy")</f>
        <v>2015</v>
      </c>
      <c r="AC1045" s="10">
        <v>42035</v>
      </c>
      <c r="AD1045" s="2">
        <v>34.302</v>
      </c>
      <c r="AE1045" s="2">
        <v>4</v>
      </c>
      <c r="AF1045" s="2">
        <v>320.75</v>
      </c>
      <c r="AG1045" s="2">
        <v>90899</v>
      </c>
      <c r="AH1045" s="7" t="str">
        <f>IF(COUNTIF(Returns!$A$2:$A$1635,Orders!AG1045)&gt;0,"Returned","Not Returned")</f>
        <v>Not Returned</v>
      </c>
    </row>
    <row r="1046" spans="5:34" ht="12.75" customHeight="1" thickTop="1" thickBot="1" x14ac:dyDescent="0.3">
      <c r="E1046" s="11">
        <v>18284</v>
      </c>
      <c r="F1046" s="12" t="s">
        <v>37</v>
      </c>
      <c r="G1046" s="12">
        <v>0.09</v>
      </c>
      <c r="H1046" s="12">
        <v>5.78</v>
      </c>
      <c r="I1046" s="12">
        <v>5.67</v>
      </c>
      <c r="J1046" s="12">
        <v>1882</v>
      </c>
      <c r="K1046" s="7" t="str">
        <f>IF(COUNTIF(Table1[Customer ID],Table1[[#This Row],[Customer ID]])&gt;1,"Repeat Customer","One-Time Customer")</f>
        <v>One-Time Customer</v>
      </c>
      <c r="L1046" s="12" t="s">
        <v>1845</v>
      </c>
      <c r="M1046" s="12" t="s">
        <v>49</v>
      </c>
      <c r="N1046" s="12" t="s">
        <v>40</v>
      </c>
      <c r="O1046" s="12" t="s">
        <v>29</v>
      </c>
      <c r="P1046" s="12" t="s">
        <v>93</v>
      </c>
      <c r="Q1046" s="12" t="s">
        <v>59</v>
      </c>
      <c r="R1046" s="12" t="s">
        <v>636</v>
      </c>
      <c r="S1046" s="12">
        <v>0.36</v>
      </c>
      <c r="T1046" s="7">
        <f>Table1[[#This Row],[Profit]]/Table1[[#This Row],[Sales]]</f>
        <v>-0.70132158590308369</v>
      </c>
      <c r="U1046" s="12" t="s">
        <v>33</v>
      </c>
      <c r="V1046" s="12" t="s">
        <v>53</v>
      </c>
      <c r="W1046" s="12" t="s">
        <v>54</v>
      </c>
      <c r="X1046" s="12" t="s">
        <v>1846</v>
      </c>
      <c r="Y1046" s="12">
        <v>7036</v>
      </c>
      <c r="Z1046" s="13">
        <v>42064</v>
      </c>
      <c r="AA1046" s="14" t="str">
        <f>TEXT(Table1[[#This Row],[Order Date]],"mmmm")</f>
        <v>March</v>
      </c>
      <c r="AB1046" s="8" t="str">
        <f>TEXT(Table1[[#This Row],[Order Date]],"yyyy")</f>
        <v>2015</v>
      </c>
      <c r="AC1046" s="13">
        <v>42066</v>
      </c>
      <c r="AD1046" s="12">
        <v>-7.96</v>
      </c>
      <c r="AE1046" s="12">
        <v>1</v>
      </c>
      <c r="AF1046" s="12">
        <v>11.35</v>
      </c>
      <c r="AG1046" s="12">
        <v>87378</v>
      </c>
      <c r="AH1046" s="7" t="str">
        <f>IF(COUNTIF(Returns!$A$2:$A$1635,Orders!AG1046)&gt;0,"Returned","Not Returned")</f>
        <v>Not Returned</v>
      </c>
    </row>
    <row r="1047" spans="5:34" ht="12.75" customHeight="1" thickTop="1" thickBot="1" x14ac:dyDescent="0.3">
      <c r="E1047" s="9">
        <v>18283</v>
      </c>
      <c r="F1047" s="2" t="s">
        <v>37</v>
      </c>
      <c r="G1047" s="2">
        <v>0.05</v>
      </c>
      <c r="H1047" s="2">
        <v>535.64</v>
      </c>
      <c r="I1047" s="2">
        <v>14.7</v>
      </c>
      <c r="J1047" s="2">
        <v>1885</v>
      </c>
      <c r="K1047" s="7" t="str">
        <f>IF(COUNTIF(Table1[Customer ID],Table1[[#This Row],[Customer ID]])&gt;1,"Repeat Customer","One-Time Customer")</f>
        <v>One-Time Customer</v>
      </c>
      <c r="L1047" s="2" t="s">
        <v>1847</v>
      </c>
      <c r="M1047" s="2" t="s">
        <v>39</v>
      </c>
      <c r="N1047" s="2" t="s">
        <v>40</v>
      </c>
      <c r="O1047" s="2" t="s">
        <v>77</v>
      </c>
      <c r="P1047" s="2" t="s">
        <v>85</v>
      </c>
      <c r="Q1047" s="2" t="s">
        <v>43</v>
      </c>
      <c r="R1047" s="2" t="s">
        <v>1848</v>
      </c>
      <c r="S1047" s="2">
        <v>0.59</v>
      </c>
      <c r="T1047" s="7">
        <f>Table1[[#This Row],[Profit]]/Table1[[#This Row],[Sales]]</f>
        <v>0.62702764223015739</v>
      </c>
      <c r="U1047" s="2" t="s">
        <v>33</v>
      </c>
      <c r="V1047" s="2" t="s">
        <v>53</v>
      </c>
      <c r="W1047" s="2" t="s">
        <v>469</v>
      </c>
      <c r="X1047" s="2" t="s">
        <v>1849</v>
      </c>
      <c r="Y1047" s="2">
        <v>2806</v>
      </c>
      <c r="Z1047" s="10">
        <v>42064</v>
      </c>
      <c r="AA1047" s="14" t="str">
        <f>TEXT(Table1[[#This Row],[Order Date]],"mmmm")</f>
        <v>March</v>
      </c>
      <c r="AB1047" s="8" t="str">
        <f>TEXT(Table1[[#This Row],[Order Date]],"yyyy")</f>
        <v>2015</v>
      </c>
      <c r="AC1047" s="10">
        <v>42066</v>
      </c>
      <c r="AD1047" s="2">
        <v>4407.4399999999996</v>
      </c>
      <c r="AE1047" s="2">
        <v>15</v>
      </c>
      <c r="AF1047" s="2">
        <v>7029.1</v>
      </c>
      <c r="AG1047" s="2">
        <v>87378</v>
      </c>
      <c r="AH1047" s="7" t="str">
        <f>IF(COUNTIF(Returns!$A$2:$A$1635,Orders!AG1047)&gt;0,"Returned","Not Returned")</f>
        <v>Not Returned</v>
      </c>
    </row>
    <row r="1048" spans="5:34" ht="12.75" customHeight="1" thickTop="1" thickBot="1" x14ac:dyDescent="0.3">
      <c r="E1048" s="11">
        <v>19918</v>
      </c>
      <c r="F1048" s="12" t="s">
        <v>106</v>
      </c>
      <c r="G1048" s="12">
        <v>0.09</v>
      </c>
      <c r="H1048" s="12">
        <v>78.8</v>
      </c>
      <c r="I1048" s="12">
        <v>35</v>
      </c>
      <c r="J1048" s="12">
        <v>1889</v>
      </c>
      <c r="K1048" s="7" t="str">
        <f>IF(COUNTIF(Table1[Customer ID],Table1[[#This Row],[Customer ID]])&gt;1,"Repeat Customer","One-Time Customer")</f>
        <v>One-Time Customer</v>
      </c>
      <c r="L1048" s="12" t="s">
        <v>1850</v>
      </c>
      <c r="M1048" s="12" t="s">
        <v>49</v>
      </c>
      <c r="N1048" s="12" t="s">
        <v>40</v>
      </c>
      <c r="O1048" s="12" t="s">
        <v>29</v>
      </c>
      <c r="P1048" s="12" t="s">
        <v>141</v>
      </c>
      <c r="Q1048" s="12" t="s">
        <v>236</v>
      </c>
      <c r="R1048" s="12" t="s">
        <v>1851</v>
      </c>
      <c r="S1048" s="12">
        <v>0.83</v>
      </c>
      <c r="T1048" s="7">
        <f>Table1[[#This Row],[Profit]]/Table1[[#This Row],[Sales]]</f>
        <v>-0.9675632917366761</v>
      </c>
      <c r="U1048" s="12" t="s">
        <v>33</v>
      </c>
      <c r="V1048" s="12" t="s">
        <v>53</v>
      </c>
      <c r="W1048" s="12" t="s">
        <v>154</v>
      </c>
      <c r="X1048" s="12" t="s">
        <v>1739</v>
      </c>
      <c r="Y1048" s="12">
        <v>45429</v>
      </c>
      <c r="Z1048" s="13">
        <v>42111</v>
      </c>
      <c r="AA1048" s="14" t="str">
        <f>TEXT(Table1[[#This Row],[Order Date]],"mmmm")</f>
        <v>April</v>
      </c>
      <c r="AB1048" s="8" t="str">
        <f>TEXT(Table1[[#This Row],[Order Date]],"yyyy")</f>
        <v>2015</v>
      </c>
      <c r="AC1048" s="13">
        <v>42115</v>
      </c>
      <c r="AD1048" s="12">
        <v>-1025.0172</v>
      </c>
      <c r="AE1048" s="12">
        <v>14</v>
      </c>
      <c r="AF1048" s="12">
        <v>1059.3800000000001</v>
      </c>
      <c r="AG1048" s="12">
        <v>90631</v>
      </c>
      <c r="AH1048" s="7" t="str">
        <f>IF(COUNTIF(Returns!$A$2:$A$1635,Orders!AG1048)&gt;0,"Returned","Not Returned")</f>
        <v>Not Returned</v>
      </c>
    </row>
    <row r="1049" spans="5:34" ht="12.75" customHeight="1" thickTop="1" thickBot="1" x14ac:dyDescent="0.3">
      <c r="E1049" s="9">
        <v>23886</v>
      </c>
      <c r="F1049" s="2" t="s">
        <v>37</v>
      </c>
      <c r="G1049" s="2">
        <v>0.03</v>
      </c>
      <c r="H1049" s="2">
        <v>320.64</v>
      </c>
      <c r="I1049" s="2">
        <v>29.2</v>
      </c>
      <c r="J1049" s="2">
        <v>1891</v>
      </c>
      <c r="K1049" s="7" t="str">
        <f>IF(COUNTIF(Table1[Customer ID],Table1[[#This Row],[Customer ID]])&gt;1,"Repeat Customer","One-Time Customer")</f>
        <v>One-Time Customer</v>
      </c>
      <c r="L1049" s="2" t="s">
        <v>1852</v>
      </c>
      <c r="M1049" s="2" t="s">
        <v>39</v>
      </c>
      <c r="N1049" s="2" t="s">
        <v>40</v>
      </c>
      <c r="O1049" s="2" t="s">
        <v>41</v>
      </c>
      <c r="P1049" s="2" t="s">
        <v>152</v>
      </c>
      <c r="Q1049" s="2" t="s">
        <v>121</v>
      </c>
      <c r="R1049" s="2" t="s">
        <v>1853</v>
      </c>
      <c r="S1049" s="2">
        <v>0.66</v>
      </c>
      <c r="T1049" s="7">
        <f>Table1[[#This Row],[Profit]]/Table1[[#This Row],[Sales]]</f>
        <v>0.19241641041254379</v>
      </c>
      <c r="U1049" s="2" t="s">
        <v>33</v>
      </c>
      <c r="V1049" s="2" t="s">
        <v>53</v>
      </c>
      <c r="W1049" s="2" t="s">
        <v>154</v>
      </c>
      <c r="X1049" s="2" t="s">
        <v>1854</v>
      </c>
      <c r="Y1049" s="2">
        <v>45801</v>
      </c>
      <c r="Z1049" s="10">
        <v>42099</v>
      </c>
      <c r="AA1049" s="14" t="str">
        <f>TEXT(Table1[[#This Row],[Order Date]],"mmmm")</f>
        <v>April</v>
      </c>
      <c r="AB1049" s="8" t="str">
        <f>TEXT(Table1[[#This Row],[Order Date]],"yyyy")</f>
        <v>2015</v>
      </c>
      <c r="AC1049" s="10">
        <v>42101</v>
      </c>
      <c r="AD1049" s="2">
        <v>429.75435600000003</v>
      </c>
      <c r="AE1049" s="2">
        <v>7</v>
      </c>
      <c r="AF1049" s="2">
        <v>2233.46</v>
      </c>
      <c r="AG1049" s="2">
        <v>90630</v>
      </c>
      <c r="AH1049" s="7" t="str">
        <f>IF(COUNTIF(Returns!$A$2:$A$1635,Orders!AG1049)&gt;0,"Returned","Not Returned")</f>
        <v>Not Returned</v>
      </c>
    </row>
    <row r="1050" spans="5:34" ht="12.75" customHeight="1" thickTop="1" thickBot="1" x14ac:dyDescent="0.3">
      <c r="E1050" s="11">
        <v>22858</v>
      </c>
      <c r="F1050" s="12" t="s">
        <v>106</v>
      </c>
      <c r="G1050" s="12">
        <v>0.03</v>
      </c>
      <c r="H1050" s="12">
        <v>180.98</v>
      </c>
      <c r="I1050" s="12">
        <v>26.2</v>
      </c>
      <c r="J1050" s="12">
        <v>1893</v>
      </c>
      <c r="K1050" s="7" t="str">
        <f>IF(COUNTIF(Table1[Customer ID],Table1[[#This Row],[Customer ID]])&gt;1,"Repeat Customer","One-Time Customer")</f>
        <v>One-Time Customer</v>
      </c>
      <c r="L1050" s="12" t="s">
        <v>1855</v>
      </c>
      <c r="M1050" s="12" t="s">
        <v>39</v>
      </c>
      <c r="N1050" s="12" t="s">
        <v>114</v>
      </c>
      <c r="O1050" s="12" t="s">
        <v>41</v>
      </c>
      <c r="P1050" s="12" t="s">
        <v>42</v>
      </c>
      <c r="Q1050" s="12" t="s">
        <v>43</v>
      </c>
      <c r="R1050" s="12" t="s">
        <v>241</v>
      </c>
      <c r="S1050" s="12">
        <v>0.59</v>
      </c>
      <c r="T1050" s="7">
        <f>Table1[[#This Row],[Profit]]/Table1[[#This Row],[Sales]]</f>
        <v>0.63357447358222452</v>
      </c>
      <c r="U1050" s="12" t="s">
        <v>33</v>
      </c>
      <c r="V1050" s="12" t="s">
        <v>61</v>
      </c>
      <c r="W1050" s="12" t="s">
        <v>506</v>
      </c>
      <c r="X1050" s="12" t="s">
        <v>1856</v>
      </c>
      <c r="Y1050" s="12">
        <v>63119</v>
      </c>
      <c r="Z1050" s="13">
        <v>42120</v>
      </c>
      <c r="AA1050" s="14" t="str">
        <f>TEXT(Table1[[#This Row],[Order Date]],"mmmm")</f>
        <v>April</v>
      </c>
      <c r="AB1050" s="8" t="str">
        <f>TEXT(Table1[[#This Row],[Order Date]],"yyyy")</f>
        <v>2015</v>
      </c>
      <c r="AC1050" s="13">
        <v>42124</v>
      </c>
      <c r="AD1050" s="12">
        <v>588.54</v>
      </c>
      <c r="AE1050" s="12">
        <v>5</v>
      </c>
      <c r="AF1050" s="12">
        <v>928.92</v>
      </c>
      <c r="AG1050" s="12">
        <v>91262</v>
      </c>
      <c r="AH1050" s="7" t="str">
        <f>IF(COUNTIF(Returns!$A$2:$A$1635,Orders!AG1050)&gt;0,"Returned","Not Returned")</f>
        <v>Not Returned</v>
      </c>
    </row>
    <row r="1051" spans="5:34" ht="12.75" customHeight="1" thickTop="1" thickBot="1" x14ac:dyDescent="0.3">
      <c r="E1051" s="9">
        <v>23260</v>
      </c>
      <c r="F1051" s="2" t="s">
        <v>47</v>
      </c>
      <c r="G1051" s="2">
        <v>0</v>
      </c>
      <c r="H1051" s="2">
        <v>300.98</v>
      </c>
      <c r="I1051" s="2">
        <v>164.73</v>
      </c>
      <c r="J1051" s="2">
        <v>1894</v>
      </c>
      <c r="K1051" s="7" t="str">
        <f>IF(COUNTIF(Table1[Customer ID],Table1[[#This Row],[Customer ID]])&gt;1,"Repeat Customer","One-Time Customer")</f>
        <v>Repeat Customer</v>
      </c>
      <c r="L1051" s="2" t="s">
        <v>1857</v>
      </c>
      <c r="M1051" s="2" t="s">
        <v>39</v>
      </c>
      <c r="N1051" s="2" t="s">
        <v>40</v>
      </c>
      <c r="O1051" s="2" t="s">
        <v>41</v>
      </c>
      <c r="P1051" s="2" t="s">
        <v>42</v>
      </c>
      <c r="Q1051" s="2" t="s">
        <v>43</v>
      </c>
      <c r="R1051" s="2" t="s">
        <v>1489</v>
      </c>
      <c r="S1051" s="2">
        <v>0.56000000000000005</v>
      </c>
      <c r="T1051" s="7">
        <f>Table1[[#This Row],[Profit]]/Table1[[#This Row],[Sales]]</f>
        <v>0.69</v>
      </c>
      <c r="U1051" s="2" t="s">
        <v>33</v>
      </c>
      <c r="V1051" s="2" t="s">
        <v>61</v>
      </c>
      <c r="W1051" s="2" t="s">
        <v>1858</v>
      </c>
      <c r="X1051" s="2" t="s">
        <v>1859</v>
      </c>
      <c r="Y1051" s="2">
        <v>54915</v>
      </c>
      <c r="Z1051" s="10">
        <v>42059</v>
      </c>
      <c r="AA1051" s="14" t="str">
        <f>TEXT(Table1[[#This Row],[Order Date]],"mmmm")</f>
        <v>February</v>
      </c>
      <c r="AB1051" s="8" t="str">
        <f>TEXT(Table1[[#This Row],[Order Date]],"yyyy")</f>
        <v>2015</v>
      </c>
      <c r="AC1051" s="10">
        <v>42060</v>
      </c>
      <c r="AD1051" s="2">
        <v>2653.2914999999998</v>
      </c>
      <c r="AE1051" s="2">
        <v>12</v>
      </c>
      <c r="AF1051" s="2">
        <v>3845.35</v>
      </c>
      <c r="AG1051" s="2">
        <v>91261</v>
      </c>
      <c r="AH1051" s="7" t="str">
        <f>IF(COUNTIF(Returns!$A$2:$A$1635,Orders!AG1051)&gt;0,"Returned","Not Returned")</f>
        <v>Not Returned</v>
      </c>
    </row>
    <row r="1052" spans="5:34" ht="12.75" customHeight="1" thickTop="1" thickBot="1" x14ac:dyDescent="0.3">
      <c r="E1052" s="11">
        <v>23261</v>
      </c>
      <c r="F1052" s="12" t="s">
        <v>47</v>
      </c>
      <c r="G1052" s="12">
        <v>0.09</v>
      </c>
      <c r="H1052" s="12">
        <v>2.94</v>
      </c>
      <c r="I1052" s="12">
        <v>0.96</v>
      </c>
      <c r="J1052" s="12">
        <v>1894</v>
      </c>
      <c r="K1052" s="7" t="str">
        <f>IF(COUNTIF(Table1[Customer ID],Table1[[#This Row],[Customer ID]])&gt;1,"Repeat Customer","One-Time Customer")</f>
        <v>Repeat Customer</v>
      </c>
      <c r="L1052" s="12" t="s">
        <v>1857</v>
      </c>
      <c r="M1052" s="12" t="s">
        <v>49</v>
      </c>
      <c r="N1052" s="12" t="s">
        <v>40</v>
      </c>
      <c r="O1052" s="12" t="s">
        <v>29</v>
      </c>
      <c r="P1052" s="12" t="s">
        <v>30</v>
      </c>
      <c r="Q1052" s="12" t="s">
        <v>31</v>
      </c>
      <c r="R1052" s="12" t="s">
        <v>599</v>
      </c>
      <c r="S1052" s="12">
        <v>0.57999999999999996</v>
      </c>
      <c r="T1052" s="7">
        <f>Table1[[#This Row],[Profit]]/Table1[[#This Row],[Sales]]</f>
        <v>-0.48806366047745359</v>
      </c>
      <c r="U1052" s="12" t="s">
        <v>33</v>
      </c>
      <c r="V1052" s="12" t="s">
        <v>61</v>
      </c>
      <c r="W1052" s="12" t="s">
        <v>1858</v>
      </c>
      <c r="X1052" s="12" t="s">
        <v>1859</v>
      </c>
      <c r="Y1052" s="12">
        <v>54915</v>
      </c>
      <c r="Z1052" s="13">
        <v>42059</v>
      </c>
      <c r="AA1052" s="14" t="str">
        <f>TEXT(Table1[[#This Row],[Order Date]],"mmmm")</f>
        <v>February</v>
      </c>
      <c r="AB1052" s="8" t="str">
        <f>TEXT(Table1[[#This Row],[Order Date]],"yyyy")</f>
        <v>2015</v>
      </c>
      <c r="AC1052" s="13">
        <v>42061</v>
      </c>
      <c r="AD1052" s="12">
        <v>-1.84</v>
      </c>
      <c r="AE1052" s="12">
        <v>1</v>
      </c>
      <c r="AF1052" s="12">
        <v>3.77</v>
      </c>
      <c r="AG1052" s="12">
        <v>91261</v>
      </c>
      <c r="AH1052" s="7" t="str">
        <f>IF(COUNTIF(Returns!$A$2:$A$1635,Orders!AG1052)&gt;0,"Returned","Not Returned")</f>
        <v>Not Returned</v>
      </c>
    </row>
    <row r="1053" spans="5:34" ht="12.75" customHeight="1" thickTop="1" thickBot="1" x14ac:dyDescent="0.3">
      <c r="E1053" s="9">
        <v>23237</v>
      </c>
      <c r="F1053" s="2" t="s">
        <v>25</v>
      </c>
      <c r="G1053" s="2">
        <v>0.01</v>
      </c>
      <c r="H1053" s="2">
        <v>26.17</v>
      </c>
      <c r="I1053" s="2">
        <v>1.39</v>
      </c>
      <c r="J1053" s="2">
        <v>1894</v>
      </c>
      <c r="K1053" s="7" t="str">
        <f>IF(COUNTIF(Table1[Customer ID],Table1[[#This Row],[Customer ID]])&gt;1,"Repeat Customer","One-Time Customer")</f>
        <v>Repeat Customer</v>
      </c>
      <c r="L1053" s="2" t="s">
        <v>1857</v>
      </c>
      <c r="M1053" s="2" t="s">
        <v>49</v>
      </c>
      <c r="N1053" s="2" t="s">
        <v>114</v>
      </c>
      <c r="O1053" s="2" t="s">
        <v>29</v>
      </c>
      <c r="P1053" s="2" t="s">
        <v>69</v>
      </c>
      <c r="Q1053" s="2" t="s">
        <v>59</v>
      </c>
      <c r="R1053" s="2" t="s">
        <v>1860</v>
      </c>
      <c r="S1053" s="2">
        <v>0.38</v>
      </c>
      <c r="T1053" s="7">
        <f>Table1[[#This Row],[Profit]]/Table1[[#This Row],[Sales]]</f>
        <v>0.69</v>
      </c>
      <c r="U1053" s="2" t="s">
        <v>33</v>
      </c>
      <c r="V1053" s="2" t="s">
        <v>61</v>
      </c>
      <c r="W1053" s="2" t="s">
        <v>1858</v>
      </c>
      <c r="X1053" s="2" t="s">
        <v>1859</v>
      </c>
      <c r="Y1053" s="2">
        <v>54915</v>
      </c>
      <c r="Z1053" s="10">
        <v>42081</v>
      </c>
      <c r="AA1053" s="14" t="str">
        <f>TEXT(Table1[[#This Row],[Order Date]],"mmmm")</f>
        <v>March</v>
      </c>
      <c r="AB1053" s="8" t="str">
        <f>TEXT(Table1[[#This Row],[Order Date]],"yyyy")</f>
        <v>2015</v>
      </c>
      <c r="AC1053" s="10">
        <v>42082</v>
      </c>
      <c r="AD1053" s="2">
        <v>237.04259999999999</v>
      </c>
      <c r="AE1053" s="2">
        <v>13</v>
      </c>
      <c r="AF1053" s="2">
        <v>343.54</v>
      </c>
      <c r="AG1053" s="2">
        <v>91263</v>
      </c>
      <c r="AH1053" s="7" t="str">
        <f>IF(COUNTIF(Returns!$A$2:$A$1635,Orders!AG1053)&gt;0,"Returned","Not Returned")</f>
        <v>Not Returned</v>
      </c>
    </row>
    <row r="1054" spans="5:34" ht="12.75" customHeight="1" thickTop="1" thickBot="1" x14ac:dyDescent="0.3">
      <c r="E1054" s="11">
        <v>19048</v>
      </c>
      <c r="F1054" s="12" t="s">
        <v>106</v>
      </c>
      <c r="G1054" s="12">
        <v>7.0000000000000007E-2</v>
      </c>
      <c r="H1054" s="12">
        <v>172.99</v>
      </c>
      <c r="I1054" s="12">
        <v>19.989999999999998</v>
      </c>
      <c r="J1054" s="12">
        <v>1906</v>
      </c>
      <c r="K1054" s="7" t="str">
        <f>IF(COUNTIF(Table1[Customer ID],Table1[[#This Row],[Customer ID]])&gt;1,"Repeat Customer","One-Time Customer")</f>
        <v>One-Time Customer</v>
      </c>
      <c r="L1054" s="12" t="s">
        <v>1861</v>
      </c>
      <c r="M1054" s="12" t="s">
        <v>49</v>
      </c>
      <c r="N1054" s="12" t="s">
        <v>28</v>
      </c>
      <c r="O1054" s="12" t="s">
        <v>29</v>
      </c>
      <c r="P1054" s="12" t="s">
        <v>109</v>
      </c>
      <c r="Q1054" s="12" t="s">
        <v>59</v>
      </c>
      <c r="R1054" s="12" t="s">
        <v>1862</v>
      </c>
      <c r="S1054" s="12">
        <v>0.39</v>
      </c>
      <c r="T1054" s="7">
        <f>Table1[[#This Row],[Profit]]/Table1[[#This Row],[Sales]]</f>
        <v>0.69</v>
      </c>
      <c r="U1054" s="12" t="s">
        <v>33</v>
      </c>
      <c r="V1054" s="12" t="s">
        <v>53</v>
      </c>
      <c r="W1054" s="12" t="s">
        <v>154</v>
      </c>
      <c r="X1054" s="12" t="s">
        <v>1854</v>
      </c>
      <c r="Y1054" s="12">
        <v>45801</v>
      </c>
      <c r="Z1054" s="13">
        <v>42141</v>
      </c>
      <c r="AA1054" s="14" t="str">
        <f>TEXT(Table1[[#This Row],[Order Date]],"mmmm")</f>
        <v>May</v>
      </c>
      <c r="AB1054" s="8" t="str">
        <f>TEXT(Table1[[#This Row],[Order Date]],"yyyy")</f>
        <v>2015</v>
      </c>
      <c r="AC1054" s="13">
        <v>42141</v>
      </c>
      <c r="AD1054" s="12">
        <v>2502.6851999999999</v>
      </c>
      <c r="AE1054" s="12">
        <v>22</v>
      </c>
      <c r="AF1054" s="12">
        <v>3627.08</v>
      </c>
      <c r="AG1054" s="12">
        <v>86500</v>
      </c>
      <c r="AH1054" s="7" t="str">
        <f>IF(COUNTIF(Returns!$A$2:$A$1635,Orders!AG1054)&gt;0,"Returned","Not Returned")</f>
        <v>Not Returned</v>
      </c>
    </row>
    <row r="1055" spans="5:34" ht="12.75" customHeight="1" thickTop="1" thickBot="1" x14ac:dyDescent="0.3">
      <c r="E1055" s="9">
        <v>19049</v>
      </c>
      <c r="F1055" s="2" t="s">
        <v>106</v>
      </c>
      <c r="G1055" s="2">
        <v>0.09</v>
      </c>
      <c r="H1055" s="2">
        <v>7.64</v>
      </c>
      <c r="I1055" s="2">
        <v>1.39</v>
      </c>
      <c r="J1055" s="2">
        <v>1907</v>
      </c>
      <c r="K1055" s="7" t="str">
        <f>IF(COUNTIF(Table1[Customer ID],Table1[[#This Row],[Customer ID]])&gt;1,"Repeat Customer","One-Time Customer")</f>
        <v>One-Time Customer</v>
      </c>
      <c r="L1055" s="2" t="s">
        <v>1863</v>
      </c>
      <c r="M1055" s="2" t="s">
        <v>49</v>
      </c>
      <c r="N1055" s="2" t="s">
        <v>28</v>
      </c>
      <c r="O1055" s="2" t="s">
        <v>29</v>
      </c>
      <c r="P1055" s="2" t="s">
        <v>69</v>
      </c>
      <c r="Q1055" s="2" t="s">
        <v>59</v>
      </c>
      <c r="R1055" s="2" t="s">
        <v>1239</v>
      </c>
      <c r="S1055" s="2">
        <v>0.36</v>
      </c>
      <c r="T1055" s="7">
        <f>Table1[[#This Row],[Profit]]/Table1[[#This Row],[Sales]]</f>
        <v>8.249400479616309E-2</v>
      </c>
      <c r="U1055" s="2" t="s">
        <v>33</v>
      </c>
      <c r="V1055" s="2" t="s">
        <v>53</v>
      </c>
      <c r="W1055" s="2" t="s">
        <v>154</v>
      </c>
      <c r="X1055" s="2" t="s">
        <v>1864</v>
      </c>
      <c r="Y1055" s="2">
        <v>44052</v>
      </c>
      <c r="Z1055" s="10">
        <v>42141</v>
      </c>
      <c r="AA1055" s="14" t="str">
        <f>TEXT(Table1[[#This Row],[Order Date]],"mmmm")</f>
        <v>May</v>
      </c>
      <c r="AB1055" s="8" t="str">
        <f>TEXT(Table1[[#This Row],[Order Date]],"yyyy")</f>
        <v>2015</v>
      </c>
      <c r="AC1055" s="10">
        <v>42150</v>
      </c>
      <c r="AD1055" s="2">
        <v>0.68800000000000017</v>
      </c>
      <c r="AE1055" s="2">
        <v>1</v>
      </c>
      <c r="AF1055" s="2">
        <v>8.34</v>
      </c>
      <c r="AG1055" s="2">
        <v>86500</v>
      </c>
      <c r="AH1055" s="7" t="str">
        <f>IF(COUNTIF(Returns!$A$2:$A$1635,Orders!AG1055)&gt;0,"Returned","Not Returned")</f>
        <v>Not Returned</v>
      </c>
    </row>
    <row r="1056" spans="5:34" ht="12.75" customHeight="1" thickTop="1" thickBot="1" x14ac:dyDescent="0.3">
      <c r="E1056" s="11">
        <v>23812</v>
      </c>
      <c r="F1056" s="12" t="s">
        <v>37</v>
      </c>
      <c r="G1056" s="12">
        <v>0.02</v>
      </c>
      <c r="H1056" s="12">
        <v>29.17</v>
      </c>
      <c r="I1056" s="12">
        <v>6.27</v>
      </c>
      <c r="J1056" s="12">
        <v>1910</v>
      </c>
      <c r="K1056" s="7" t="str">
        <f>IF(COUNTIF(Table1[Customer ID],Table1[[#This Row],[Customer ID]])&gt;1,"Repeat Customer","One-Time Customer")</f>
        <v>One-Time Customer</v>
      </c>
      <c r="L1056" s="12" t="s">
        <v>1865</v>
      </c>
      <c r="M1056" s="12" t="s">
        <v>49</v>
      </c>
      <c r="N1056" s="12" t="s">
        <v>40</v>
      </c>
      <c r="O1056" s="12" t="s">
        <v>29</v>
      </c>
      <c r="P1056" s="12" t="s">
        <v>109</v>
      </c>
      <c r="Q1056" s="12" t="s">
        <v>59</v>
      </c>
      <c r="R1056" s="12" t="s">
        <v>525</v>
      </c>
      <c r="S1056" s="12">
        <v>0.37</v>
      </c>
      <c r="T1056" s="7">
        <f>Table1[[#This Row],[Profit]]/Table1[[#This Row],[Sales]]</f>
        <v>0.58284902084649393</v>
      </c>
      <c r="U1056" s="12" t="s">
        <v>33</v>
      </c>
      <c r="V1056" s="12" t="s">
        <v>136</v>
      </c>
      <c r="W1056" s="12" t="s">
        <v>387</v>
      </c>
      <c r="X1056" s="12" t="s">
        <v>1866</v>
      </c>
      <c r="Y1056" s="12">
        <v>30269</v>
      </c>
      <c r="Z1056" s="13">
        <v>42005</v>
      </c>
      <c r="AA1056" s="14" t="str">
        <f>TEXT(Table1[[#This Row],[Order Date]],"mmmm")</f>
        <v>January</v>
      </c>
      <c r="AB1056" s="8" t="str">
        <f>TEXT(Table1[[#This Row],[Order Date]],"yyyy")</f>
        <v>2015</v>
      </c>
      <c r="AC1056" s="13">
        <v>42006</v>
      </c>
      <c r="AD1056" s="12">
        <v>36.905999999999999</v>
      </c>
      <c r="AE1056" s="12">
        <v>2</v>
      </c>
      <c r="AF1056" s="12">
        <v>63.32</v>
      </c>
      <c r="AG1056" s="12">
        <v>91371</v>
      </c>
      <c r="AH1056" s="7" t="str">
        <f>IF(COUNTIF(Returns!$A$2:$A$1635,Orders!AG1056)&gt;0,"Returned","Not Returned")</f>
        <v>Not Returned</v>
      </c>
    </row>
    <row r="1057" spans="5:34" ht="12.75" customHeight="1" thickTop="1" thickBot="1" x14ac:dyDescent="0.3">
      <c r="E1057" s="9">
        <v>18962</v>
      </c>
      <c r="F1057" s="2" t="s">
        <v>47</v>
      </c>
      <c r="G1057" s="2">
        <v>0.03</v>
      </c>
      <c r="H1057" s="2">
        <v>11.99</v>
      </c>
      <c r="I1057" s="2">
        <v>5.99</v>
      </c>
      <c r="J1057" s="2">
        <v>1916</v>
      </c>
      <c r="K1057" s="7" t="str">
        <f>IF(COUNTIF(Table1[Customer ID],Table1[[#This Row],[Customer ID]])&gt;1,"Repeat Customer","One-Time Customer")</f>
        <v>Repeat Customer</v>
      </c>
      <c r="L1057" s="2" t="s">
        <v>1867</v>
      </c>
      <c r="M1057" s="2" t="s">
        <v>49</v>
      </c>
      <c r="N1057" s="2" t="s">
        <v>40</v>
      </c>
      <c r="O1057" s="2" t="s">
        <v>77</v>
      </c>
      <c r="P1057" s="2" t="s">
        <v>85</v>
      </c>
      <c r="Q1057" s="2" t="s">
        <v>86</v>
      </c>
      <c r="R1057" s="2" t="s">
        <v>1868</v>
      </c>
      <c r="S1057" s="2">
        <v>0.36</v>
      </c>
      <c r="T1057" s="7">
        <f>Table1[[#This Row],[Profit]]/Table1[[#This Row],[Sales]]</f>
        <v>-2.5803846153846157</v>
      </c>
      <c r="U1057" s="2" t="s">
        <v>33</v>
      </c>
      <c r="V1057" s="2" t="s">
        <v>136</v>
      </c>
      <c r="W1057" s="2" t="s">
        <v>958</v>
      </c>
      <c r="X1057" s="2" t="s">
        <v>1869</v>
      </c>
      <c r="Y1057" s="2">
        <v>72209</v>
      </c>
      <c r="Z1057" s="10">
        <v>42062</v>
      </c>
      <c r="AA1057" s="14" t="str">
        <f>TEXT(Table1[[#This Row],[Order Date]],"mmmm")</f>
        <v>February</v>
      </c>
      <c r="AB1057" s="8" t="str">
        <f>TEXT(Table1[[#This Row],[Order Date]],"yyyy")</f>
        <v>2015</v>
      </c>
      <c r="AC1057" s="10">
        <v>42063</v>
      </c>
      <c r="AD1057" s="2">
        <v>-216.02980000000002</v>
      </c>
      <c r="AE1057" s="2">
        <v>7</v>
      </c>
      <c r="AF1057" s="2">
        <v>83.72</v>
      </c>
      <c r="AG1057" s="2">
        <v>85893</v>
      </c>
      <c r="AH1057" s="7" t="str">
        <f>IF(COUNTIF(Returns!$A$2:$A$1635,Orders!AG1057)&gt;0,"Returned","Not Returned")</f>
        <v>Not Returned</v>
      </c>
    </row>
    <row r="1058" spans="5:34" ht="12.75" customHeight="1" thickTop="1" thickBot="1" x14ac:dyDescent="0.3">
      <c r="E1058" s="11">
        <v>18016</v>
      </c>
      <c r="F1058" s="12" t="s">
        <v>25</v>
      </c>
      <c r="G1058" s="12">
        <v>0.01</v>
      </c>
      <c r="H1058" s="12">
        <v>125.99</v>
      </c>
      <c r="I1058" s="12">
        <v>8.99</v>
      </c>
      <c r="J1058" s="12">
        <v>1916</v>
      </c>
      <c r="K1058" s="7" t="str">
        <f>IF(COUNTIF(Table1[Customer ID],Table1[[#This Row],[Customer ID]])&gt;1,"Repeat Customer","One-Time Customer")</f>
        <v>Repeat Customer</v>
      </c>
      <c r="L1058" s="12" t="s">
        <v>1867</v>
      </c>
      <c r="M1058" s="12" t="s">
        <v>49</v>
      </c>
      <c r="N1058" s="12" t="s">
        <v>40</v>
      </c>
      <c r="O1058" s="12" t="s">
        <v>77</v>
      </c>
      <c r="P1058" s="12" t="s">
        <v>78</v>
      </c>
      <c r="Q1058" s="12" t="s">
        <v>59</v>
      </c>
      <c r="R1058" s="12" t="s">
        <v>856</v>
      </c>
      <c r="S1058" s="12">
        <v>0.55000000000000004</v>
      </c>
      <c r="T1058" s="7">
        <f>Table1[[#This Row],[Profit]]/Table1[[#This Row],[Sales]]</f>
        <v>-4.4957684093965035E-2</v>
      </c>
      <c r="U1058" s="12" t="s">
        <v>33</v>
      </c>
      <c r="V1058" s="12" t="s">
        <v>136</v>
      </c>
      <c r="W1058" s="12" t="s">
        <v>958</v>
      </c>
      <c r="X1058" s="12" t="s">
        <v>1869</v>
      </c>
      <c r="Y1058" s="12">
        <v>72209</v>
      </c>
      <c r="Z1058" s="13">
        <v>42110</v>
      </c>
      <c r="AA1058" s="14" t="str">
        <f>TEXT(Table1[[#This Row],[Order Date]],"mmmm")</f>
        <v>April</v>
      </c>
      <c r="AB1058" s="8" t="str">
        <f>TEXT(Table1[[#This Row],[Order Date]],"yyyy")</f>
        <v>2015</v>
      </c>
      <c r="AC1058" s="13">
        <v>42112</v>
      </c>
      <c r="AD1058" s="12">
        <v>-45.471999999999994</v>
      </c>
      <c r="AE1058" s="12">
        <v>9</v>
      </c>
      <c r="AF1058" s="12">
        <v>1011.44</v>
      </c>
      <c r="AG1058" s="12">
        <v>85895</v>
      </c>
      <c r="AH1058" s="7" t="str">
        <f>IF(COUNTIF(Returns!$A$2:$A$1635,Orders!AG1058)&gt;0,"Returned","Not Returned")</f>
        <v>Not Returned</v>
      </c>
    </row>
    <row r="1059" spans="5:34" ht="12.75" customHeight="1" thickTop="1" thickBot="1" x14ac:dyDescent="0.3">
      <c r="E1059" s="9">
        <v>21000</v>
      </c>
      <c r="F1059" s="2" t="s">
        <v>56</v>
      </c>
      <c r="G1059" s="2">
        <v>0.08</v>
      </c>
      <c r="H1059" s="2">
        <v>18.7</v>
      </c>
      <c r="I1059" s="2">
        <v>8.99</v>
      </c>
      <c r="J1059" s="2">
        <v>1917</v>
      </c>
      <c r="K1059" s="7" t="str">
        <f>IF(COUNTIF(Table1[Customer ID],Table1[[#This Row],[Customer ID]])&gt;1,"Repeat Customer","One-Time Customer")</f>
        <v>Repeat Customer</v>
      </c>
      <c r="L1059" s="2" t="s">
        <v>1870</v>
      </c>
      <c r="M1059" s="2" t="s">
        <v>49</v>
      </c>
      <c r="N1059" s="2" t="s">
        <v>40</v>
      </c>
      <c r="O1059" s="2" t="s">
        <v>41</v>
      </c>
      <c r="P1059" s="2" t="s">
        <v>50</v>
      </c>
      <c r="Q1059" s="2" t="s">
        <v>51</v>
      </c>
      <c r="R1059" s="2" t="s">
        <v>1871</v>
      </c>
      <c r="S1059" s="2">
        <v>0.47</v>
      </c>
      <c r="T1059" s="7">
        <f>Table1[[#This Row],[Profit]]/Table1[[#This Row],[Sales]]</f>
        <v>0.12203282159872951</v>
      </c>
      <c r="U1059" s="2" t="s">
        <v>33</v>
      </c>
      <c r="V1059" s="2" t="s">
        <v>136</v>
      </c>
      <c r="W1059" s="2" t="s">
        <v>958</v>
      </c>
      <c r="X1059" s="2" t="s">
        <v>1872</v>
      </c>
      <c r="Y1059" s="2">
        <v>72113</v>
      </c>
      <c r="Z1059" s="10">
        <v>42090</v>
      </c>
      <c r="AA1059" s="14" t="str">
        <f>TEXT(Table1[[#This Row],[Order Date]],"mmmm")</f>
        <v>March</v>
      </c>
      <c r="AB1059" s="8" t="str">
        <f>TEXT(Table1[[#This Row],[Order Date]],"yyyy")</f>
        <v>2015</v>
      </c>
      <c r="AC1059" s="10">
        <v>42091</v>
      </c>
      <c r="AD1059" s="2">
        <v>16.136400000000002</v>
      </c>
      <c r="AE1059" s="2">
        <v>7</v>
      </c>
      <c r="AF1059" s="2">
        <v>132.22999999999999</v>
      </c>
      <c r="AG1059" s="2">
        <v>85894</v>
      </c>
      <c r="AH1059" s="7" t="str">
        <f>IF(COUNTIF(Returns!$A$2:$A$1635,Orders!AG1059)&gt;0,"Returned","Not Returned")</f>
        <v>Not Returned</v>
      </c>
    </row>
    <row r="1060" spans="5:34" ht="12.75" customHeight="1" thickTop="1" thickBot="1" x14ac:dyDescent="0.3">
      <c r="E1060" s="11">
        <v>19967</v>
      </c>
      <c r="F1060" s="12" t="s">
        <v>25</v>
      </c>
      <c r="G1060" s="12">
        <v>0.08</v>
      </c>
      <c r="H1060" s="12">
        <v>22.23</v>
      </c>
      <c r="I1060" s="12">
        <v>3.63</v>
      </c>
      <c r="J1060" s="12">
        <v>1917</v>
      </c>
      <c r="K1060" s="7" t="str">
        <f>IF(COUNTIF(Table1[Customer ID],Table1[[#This Row],[Customer ID]])&gt;1,"Repeat Customer","One-Time Customer")</f>
        <v>Repeat Customer</v>
      </c>
      <c r="L1060" s="12" t="s">
        <v>1870</v>
      </c>
      <c r="M1060" s="12" t="s">
        <v>49</v>
      </c>
      <c r="N1060" s="12" t="s">
        <v>40</v>
      </c>
      <c r="O1060" s="12" t="s">
        <v>41</v>
      </c>
      <c r="P1060" s="12" t="s">
        <v>50</v>
      </c>
      <c r="Q1060" s="12" t="s">
        <v>51</v>
      </c>
      <c r="R1060" s="12" t="s">
        <v>1873</v>
      </c>
      <c r="S1060" s="12">
        <v>0.52</v>
      </c>
      <c r="T1060" s="7">
        <f>Table1[[#This Row],[Profit]]/Table1[[#This Row],[Sales]]</f>
        <v>-0.14077877620881471</v>
      </c>
      <c r="U1060" s="12" t="s">
        <v>33</v>
      </c>
      <c r="V1060" s="12" t="s">
        <v>136</v>
      </c>
      <c r="W1060" s="12" t="s">
        <v>958</v>
      </c>
      <c r="X1060" s="12" t="s">
        <v>1872</v>
      </c>
      <c r="Y1060" s="12">
        <v>72113</v>
      </c>
      <c r="Z1060" s="13">
        <v>42064</v>
      </c>
      <c r="AA1060" s="14" t="str">
        <f>TEXT(Table1[[#This Row],[Order Date]],"mmmm")</f>
        <v>March</v>
      </c>
      <c r="AB1060" s="8" t="str">
        <f>TEXT(Table1[[#This Row],[Order Date]],"yyyy")</f>
        <v>2015</v>
      </c>
      <c r="AC1060" s="13">
        <v>42066</v>
      </c>
      <c r="AD1060" s="12">
        <v>-29.61</v>
      </c>
      <c r="AE1060" s="12">
        <v>10</v>
      </c>
      <c r="AF1060" s="12">
        <v>210.33</v>
      </c>
      <c r="AG1060" s="12">
        <v>85897</v>
      </c>
      <c r="AH1060" s="7" t="str">
        <f>IF(COUNTIF(Returns!$A$2:$A$1635,Orders!AG1060)&gt;0,"Returned","Not Returned")</f>
        <v>Not Returned</v>
      </c>
    </row>
    <row r="1061" spans="5:34" ht="12.75" customHeight="1" thickTop="1" thickBot="1" x14ac:dyDescent="0.3">
      <c r="E1061" s="9">
        <v>22246</v>
      </c>
      <c r="F1061" s="2" t="s">
        <v>106</v>
      </c>
      <c r="G1061" s="2">
        <v>0.1</v>
      </c>
      <c r="H1061" s="2">
        <v>10.44</v>
      </c>
      <c r="I1061" s="2">
        <v>5.75</v>
      </c>
      <c r="J1061" s="2">
        <v>1918</v>
      </c>
      <c r="K1061" s="7" t="str">
        <f>IF(COUNTIF(Table1[Customer ID],Table1[[#This Row],[Customer ID]])&gt;1,"Repeat Customer","One-Time Customer")</f>
        <v>One-Time Customer</v>
      </c>
      <c r="L1061" s="2" t="s">
        <v>1874</v>
      </c>
      <c r="M1061" s="2" t="s">
        <v>27</v>
      </c>
      <c r="N1061" s="2" t="s">
        <v>40</v>
      </c>
      <c r="O1061" s="2" t="s">
        <v>29</v>
      </c>
      <c r="P1061" s="2" t="s">
        <v>109</v>
      </c>
      <c r="Q1061" s="2" t="s">
        <v>59</v>
      </c>
      <c r="R1061" s="2" t="s">
        <v>1875</v>
      </c>
      <c r="S1061" s="2">
        <v>0.39</v>
      </c>
      <c r="T1061" s="7">
        <f>Table1[[#This Row],[Profit]]/Table1[[#This Row],[Sales]]</f>
        <v>0.74817900499880974</v>
      </c>
      <c r="U1061" s="2" t="s">
        <v>33</v>
      </c>
      <c r="V1061" s="2" t="s">
        <v>136</v>
      </c>
      <c r="W1061" s="2" t="s">
        <v>958</v>
      </c>
      <c r="X1061" s="2" t="s">
        <v>1876</v>
      </c>
      <c r="Y1061" s="2">
        <v>72450</v>
      </c>
      <c r="Z1061" s="10">
        <v>42098</v>
      </c>
      <c r="AA1061" s="14" t="str">
        <f>TEXT(Table1[[#This Row],[Order Date]],"mmmm")</f>
        <v>April</v>
      </c>
      <c r="AB1061" s="8" t="str">
        <f>TEXT(Table1[[#This Row],[Order Date]],"yyyy")</f>
        <v>2015</v>
      </c>
      <c r="AC1061" s="10">
        <v>42105</v>
      </c>
      <c r="AD1061" s="2">
        <v>125.72399999999999</v>
      </c>
      <c r="AE1061" s="2">
        <v>17</v>
      </c>
      <c r="AF1061" s="2">
        <v>168.04</v>
      </c>
      <c r="AG1061" s="2">
        <v>85898</v>
      </c>
      <c r="AH1061" s="7" t="str">
        <f>IF(COUNTIF(Returns!$A$2:$A$1635,Orders!AG1061)&gt;0,"Returned","Not Returned")</f>
        <v>Not Returned</v>
      </c>
    </row>
    <row r="1062" spans="5:34" ht="12.75" customHeight="1" thickTop="1" thickBot="1" x14ac:dyDescent="0.3">
      <c r="E1062" s="11">
        <v>24971</v>
      </c>
      <c r="F1062" s="12" t="s">
        <v>25</v>
      </c>
      <c r="G1062" s="12">
        <v>0</v>
      </c>
      <c r="H1062" s="12">
        <v>195.99</v>
      </c>
      <c r="I1062" s="12">
        <v>8.99</v>
      </c>
      <c r="J1062" s="12">
        <v>1919</v>
      </c>
      <c r="K1062" s="7" t="str">
        <f>IF(COUNTIF(Table1[Customer ID],Table1[[#This Row],[Customer ID]])&gt;1,"Repeat Customer","One-Time Customer")</f>
        <v>One-Time Customer</v>
      </c>
      <c r="L1062" s="12" t="s">
        <v>1877</v>
      </c>
      <c r="M1062" s="12" t="s">
        <v>49</v>
      </c>
      <c r="N1062" s="12" t="s">
        <v>40</v>
      </c>
      <c r="O1062" s="12" t="s">
        <v>77</v>
      </c>
      <c r="P1062" s="12" t="s">
        <v>78</v>
      </c>
      <c r="Q1062" s="12" t="s">
        <v>59</v>
      </c>
      <c r="R1062" s="12" t="s">
        <v>734</v>
      </c>
      <c r="S1062" s="12">
        <v>0.6</v>
      </c>
      <c r="T1062" s="7">
        <f>Table1[[#This Row],[Profit]]/Table1[[#This Row],[Sales]]</f>
        <v>0.13011450511365566</v>
      </c>
      <c r="U1062" s="12" t="s">
        <v>33</v>
      </c>
      <c r="V1062" s="12" t="s">
        <v>136</v>
      </c>
      <c r="W1062" s="12" t="s">
        <v>958</v>
      </c>
      <c r="X1062" s="12" t="s">
        <v>1878</v>
      </c>
      <c r="Y1062" s="12">
        <v>71603</v>
      </c>
      <c r="Z1062" s="13">
        <v>42059</v>
      </c>
      <c r="AA1062" s="14" t="str">
        <f>TEXT(Table1[[#This Row],[Order Date]],"mmmm")</f>
        <v>February</v>
      </c>
      <c r="AB1062" s="8" t="str">
        <f>TEXT(Table1[[#This Row],[Order Date]],"yyyy")</f>
        <v>2015</v>
      </c>
      <c r="AC1062" s="13">
        <v>42060</v>
      </c>
      <c r="AD1062" s="12">
        <v>114.88199999999999</v>
      </c>
      <c r="AE1062" s="12">
        <v>5</v>
      </c>
      <c r="AF1062" s="12">
        <v>882.93</v>
      </c>
      <c r="AG1062" s="12">
        <v>85896</v>
      </c>
      <c r="AH1062" s="7" t="str">
        <f>IF(COUNTIF(Returns!$A$2:$A$1635,Orders!AG1062)&gt;0,"Returned","Not Returned")</f>
        <v>Not Returned</v>
      </c>
    </row>
    <row r="1063" spans="5:34" ht="12.75" customHeight="1" thickTop="1" thickBot="1" x14ac:dyDescent="0.3">
      <c r="E1063" s="9">
        <v>21563</v>
      </c>
      <c r="F1063" s="2" t="s">
        <v>25</v>
      </c>
      <c r="G1063" s="2">
        <v>0.02</v>
      </c>
      <c r="H1063" s="2">
        <v>259.70999999999998</v>
      </c>
      <c r="I1063" s="2">
        <v>66.67</v>
      </c>
      <c r="J1063" s="2">
        <v>1927</v>
      </c>
      <c r="K1063" s="7" t="str">
        <f>IF(COUNTIF(Table1[Customer ID],Table1[[#This Row],[Customer ID]])&gt;1,"Repeat Customer","One-Time Customer")</f>
        <v>One-Time Customer</v>
      </c>
      <c r="L1063" s="2" t="s">
        <v>1879</v>
      </c>
      <c r="M1063" s="2" t="s">
        <v>39</v>
      </c>
      <c r="N1063" s="2" t="s">
        <v>40</v>
      </c>
      <c r="O1063" s="2" t="s">
        <v>41</v>
      </c>
      <c r="P1063" s="2" t="s">
        <v>152</v>
      </c>
      <c r="Q1063" s="2" t="s">
        <v>121</v>
      </c>
      <c r="R1063" s="2" t="s">
        <v>342</v>
      </c>
      <c r="S1063" s="2">
        <v>0.65</v>
      </c>
      <c r="T1063" s="7">
        <f>Table1[[#This Row],[Profit]]/Table1[[#This Row],[Sales]]</f>
        <v>-8.2224055999772349E-3</v>
      </c>
      <c r="U1063" s="2" t="s">
        <v>33</v>
      </c>
      <c r="V1063" s="2" t="s">
        <v>136</v>
      </c>
      <c r="W1063" s="2" t="s">
        <v>932</v>
      </c>
      <c r="X1063" s="2" t="s">
        <v>1576</v>
      </c>
      <c r="Y1063" s="2">
        <v>29611</v>
      </c>
      <c r="Z1063" s="10">
        <v>42041</v>
      </c>
      <c r="AA1063" s="14" t="str">
        <f>TEXT(Table1[[#This Row],[Order Date]],"mmmm")</f>
        <v>February</v>
      </c>
      <c r="AB1063" s="8" t="str">
        <f>TEXT(Table1[[#This Row],[Order Date]],"yyyy")</f>
        <v>2015</v>
      </c>
      <c r="AC1063" s="10">
        <v>42041</v>
      </c>
      <c r="AD1063" s="2">
        <v>-14.448</v>
      </c>
      <c r="AE1063" s="2">
        <v>8</v>
      </c>
      <c r="AF1063" s="2">
        <v>1757.15</v>
      </c>
      <c r="AG1063" s="2">
        <v>88579</v>
      </c>
      <c r="AH1063" s="7" t="str">
        <f>IF(COUNTIF(Returns!$A$2:$A$1635,Orders!AG1063)&gt;0,"Returned","Not Returned")</f>
        <v>Not Returned</v>
      </c>
    </row>
    <row r="1064" spans="5:34" ht="12.75" customHeight="1" thickTop="1" thickBot="1" x14ac:dyDescent="0.3">
      <c r="E1064" s="11">
        <v>22686</v>
      </c>
      <c r="F1064" s="12" t="s">
        <v>37</v>
      </c>
      <c r="G1064" s="12">
        <v>0.1</v>
      </c>
      <c r="H1064" s="12">
        <v>1889.99</v>
      </c>
      <c r="I1064" s="12">
        <v>19.989999999999998</v>
      </c>
      <c r="J1064" s="12">
        <v>1928</v>
      </c>
      <c r="K1064" s="7" t="str">
        <f>IF(COUNTIF(Table1[Customer ID],Table1[[#This Row],[Customer ID]])&gt;1,"Repeat Customer","One-Time Customer")</f>
        <v>One-Time Customer</v>
      </c>
      <c r="L1064" s="12" t="s">
        <v>1880</v>
      </c>
      <c r="M1064" s="12" t="s">
        <v>49</v>
      </c>
      <c r="N1064" s="12" t="s">
        <v>40</v>
      </c>
      <c r="O1064" s="12" t="s">
        <v>29</v>
      </c>
      <c r="P1064" s="12" t="s">
        <v>109</v>
      </c>
      <c r="Q1064" s="12" t="s">
        <v>59</v>
      </c>
      <c r="R1064" s="12" t="s">
        <v>1881</v>
      </c>
      <c r="S1064" s="12">
        <v>0.36</v>
      </c>
      <c r="T1064" s="7">
        <f>Table1[[#This Row],[Profit]]/Table1[[#This Row],[Sales]]</f>
        <v>-2.3821414973908758E-2</v>
      </c>
      <c r="U1064" s="12" t="s">
        <v>33</v>
      </c>
      <c r="V1064" s="12" t="s">
        <v>136</v>
      </c>
      <c r="W1064" s="12" t="s">
        <v>932</v>
      </c>
      <c r="X1064" s="12" t="s">
        <v>1882</v>
      </c>
      <c r="Y1064" s="12">
        <v>29651</v>
      </c>
      <c r="Z1064" s="13">
        <v>42025</v>
      </c>
      <c r="AA1064" s="14" t="str">
        <f>TEXT(Table1[[#This Row],[Order Date]],"mmmm")</f>
        <v>January</v>
      </c>
      <c r="AB1064" s="8" t="str">
        <f>TEXT(Table1[[#This Row],[Order Date]],"yyyy")</f>
        <v>2015</v>
      </c>
      <c r="AC1064" s="13">
        <v>42025</v>
      </c>
      <c r="AD1064" s="12">
        <v>-42.545999999999999</v>
      </c>
      <c r="AE1064" s="12">
        <v>1</v>
      </c>
      <c r="AF1064" s="12">
        <v>1786.04</v>
      </c>
      <c r="AG1064" s="12">
        <v>88580</v>
      </c>
      <c r="AH1064" s="7" t="str">
        <f>IF(COUNTIF(Returns!$A$2:$A$1635,Orders!AG1064)&gt;0,"Returned","Not Returned")</f>
        <v>Not Returned</v>
      </c>
    </row>
    <row r="1065" spans="5:34" ht="12.75" customHeight="1" thickTop="1" thickBot="1" x14ac:dyDescent="0.3">
      <c r="E1065" s="9">
        <v>18159</v>
      </c>
      <c r="F1065" s="2" t="s">
        <v>106</v>
      </c>
      <c r="G1065" s="2">
        <v>0.06</v>
      </c>
      <c r="H1065" s="2">
        <v>3.58</v>
      </c>
      <c r="I1065" s="2">
        <v>1.63</v>
      </c>
      <c r="J1065" s="2">
        <v>1933</v>
      </c>
      <c r="K1065" s="7" t="str">
        <f>IF(COUNTIF(Table1[Customer ID],Table1[[#This Row],[Customer ID]])&gt;1,"Repeat Customer","One-Time Customer")</f>
        <v>One-Time Customer</v>
      </c>
      <c r="L1065" s="2" t="s">
        <v>1883</v>
      </c>
      <c r="M1065" s="2" t="s">
        <v>49</v>
      </c>
      <c r="N1065" s="2" t="s">
        <v>28</v>
      </c>
      <c r="O1065" s="2" t="s">
        <v>29</v>
      </c>
      <c r="P1065" s="2" t="s">
        <v>66</v>
      </c>
      <c r="Q1065" s="2" t="s">
        <v>31</v>
      </c>
      <c r="R1065" s="2" t="s">
        <v>67</v>
      </c>
      <c r="S1065" s="2">
        <v>0.36</v>
      </c>
      <c r="T1065" s="7">
        <f>Table1[[#This Row],[Profit]]/Table1[[#This Row],[Sales]]</f>
        <v>0.40276179516685851</v>
      </c>
      <c r="U1065" s="2" t="s">
        <v>33</v>
      </c>
      <c r="V1065" s="2" t="s">
        <v>61</v>
      </c>
      <c r="W1065" s="2" t="s">
        <v>130</v>
      </c>
      <c r="X1065" s="2" t="s">
        <v>1884</v>
      </c>
      <c r="Y1065" s="2">
        <v>75043</v>
      </c>
      <c r="Z1065" s="10">
        <v>42113</v>
      </c>
      <c r="AA1065" s="14" t="str">
        <f>TEXT(Table1[[#This Row],[Order Date]],"mmmm")</f>
        <v>April</v>
      </c>
      <c r="AB1065" s="8" t="str">
        <f>TEXT(Table1[[#This Row],[Order Date]],"yyyy")</f>
        <v>2015</v>
      </c>
      <c r="AC1065" s="10">
        <v>42117</v>
      </c>
      <c r="AD1065" s="2">
        <v>14</v>
      </c>
      <c r="AE1065" s="2">
        <v>10</v>
      </c>
      <c r="AF1065" s="2">
        <v>34.76</v>
      </c>
      <c r="AG1065" s="2">
        <v>86687</v>
      </c>
      <c r="AH1065" s="7" t="str">
        <f>IF(COUNTIF(Returns!$A$2:$A$1635,Orders!AG1065)&gt;0,"Returned","Not Returned")</f>
        <v>Not Returned</v>
      </c>
    </row>
    <row r="1066" spans="5:34" ht="12.75" customHeight="1" thickTop="1" thickBot="1" x14ac:dyDescent="0.3">
      <c r="E1066" s="11">
        <v>19697</v>
      </c>
      <c r="F1066" s="12" t="s">
        <v>106</v>
      </c>
      <c r="G1066" s="12">
        <v>0.04</v>
      </c>
      <c r="H1066" s="12">
        <v>180.98</v>
      </c>
      <c r="I1066" s="12">
        <v>30</v>
      </c>
      <c r="J1066" s="12">
        <v>1934</v>
      </c>
      <c r="K1066" s="7" t="str">
        <f>IF(COUNTIF(Table1[Customer ID],Table1[[#This Row],[Customer ID]])&gt;1,"Repeat Customer","One-Time Customer")</f>
        <v>One-Time Customer</v>
      </c>
      <c r="L1066" s="12" t="s">
        <v>1885</v>
      </c>
      <c r="M1066" s="12" t="s">
        <v>39</v>
      </c>
      <c r="N1066" s="12" t="s">
        <v>40</v>
      </c>
      <c r="O1066" s="12" t="s">
        <v>41</v>
      </c>
      <c r="P1066" s="12" t="s">
        <v>42</v>
      </c>
      <c r="Q1066" s="12" t="s">
        <v>43</v>
      </c>
      <c r="R1066" s="12" t="s">
        <v>1886</v>
      </c>
      <c r="S1066" s="12">
        <v>0.69</v>
      </c>
      <c r="T1066" s="7">
        <f>Table1[[#This Row],[Profit]]/Table1[[#This Row],[Sales]]</f>
        <v>9.434345232796236E-2</v>
      </c>
      <c r="U1066" s="12" t="s">
        <v>33</v>
      </c>
      <c r="V1066" s="12" t="s">
        <v>61</v>
      </c>
      <c r="W1066" s="12" t="s">
        <v>130</v>
      </c>
      <c r="X1066" s="12" t="s">
        <v>883</v>
      </c>
      <c r="Y1066" s="12">
        <v>78626</v>
      </c>
      <c r="Z1066" s="13">
        <v>42154</v>
      </c>
      <c r="AA1066" s="14" t="str">
        <f>TEXT(Table1[[#This Row],[Order Date]],"mmmm")</f>
        <v>May</v>
      </c>
      <c r="AB1066" s="8" t="str">
        <f>TEXT(Table1[[#This Row],[Order Date]],"yyyy")</f>
        <v>2015</v>
      </c>
      <c r="AC1066" s="13">
        <v>42154</v>
      </c>
      <c r="AD1066" s="12">
        <v>52.988000000000056</v>
      </c>
      <c r="AE1066" s="12">
        <v>3</v>
      </c>
      <c r="AF1066" s="12">
        <v>561.65</v>
      </c>
      <c r="AG1066" s="12">
        <v>86688</v>
      </c>
      <c r="AH1066" s="7" t="str">
        <f>IF(COUNTIF(Returns!$A$2:$A$1635,Orders!AG1066)&gt;0,"Returned","Not Returned")</f>
        <v>Not Returned</v>
      </c>
    </row>
    <row r="1067" spans="5:34" ht="12.75" customHeight="1" thickTop="1" thickBot="1" x14ac:dyDescent="0.3">
      <c r="E1067" s="9">
        <v>19780</v>
      </c>
      <c r="F1067" s="2" t="s">
        <v>47</v>
      </c>
      <c r="G1067" s="2">
        <v>0.01</v>
      </c>
      <c r="H1067" s="2">
        <v>42.98</v>
      </c>
      <c r="I1067" s="2">
        <v>4.62</v>
      </c>
      <c r="J1067" s="2">
        <v>1935</v>
      </c>
      <c r="K1067" s="7" t="str">
        <f>IF(COUNTIF(Table1[Customer ID],Table1[[#This Row],[Customer ID]])&gt;1,"Repeat Customer","One-Time Customer")</f>
        <v>Repeat Customer</v>
      </c>
      <c r="L1067" s="2" t="s">
        <v>1887</v>
      </c>
      <c r="M1067" s="2" t="s">
        <v>27</v>
      </c>
      <c r="N1067" s="2" t="s">
        <v>28</v>
      </c>
      <c r="O1067" s="2" t="s">
        <v>29</v>
      </c>
      <c r="P1067" s="2" t="s">
        <v>257</v>
      </c>
      <c r="Q1067" s="2" t="s">
        <v>59</v>
      </c>
      <c r="R1067" s="2" t="s">
        <v>1888</v>
      </c>
      <c r="S1067" s="2">
        <v>0.56000000000000005</v>
      </c>
      <c r="T1067" s="7">
        <f>Table1[[#This Row],[Profit]]/Table1[[#This Row],[Sales]]</f>
        <v>0.69</v>
      </c>
      <c r="U1067" s="2" t="s">
        <v>33</v>
      </c>
      <c r="V1067" s="2" t="s">
        <v>61</v>
      </c>
      <c r="W1067" s="2" t="s">
        <v>130</v>
      </c>
      <c r="X1067" s="2" t="s">
        <v>1889</v>
      </c>
      <c r="Y1067" s="2">
        <v>75051</v>
      </c>
      <c r="Z1067" s="10">
        <v>42102</v>
      </c>
      <c r="AA1067" s="14" t="str">
        <f>TEXT(Table1[[#This Row],[Order Date]],"mmmm")</f>
        <v>April</v>
      </c>
      <c r="AB1067" s="8" t="str">
        <f>TEXT(Table1[[#This Row],[Order Date]],"yyyy")</f>
        <v>2015</v>
      </c>
      <c r="AC1067" s="10">
        <v>42104</v>
      </c>
      <c r="AD1067" s="2">
        <v>285.47370000000001</v>
      </c>
      <c r="AE1067" s="2">
        <v>9</v>
      </c>
      <c r="AF1067" s="2">
        <v>413.73</v>
      </c>
      <c r="AG1067" s="2">
        <v>86686</v>
      </c>
      <c r="AH1067" s="7" t="str">
        <f>IF(COUNTIF(Returns!$A$2:$A$1635,Orders!AG1067)&gt;0,"Returned","Not Returned")</f>
        <v>Not Returned</v>
      </c>
    </row>
    <row r="1068" spans="5:34" ht="12.75" customHeight="1" thickTop="1" thickBot="1" x14ac:dyDescent="0.3">
      <c r="E1068" s="11">
        <v>19698</v>
      </c>
      <c r="F1068" s="12" t="s">
        <v>106</v>
      </c>
      <c r="G1068" s="12">
        <v>0.06</v>
      </c>
      <c r="H1068" s="12">
        <v>3.25</v>
      </c>
      <c r="I1068" s="12">
        <v>49</v>
      </c>
      <c r="J1068" s="12">
        <v>1935</v>
      </c>
      <c r="K1068" s="7" t="str">
        <f>IF(COUNTIF(Table1[Customer ID],Table1[[#This Row],[Customer ID]])&gt;1,"Repeat Customer","One-Time Customer")</f>
        <v>Repeat Customer</v>
      </c>
      <c r="L1068" s="12" t="s">
        <v>1887</v>
      </c>
      <c r="M1068" s="12" t="s">
        <v>49</v>
      </c>
      <c r="N1068" s="12" t="s">
        <v>40</v>
      </c>
      <c r="O1068" s="12" t="s">
        <v>29</v>
      </c>
      <c r="P1068" s="12" t="s">
        <v>257</v>
      </c>
      <c r="Q1068" s="12" t="s">
        <v>236</v>
      </c>
      <c r="R1068" s="12" t="s">
        <v>1890</v>
      </c>
      <c r="S1068" s="12">
        <v>0.56000000000000005</v>
      </c>
      <c r="T1068" s="7">
        <f>Table1[[#This Row],[Profit]]/Table1[[#This Row],[Sales]]</f>
        <v>0.18899280575539584</v>
      </c>
      <c r="U1068" s="12" t="s">
        <v>33</v>
      </c>
      <c r="V1068" s="12" t="s">
        <v>61</v>
      </c>
      <c r="W1068" s="12" t="s">
        <v>130</v>
      </c>
      <c r="X1068" s="12" t="s">
        <v>1889</v>
      </c>
      <c r="Y1068" s="12">
        <v>75051</v>
      </c>
      <c r="Z1068" s="13">
        <v>42154</v>
      </c>
      <c r="AA1068" s="14" t="str">
        <f>TEXT(Table1[[#This Row],[Order Date]],"mmmm")</f>
        <v>May</v>
      </c>
      <c r="AB1068" s="8" t="str">
        <f>TEXT(Table1[[#This Row],[Order Date]],"yyyy")</f>
        <v>2015</v>
      </c>
      <c r="AC1068" s="13">
        <v>42160</v>
      </c>
      <c r="AD1068" s="12">
        <v>10.50800000000001</v>
      </c>
      <c r="AE1068" s="12">
        <v>2</v>
      </c>
      <c r="AF1068" s="12">
        <v>55.6</v>
      </c>
      <c r="AG1068" s="12">
        <v>86688</v>
      </c>
      <c r="AH1068" s="7" t="str">
        <f>IF(COUNTIF(Returns!$A$2:$A$1635,Orders!AG1068)&gt;0,"Returned","Not Returned")</f>
        <v>Not Returned</v>
      </c>
    </row>
    <row r="1069" spans="5:34" ht="12.75" customHeight="1" thickTop="1" thickBot="1" x14ac:dyDescent="0.3">
      <c r="E1069" s="9">
        <v>19699</v>
      </c>
      <c r="F1069" s="2" t="s">
        <v>106</v>
      </c>
      <c r="G1069" s="2">
        <v>0.01</v>
      </c>
      <c r="H1069" s="2">
        <v>110.98</v>
      </c>
      <c r="I1069" s="2">
        <v>13.99</v>
      </c>
      <c r="J1069" s="2">
        <v>1935</v>
      </c>
      <c r="K1069" s="7" t="str">
        <f>IF(COUNTIF(Table1[Customer ID],Table1[[#This Row],[Customer ID]])&gt;1,"Repeat Customer","One-Time Customer")</f>
        <v>Repeat Customer</v>
      </c>
      <c r="L1069" s="2" t="s">
        <v>1887</v>
      </c>
      <c r="M1069" s="2" t="s">
        <v>49</v>
      </c>
      <c r="N1069" s="2" t="s">
        <v>40</v>
      </c>
      <c r="O1069" s="2" t="s">
        <v>41</v>
      </c>
      <c r="P1069" s="2" t="s">
        <v>50</v>
      </c>
      <c r="Q1069" s="2" t="s">
        <v>86</v>
      </c>
      <c r="R1069" s="2" t="s">
        <v>1891</v>
      </c>
      <c r="S1069" s="2">
        <v>0.69</v>
      </c>
      <c r="T1069" s="7">
        <f>Table1[[#This Row],[Profit]]/Table1[[#This Row],[Sales]]</f>
        <v>0.69</v>
      </c>
      <c r="U1069" s="2" t="s">
        <v>33</v>
      </c>
      <c r="V1069" s="2" t="s">
        <v>61</v>
      </c>
      <c r="W1069" s="2" t="s">
        <v>130</v>
      </c>
      <c r="X1069" s="2" t="s">
        <v>1889</v>
      </c>
      <c r="Y1069" s="2">
        <v>75051</v>
      </c>
      <c r="Z1069" s="10">
        <v>42154</v>
      </c>
      <c r="AA1069" s="14" t="str">
        <f>TEXT(Table1[[#This Row],[Order Date]],"mmmm")</f>
        <v>May</v>
      </c>
      <c r="AB1069" s="8" t="str">
        <f>TEXT(Table1[[#This Row],[Order Date]],"yyyy")</f>
        <v>2015</v>
      </c>
      <c r="AC1069" s="10">
        <v>42159</v>
      </c>
      <c r="AD1069" s="2">
        <v>1448.7309</v>
      </c>
      <c r="AE1069" s="2">
        <v>19</v>
      </c>
      <c r="AF1069" s="2">
        <v>2099.61</v>
      </c>
      <c r="AG1069" s="2">
        <v>86688</v>
      </c>
      <c r="AH1069" s="7" t="str">
        <f>IF(COUNTIF(Returns!$A$2:$A$1635,Orders!AG1069)&gt;0,"Returned","Not Returned")</f>
        <v>Not Returned</v>
      </c>
    </row>
    <row r="1070" spans="5:34" ht="12.75" customHeight="1" thickTop="1" thickBot="1" x14ac:dyDescent="0.3">
      <c r="E1070" s="11">
        <v>19700</v>
      </c>
      <c r="F1070" s="12" t="s">
        <v>106</v>
      </c>
      <c r="G1070" s="12">
        <v>0.05</v>
      </c>
      <c r="H1070" s="12">
        <v>3.95</v>
      </c>
      <c r="I1070" s="12">
        <v>2</v>
      </c>
      <c r="J1070" s="12">
        <v>1935</v>
      </c>
      <c r="K1070" s="7" t="str">
        <f>IF(COUNTIF(Table1[Customer ID],Table1[[#This Row],[Customer ID]])&gt;1,"Repeat Customer","One-Time Customer")</f>
        <v>Repeat Customer</v>
      </c>
      <c r="L1070" s="12" t="s">
        <v>1887</v>
      </c>
      <c r="M1070" s="12" t="s">
        <v>27</v>
      </c>
      <c r="N1070" s="12" t="s">
        <v>40</v>
      </c>
      <c r="O1070" s="12" t="s">
        <v>29</v>
      </c>
      <c r="P1070" s="12" t="s">
        <v>66</v>
      </c>
      <c r="Q1070" s="12" t="s">
        <v>31</v>
      </c>
      <c r="R1070" s="12" t="s">
        <v>1353</v>
      </c>
      <c r="S1070" s="12">
        <v>0.53</v>
      </c>
      <c r="T1070" s="7">
        <f>Table1[[#This Row],[Profit]]/Table1[[#This Row],[Sales]]</f>
        <v>1.0393374741200834E-2</v>
      </c>
      <c r="U1070" s="12" t="s">
        <v>33</v>
      </c>
      <c r="V1070" s="12" t="s">
        <v>61</v>
      </c>
      <c r="W1070" s="12" t="s">
        <v>130</v>
      </c>
      <c r="X1070" s="12" t="s">
        <v>1889</v>
      </c>
      <c r="Y1070" s="12">
        <v>75051</v>
      </c>
      <c r="Z1070" s="13">
        <v>42154</v>
      </c>
      <c r="AA1070" s="14" t="str">
        <f>TEXT(Table1[[#This Row],[Order Date]],"mmmm")</f>
        <v>May</v>
      </c>
      <c r="AB1070" s="8" t="str">
        <f>TEXT(Table1[[#This Row],[Order Date]],"yyyy")</f>
        <v>2015</v>
      </c>
      <c r="AC1070" s="13">
        <v>42162</v>
      </c>
      <c r="AD1070" s="12">
        <v>1.0040000000000004</v>
      </c>
      <c r="AE1070" s="12">
        <v>23</v>
      </c>
      <c r="AF1070" s="12">
        <v>96.6</v>
      </c>
      <c r="AG1070" s="12">
        <v>86688</v>
      </c>
      <c r="AH1070" s="7" t="str">
        <f>IF(COUNTIF(Returns!$A$2:$A$1635,Orders!AG1070)&gt;0,"Returned","Not Returned")</f>
        <v>Not Returned</v>
      </c>
    </row>
    <row r="1071" spans="5:34" ht="12.75" customHeight="1" thickTop="1" thickBot="1" x14ac:dyDescent="0.3">
      <c r="E1071" s="9">
        <v>23551</v>
      </c>
      <c r="F1071" s="2" t="s">
        <v>56</v>
      </c>
      <c r="G1071" s="2">
        <v>0.1</v>
      </c>
      <c r="H1071" s="2">
        <v>152.47999999999999</v>
      </c>
      <c r="I1071" s="2">
        <v>4</v>
      </c>
      <c r="J1071" s="2">
        <v>1938</v>
      </c>
      <c r="K1071" s="7" t="str">
        <f>IF(COUNTIF(Table1[Customer ID],Table1[[#This Row],[Customer ID]])&gt;1,"Repeat Customer","One-Time Customer")</f>
        <v>One-Time Customer</v>
      </c>
      <c r="L1071" s="2" t="s">
        <v>1892</v>
      </c>
      <c r="M1071" s="2" t="s">
        <v>27</v>
      </c>
      <c r="N1071" s="2" t="s">
        <v>28</v>
      </c>
      <c r="O1071" s="2" t="s">
        <v>77</v>
      </c>
      <c r="P1071" s="2" t="s">
        <v>180</v>
      </c>
      <c r="Q1071" s="2" t="s">
        <v>59</v>
      </c>
      <c r="R1071" s="2" t="s">
        <v>609</v>
      </c>
      <c r="S1071" s="2">
        <v>0.79</v>
      </c>
      <c r="T1071" s="7">
        <f>Table1[[#This Row],[Profit]]/Table1[[#This Row],[Sales]]</f>
        <v>-0.93356862604582846</v>
      </c>
      <c r="U1071" s="2" t="s">
        <v>33</v>
      </c>
      <c r="V1071" s="2" t="s">
        <v>61</v>
      </c>
      <c r="W1071" s="2" t="s">
        <v>183</v>
      </c>
      <c r="X1071" s="2" t="s">
        <v>1893</v>
      </c>
      <c r="Y1071" s="2">
        <v>66801</v>
      </c>
      <c r="Z1071" s="10">
        <v>42085</v>
      </c>
      <c r="AA1071" s="14" t="str">
        <f>TEXT(Table1[[#This Row],[Order Date]],"mmmm")</f>
        <v>March</v>
      </c>
      <c r="AB1071" s="8" t="str">
        <f>TEXT(Table1[[#This Row],[Order Date]],"yyyy")</f>
        <v>2015</v>
      </c>
      <c r="AC1071" s="10">
        <v>42086</v>
      </c>
      <c r="AD1071" s="2">
        <v>-521.09</v>
      </c>
      <c r="AE1071" s="2">
        <v>4</v>
      </c>
      <c r="AF1071" s="2">
        <v>558.16999999999996</v>
      </c>
      <c r="AG1071" s="2">
        <v>88870</v>
      </c>
      <c r="AH1071" s="7" t="str">
        <f>IF(COUNTIF(Returns!$A$2:$A$1635,Orders!AG1071)&gt;0,"Returned","Not Returned")</f>
        <v>Not Returned</v>
      </c>
    </row>
    <row r="1072" spans="5:34" ht="12.75" customHeight="1" thickTop="1" thickBot="1" x14ac:dyDescent="0.3">
      <c r="E1072" s="11">
        <v>23550</v>
      </c>
      <c r="F1072" s="12" t="s">
        <v>56</v>
      </c>
      <c r="G1072" s="12">
        <v>0.08</v>
      </c>
      <c r="H1072" s="12">
        <v>6.84</v>
      </c>
      <c r="I1072" s="12">
        <v>8.3699999999999992</v>
      </c>
      <c r="J1072" s="12">
        <v>1940</v>
      </c>
      <c r="K1072" s="7" t="str">
        <f>IF(COUNTIF(Table1[Customer ID],Table1[[#This Row],[Customer ID]])&gt;1,"Repeat Customer","One-Time Customer")</f>
        <v>Repeat Customer</v>
      </c>
      <c r="L1072" s="12" t="s">
        <v>1894</v>
      </c>
      <c r="M1072" s="12" t="s">
        <v>49</v>
      </c>
      <c r="N1072" s="12" t="s">
        <v>28</v>
      </c>
      <c r="O1072" s="12" t="s">
        <v>29</v>
      </c>
      <c r="P1072" s="12" t="s">
        <v>174</v>
      </c>
      <c r="Q1072" s="12" t="s">
        <v>51</v>
      </c>
      <c r="R1072" s="12" t="s">
        <v>1697</v>
      </c>
      <c r="S1072" s="12">
        <v>0.57999999999999996</v>
      </c>
      <c r="T1072" s="7">
        <f>Table1[[#This Row],[Profit]]/Table1[[#This Row],[Sales]]</f>
        <v>-3.514898688915375</v>
      </c>
      <c r="U1072" s="12" t="s">
        <v>33</v>
      </c>
      <c r="V1072" s="12" t="s">
        <v>34</v>
      </c>
      <c r="W1072" s="12" t="s">
        <v>212</v>
      </c>
      <c r="X1072" s="12" t="s">
        <v>1895</v>
      </c>
      <c r="Y1072" s="12">
        <v>84020</v>
      </c>
      <c r="Z1072" s="13">
        <v>42085</v>
      </c>
      <c r="AA1072" s="14" t="str">
        <f>TEXT(Table1[[#This Row],[Order Date]],"mmmm")</f>
        <v>March</v>
      </c>
      <c r="AB1072" s="8" t="str">
        <f>TEXT(Table1[[#This Row],[Order Date]],"yyyy")</f>
        <v>2015</v>
      </c>
      <c r="AC1072" s="13">
        <v>42087</v>
      </c>
      <c r="AD1072" s="12">
        <v>-29.49</v>
      </c>
      <c r="AE1072" s="12">
        <v>1</v>
      </c>
      <c r="AF1072" s="12">
        <v>8.39</v>
      </c>
      <c r="AG1072" s="12">
        <v>88870</v>
      </c>
      <c r="AH1072" s="7" t="str">
        <f>IF(COUNTIF(Returns!$A$2:$A$1635,Orders!AG1072)&gt;0,"Returned","Not Returned")</f>
        <v>Not Returned</v>
      </c>
    </row>
    <row r="1073" spans="5:34" ht="12.75" customHeight="1" thickTop="1" thickBot="1" x14ac:dyDescent="0.3">
      <c r="E1073" s="9">
        <v>25531</v>
      </c>
      <c r="F1073" s="2" t="s">
        <v>106</v>
      </c>
      <c r="G1073" s="2">
        <v>0</v>
      </c>
      <c r="H1073" s="2">
        <v>78.650000000000006</v>
      </c>
      <c r="I1073" s="2">
        <v>13.99</v>
      </c>
      <c r="J1073" s="2">
        <v>1940</v>
      </c>
      <c r="K1073" s="7" t="str">
        <f>IF(COUNTIF(Table1[Customer ID],Table1[[#This Row],[Customer ID]])&gt;1,"Repeat Customer","One-Time Customer")</f>
        <v>Repeat Customer</v>
      </c>
      <c r="L1073" s="2" t="s">
        <v>1894</v>
      </c>
      <c r="M1073" s="2" t="s">
        <v>49</v>
      </c>
      <c r="N1073" s="2" t="s">
        <v>28</v>
      </c>
      <c r="O1073" s="2" t="s">
        <v>29</v>
      </c>
      <c r="P1073" s="2" t="s">
        <v>257</v>
      </c>
      <c r="Q1073" s="2" t="s">
        <v>86</v>
      </c>
      <c r="R1073" s="2" t="s">
        <v>1896</v>
      </c>
      <c r="S1073" s="2">
        <v>0.52</v>
      </c>
      <c r="T1073" s="7">
        <f>Table1[[#This Row],[Profit]]/Table1[[#This Row],[Sales]]</f>
        <v>0.69</v>
      </c>
      <c r="U1073" s="2" t="s">
        <v>33</v>
      </c>
      <c r="V1073" s="2" t="s">
        <v>34</v>
      </c>
      <c r="W1073" s="2" t="s">
        <v>212</v>
      </c>
      <c r="X1073" s="2" t="s">
        <v>1895</v>
      </c>
      <c r="Y1073" s="2">
        <v>84020</v>
      </c>
      <c r="Z1073" s="10">
        <v>42113</v>
      </c>
      <c r="AA1073" s="14" t="str">
        <f>TEXT(Table1[[#This Row],[Order Date]],"mmmm")</f>
        <v>April</v>
      </c>
      <c r="AB1073" s="8" t="str">
        <f>TEXT(Table1[[#This Row],[Order Date]],"yyyy")</f>
        <v>2015</v>
      </c>
      <c r="AC1073" s="10">
        <v>42120</v>
      </c>
      <c r="AD1073" s="2">
        <v>386.00669999999991</v>
      </c>
      <c r="AE1073" s="2">
        <v>7</v>
      </c>
      <c r="AF1073" s="2">
        <v>559.42999999999995</v>
      </c>
      <c r="AG1073" s="2">
        <v>88871</v>
      </c>
      <c r="AH1073" s="7" t="str">
        <f>IF(COUNTIF(Returns!$A$2:$A$1635,Orders!AG1073)&gt;0,"Returned","Not Returned")</f>
        <v>Not Returned</v>
      </c>
    </row>
    <row r="1074" spans="5:34" ht="12.75" customHeight="1" thickTop="1" thickBot="1" x14ac:dyDescent="0.3">
      <c r="E1074" s="11">
        <v>25532</v>
      </c>
      <c r="F1074" s="12" t="s">
        <v>106</v>
      </c>
      <c r="G1074" s="12">
        <v>0.08</v>
      </c>
      <c r="H1074" s="12">
        <v>122.99</v>
      </c>
      <c r="I1074" s="12">
        <v>70.2</v>
      </c>
      <c r="J1074" s="12">
        <v>1940</v>
      </c>
      <c r="K1074" s="7" t="str">
        <f>IF(COUNTIF(Table1[Customer ID],Table1[[#This Row],[Customer ID]])&gt;1,"Repeat Customer","One-Time Customer")</f>
        <v>Repeat Customer</v>
      </c>
      <c r="L1074" s="12" t="s">
        <v>1894</v>
      </c>
      <c r="M1074" s="12" t="s">
        <v>39</v>
      </c>
      <c r="N1074" s="12" t="s">
        <v>28</v>
      </c>
      <c r="O1074" s="12" t="s">
        <v>41</v>
      </c>
      <c r="P1074" s="12" t="s">
        <v>42</v>
      </c>
      <c r="Q1074" s="12" t="s">
        <v>43</v>
      </c>
      <c r="R1074" s="12" t="s">
        <v>147</v>
      </c>
      <c r="S1074" s="12">
        <v>0.74</v>
      </c>
      <c r="T1074" s="7">
        <f>Table1[[#This Row],[Profit]]/Table1[[#This Row],[Sales]]</f>
        <v>-1.5355029099398283</v>
      </c>
      <c r="U1074" s="12" t="s">
        <v>33</v>
      </c>
      <c r="V1074" s="12" t="s">
        <v>34</v>
      </c>
      <c r="W1074" s="12" t="s">
        <v>212</v>
      </c>
      <c r="X1074" s="12" t="s">
        <v>1895</v>
      </c>
      <c r="Y1074" s="12">
        <v>84020</v>
      </c>
      <c r="Z1074" s="13">
        <v>42113</v>
      </c>
      <c r="AA1074" s="14" t="str">
        <f>TEXT(Table1[[#This Row],[Order Date]],"mmmm")</f>
        <v>April</v>
      </c>
      <c r="AB1074" s="8" t="str">
        <f>TEXT(Table1[[#This Row],[Order Date]],"yyyy")</f>
        <v>2015</v>
      </c>
      <c r="AC1074" s="13">
        <v>42118</v>
      </c>
      <c r="AD1074" s="12">
        <v>-1867.97</v>
      </c>
      <c r="AE1074" s="12">
        <v>10</v>
      </c>
      <c r="AF1074" s="12">
        <v>1216.52</v>
      </c>
      <c r="AG1074" s="12">
        <v>88871</v>
      </c>
      <c r="AH1074" s="7" t="str">
        <f>IF(COUNTIF(Returns!$A$2:$A$1635,Orders!AG1074)&gt;0,"Returned","Not Returned")</f>
        <v>Not Returned</v>
      </c>
    </row>
    <row r="1075" spans="5:34" ht="12.75" customHeight="1" thickTop="1" thickBot="1" x14ac:dyDescent="0.3">
      <c r="E1075" s="9">
        <v>20371</v>
      </c>
      <c r="F1075" s="2" t="s">
        <v>56</v>
      </c>
      <c r="G1075" s="2">
        <v>0.08</v>
      </c>
      <c r="H1075" s="2">
        <v>90.98</v>
      </c>
      <c r="I1075" s="2">
        <v>56.2</v>
      </c>
      <c r="J1075" s="2">
        <v>1946</v>
      </c>
      <c r="K1075" s="7" t="str">
        <f>IF(COUNTIF(Table1[Customer ID],Table1[[#This Row],[Customer ID]])&gt;1,"Repeat Customer","One-Time Customer")</f>
        <v>Repeat Customer</v>
      </c>
      <c r="L1075" s="2" t="s">
        <v>1897</v>
      </c>
      <c r="M1075" s="2" t="s">
        <v>49</v>
      </c>
      <c r="N1075" s="2" t="s">
        <v>114</v>
      </c>
      <c r="O1075" s="2" t="s">
        <v>41</v>
      </c>
      <c r="P1075" s="2" t="s">
        <v>50</v>
      </c>
      <c r="Q1075" s="2" t="s">
        <v>86</v>
      </c>
      <c r="R1075" s="2" t="s">
        <v>1061</v>
      </c>
      <c r="S1075" s="2">
        <v>0.74</v>
      </c>
      <c r="T1075" s="7">
        <f>Table1[[#This Row],[Profit]]/Table1[[#This Row],[Sales]]</f>
        <v>-1.8150096375524398</v>
      </c>
      <c r="U1075" s="2" t="s">
        <v>33</v>
      </c>
      <c r="V1075" s="2" t="s">
        <v>53</v>
      </c>
      <c r="W1075" s="2" t="s">
        <v>234</v>
      </c>
      <c r="X1075" s="2" t="s">
        <v>1898</v>
      </c>
      <c r="Y1075" s="2">
        <v>15228</v>
      </c>
      <c r="Z1075" s="10">
        <v>42030</v>
      </c>
      <c r="AA1075" s="14" t="str">
        <f>TEXT(Table1[[#This Row],[Order Date]],"mmmm")</f>
        <v>January</v>
      </c>
      <c r="AB1075" s="8" t="str">
        <f>TEXT(Table1[[#This Row],[Order Date]],"yyyy")</f>
        <v>2015</v>
      </c>
      <c r="AC1075" s="10">
        <v>42032</v>
      </c>
      <c r="AD1075" s="2">
        <v>-1920.9336000000001</v>
      </c>
      <c r="AE1075" s="2">
        <v>12</v>
      </c>
      <c r="AF1075" s="2">
        <v>1058.3599999999999</v>
      </c>
      <c r="AG1075" s="2">
        <v>86331</v>
      </c>
      <c r="AH1075" s="7" t="str">
        <f>IF(COUNTIF(Returns!$A$2:$A$1635,Orders!AG1075)&gt;0,"Returned","Not Returned")</f>
        <v>Not Returned</v>
      </c>
    </row>
    <row r="1076" spans="5:34" ht="12.75" customHeight="1" thickTop="1" thickBot="1" x14ac:dyDescent="0.3">
      <c r="E1076" s="11">
        <v>20372</v>
      </c>
      <c r="F1076" s="12" t="s">
        <v>56</v>
      </c>
      <c r="G1076" s="12">
        <v>7.0000000000000007E-2</v>
      </c>
      <c r="H1076" s="12">
        <v>5.98</v>
      </c>
      <c r="I1076" s="12">
        <v>5.35</v>
      </c>
      <c r="J1076" s="12">
        <v>1946</v>
      </c>
      <c r="K1076" s="7" t="str">
        <f>IF(COUNTIF(Table1[Customer ID],Table1[[#This Row],[Customer ID]])&gt;1,"Repeat Customer","One-Time Customer")</f>
        <v>Repeat Customer</v>
      </c>
      <c r="L1076" s="12" t="s">
        <v>1897</v>
      </c>
      <c r="M1076" s="12" t="s">
        <v>49</v>
      </c>
      <c r="N1076" s="12" t="s">
        <v>114</v>
      </c>
      <c r="O1076" s="12" t="s">
        <v>29</v>
      </c>
      <c r="P1076" s="12" t="s">
        <v>93</v>
      </c>
      <c r="Q1076" s="12" t="s">
        <v>59</v>
      </c>
      <c r="R1076" s="12" t="s">
        <v>1437</v>
      </c>
      <c r="S1076" s="12">
        <v>0.4</v>
      </c>
      <c r="T1076" s="7">
        <f>Table1[[#This Row],[Profit]]/Table1[[#This Row],[Sales]]</f>
        <v>-2.0303222282905518</v>
      </c>
      <c r="U1076" s="12" t="s">
        <v>33</v>
      </c>
      <c r="V1076" s="12" t="s">
        <v>53</v>
      </c>
      <c r="W1076" s="12" t="s">
        <v>234</v>
      </c>
      <c r="X1076" s="12" t="s">
        <v>1898</v>
      </c>
      <c r="Y1076" s="12">
        <v>15228</v>
      </c>
      <c r="Z1076" s="13">
        <v>42030</v>
      </c>
      <c r="AA1076" s="14" t="str">
        <f>TEXT(Table1[[#This Row],[Order Date]],"mmmm")</f>
        <v>January</v>
      </c>
      <c r="AB1076" s="8" t="str">
        <f>TEXT(Table1[[#This Row],[Order Date]],"yyyy")</f>
        <v>2015</v>
      </c>
      <c r="AC1076" s="13">
        <v>42032</v>
      </c>
      <c r="AD1076" s="12">
        <v>-37.175200000000004</v>
      </c>
      <c r="AE1076" s="12">
        <v>3</v>
      </c>
      <c r="AF1076" s="12">
        <v>18.309999999999999</v>
      </c>
      <c r="AG1076" s="12">
        <v>86331</v>
      </c>
      <c r="AH1076" s="7" t="str">
        <f>IF(COUNTIF(Returns!$A$2:$A$1635,Orders!AG1076)&gt;0,"Returned","Not Returned")</f>
        <v>Not Returned</v>
      </c>
    </row>
    <row r="1077" spans="5:34" ht="12.75" customHeight="1" thickTop="1" thickBot="1" x14ac:dyDescent="0.3">
      <c r="E1077" s="9">
        <v>21762</v>
      </c>
      <c r="F1077" s="2" t="s">
        <v>106</v>
      </c>
      <c r="G1077" s="2">
        <v>0.05</v>
      </c>
      <c r="H1077" s="2">
        <v>424.21</v>
      </c>
      <c r="I1077" s="2">
        <v>110.2</v>
      </c>
      <c r="J1077" s="2">
        <v>1949</v>
      </c>
      <c r="K1077" s="7" t="str">
        <f>IF(COUNTIF(Table1[Customer ID],Table1[[#This Row],[Customer ID]])&gt;1,"Repeat Customer","One-Time Customer")</f>
        <v>One-Time Customer</v>
      </c>
      <c r="L1077" s="2" t="s">
        <v>1899</v>
      </c>
      <c r="M1077" s="2" t="s">
        <v>39</v>
      </c>
      <c r="N1077" s="2" t="s">
        <v>58</v>
      </c>
      <c r="O1077" s="2" t="s">
        <v>41</v>
      </c>
      <c r="P1077" s="2" t="s">
        <v>152</v>
      </c>
      <c r="Q1077" s="2" t="s">
        <v>121</v>
      </c>
      <c r="R1077" s="2" t="s">
        <v>1900</v>
      </c>
      <c r="S1077" s="2">
        <v>0.67</v>
      </c>
      <c r="T1077" s="7">
        <f>Table1[[#This Row],[Profit]]/Table1[[#This Row],[Sales]]</f>
        <v>-4.3240787644725061E-2</v>
      </c>
      <c r="U1077" s="2" t="s">
        <v>33</v>
      </c>
      <c r="V1077" s="2" t="s">
        <v>34</v>
      </c>
      <c r="W1077" s="2" t="s">
        <v>82</v>
      </c>
      <c r="X1077" s="2" t="s">
        <v>1901</v>
      </c>
      <c r="Y1077" s="2">
        <v>59715</v>
      </c>
      <c r="Z1077" s="10">
        <v>42036</v>
      </c>
      <c r="AA1077" s="14" t="str">
        <f>TEXT(Table1[[#This Row],[Order Date]],"mmmm")</f>
        <v>February</v>
      </c>
      <c r="AB1077" s="8" t="str">
        <f>TEXT(Table1[[#This Row],[Order Date]],"yyyy")</f>
        <v>2015</v>
      </c>
      <c r="AC1077" s="10">
        <v>42040</v>
      </c>
      <c r="AD1077" s="2">
        <v>-213.40280000000001</v>
      </c>
      <c r="AE1077" s="2">
        <v>12</v>
      </c>
      <c r="AF1077" s="2">
        <v>4935.22</v>
      </c>
      <c r="AG1077" s="2">
        <v>90415</v>
      </c>
      <c r="AH1077" s="7" t="str">
        <f>IF(COUNTIF(Returns!$A$2:$A$1635,Orders!AG1077)&gt;0,"Returned","Not Returned")</f>
        <v>Not Returned</v>
      </c>
    </row>
    <row r="1078" spans="5:34" ht="12.75" customHeight="1" thickTop="1" thickBot="1" x14ac:dyDescent="0.3">
      <c r="E1078" s="11">
        <v>24793</v>
      </c>
      <c r="F1078" s="12" t="s">
        <v>37</v>
      </c>
      <c r="G1078" s="12">
        <v>0.01</v>
      </c>
      <c r="H1078" s="12">
        <v>6.68</v>
      </c>
      <c r="I1078" s="12">
        <v>4.91</v>
      </c>
      <c r="J1078" s="12">
        <v>1950</v>
      </c>
      <c r="K1078" s="7" t="str">
        <f>IF(COUNTIF(Table1[Customer ID],Table1[[#This Row],[Customer ID]])&gt;1,"Repeat Customer","One-Time Customer")</f>
        <v>One-Time Customer</v>
      </c>
      <c r="L1078" s="12" t="s">
        <v>1902</v>
      </c>
      <c r="M1078" s="12" t="s">
        <v>49</v>
      </c>
      <c r="N1078" s="12" t="s">
        <v>58</v>
      </c>
      <c r="O1078" s="12" t="s">
        <v>29</v>
      </c>
      <c r="P1078" s="12" t="s">
        <v>93</v>
      </c>
      <c r="Q1078" s="12" t="s">
        <v>59</v>
      </c>
      <c r="R1078" s="12" t="s">
        <v>1903</v>
      </c>
      <c r="S1078" s="12">
        <v>0.37</v>
      </c>
      <c r="T1078" s="7">
        <f>Table1[[#This Row],[Profit]]/Table1[[#This Row],[Sales]]</f>
        <v>-0.30335097001763667</v>
      </c>
      <c r="U1078" s="12" t="s">
        <v>33</v>
      </c>
      <c r="V1078" s="12" t="s">
        <v>34</v>
      </c>
      <c r="W1078" s="12" t="s">
        <v>82</v>
      </c>
      <c r="X1078" s="12" t="s">
        <v>1904</v>
      </c>
      <c r="Y1078" s="12">
        <v>59750</v>
      </c>
      <c r="Z1078" s="13">
        <v>42010</v>
      </c>
      <c r="AA1078" s="14" t="str">
        <f>TEXT(Table1[[#This Row],[Order Date]],"mmmm")</f>
        <v>January</v>
      </c>
      <c r="AB1078" s="8" t="str">
        <f>TEXT(Table1[[#This Row],[Order Date]],"yyyy")</f>
        <v>2015</v>
      </c>
      <c r="AC1078" s="13">
        <v>42012</v>
      </c>
      <c r="AD1078" s="12">
        <v>-15.48</v>
      </c>
      <c r="AE1078" s="12">
        <v>7</v>
      </c>
      <c r="AF1078" s="12">
        <v>51.03</v>
      </c>
      <c r="AG1078" s="12">
        <v>90414</v>
      </c>
      <c r="AH1078" s="7" t="str">
        <f>IF(COUNTIF(Returns!$A$2:$A$1635,Orders!AG1078)&gt;0,"Returned","Not Returned")</f>
        <v>Not Returned</v>
      </c>
    </row>
    <row r="1079" spans="5:34" ht="12.75" customHeight="1" thickTop="1" thickBot="1" x14ac:dyDescent="0.3">
      <c r="E1079" s="9">
        <v>23378</v>
      </c>
      <c r="F1079" s="2" t="s">
        <v>25</v>
      </c>
      <c r="G1079" s="2">
        <v>0.09</v>
      </c>
      <c r="H1079" s="2">
        <v>40.98</v>
      </c>
      <c r="I1079" s="2">
        <v>6.5</v>
      </c>
      <c r="J1079" s="2">
        <v>1956</v>
      </c>
      <c r="K1079" s="7" t="str">
        <f>IF(COUNTIF(Table1[Customer ID],Table1[[#This Row],[Customer ID]])&gt;1,"Repeat Customer","One-Time Customer")</f>
        <v>One-Time Customer</v>
      </c>
      <c r="L1079" s="2" t="s">
        <v>1905</v>
      </c>
      <c r="M1079" s="2" t="s">
        <v>49</v>
      </c>
      <c r="N1079" s="2" t="s">
        <v>114</v>
      </c>
      <c r="O1079" s="2" t="s">
        <v>77</v>
      </c>
      <c r="P1079" s="2" t="s">
        <v>180</v>
      </c>
      <c r="Q1079" s="2" t="s">
        <v>59</v>
      </c>
      <c r="R1079" s="2" t="s">
        <v>1270</v>
      </c>
      <c r="S1079" s="2">
        <v>0.74</v>
      </c>
      <c r="T1079" s="7">
        <f>Table1[[#This Row],[Profit]]/Table1[[#This Row],[Sales]]</f>
        <v>-6.7270487742833812E-2</v>
      </c>
      <c r="U1079" s="2" t="s">
        <v>33</v>
      </c>
      <c r="V1079" s="2" t="s">
        <v>34</v>
      </c>
      <c r="W1079" s="2" t="s">
        <v>255</v>
      </c>
      <c r="X1079" s="2" t="s">
        <v>337</v>
      </c>
      <c r="Y1079" s="2">
        <v>80027</v>
      </c>
      <c r="Z1079" s="10">
        <v>42174</v>
      </c>
      <c r="AA1079" s="14" t="str">
        <f>TEXT(Table1[[#This Row],[Order Date]],"mmmm")</f>
        <v>June</v>
      </c>
      <c r="AB1079" s="8" t="str">
        <f>TEXT(Table1[[#This Row],[Order Date]],"yyyy")</f>
        <v>2015</v>
      </c>
      <c r="AC1079" s="10">
        <v>42176</v>
      </c>
      <c r="AD1079" s="2">
        <v>-50.244999999999997</v>
      </c>
      <c r="AE1079" s="2">
        <v>19</v>
      </c>
      <c r="AF1079" s="2">
        <v>746.91</v>
      </c>
      <c r="AG1079" s="2">
        <v>89820</v>
      </c>
      <c r="AH1079" s="7" t="str">
        <f>IF(COUNTIF(Returns!$A$2:$A$1635,Orders!AG1079)&gt;0,"Returned","Not Returned")</f>
        <v>Not Returned</v>
      </c>
    </row>
    <row r="1080" spans="5:34" ht="12.75" customHeight="1" thickTop="1" thickBot="1" x14ac:dyDescent="0.3">
      <c r="E1080" s="11">
        <v>21638</v>
      </c>
      <c r="F1080" s="12" t="s">
        <v>25</v>
      </c>
      <c r="G1080" s="12">
        <v>0.09</v>
      </c>
      <c r="H1080" s="12">
        <v>77.510000000000005</v>
      </c>
      <c r="I1080" s="12">
        <v>4</v>
      </c>
      <c r="J1080" s="12">
        <v>1957</v>
      </c>
      <c r="K1080" s="7" t="str">
        <f>IF(COUNTIF(Table1[Customer ID],Table1[[#This Row],[Customer ID]])&gt;1,"Repeat Customer","One-Time Customer")</f>
        <v>One-Time Customer</v>
      </c>
      <c r="L1080" s="12" t="s">
        <v>1906</v>
      </c>
      <c r="M1080" s="12" t="s">
        <v>49</v>
      </c>
      <c r="N1080" s="12" t="s">
        <v>114</v>
      </c>
      <c r="O1080" s="12" t="s">
        <v>77</v>
      </c>
      <c r="P1080" s="12" t="s">
        <v>180</v>
      </c>
      <c r="Q1080" s="12" t="s">
        <v>59</v>
      </c>
      <c r="R1080" s="12" t="s">
        <v>1802</v>
      </c>
      <c r="S1080" s="12">
        <v>0.76</v>
      </c>
      <c r="T1080" s="7">
        <f>Table1[[#This Row],[Profit]]/Table1[[#This Row],[Sales]]</f>
        <v>-4.9968297405447268</v>
      </c>
      <c r="U1080" s="12" t="s">
        <v>33</v>
      </c>
      <c r="V1080" s="12" t="s">
        <v>61</v>
      </c>
      <c r="W1080" s="12" t="s">
        <v>506</v>
      </c>
      <c r="X1080" s="12" t="s">
        <v>1564</v>
      </c>
      <c r="Y1080" s="12">
        <v>63130</v>
      </c>
      <c r="Z1080" s="13">
        <v>42101</v>
      </c>
      <c r="AA1080" s="14" t="str">
        <f>TEXT(Table1[[#This Row],[Order Date]],"mmmm")</f>
        <v>April</v>
      </c>
      <c r="AB1080" s="8" t="str">
        <f>TEXT(Table1[[#This Row],[Order Date]],"yyyy")</f>
        <v>2015</v>
      </c>
      <c r="AC1080" s="13">
        <v>42103</v>
      </c>
      <c r="AD1080" s="12">
        <v>-387.1044</v>
      </c>
      <c r="AE1080" s="12">
        <v>1</v>
      </c>
      <c r="AF1080" s="12">
        <v>77.47</v>
      </c>
      <c r="AG1080" s="12">
        <v>89818</v>
      </c>
      <c r="AH1080" s="7" t="str">
        <f>IF(COUNTIF(Returns!$A$2:$A$1635,Orders!AG1080)&gt;0,"Returned","Not Returned")</f>
        <v>Not Returned</v>
      </c>
    </row>
    <row r="1081" spans="5:34" ht="12.75" customHeight="1" thickTop="1" thickBot="1" x14ac:dyDescent="0.3">
      <c r="E1081" s="9">
        <v>24640</v>
      </c>
      <c r="F1081" s="2" t="s">
        <v>106</v>
      </c>
      <c r="G1081" s="2">
        <v>0.09</v>
      </c>
      <c r="H1081" s="2">
        <v>30.98</v>
      </c>
      <c r="I1081" s="2">
        <v>6.5</v>
      </c>
      <c r="J1081" s="2">
        <v>1958</v>
      </c>
      <c r="K1081" s="7" t="str">
        <f>IF(COUNTIF(Table1[Customer ID],Table1[[#This Row],[Customer ID]])&gt;1,"Repeat Customer","One-Time Customer")</f>
        <v>One-Time Customer</v>
      </c>
      <c r="L1081" s="2" t="s">
        <v>1907</v>
      </c>
      <c r="M1081" s="2" t="s">
        <v>27</v>
      </c>
      <c r="N1081" s="2" t="s">
        <v>114</v>
      </c>
      <c r="O1081" s="2" t="s">
        <v>77</v>
      </c>
      <c r="P1081" s="2" t="s">
        <v>180</v>
      </c>
      <c r="Q1081" s="2" t="s">
        <v>59</v>
      </c>
      <c r="R1081" s="2" t="s">
        <v>1908</v>
      </c>
      <c r="S1081" s="2">
        <v>0.64</v>
      </c>
      <c r="T1081" s="7">
        <f>Table1[[#This Row],[Profit]]/Table1[[#This Row],[Sales]]</f>
        <v>-0.2739062347068611</v>
      </c>
      <c r="U1081" s="2" t="s">
        <v>33</v>
      </c>
      <c r="V1081" s="2" t="s">
        <v>34</v>
      </c>
      <c r="W1081" s="2" t="s">
        <v>102</v>
      </c>
      <c r="X1081" s="2" t="s">
        <v>906</v>
      </c>
      <c r="Y1081" s="2">
        <v>97068</v>
      </c>
      <c r="Z1081" s="10">
        <v>42173</v>
      </c>
      <c r="AA1081" s="14" t="str">
        <f>TEXT(Table1[[#This Row],[Order Date]],"mmmm")</f>
        <v>June</v>
      </c>
      <c r="AB1081" s="8" t="str">
        <f>TEXT(Table1[[#This Row],[Order Date]],"yyyy")</f>
        <v>2015</v>
      </c>
      <c r="AC1081" s="10">
        <v>42177</v>
      </c>
      <c r="AD1081" s="2">
        <v>-55.97</v>
      </c>
      <c r="AE1081" s="2">
        <v>7</v>
      </c>
      <c r="AF1081" s="2">
        <v>204.34</v>
      </c>
      <c r="AG1081" s="2">
        <v>89819</v>
      </c>
      <c r="AH1081" s="7" t="str">
        <f>IF(COUNTIF(Returns!$A$2:$A$1635,Orders!AG1081)&gt;0,"Returned","Not Returned")</f>
        <v>Not Returned</v>
      </c>
    </row>
    <row r="1082" spans="5:34" ht="12.75" customHeight="1" thickTop="1" thickBot="1" x14ac:dyDescent="0.3">
      <c r="E1082" s="11">
        <v>3956</v>
      </c>
      <c r="F1082" s="12" t="s">
        <v>47</v>
      </c>
      <c r="G1082" s="12">
        <v>0</v>
      </c>
      <c r="H1082" s="12">
        <v>20.28</v>
      </c>
      <c r="I1082" s="12">
        <v>14.39</v>
      </c>
      <c r="J1082" s="12">
        <v>1959</v>
      </c>
      <c r="K1082" s="7" t="str">
        <f>IF(COUNTIF(Table1[Customer ID],Table1[[#This Row],[Customer ID]])&gt;1,"Repeat Customer","One-Time Customer")</f>
        <v>Repeat Customer</v>
      </c>
      <c r="L1082" s="12" t="s">
        <v>1909</v>
      </c>
      <c r="M1082" s="12" t="s">
        <v>49</v>
      </c>
      <c r="N1082" s="12" t="s">
        <v>28</v>
      </c>
      <c r="O1082" s="12" t="s">
        <v>41</v>
      </c>
      <c r="P1082" s="12" t="s">
        <v>50</v>
      </c>
      <c r="Q1082" s="12" t="s">
        <v>59</v>
      </c>
      <c r="R1082" s="12" t="s">
        <v>1910</v>
      </c>
      <c r="S1082" s="12">
        <v>0.47</v>
      </c>
      <c r="T1082" s="7">
        <f>Table1[[#This Row],[Profit]]/Table1[[#This Row],[Sales]]</f>
        <v>-0.321526402640264</v>
      </c>
      <c r="U1082" s="12" t="s">
        <v>33</v>
      </c>
      <c r="V1082" s="12" t="s">
        <v>136</v>
      </c>
      <c r="W1082" s="12" t="s">
        <v>362</v>
      </c>
      <c r="X1082" s="12" t="s">
        <v>447</v>
      </c>
      <c r="Y1082" s="12">
        <v>33916</v>
      </c>
      <c r="Z1082" s="13">
        <v>42026</v>
      </c>
      <c r="AA1082" s="14" t="str">
        <f>TEXT(Table1[[#This Row],[Order Date]],"mmmm")</f>
        <v>January</v>
      </c>
      <c r="AB1082" s="8" t="str">
        <f>TEXT(Table1[[#This Row],[Order Date]],"yyyy")</f>
        <v>2015</v>
      </c>
      <c r="AC1082" s="13">
        <v>42026</v>
      </c>
      <c r="AD1082" s="12">
        <v>-66.247299999999996</v>
      </c>
      <c r="AE1082" s="12">
        <v>9</v>
      </c>
      <c r="AF1082" s="12">
        <v>206.04</v>
      </c>
      <c r="AG1082" s="12">
        <v>28225</v>
      </c>
      <c r="AH1082" s="7" t="str">
        <f>IF(COUNTIF(Returns!$A$2:$A$1635,Orders!AG1082)&gt;0,"Returned","Not Returned")</f>
        <v>Not Returned</v>
      </c>
    </row>
    <row r="1083" spans="5:34" ht="12.75" customHeight="1" thickTop="1" thickBot="1" x14ac:dyDescent="0.3">
      <c r="E1083" s="9">
        <v>3684</v>
      </c>
      <c r="F1083" s="2" t="s">
        <v>106</v>
      </c>
      <c r="G1083" s="2">
        <v>0.02</v>
      </c>
      <c r="H1083" s="2">
        <v>9.99</v>
      </c>
      <c r="I1083" s="2">
        <v>11.59</v>
      </c>
      <c r="J1083" s="2">
        <v>1959</v>
      </c>
      <c r="K1083" s="7" t="str">
        <f>IF(COUNTIF(Table1[Customer ID],Table1[[#This Row],[Customer ID]])&gt;1,"Repeat Customer","One-Time Customer")</f>
        <v>Repeat Customer</v>
      </c>
      <c r="L1083" s="2" t="s">
        <v>1909</v>
      </c>
      <c r="M1083" s="2" t="s">
        <v>49</v>
      </c>
      <c r="N1083" s="2" t="s">
        <v>40</v>
      </c>
      <c r="O1083" s="2" t="s">
        <v>29</v>
      </c>
      <c r="P1083" s="2" t="s">
        <v>93</v>
      </c>
      <c r="Q1083" s="2" t="s">
        <v>59</v>
      </c>
      <c r="R1083" s="2" t="s">
        <v>1911</v>
      </c>
      <c r="S1083" s="2">
        <v>0.4</v>
      </c>
      <c r="T1083" s="7">
        <f>Table1[[#This Row],[Profit]]/Table1[[#This Row],[Sales]]</f>
        <v>-0.3600136721214926</v>
      </c>
      <c r="U1083" s="2" t="s">
        <v>33</v>
      </c>
      <c r="V1083" s="2" t="s">
        <v>136</v>
      </c>
      <c r="W1083" s="2" t="s">
        <v>362</v>
      </c>
      <c r="X1083" s="2" t="s">
        <v>447</v>
      </c>
      <c r="Y1083" s="2">
        <v>33916</v>
      </c>
      <c r="Z1083" s="10">
        <v>42112</v>
      </c>
      <c r="AA1083" s="14" t="str">
        <f>TEXT(Table1[[#This Row],[Order Date]],"mmmm")</f>
        <v>April</v>
      </c>
      <c r="AB1083" s="8" t="str">
        <f>TEXT(Table1[[#This Row],[Order Date]],"yyyy")</f>
        <v>2015</v>
      </c>
      <c r="AC1083" s="10">
        <v>42121</v>
      </c>
      <c r="AD1083" s="2">
        <v>-171.15770000000001</v>
      </c>
      <c r="AE1083" s="2">
        <v>43</v>
      </c>
      <c r="AF1083" s="2">
        <v>475.42</v>
      </c>
      <c r="AG1083" s="2">
        <v>26342</v>
      </c>
      <c r="AH1083" s="7" t="str">
        <f>IF(COUNTIF(Returns!$A$2:$A$1635,Orders!AG1083)&gt;0,"Returned","Not Returned")</f>
        <v>Not Returned</v>
      </c>
    </row>
    <row r="1084" spans="5:34" ht="12.75" customHeight="1" thickTop="1" thickBot="1" x14ac:dyDescent="0.3">
      <c r="E1084" s="11">
        <v>3685</v>
      </c>
      <c r="F1084" s="12" t="s">
        <v>106</v>
      </c>
      <c r="G1084" s="12">
        <v>0.02</v>
      </c>
      <c r="H1084" s="12">
        <v>48.04</v>
      </c>
      <c r="I1084" s="12">
        <v>5.79</v>
      </c>
      <c r="J1084" s="12">
        <v>1959</v>
      </c>
      <c r="K1084" s="7" t="str">
        <f>IF(COUNTIF(Table1[Customer ID],Table1[[#This Row],[Customer ID]])&gt;1,"Repeat Customer","One-Time Customer")</f>
        <v>Repeat Customer</v>
      </c>
      <c r="L1084" s="12" t="s">
        <v>1909</v>
      </c>
      <c r="M1084" s="12" t="s">
        <v>49</v>
      </c>
      <c r="N1084" s="12" t="s">
        <v>40</v>
      </c>
      <c r="O1084" s="12" t="s">
        <v>29</v>
      </c>
      <c r="P1084" s="12" t="s">
        <v>93</v>
      </c>
      <c r="Q1084" s="12" t="s">
        <v>59</v>
      </c>
      <c r="R1084" s="12" t="s">
        <v>864</v>
      </c>
      <c r="S1084" s="12">
        <v>0.37</v>
      </c>
      <c r="T1084" s="7">
        <f>Table1[[#This Row],[Profit]]/Table1[[#This Row],[Sales]]</f>
        <v>0.1734565774337144</v>
      </c>
      <c r="U1084" s="12" t="s">
        <v>33</v>
      </c>
      <c r="V1084" s="12" t="s">
        <v>136</v>
      </c>
      <c r="W1084" s="12" t="s">
        <v>362</v>
      </c>
      <c r="X1084" s="12" t="s">
        <v>447</v>
      </c>
      <c r="Y1084" s="12">
        <v>33916</v>
      </c>
      <c r="Z1084" s="13">
        <v>42112</v>
      </c>
      <c r="AA1084" s="14" t="str">
        <f>TEXT(Table1[[#This Row],[Order Date]],"mmmm")</f>
        <v>April</v>
      </c>
      <c r="AB1084" s="8" t="str">
        <f>TEXT(Table1[[#This Row],[Order Date]],"yyyy")</f>
        <v>2015</v>
      </c>
      <c r="AC1084" s="13">
        <v>42117</v>
      </c>
      <c r="AD1084" s="12">
        <v>624.23900000000003</v>
      </c>
      <c r="AE1084" s="12">
        <v>74</v>
      </c>
      <c r="AF1084" s="12">
        <v>3598.82</v>
      </c>
      <c r="AG1084" s="12">
        <v>26342</v>
      </c>
      <c r="AH1084" s="7" t="str">
        <f>IF(COUNTIF(Returns!$A$2:$A$1635,Orders!AG1084)&gt;0,"Returned","Not Returned")</f>
        <v>Not Returned</v>
      </c>
    </row>
    <row r="1085" spans="5:34" ht="12.75" customHeight="1" thickTop="1" thickBot="1" x14ac:dyDescent="0.3">
      <c r="E1085" s="9">
        <v>3686</v>
      </c>
      <c r="F1085" s="2" t="s">
        <v>106</v>
      </c>
      <c r="G1085" s="2">
        <v>0.04</v>
      </c>
      <c r="H1085" s="2">
        <v>6.68</v>
      </c>
      <c r="I1085" s="2">
        <v>4.91</v>
      </c>
      <c r="J1085" s="2">
        <v>1959</v>
      </c>
      <c r="K1085" s="7" t="str">
        <f>IF(COUNTIF(Table1[Customer ID],Table1[[#This Row],[Customer ID]])&gt;1,"Repeat Customer","One-Time Customer")</f>
        <v>Repeat Customer</v>
      </c>
      <c r="L1085" s="2" t="s">
        <v>1909</v>
      </c>
      <c r="M1085" s="2" t="s">
        <v>49</v>
      </c>
      <c r="N1085" s="2" t="s">
        <v>40</v>
      </c>
      <c r="O1085" s="2" t="s">
        <v>29</v>
      </c>
      <c r="P1085" s="2" t="s">
        <v>93</v>
      </c>
      <c r="Q1085" s="2" t="s">
        <v>59</v>
      </c>
      <c r="R1085" s="2" t="s">
        <v>1903</v>
      </c>
      <c r="S1085" s="2">
        <v>0.37</v>
      </c>
      <c r="T1085" s="7">
        <f>Table1[[#This Row],[Profit]]/Table1[[#This Row],[Sales]]</f>
        <v>-0.34750363901018921</v>
      </c>
      <c r="U1085" s="2" t="s">
        <v>33</v>
      </c>
      <c r="V1085" s="2" t="s">
        <v>136</v>
      </c>
      <c r="W1085" s="2" t="s">
        <v>362</v>
      </c>
      <c r="X1085" s="2" t="s">
        <v>447</v>
      </c>
      <c r="Y1085" s="2">
        <v>33916</v>
      </c>
      <c r="Z1085" s="10">
        <v>42112</v>
      </c>
      <c r="AA1085" s="14" t="str">
        <f>TEXT(Table1[[#This Row],[Order Date]],"mmmm")</f>
        <v>April</v>
      </c>
      <c r="AB1085" s="8" t="str">
        <f>TEXT(Table1[[#This Row],[Order Date]],"yyyy")</f>
        <v>2015</v>
      </c>
      <c r="AC1085" s="10">
        <v>42119</v>
      </c>
      <c r="AD1085" s="2">
        <v>-14.3241</v>
      </c>
      <c r="AE1085" s="2">
        <v>5</v>
      </c>
      <c r="AF1085" s="2">
        <v>41.22</v>
      </c>
      <c r="AG1085" s="2">
        <v>26342</v>
      </c>
      <c r="AH1085" s="7" t="str">
        <f>IF(COUNTIF(Returns!$A$2:$A$1635,Orders!AG1085)&gt;0,"Returned","Not Returned")</f>
        <v>Not Returned</v>
      </c>
    </row>
    <row r="1086" spans="5:34" ht="12.75" customHeight="1" thickTop="1" thickBot="1" x14ac:dyDescent="0.3">
      <c r="E1086" s="11">
        <v>21685</v>
      </c>
      <c r="F1086" s="12" t="s">
        <v>106</v>
      </c>
      <c r="G1086" s="12">
        <v>0.02</v>
      </c>
      <c r="H1086" s="12">
        <v>48.04</v>
      </c>
      <c r="I1086" s="12">
        <v>5.79</v>
      </c>
      <c r="J1086" s="12">
        <v>1962</v>
      </c>
      <c r="K1086" s="7" t="str">
        <f>IF(COUNTIF(Table1[Customer ID],Table1[[#This Row],[Customer ID]])&gt;1,"Repeat Customer","One-Time Customer")</f>
        <v>Repeat Customer</v>
      </c>
      <c r="L1086" s="12" t="s">
        <v>1912</v>
      </c>
      <c r="M1086" s="12" t="s">
        <v>49</v>
      </c>
      <c r="N1086" s="12" t="s">
        <v>40</v>
      </c>
      <c r="O1086" s="12" t="s">
        <v>29</v>
      </c>
      <c r="P1086" s="12" t="s">
        <v>93</v>
      </c>
      <c r="Q1086" s="12" t="s">
        <v>59</v>
      </c>
      <c r="R1086" s="12" t="s">
        <v>864</v>
      </c>
      <c r="S1086" s="12">
        <v>0.37</v>
      </c>
      <c r="T1086" s="7">
        <f>Table1[[#This Row],[Profit]]/Table1[[#This Row],[Sales]]</f>
        <v>0.69</v>
      </c>
      <c r="U1086" s="12" t="s">
        <v>33</v>
      </c>
      <c r="V1086" s="12" t="s">
        <v>61</v>
      </c>
      <c r="W1086" s="12" t="s">
        <v>300</v>
      </c>
      <c r="X1086" s="12" t="s">
        <v>1913</v>
      </c>
      <c r="Y1086" s="12">
        <v>48601</v>
      </c>
      <c r="Z1086" s="13">
        <v>42112</v>
      </c>
      <c r="AA1086" s="14" t="str">
        <f>TEXT(Table1[[#This Row],[Order Date]],"mmmm")</f>
        <v>April</v>
      </c>
      <c r="AB1086" s="8" t="str">
        <f>TEXT(Table1[[#This Row],[Order Date]],"yyyy")</f>
        <v>2015</v>
      </c>
      <c r="AC1086" s="13">
        <v>42117</v>
      </c>
      <c r="AD1086" s="12">
        <v>604.01909999999998</v>
      </c>
      <c r="AE1086" s="12">
        <v>18</v>
      </c>
      <c r="AF1086" s="12">
        <v>875.39</v>
      </c>
      <c r="AG1086" s="12">
        <v>88857</v>
      </c>
      <c r="AH1086" s="7" t="str">
        <f>IF(COUNTIF(Returns!$A$2:$A$1635,Orders!AG1086)&gt;0,"Returned","Not Returned")</f>
        <v>Not Returned</v>
      </c>
    </row>
    <row r="1087" spans="5:34" ht="12.75" customHeight="1" thickTop="1" thickBot="1" x14ac:dyDescent="0.3">
      <c r="E1087" s="9">
        <v>21686</v>
      </c>
      <c r="F1087" s="2" t="s">
        <v>106</v>
      </c>
      <c r="G1087" s="2">
        <v>0.04</v>
      </c>
      <c r="H1087" s="2">
        <v>6.68</v>
      </c>
      <c r="I1087" s="2">
        <v>4.91</v>
      </c>
      <c r="J1087" s="2">
        <v>1962</v>
      </c>
      <c r="K1087" s="7" t="str">
        <f>IF(COUNTIF(Table1[Customer ID],Table1[[#This Row],[Customer ID]])&gt;1,"Repeat Customer","One-Time Customer")</f>
        <v>Repeat Customer</v>
      </c>
      <c r="L1087" s="2" t="s">
        <v>1912</v>
      </c>
      <c r="M1087" s="2" t="s">
        <v>49</v>
      </c>
      <c r="N1087" s="2" t="s">
        <v>40</v>
      </c>
      <c r="O1087" s="2" t="s">
        <v>29</v>
      </c>
      <c r="P1087" s="2" t="s">
        <v>93</v>
      </c>
      <c r="Q1087" s="2" t="s">
        <v>59</v>
      </c>
      <c r="R1087" s="2" t="s">
        <v>1903</v>
      </c>
      <c r="S1087" s="2">
        <v>0.37</v>
      </c>
      <c r="T1087" s="7">
        <f>Table1[[#This Row],[Profit]]/Table1[[#This Row],[Sales]]</f>
        <v>-1.4116019417475727</v>
      </c>
      <c r="U1087" s="2" t="s">
        <v>33</v>
      </c>
      <c r="V1087" s="2" t="s">
        <v>61</v>
      </c>
      <c r="W1087" s="2" t="s">
        <v>300</v>
      </c>
      <c r="X1087" s="2" t="s">
        <v>1913</v>
      </c>
      <c r="Y1087" s="2">
        <v>48601</v>
      </c>
      <c r="Z1087" s="10">
        <v>42112</v>
      </c>
      <c r="AA1087" s="14" t="str">
        <f>TEXT(Table1[[#This Row],[Order Date]],"mmmm")</f>
        <v>April</v>
      </c>
      <c r="AB1087" s="8" t="str">
        <f>TEXT(Table1[[#This Row],[Order Date]],"yyyy")</f>
        <v>2015</v>
      </c>
      <c r="AC1087" s="10">
        <v>42119</v>
      </c>
      <c r="AD1087" s="2">
        <v>-11.631599999999999</v>
      </c>
      <c r="AE1087" s="2">
        <v>1</v>
      </c>
      <c r="AF1087" s="2">
        <v>8.24</v>
      </c>
      <c r="AG1087" s="2">
        <v>88857</v>
      </c>
      <c r="AH1087" s="7" t="str">
        <f>IF(COUNTIF(Returns!$A$2:$A$1635,Orders!AG1087)&gt;0,"Returned","Not Returned")</f>
        <v>Not Returned</v>
      </c>
    </row>
    <row r="1088" spans="5:34" ht="12.75" customHeight="1" thickTop="1" thickBot="1" x14ac:dyDescent="0.3">
      <c r="E1088" s="11">
        <v>22488</v>
      </c>
      <c r="F1088" s="12" t="s">
        <v>56</v>
      </c>
      <c r="G1088" s="12">
        <v>0.01</v>
      </c>
      <c r="H1088" s="12">
        <v>78.650000000000006</v>
      </c>
      <c r="I1088" s="12">
        <v>13.99</v>
      </c>
      <c r="J1088" s="12">
        <v>1967</v>
      </c>
      <c r="K1088" s="7" t="str">
        <f>IF(COUNTIF(Table1[Customer ID],Table1[[#This Row],[Customer ID]])&gt;1,"Repeat Customer","One-Time Customer")</f>
        <v>One-Time Customer</v>
      </c>
      <c r="L1088" s="12" t="s">
        <v>1914</v>
      </c>
      <c r="M1088" s="12" t="s">
        <v>27</v>
      </c>
      <c r="N1088" s="12" t="s">
        <v>58</v>
      </c>
      <c r="O1088" s="12" t="s">
        <v>29</v>
      </c>
      <c r="P1088" s="12" t="s">
        <v>257</v>
      </c>
      <c r="Q1088" s="12" t="s">
        <v>86</v>
      </c>
      <c r="R1088" s="12" t="s">
        <v>1896</v>
      </c>
      <c r="S1088" s="12">
        <v>0.52</v>
      </c>
      <c r="T1088" s="7">
        <f>Table1[[#This Row],[Profit]]/Table1[[#This Row],[Sales]]</f>
        <v>0.69</v>
      </c>
      <c r="U1088" s="12" t="s">
        <v>33</v>
      </c>
      <c r="V1088" s="12" t="s">
        <v>61</v>
      </c>
      <c r="W1088" s="12" t="s">
        <v>330</v>
      </c>
      <c r="X1088" s="12" t="s">
        <v>1573</v>
      </c>
      <c r="Y1088" s="12">
        <v>52732</v>
      </c>
      <c r="Z1088" s="13">
        <v>42081</v>
      </c>
      <c r="AA1088" s="14" t="str">
        <f>TEXT(Table1[[#This Row],[Order Date]],"mmmm")</f>
        <v>March</v>
      </c>
      <c r="AB1088" s="8" t="str">
        <f>TEXT(Table1[[#This Row],[Order Date]],"yyyy")</f>
        <v>2015</v>
      </c>
      <c r="AC1088" s="13">
        <v>42082</v>
      </c>
      <c r="AD1088" s="12">
        <v>442.36589999999995</v>
      </c>
      <c r="AE1088" s="12">
        <v>8</v>
      </c>
      <c r="AF1088" s="12">
        <v>641.11</v>
      </c>
      <c r="AG1088" s="12">
        <v>89456</v>
      </c>
      <c r="AH1088" s="7" t="str">
        <f>IF(COUNTIF(Returns!$A$2:$A$1635,Orders!AG1088)&gt;0,"Returned","Not Returned")</f>
        <v>Not Returned</v>
      </c>
    </row>
    <row r="1089" spans="5:34" ht="12.75" customHeight="1" thickTop="1" thickBot="1" x14ac:dyDescent="0.3">
      <c r="E1089" s="9">
        <v>26220</v>
      </c>
      <c r="F1089" s="2" t="s">
        <v>56</v>
      </c>
      <c r="G1089" s="2">
        <v>0.02</v>
      </c>
      <c r="H1089" s="2">
        <v>11.58</v>
      </c>
      <c r="I1089" s="2">
        <v>5.72</v>
      </c>
      <c r="J1089" s="2">
        <v>1971</v>
      </c>
      <c r="K1089" s="7" t="str">
        <f>IF(COUNTIF(Table1[Customer ID],Table1[[#This Row],[Customer ID]])&gt;1,"Repeat Customer","One-Time Customer")</f>
        <v>One-Time Customer</v>
      </c>
      <c r="L1089" s="2" t="s">
        <v>1915</v>
      </c>
      <c r="M1089" s="2" t="s">
        <v>49</v>
      </c>
      <c r="N1089" s="2" t="s">
        <v>28</v>
      </c>
      <c r="O1089" s="2" t="s">
        <v>29</v>
      </c>
      <c r="P1089" s="2" t="s">
        <v>69</v>
      </c>
      <c r="Q1089" s="2" t="s">
        <v>59</v>
      </c>
      <c r="R1089" s="2" t="s">
        <v>686</v>
      </c>
      <c r="S1089" s="2">
        <v>0.35</v>
      </c>
      <c r="T1089" s="7">
        <f>Table1[[#This Row],[Profit]]/Table1[[#This Row],[Sales]]</f>
        <v>-7.3211950394588499</v>
      </c>
      <c r="U1089" s="2" t="s">
        <v>33</v>
      </c>
      <c r="V1089" s="2" t="s">
        <v>136</v>
      </c>
      <c r="W1089" s="2" t="s">
        <v>671</v>
      </c>
      <c r="X1089" s="2" t="s">
        <v>1916</v>
      </c>
      <c r="Y1089" s="2">
        <v>38801</v>
      </c>
      <c r="Z1089" s="10">
        <v>42022</v>
      </c>
      <c r="AA1089" s="14" t="str">
        <f>TEXT(Table1[[#This Row],[Order Date]],"mmmm")</f>
        <v>January</v>
      </c>
      <c r="AB1089" s="8" t="str">
        <f>TEXT(Table1[[#This Row],[Order Date]],"yyyy")</f>
        <v>2015</v>
      </c>
      <c r="AC1089" s="10">
        <v>42023</v>
      </c>
      <c r="AD1089" s="2">
        <v>-259.75599999999997</v>
      </c>
      <c r="AE1089" s="2">
        <v>3</v>
      </c>
      <c r="AF1089" s="2">
        <v>35.479999999999997</v>
      </c>
      <c r="AG1089" s="2">
        <v>91550</v>
      </c>
      <c r="AH1089" s="7" t="str">
        <f>IF(COUNTIF(Returns!$A$2:$A$1635,Orders!AG1089)&gt;0,"Returned","Not Returned")</f>
        <v>Not Returned</v>
      </c>
    </row>
    <row r="1090" spans="5:34" ht="12.75" customHeight="1" thickTop="1" thickBot="1" x14ac:dyDescent="0.3">
      <c r="E1090" s="11">
        <v>26223</v>
      </c>
      <c r="F1090" s="12" t="s">
        <v>56</v>
      </c>
      <c r="G1090" s="12">
        <v>0.05</v>
      </c>
      <c r="H1090" s="12">
        <v>350.99</v>
      </c>
      <c r="I1090" s="12">
        <v>39</v>
      </c>
      <c r="J1090" s="12">
        <v>1972</v>
      </c>
      <c r="K1090" s="7" t="str">
        <f>IF(COUNTIF(Table1[Customer ID],Table1[[#This Row],[Customer ID]])&gt;1,"Repeat Customer","One-Time Customer")</f>
        <v>Repeat Customer</v>
      </c>
      <c r="L1090" s="12" t="s">
        <v>1917</v>
      </c>
      <c r="M1090" s="12" t="s">
        <v>39</v>
      </c>
      <c r="N1090" s="12" t="s">
        <v>28</v>
      </c>
      <c r="O1090" s="12" t="s">
        <v>41</v>
      </c>
      <c r="P1090" s="12" t="s">
        <v>42</v>
      </c>
      <c r="Q1090" s="12" t="s">
        <v>43</v>
      </c>
      <c r="R1090" s="12" t="s">
        <v>1269</v>
      </c>
      <c r="S1090" s="12">
        <v>0.55000000000000004</v>
      </c>
      <c r="T1090" s="7">
        <f>Table1[[#This Row],[Profit]]/Table1[[#This Row],[Sales]]</f>
        <v>0.69</v>
      </c>
      <c r="U1090" s="12" t="s">
        <v>33</v>
      </c>
      <c r="V1090" s="12" t="s">
        <v>53</v>
      </c>
      <c r="W1090" s="12" t="s">
        <v>234</v>
      </c>
      <c r="X1090" s="12" t="s">
        <v>1918</v>
      </c>
      <c r="Y1090" s="12">
        <v>19090</v>
      </c>
      <c r="Z1090" s="13">
        <v>42022</v>
      </c>
      <c r="AA1090" s="14" t="str">
        <f>TEXT(Table1[[#This Row],[Order Date]],"mmmm")</f>
        <v>January</v>
      </c>
      <c r="AB1090" s="8" t="str">
        <f>TEXT(Table1[[#This Row],[Order Date]],"yyyy")</f>
        <v>2015</v>
      </c>
      <c r="AC1090" s="13">
        <v>42024</v>
      </c>
      <c r="AD1090" s="12">
        <v>1469.7275999999999</v>
      </c>
      <c r="AE1090" s="12">
        <v>6</v>
      </c>
      <c r="AF1090" s="12">
        <v>2130.04</v>
      </c>
      <c r="AG1090" s="12">
        <v>91550</v>
      </c>
      <c r="AH1090" s="7" t="str">
        <f>IF(COUNTIF(Returns!$A$2:$A$1635,Orders!AG1090)&gt;0,"Returned","Not Returned")</f>
        <v>Not Returned</v>
      </c>
    </row>
    <row r="1091" spans="5:34" ht="12.75" customHeight="1" thickTop="1" thickBot="1" x14ac:dyDescent="0.3">
      <c r="E1091" s="9">
        <v>26224</v>
      </c>
      <c r="F1091" s="2" t="s">
        <v>56</v>
      </c>
      <c r="G1091" s="2">
        <v>0.04</v>
      </c>
      <c r="H1091" s="2">
        <v>15.99</v>
      </c>
      <c r="I1091" s="2">
        <v>9.4</v>
      </c>
      <c r="J1091" s="2">
        <v>1972</v>
      </c>
      <c r="K1091" s="7" t="str">
        <f>IF(COUNTIF(Table1[Customer ID],Table1[[#This Row],[Customer ID]])&gt;1,"Repeat Customer","One-Time Customer")</f>
        <v>Repeat Customer</v>
      </c>
      <c r="L1091" s="2" t="s">
        <v>1917</v>
      </c>
      <c r="M1091" s="2" t="s">
        <v>27</v>
      </c>
      <c r="N1091" s="2" t="s">
        <v>28</v>
      </c>
      <c r="O1091" s="2" t="s">
        <v>77</v>
      </c>
      <c r="P1091" s="2" t="s">
        <v>85</v>
      </c>
      <c r="Q1091" s="2" t="s">
        <v>59</v>
      </c>
      <c r="R1091" s="2" t="s">
        <v>1769</v>
      </c>
      <c r="S1091" s="2">
        <v>0.49</v>
      </c>
      <c r="T1091" s="7">
        <f>Table1[[#This Row],[Profit]]/Table1[[#This Row],[Sales]]</f>
        <v>-1.009094927536232</v>
      </c>
      <c r="U1091" s="2" t="s">
        <v>33</v>
      </c>
      <c r="V1091" s="2" t="s">
        <v>53</v>
      </c>
      <c r="W1091" s="2" t="s">
        <v>234</v>
      </c>
      <c r="X1091" s="2" t="s">
        <v>1918</v>
      </c>
      <c r="Y1091" s="2">
        <v>19090</v>
      </c>
      <c r="Z1091" s="10">
        <v>42022</v>
      </c>
      <c r="AA1091" s="14" t="str">
        <f>TEXT(Table1[[#This Row],[Order Date]],"mmmm")</f>
        <v>January</v>
      </c>
      <c r="AB1091" s="8" t="str">
        <f>TEXT(Table1[[#This Row],[Order Date]],"yyyy")</f>
        <v>2015</v>
      </c>
      <c r="AC1091" s="10">
        <v>42024</v>
      </c>
      <c r="AD1091" s="2">
        <v>-83.553060000000002</v>
      </c>
      <c r="AE1091" s="2">
        <v>5</v>
      </c>
      <c r="AF1091" s="2">
        <v>82.8</v>
      </c>
      <c r="AG1091" s="2">
        <v>91550</v>
      </c>
      <c r="AH1091" s="7" t="str">
        <f>IF(COUNTIF(Returns!$A$2:$A$1635,Orders!AG1091)&gt;0,"Returned","Not Returned")</f>
        <v>Not Returned</v>
      </c>
    </row>
    <row r="1092" spans="5:34" ht="12.75" customHeight="1" thickTop="1" thickBot="1" x14ac:dyDescent="0.3">
      <c r="E1092" s="11">
        <v>18795</v>
      </c>
      <c r="F1092" s="12" t="s">
        <v>56</v>
      </c>
      <c r="G1092" s="12">
        <v>0.09</v>
      </c>
      <c r="H1092" s="12">
        <v>20.48</v>
      </c>
      <c r="I1092" s="12">
        <v>6.32</v>
      </c>
      <c r="J1092" s="12">
        <v>1974</v>
      </c>
      <c r="K1092" s="7" t="str">
        <f>IF(COUNTIF(Table1[Customer ID],Table1[[#This Row],[Customer ID]])&gt;1,"Repeat Customer","One-Time Customer")</f>
        <v>Repeat Customer</v>
      </c>
      <c r="L1092" s="12" t="s">
        <v>1919</v>
      </c>
      <c r="M1092" s="12" t="s">
        <v>49</v>
      </c>
      <c r="N1092" s="12" t="s">
        <v>114</v>
      </c>
      <c r="O1092" s="12" t="s">
        <v>29</v>
      </c>
      <c r="P1092" s="12" t="s">
        <v>257</v>
      </c>
      <c r="Q1092" s="12" t="s">
        <v>59</v>
      </c>
      <c r="R1092" s="12" t="s">
        <v>1920</v>
      </c>
      <c r="S1092" s="12">
        <v>0.57999999999999996</v>
      </c>
      <c r="T1092" s="7">
        <f>Table1[[#This Row],[Profit]]/Table1[[#This Row],[Sales]]</f>
        <v>-0.17057160169662697</v>
      </c>
      <c r="U1092" s="12" t="s">
        <v>33</v>
      </c>
      <c r="V1092" s="12" t="s">
        <v>61</v>
      </c>
      <c r="W1092" s="12" t="s">
        <v>300</v>
      </c>
      <c r="X1092" s="12" t="s">
        <v>1921</v>
      </c>
      <c r="Y1092" s="12">
        <v>48127</v>
      </c>
      <c r="Z1092" s="13">
        <v>42144</v>
      </c>
      <c r="AA1092" s="14" t="str">
        <f>TEXT(Table1[[#This Row],[Order Date]],"mmmm")</f>
        <v>May</v>
      </c>
      <c r="AB1092" s="8" t="str">
        <f>TEXT(Table1[[#This Row],[Order Date]],"yyyy")</f>
        <v>2015</v>
      </c>
      <c r="AC1092" s="13">
        <v>42145</v>
      </c>
      <c r="AD1092" s="12">
        <v>-16.89</v>
      </c>
      <c r="AE1092" s="12">
        <v>5</v>
      </c>
      <c r="AF1092" s="12">
        <v>99.02</v>
      </c>
      <c r="AG1092" s="12">
        <v>89040</v>
      </c>
      <c r="AH1092" s="7" t="str">
        <f>IF(COUNTIF(Returns!$A$2:$A$1635,Orders!AG1092)&gt;0,"Returned","Not Returned")</f>
        <v>Not Returned</v>
      </c>
    </row>
    <row r="1093" spans="5:34" ht="12.75" customHeight="1" thickTop="1" thickBot="1" x14ac:dyDescent="0.3">
      <c r="E1093" s="9">
        <v>18796</v>
      </c>
      <c r="F1093" s="2" t="s">
        <v>56</v>
      </c>
      <c r="G1093" s="2">
        <v>0.06</v>
      </c>
      <c r="H1093" s="2">
        <v>15.67</v>
      </c>
      <c r="I1093" s="2">
        <v>1.39</v>
      </c>
      <c r="J1093" s="2">
        <v>1974</v>
      </c>
      <c r="K1093" s="7" t="str">
        <f>IF(COUNTIF(Table1[Customer ID],Table1[[#This Row],[Customer ID]])&gt;1,"Repeat Customer","One-Time Customer")</f>
        <v>Repeat Customer</v>
      </c>
      <c r="L1093" s="2" t="s">
        <v>1919</v>
      </c>
      <c r="M1093" s="2" t="s">
        <v>49</v>
      </c>
      <c r="N1093" s="2" t="s">
        <v>114</v>
      </c>
      <c r="O1093" s="2" t="s">
        <v>29</v>
      </c>
      <c r="P1093" s="2" t="s">
        <v>69</v>
      </c>
      <c r="Q1093" s="2" t="s">
        <v>59</v>
      </c>
      <c r="R1093" s="2" t="s">
        <v>1700</v>
      </c>
      <c r="S1093" s="2">
        <v>0.38</v>
      </c>
      <c r="T1093" s="7">
        <f>Table1[[#This Row],[Profit]]/Table1[[#This Row],[Sales]]</f>
        <v>0.54978448275862069</v>
      </c>
      <c r="U1093" s="2" t="s">
        <v>33</v>
      </c>
      <c r="V1093" s="2" t="s">
        <v>61</v>
      </c>
      <c r="W1093" s="2" t="s">
        <v>300</v>
      </c>
      <c r="X1093" s="2" t="s">
        <v>1921</v>
      </c>
      <c r="Y1093" s="2">
        <v>48127</v>
      </c>
      <c r="Z1093" s="10">
        <v>42144</v>
      </c>
      <c r="AA1093" s="14" t="str">
        <f>TEXT(Table1[[#This Row],[Order Date]],"mmmm")</f>
        <v>May</v>
      </c>
      <c r="AB1093" s="8" t="str">
        <f>TEXT(Table1[[#This Row],[Order Date]],"yyyy")</f>
        <v>2015</v>
      </c>
      <c r="AC1093" s="10">
        <v>42145</v>
      </c>
      <c r="AD1093" s="2">
        <v>25.51</v>
      </c>
      <c r="AE1093" s="2">
        <v>3</v>
      </c>
      <c r="AF1093" s="2">
        <v>46.4</v>
      </c>
      <c r="AG1093" s="2">
        <v>89040</v>
      </c>
      <c r="AH1093" s="7" t="str">
        <f>IF(COUNTIF(Returns!$A$2:$A$1635,Orders!AG1093)&gt;0,"Returned","Not Returned")</f>
        <v>Not Returned</v>
      </c>
    </row>
    <row r="1094" spans="5:34" ht="12.75" customHeight="1" thickTop="1" thickBot="1" x14ac:dyDescent="0.3">
      <c r="E1094" s="11">
        <v>25731</v>
      </c>
      <c r="F1094" s="12" t="s">
        <v>47</v>
      </c>
      <c r="G1094" s="12">
        <v>0.05</v>
      </c>
      <c r="H1094" s="12">
        <v>70.98</v>
      </c>
      <c r="I1094" s="12">
        <v>46.74</v>
      </c>
      <c r="J1094" s="12">
        <v>1976</v>
      </c>
      <c r="K1094" s="7" t="str">
        <f>IF(COUNTIF(Table1[Customer ID],Table1[[#This Row],[Customer ID]])&gt;1,"Repeat Customer","One-Time Customer")</f>
        <v>Repeat Customer</v>
      </c>
      <c r="L1094" s="12" t="s">
        <v>1922</v>
      </c>
      <c r="M1094" s="12" t="s">
        <v>39</v>
      </c>
      <c r="N1094" s="12" t="s">
        <v>114</v>
      </c>
      <c r="O1094" s="12" t="s">
        <v>41</v>
      </c>
      <c r="P1094" s="12" t="s">
        <v>191</v>
      </c>
      <c r="Q1094" s="12" t="s">
        <v>121</v>
      </c>
      <c r="R1094" s="12" t="s">
        <v>867</v>
      </c>
      <c r="S1094" s="12">
        <v>0.56000000000000005</v>
      </c>
      <c r="T1094" s="7">
        <f>Table1[[#This Row],[Profit]]/Table1[[#This Row],[Sales]]</f>
        <v>-1.5424061213758589</v>
      </c>
      <c r="U1094" s="12" t="s">
        <v>33</v>
      </c>
      <c r="V1094" s="12" t="s">
        <v>61</v>
      </c>
      <c r="W1094" s="12" t="s">
        <v>300</v>
      </c>
      <c r="X1094" s="12" t="s">
        <v>1923</v>
      </c>
      <c r="Y1094" s="12">
        <v>48823</v>
      </c>
      <c r="Z1094" s="13">
        <v>42014</v>
      </c>
      <c r="AA1094" s="14" t="str">
        <f>TEXT(Table1[[#This Row],[Order Date]],"mmmm")</f>
        <v>January</v>
      </c>
      <c r="AB1094" s="8" t="str">
        <f>TEXT(Table1[[#This Row],[Order Date]],"yyyy")</f>
        <v>2015</v>
      </c>
      <c r="AC1094" s="13">
        <v>42015</v>
      </c>
      <c r="AD1094" s="12">
        <v>-850.65239999999994</v>
      </c>
      <c r="AE1094" s="12">
        <v>8</v>
      </c>
      <c r="AF1094" s="12">
        <v>551.51</v>
      </c>
      <c r="AG1094" s="12">
        <v>89039</v>
      </c>
      <c r="AH1094" s="7" t="str">
        <f>IF(COUNTIF(Returns!$A$2:$A$1635,Orders!AG1094)&gt;0,"Returned","Not Returned")</f>
        <v>Not Returned</v>
      </c>
    </row>
    <row r="1095" spans="5:34" ht="12.75" customHeight="1" thickTop="1" thickBot="1" x14ac:dyDescent="0.3">
      <c r="E1095" s="9">
        <v>25732</v>
      </c>
      <c r="F1095" s="2" t="s">
        <v>47</v>
      </c>
      <c r="G1095" s="2">
        <v>0.05</v>
      </c>
      <c r="H1095" s="2">
        <v>11.55</v>
      </c>
      <c r="I1095" s="2">
        <v>2.36</v>
      </c>
      <c r="J1095" s="2">
        <v>1976</v>
      </c>
      <c r="K1095" s="7" t="str">
        <f>IF(COUNTIF(Table1[Customer ID],Table1[[#This Row],[Customer ID]])&gt;1,"Repeat Customer","One-Time Customer")</f>
        <v>Repeat Customer</v>
      </c>
      <c r="L1095" s="2" t="s">
        <v>1922</v>
      </c>
      <c r="M1095" s="2" t="s">
        <v>49</v>
      </c>
      <c r="N1095" s="2" t="s">
        <v>114</v>
      </c>
      <c r="O1095" s="2" t="s">
        <v>29</v>
      </c>
      <c r="P1095" s="2" t="s">
        <v>30</v>
      </c>
      <c r="Q1095" s="2" t="s">
        <v>31</v>
      </c>
      <c r="R1095" s="2" t="s">
        <v>312</v>
      </c>
      <c r="S1095" s="2">
        <v>0.55000000000000004</v>
      </c>
      <c r="T1095" s="7">
        <f>Table1[[#This Row],[Profit]]/Table1[[#This Row],[Sales]]</f>
        <v>0.69</v>
      </c>
      <c r="U1095" s="2" t="s">
        <v>33</v>
      </c>
      <c r="V1095" s="2" t="s">
        <v>61</v>
      </c>
      <c r="W1095" s="2" t="s">
        <v>300</v>
      </c>
      <c r="X1095" s="2" t="s">
        <v>1923</v>
      </c>
      <c r="Y1095" s="2">
        <v>48823</v>
      </c>
      <c r="Z1095" s="10">
        <v>42014</v>
      </c>
      <c r="AA1095" s="14" t="str">
        <f>TEXT(Table1[[#This Row],[Order Date]],"mmmm")</f>
        <v>January</v>
      </c>
      <c r="AB1095" s="8" t="str">
        <f>TEXT(Table1[[#This Row],[Order Date]],"yyyy")</f>
        <v>2015</v>
      </c>
      <c r="AC1095" s="10">
        <v>42016</v>
      </c>
      <c r="AD1095" s="2">
        <v>98.525099999999981</v>
      </c>
      <c r="AE1095" s="2">
        <v>12</v>
      </c>
      <c r="AF1095" s="2">
        <v>142.79</v>
      </c>
      <c r="AG1095" s="2">
        <v>89039</v>
      </c>
      <c r="AH1095" s="7" t="str">
        <f>IF(COUNTIF(Returns!$A$2:$A$1635,Orders!AG1095)&gt;0,"Returned","Not Returned")</f>
        <v>Not Returned</v>
      </c>
    </row>
    <row r="1096" spans="5:34" ht="12.75" customHeight="1" thickTop="1" thickBot="1" x14ac:dyDescent="0.3">
      <c r="E1096" s="11">
        <v>24887</v>
      </c>
      <c r="F1096" s="12" t="s">
        <v>47</v>
      </c>
      <c r="G1096" s="12">
        <v>0.06</v>
      </c>
      <c r="H1096" s="12">
        <v>40.99</v>
      </c>
      <c r="I1096" s="12">
        <v>17.48</v>
      </c>
      <c r="J1096" s="12">
        <v>1976</v>
      </c>
      <c r="K1096" s="7" t="str">
        <f>IF(COUNTIF(Table1[Customer ID],Table1[[#This Row],[Customer ID]])&gt;1,"Repeat Customer","One-Time Customer")</f>
        <v>Repeat Customer</v>
      </c>
      <c r="L1096" s="12" t="s">
        <v>1922</v>
      </c>
      <c r="M1096" s="12" t="s">
        <v>49</v>
      </c>
      <c r="N1096" s="12" t="s">
        <v>114</v>
      </c>
      <c r="O1096" s="12" t="s">
        <v>29</v>
      </c>
      <c r="P1096" s="12" t="s">
        <v>93</v>
      </c>
      <c r="Q1096" s="12" t="s">
        <v>59</v>
      </c>
      <c r="R1096" s="12" t="s">
        <v>1106</v>
      </c>
      <c r="S1096" s="12">
        <v>0.36</v>
      </c>
      <c r="T1096" s="7">
        <f>Table1[[#This Row],[Profit]]/Table1[[#This Row],[Sales]]</f>
        <v>0.36615505571887602</v>
      </c>
      <c r="U1096" s="12" t="s">
        <v>33</v>
      </c>
      <c r="V1096" s="12" t="s">
        <v>61</v>
      </c>
      <c r="W1096" s="12" t="s">
        <v>300</v>
      </c>
      <c r="X1096" s="12" t="s">
        <v>1923</v>
      </c>
      <c r="Y1096" s="12">
        <v>48823</v>
      </c>
      <c r="Z1096" s="13">
        <v>42086</v>
      </c>
      <c r="AA1096" s="14" t="str">
        <f>TEXT(Table1[[#This Row],[Order Date]],"mmmm")</f>
        <v>March</v>
      </c>
      <c r="AB1096" s="8" t="str">
        <f>TEXT(Table1[[#This Row],[Order Date]],"yyyy")</f>
        <v>2015</v>
      </c>
      <c r="AC1096" s="13">
        <v>42088</v>
      </c>
      <c r="AD1096" s="12">
        <v>214.23</v>
      </c>
      <c r="AE1096" s="12">
        <v>14</v>
      </c>
      <c r="AF1096" s="12">
        <v>585.08000000000004</v>
      </c>
      <c r="AG1096" s="12">
        <v>89041</v>
      </c>
      <c r="AH1096" s="7" t="str">
        <f>IF(COUNTIF(Returns!$A$2:$A$1635,Orders!AG1096)&gt;0,"Returned","Not Returned")</f>
        <v>Not Returned</v>
      </c>
    </row>
    <row r="1097" spans="5:34" ht="12.75" customHeight="1" thickTop="1" thickBot="1" x14ac:dyDescent="0.3">
      <c r="E1097" s="9">
        <v>21692</v>
      </c>
      <c r="F1097" s="2" t="s">
        <v>37</v>
      </c>
      <c r="G1097" s="2">
        <v>0.05</v>
      </c>
      <c r="H1097" s="2">
        <v>20.99</v>
      </c>
      <c r="I1097" s="2">
        <v>3.3</v>
      </c>
      <c r="J1097" s="2">
        <v>1979</v>
      </c>
      <c r="K1097" s="7" t="str">
        <f>IF(COUNTIF(Table1[Customer ID],Table1[[#This Row],[Customer ID]])&gt;1,"Repeat Customer","One-Time Customer")</f>
        <v>One-Time Customer</v>
      </c>
      <c r="L1097" s="2" t="s">
        <v>1924</v>
      </c>
      <c r="M1097" s="2" t="s">
        <v>49</v>
      </c>
      <c r="N1097" s="2" t="s">
        <v>28</v>
      </c>
      <c r="O1097" s="2" t="s">
        <v>77</v>
      </c>
      <c r="P1097" s="2" t="s">
        <v>78</v>
      </c>
      <c r="Q1097" s="2" t="s">
        <v>51</v>
      </c>
      <c r="R1097" s="2" t="s">
        <v>895</v>
      </c>
      <c r="S1097" s="2">
        <v>0.81</v>
      </c>
      <c r="T1097" s="7">
        <f>Table1[[#This Row],[Profit]]/Table1[[#This Row],[Sales]]</f>
        <v>0.30080274914089378</v>
      </c>
      <c r="U1097" s="2" t="s">
        <v>33</v>
      </c>
      <c r="V1097" s="2" t="s">
        <v>34</v>
      </c>
      <c r="W1097" s="2" t="s">
        <v>255</v>
      </c>
      <c r="X1097" s="2" t="s">
        <v>1925</v>
      </c>
      <c r="Y1097" s="2">
        <v>80122</v>
      </c>
      <c r="Z1097" s="10">
        <v>42129</v>
      </c>
      <c r="AA1097" s="14" t="str">
        <f>TEXT(Table1[[#This Row],[Order Date]],"mmmm")</f>
        <v>May</v>
      </c>
      <c r="AB1097" s="8" t="str">
        <f>TEXT(Table1[[#This Row],[Order Date]],"yyyy")</f>
        <v>2015</v>
      </c>
      <c r="AC1097" s="10">
        <v>42130</v>
      </c>
      <c r="AD1097" s="2">
        <v>21.883400000000023</v>
      </c>
      <c r="AE1097" s="2">
        <v>4</v>
      </c>
      <c r="AF1097" s="2">
        <v>72.75</v>
      </c>
      <c r="AG1097" s="2">
        <v>87757</v>
      </c>
      <c r="AH1097" s="7" t="str">
        <f>IF(COUNTIF(Returns!$A$2:$A$1635,Orders!AG1097)&gt;0,"Returned","Not Returned")</f>
        <v>Not Returned</v>
      </c>
    </row>
    <row r="1098" spans="5:34" ht="12.75" customHeight="1" thickTop="1" thickBot="1" x14ac:dyDescent="0.3">
      <c r="E1098" s="11">
        <v>24935</v>
      </c>
      <c r="F1098" s="12" t="s">
        <v>37</v>
      </c>
      <c r="G1098" s="12">
        <v>0.1</v>
      </c>
      <c r="H1098" s="12">
        <v>7.37</v>
      </c>
      <c r="I1098" s="12">
        <v>5.53</v>
      </c>
      <c r="J1098" s="12">
        <v>1984</v>
      </c>
      <c r="K1098" s="7" t="str">
        <f>IF(COUNTIF(Table1[Customer ID],Table1[[#This Row],[Customer ID]])&gt;1,"Repeat Customer","One-Time Customer")</f>
        <v>One-Time Customer</v>
      </c>
      <c r="L1098" s="12" t="s">
        <v>1926</v>
      </c>
      <c r="M1098" s="12" t="s">
        <v>49</v>
      </c>
      <c r="N1098" s="12" t="s">
        <v>114</v>
      </c>
      <c r="O1098" s="12" t="s">
        <v>77</v>
      </c>
      <c r="P1098" s="12" t="s">
        <v>180</v>
      </c>
      <c r="Q1098" s="12" t="s">
        <v>51</v>
      </c>
      <c r="R1098" s="12" t="s">
        <v>306</v>
      </c>
      <c r="S1098" s="12">
        <v>0.69</v>
      </c>
      <c r="T1098" s="7">
        <f>Table1[[#This Row],[Profit]]/Table1[[#This Row],[Sales]]</f>
        <v>1.077496008613968</v>
      </c>
      <c r="U1098" s="12" t="s">
        <v>33</v>
      </c>
      <c r="V1098" s="12" t="s">
        <v>136</v>
      </c>
      <c r="W1098" s="12" t="s">
        <v>932</v>
      </c>
      <c r="X1098" s="12" t="s">
        <v>933</v>
      </c>
      <c r="Y1098" s="12">
        <v>29915</v>
      </c>
      <c r="Z1098" s="13">
        <v>42140</v>
      </c>
      <c r="AA1098" s="14" t="str">
        <f>TEXT(Table1[[#This Row],[Order Date]],"mmmm")</f>
        <v>May</v>
      </c>
      <c r="AB1098" s="8" t="str">
        <f>TEXT(Table1[[#This Row],[Order Date]],"yyyy")</f>
        <v>2015</v>
      </c>
      <c r="AC1098" s="13">
        <v>42140</v>
      </c>
      <c r="AD1098" s="12">
        <v>290.202</v>
      </c>
      <c r="AE1098" s="12">
        <v>38</v>
      </c>
      <c r="AF1098" s="12">
        <v>269.33</v>
      </c>
      <c r="AG1098" s="12">
        <v>91258</v>
      </c>
      <c r="AH1098" s="7" t="str">
        <f>IF(COUNTIF(Returns!$A$2:$A$1635,Orders!AG1098)&gt;0,"Returned","Not Returned")</f>
        <v>Not Returned</v>
      </c>
    </row>
    <row r="1099" spans="5:34" ht="12.75" customHeight="1" thickTop="1" thickBot="1" x14ac:dyDescent="0.3">
      <c r="E1099" s="9">
        <v>20568</v>
      </c>
      <c r="F1099" s="2" t="s">
        <v>37</v>
      </c>
      <c r="G1099" s="2">
        <v>0.01</v>
      </c>
      <c r="H1099" s="2">
        <v>15.31</v>
      </c>
      <c r="I1099" s="2">
        <v>8.7799999999999994</v>
      </c>
      <c r="J1099" s="2">
        <v>1986</v>
      </c>
      <c r="K1099" s="7" t="str">
        <f>IF(COUNTIF(Table1[Customer ID],Table1[[#This Row],[Customer ID]])&gt;1,"Repeat Customer","One-Time Customer")</f>
        <v>Repeat Customer</v>
      </c>
      <c r="L1099" s="2" t="s">
        <v>1927</v>
      </c>
      <c r="M1099" s="2" t="s">
        <v>49</v>
      </c>
      <c r="N1099" s="2" t="s">
        <v>40</v>
      </c>
      <c r="O1099" s="2" t="s">
        <v>29</v>
      </c>
      <c r="P1099" s="2" t="s">
        <v>141</v>
      </c>
      <c r="Q1099" s="2" t="s">
        <v>59</v>
      </c>
      <c r="R1099" s="2" t="s">
        <v>1928</v>
      </c>
      <c r="S1099" s="2">
        <v>0.56999999999999995</v>
      </c>
      <c r="T1099" s="7">
        <f>Table1[[#This Row],[Profit]]/Table1[[#This Row],[Sales]]</f>
        <v>3.2217506631299755E-2</v>
      </c>
      <c r="U1099" s="2" t="s">
        <v>33</v>
      </c>
      <c r="V1099" s="2" t="s">
        <v>61</v>
      </c>
      <c r="W1099" s="2" t="s">
        <v>130</v>
      </c>
      <c r="X1099" s="2" t="s">
        <v>1929</v>
      </c>
      <c r="Y1099" s="2">
        <v>79701</v>
      </c>
      <c r="Z1099" s="10">
        <v>42130</v>
      </c>
      <c r="AA1099" s="14" t="str">
        <f>TEXT(Table1[[#This Row],[Order Date]],"mmmm")</f>
        <v>May</v>
      </c>
      <c r="AB1099" s="8" t="str">
        <f>TEXT(Table1[[#This Row],[Order Date]],"yyyy")</f>
        <v>2015</v>
      </c>
      <c r="AC1099" s="10">
        <v>42131</v>
      </c>
      <c r="AD1099" s="2">
        <v>12.146000000000008</v>
      </c>
      <c r="AE1099" s="2">
        <v>23</v>
      </c>
      <c r="AF1099" s="2">
        <v>377</v>
      </c>
      <c r="AG1099" s="2">
        <v>90888</v>
      </c>
      <c r="AH1099" s="7" t="str">
        <f>IF(COUNTIF(Returns!$A$2:$A$1635,Orders!AG1099)&gt;0,"Returned","Not Returned")</f>
        <v>Not Returned</v>
      </c>
    </row>
    <row r="1100" spans="5:34" ht="12.75" customHeight="1" thickTop="1" thickBot="1" x14ac:dyDescent="0.3">
      <c r="E1100" s="11">
        <v>20569</v>
      </c>
      <c r="F1100" s="12" t="s">
        <v>37</v>
      </c>
      <c r="G1100" s="12">
        <v>0.05</v>
      </c>
      <c r="H1100" s="12">
        <v>7.99</v>
      </c>
      <c r="I1100" s="12">
        <v>5.03</v>
      </c>
      <c r="J1100" s="12">
        <v>1986</v>
      </c>
      <c r="K1100" s="7" t="str">
        <f>IF(COUNTIF(Table1[Customer ID],Table1[[#This Row],[Customer ID]])&gt;1,"Repeat Customer","One-Time Customer")</f>
        <v>Repeat Customer</v>
      </c>
      <c r="L1100" s="12" t="s">
        <v>1927</v>
      </c>
      <c r="M1100" s="12" t="s">
        <v>27</v>
      </c>
      <c r="N1100" s="12" t="s">
        <v>40</v>
      </c>
      <c r="O1100" s="12" t="s">
        <v>77</v>
      </c>
      <c r="P1100" s="12" t="s">
        <v>78</v>
      </c>
      <c r="Q1100" s="12" t="s">
        <v>86</v>
      </c>
      <c r="R1100" s="12" t="s">
        <v>430</v>
      </c>
      <c r="S1100" s="12">
        <v>0.6</v>
      </c>
      <c r="T1100" s="7">
        <f>Table1[[#This Row],[Profit]]/Table1[[#This Row],[Sales]]</f>
        <v>0.13228657827401741</v>
      </c>
      <c r="U1100" s="12" t="s">
        <v>33</v>
      </c>
      <c r="V1100" s="12" t="s">
        <v>61</v>
      </c>
      <c r="W1100" s="12" t="s">
        <v>130</v>
      </c>
      <c r="X1100" s="12" t="s">
        <v>1929</v>
      </c>
      <c r="Y1100" s="12">
        <v>79701</v>
      </c>
      <c r="Z1100" s="13">
        <v>42130</v>
      </c>
      <c r="AA1100" s="14" t="str">
        <f>TEXT(Table1[[#This Row],[Order Date]],"mmmm")</f>
        <v>May</v>
      </c>
      <c r="AB1100" s="8" t="str">
        <f>TEXT(Table1[[#This Row],[Order Date]],"yyyy")</f>
        <v>2015</v>
      </c>
      <c r="AC1100" s="13">
        <v>42132</v>
      </c>
      <c r="AD1100" s="12">
        <v>5.6870000000000083</v>
      </c>
      <c r="AE1100" s="12">
        <v>4</v>
      </c>
      <c r="AF1100" s="12">
        <v>42.99</v>
      </c>
      <c r="AG1100" s="12">
        <v>90888</v>
      </c>
      <c r="AH1100" s="7" t="str">
        <f>IF(COUNTIF(Returns!$A$2:$A$1635,Orders!AG1100)&gt;0,"Returned","Not Returned")</f>
        <v>Not Returned</v>
      </c>
    </row>
    <row r="1101" spans="5:34" ht="12.75" customHeight="1" thickTop="1" thickBot="1" x14ac:dyDescent="0.3">
      <c r="E1101" s="9">
        <v>19336</v>
      </c>
      <c r="F1101" s="2" t="s">
        <v>25</v>
      </c>
      <c r="G1101" s="2">
        <v>0.05</v>
      </c>
      <c r="H1101" s="2">
        <v>20.98</v>
      </c>
      <c r="I1101" s="2">
        <v>21.2</v>
      </c>
      <c r="J1101" s="2">
        <v>1988</v>
      </c>
      <c r="K1101" s="7" t="str">
        <f>IF(COUNTIF(Table1[Customer ID],Table1[[#This Row],[Customer ID]])&gt;1,"Repeat Customer","One-Time Customer")</f>
        <v>One-Time Customer</v>
      </c>
      <c r="L1101" s="2" t="s">
        <v>1930</v>
      </c>
      <c r="M1101" s="2" t="s">
        <v>49</v>
      </c>
      <c r="N1101" s="2" t="s">
        <v>40</v>
      </c>
      <c r="O1101" s="2" t="s">
        <v>41</v>
      </c>
      <c r="P1101" s="2" t="s">
        <v>50</v>
      </c>
      <c r="Q1101" s="2" t="s">
        <v>86</v>
      </c>
      <c r="R1101" s="2" t="s">
        <v>1931</v>
      </c>
      <c r="S1101" s="2">
        <v>0.78</v>
      </c>
      <c r="T1101" s="7">
        <f>Table1[[#This Row],[Profit]]/Table1[[#This Row],[Sales]]</f>
        <v>-2.7569188613183133</v>
      </c>
      <c r="U1101" s="2" t="s">
        <v>33</v>
      </c>
      <c r="V1101" s="2" t="s">
        <v>34</v>
      </c>
      <c r="W1101" s="2" t="s">
        <v>212</v>
      </c>
      <c r="X1101" s="2" t="s">
        <v>1895</v>
      </c>
      <c r="Y1101" s="2">
        <v>84020</v>
      </c>
      <c r="Z1101" s="10">
        <v>42007</v>
      </c>
      <c r="AA1101" s="14" t="str">
        <f>TEXT(Table1[[#This Row],[Order Date]],"mmmm")</f>
        <v>January</v>
      </c>
      <c r="AB1101" s="8" t="str">
        <f>TEXT(Table1[[#This Row],[Order Date]],"yyyy")</f>
        <v>2015</v>
      </c>
      <c r="AC1101" s="10">
        <v>42008</v>
      </c>
      <c r="AD1101" s="2">
        <v>-181.102</v>
      </c>
      <c r="AE1101" s="2">
        <v>3</v>
      </c>
      <c r="AF1101" s="2">
        <v>65.69</v>
      </c>
      <c r="AG1101" s="2">
        <v>89999</v>
      </c>
      <c r="AH1101" s="7" t="str">
        <f>IF(COUNTIF(Returns!$A$2:$A$1635,Orders!AG1101)&gt;0,"Returned","Not Returned")</f>
        <v>Not Returned</v>
      </c>
    </row>
    <row r="1102" spans="5:34" ht="12.75" customHeight="1" thickTop="1" thickBot="1" x14ac:dyDescent="0.3">
      <c r="E1102" s="11">
        <v>22600</v>
      </c>
      <c r="F1102" s="12" t="s">
        <v>37</v>
      </c>
      <c r="G1102" s="12">
        <v>0.04</v>
      </c>
      <c r="H1102" s="12">
        <v>355.98</v>
      </c>
      <c r="I1102" s="12">
        <v>58.92</v>
      </c>
      <c r="J1102" s="12">
        <v>1989</v>
      </c>
      <c r="K1102" s="7" t="str">
        <f>IF(COUNTIF(Table1[Customer ID],Table1[[#This Row],[Customer ID]])&gt;1,"Repeat Customer","One-Time Customer")</f>
        <v>Repeat Customer</v>
      </c>
      <c r="L1102" s="12" t="s">
        <v>1932</v>
      </c>
      <c r="M1102" s="12" t="s">
        <v>39</v>
      </c>
      <c r="N1102" s="12" t="s">
        <v>40</v>
      </c>
      <c r="O1102" s="12" t="s">
        <v>41</v>
      </c>
      <c r="P1102" s="12" t="s">
        <v>42</v>
      </c>
      <c r="Q1102" s="12" t="s">
        <v>43</v>
      </c>
      <c r="R1102" s="12" t="s">
        <v>1294</v>
      </c>
      <c r="S1102" s="12">
        <v>0.64</v>
      </c>
      <c r="T1102" s="7">
        <f>Table1[[#This Row],[Profit]]/Table1[[#This Row],[Sales]]</f>
        <v>0.3212745750870567</v>
      </c>
      <c r="U1102" s="12" t="s">
        <v>33</v>
      </c>
      <c r="V1102" s="12" t="s">
        <v>34</v>
      </c>
      <c r="W1102" s="12" t="s">
        <v>212</v>
      </c>
      <c r="X1102" s="12" t="s">
        <v>1933</v>
      </c>
      <c r="Y1102" s="12">
        <v>84117</v>
      </c>
      <c r="Z1102" s="13">
        <v>42025</v>
      </c>
      <c r="AA1102" s="14" t="str">
        <f>TEXT(Table1[[#This Row],[Order Date]],"mmmm")</f>
        <v>January</v>
      </c>
      <c r="AB1102" s="8" t="str">
        <f>TEXT(Table1[[#This Row],[Order Date]],"yyyy")</f>
        <v>2015</v>
      </c>
      <c r="AC1102" s="13">
        <v>42026</v>
      </c>
      <c r="AD1102" s="12">
        <v>882.93000000000006</v>
      </c>
      <c r="AE1102" s="12">
        <v>8</v>
      </c>
      <c r="AF1102" s="12">
        <v>2748.21</v>
      </c>
      <c r="AG1102" s="12">
        <v>90000</v>
      </c>
      <c r="AH1102" s="7" t="str">
        <f>IF(COUNTIF(Returns!$A$2:$A$1635,Orders!AG1102)&gt;0,"Returned","Not Returned")</f>
        <v>Not Returned</v>
      </c>
    </row>
    <row r="1103" spans="5:34" ht="12.75" customHeight="1" thickTop="1" thickBot="1" x14ac:dyDescent="0.3">
      <c r="E1103" s="9">
        <v>22601</v>
      </c>
      <c r="F1103" s="2" t="s">
        <v>37</v>
      </c>
      <c r="G1103" s="2">
        <v>0.09</v>
      </c>
      <c r="H1103" s="2">
        <v>19.98</v>
      </c>
      <c r="I1103" s="2">
        <v>8.68</v>
      </c>
      <c r="J1103" s="2">
        <v>1989</v>
      </c>
      <c r="K1103" s="7" t="str">
        <f>IF(COUNTIF(Table1[Customer ID],Table1[[#This Row],[Customer ID]])&gt;1,"Repeat Customer","One-Time Customer")</f>
        <v>Repeat Customer</v>
      </c>
      <c r="L1103" s="2" t="s">
        <v>1932</v>
      </c>
      <c r="M1103" s="2" t="s">
        <v>49</v>
      </c>
      <c r="N1103" s="2" t="s">
        <v>40</v>
      </c>
      <c r="O1103" s="2" t="s">
        <v>29</v>
      </c>
      <c r="P1103" s="2" t="s">
        <v>93</v>
      </c>
      <c r="Q1103" s="2" t="s">
        <v>59</v>
      </c>
      <c r="R1103" s="2" t="s">
        <v>1223</v>
      </c>
      <c r="S1103" s="2">
        <v>0.37</v>
      </c>
      <c r="T1103" s="7">
        <f>Table1[[#This Row],[Profit]]/Table1[[#This Row],[Sales]]</f>
        <v>7.1685803197767989E-2</v>
      </c>
      <c r="U1103" s="2" t="s">
        <v>33</v>
      </c>
      <c r="V1103" s="2" t="s">
        <v>34</v>
      </c>
      <c r="W1103" s="2" t="s">
        <v>212</v>
      </c>
      <c r="X1103" s="2" t="s">
        <v>1933</v>
      </c>
      <c r="Y1103" s="2">
        <v>84117</v>
      </c>
      <c r="Z1103" s="10">
        <v>42025</v>
      </c>
      <c r="AA1103" s="14" t="str">
        <f>TEXT(Table1[[#This Row],[Order Date]],"mmmm")</f>
        <v>January</v>
      </c>
      <c r="AB1103" s="8" t="str">
        <f>TEXT(Table1[[#This Row],[Order Date]],"yyyy")</f>
        <v>2015</v>
      </c>
      <c r="AC1103" s="10">
        <v>42026</v>
      </c>
      <c r="AD1103" s="2">
        <v>6.6803999999999988</v>
      </c>
      <c r="AE1103" s="2">
        <v>5</v>
      </c>
      <c r="AF1103" s="2">
        <v>93.19</v>
      </c>
      <c r="AG1103" s="2">
        <v>90000</v>
      </c>
      <c r="AH1103" s="7" t="str">
        <f>IF(COUNTIF(Returns!$A$2:$A$1635,Orders!AG1103)&gt;0,"Returned","Not Returned")</f>
        <v>Not Returned</v>
      </c>
    </row>
    <row r="1104" spans="5:34" ht="12.75" customHeight="1" thickTop="1" thickBot="1" x14ac:dyDescent="0.3">
      <c r="E1104" s="11">
        <v>20554</v>
      </c>
      <c r="F1104" s="12" t="s">
        <v>25</v>
      </c>
      <c r="G1104" s="12">
        <v>0.01</v>
      </c>
      <c r="H1104" s="12">
        <v>30.98</v>
      </c>
      <c r="I1104" s="12">
        <v>6.5</v>
      </c>
      <c r="J1104" s="12">
        <v>1989</v>
      </c>
      <c r="K1104" s="7" t="str">
        <f>IF(COUNTIF(Table1[Customer ID],Table1[[#This Row],[Customer ID]])&gt;1,"Repeat Customer","One-Time Customer")</f>
        <v>Repeat Customer</v>
      </c>
      <c r="L1104" s="12" t="s">
        <v>1932</v>
      </c>
      <c r="M1104" s="12" t="s">
        <v>49</v>
      </c>
      <c r="N1104" s="12" t="s">
        <v>28</v>
      </c>
      <c r="O1104" s="12" t="s">
        <v>77</v>
      </c>
      <c r="P1104" s="12" t="s">
        <v>180</v>
      </c>
      <c r="Q1104" s="12" t="s">
        <v>59</v>
      </c>
      <c r="R1104" s="12" t="s">
        <v>1908</v>
      </c>
      <c r="S1104" s="12">
        <v>0.64</v>
      </c>
      <c r="T1104" s="7">
        <f>Table1[[#This Row],[Profit]]/Table1[[#This Row],[Sales]]</f>
        <v>0.12739081377108732</v>
      </c>
      <c r="U1104" s="12" t="s">
        <v>33</v>
      </c>
      <c r="V1104" s="12" t="s">
        <v>34</v>
      </c>
      <c r="W1104" s="12" t="s">
        <v>212</v>
      </c>
      <c r="X1104" s="12" t="s">
        <v>1933</v>
      </c>
      <c r="Y1104" s="12">
        <v>84117</v>
      </c>
      <c r="Z1104" s="13">
        <v>42139</v>
      </c>
      <c r="AA1104" s="14" t="str">
        <f>TEXT(Table1[[#This Row],[Order Date]],"mmmm")</f>
        <v>May</v>
      </c>
      <c r="AB1104" s="8" t="str">
        <f>TEXT(Table1[[#This Row],[Order Date]],"yyyy")</f>
        <v>2015</v>
      </c>
      <c r="AC1104" s="13">
        <v>42140</v>
      </c>
      <c r="AD1104" s="12">
        <v>46.29</v>
      </c>
      <c r="AE1104" s="12">
        <v>11</v>
      </c>
      <c r="AF1104" s="12">
        <v>363.37</v>
      </c>
      <c r="AG1104" s="12">
        <v>90001</v>
      </c>
      <c r="AH1104" s="7" t="str">
        <f>IF(COUNTIF(Returns!$A$2:$A$1635,Orders!AG1104)&gt;0,"Returned","Not Returned")</f>
        <v>Not Returned</v>
      </c>
    </row>
    <row r="1105" spans="5:34" ht="12.75" customHeight="1" thickTop="1" thickBot="1" x14ac:dyDescent="0.3">
      <c r="E1105" s="9">
        <v>20555</v>
      </c>
      <c r="F1105" s="2" t="s">
        <v>25</v>
      </c>
      <c r="G1105" s="2">
        <v>0.01</v>
      </c>
      <c r="H1105" s="2">
        <v>40.99</v>
      </c>
      <c r="I1105" s="2">
        <v>19.989999999999998</v>
      </c>
      <c r="J1105" s="2">
        <v>1989</v>
      </c>
      <c r="K1105" s="7" t="str">
        <f>IF(COUNTIF(Table1[Customer ID],Table1[[#This Row],[Customer ID]])&gt;1,"Repeat Customer","One-Time Customer")</f>
        <v>Repeat Customer</v>
      </c>
      <c r="L1105" s="2" t="s">
        <v>1932</v>
      </c>
      <c r="M1105" s="2" t="s">
        <v>49</v>
      </c>
      <c r="N1105" s="2" t="s">
        <v>28</v>
      </c>
      <c r="O1105" s="2" t="s">
        <v>29</v>
      </c>
      <c r="P1105" s="2" t="s">
        <v>93</v>
      </c>
      <c r="Q1105" s="2" t="s">
        <v>59</v>
      </c>
      <c r="R1105" s="2" t="s">
        <v>1934</v>
      </c>
      <c r="S1105" s="2">
        <v>0.36</v>
      </c>
      <c r="T1105" s="7">
        <f>Table1[[#This Row],[Profit]]/Table1[[#This Row],[Sales]]</f>
        <v>0.36981799271970878</v>
      </c>
      <c r="U1105" s="2" t="s">
        <v>33</v>
      </c>
      <c r="V1105" s="2" t="s">
        <v>34</v>
      </c>
      <c r="W1105" s="2" t="s">
        <v>212</v>
      </c>
      <c r="X1105" s="2" t="s">
        <v>1933</v>
      </c>
      <c r="Y1105" s="2">
        <v>84117</v>
      </c>
      <c r="Z1105" s="10">
        <v>42139</v>
      </c>
      <c r="AA1105" s="14" t="str">
        <f>TEXT(Table1[[#This Row],[Order Date]],"mmmm")</f>
        <v>May</v>
      </c>
      <c r="AB1105" s="8" t="str">
        <f>TEXT(Table1[[#This Row],[Order Date]],"yyyy")</f>
        <v>2015</v>
      </c>
      <c r="AC1105" s="10">
        <v>42142</v>
      </c>
      <c r="AD1105" s="2">
        <v>177.79</v>
      </c>
      <c r="AE1105" s="2">
        <v>11</v>
      </c>
      <c r="AF1105" s="2">
        <v>480.75</v>
      </c>
      <c r="AG1105" s="2">
        <v>90001</v>
      </c>
      <c r="AH1105" s="7" t="str">
        <f>IF(COUNTIF(Returns!$A$2:$A$1635,Orders!AG1105)&gt;0,"Returned","Not Returned")</f>
        <v>Not Returned</v>
      </c>
    </row>
    <row r="1106" spans="5:34" ht="12.75" customHeight="1" thickTop="1" thickBot="1" x14ac:dyDescent="0.3">
      <c r="E1106" s="11">
        <v>21723</v>
      </c>
      <c r="F1106" s="12" t="s">
        <v>56</v>
      </c>
      <c r="G1106" s="12">
        <v>0.1</v>
      </c>
      <c r="H1106" s="12">
        <v>1.6</v>
      </c>
      <c r="I1106" s="12">
        <v>1.29</v>
      </c>
      <c r="J1106" s="12">
        <v>1989</v>
      </c>
      <c r="K1106" s="7" t="str">
        <f>IF(COUNTIF(Table1[Customer ID],Table1[[#This Row],[Customer ID]])&gt;1,"Repeat Customer","One-Time Customer")</f>
        <v>Repeat Customer</v>
      </c>
      <c r="L1106" s="12" t="s">
        <v>1932</v>
      </c>
      <c r="M1106" s="12" t="s">
        <v>49</v>
      </c>
      <c r="N1106" s="12" t="s">
        <v>40</v>
      </c>
      <c r="O1106" s="12" t="s">
        <v>29</v>
      </c>
      <c r="P1106" s="12" t="s">
        <v>30</v>
      </c>
      <c r="Q1106" s="12" t="s">
        <v>31</v>
      </c>
      <c r="R1106" s="12" t="s">
        <v>1935</v>
      </c>
      <c r="S1106" s="12">
        <v>0.42</v>
      </c>
      <c r="T1106" s="7">
        <f>Table1[[#This Row],[Profit]]/Table1[[#This Row],[Sales]]</f>
        <v>-0.88805687203791484</v>
      </c>
      <c r="U1106" s="12" t="s">
        <v>33</v>
      </c>
      <c r="V1106" s="12" t="s">
        <v>34</v>
      </c>
      <c r="W1106" s="12" t="s">
        <v>212</v>
      </c>
      <c r="X1106" s="12" t="s">
        <v>1933</v>
      </c>
      <c r="Y1106" s="12">
        <v>84117</v>
      </c>
      <c r="Z1106" s="13">
        <v>42124</v>
      </c>
      <c r="AA1106" s="14" t="str">
        <f>TEXT(Table1[[#This Row],[Order Date]],"mmmm")</f>
        <v>April</v>
      </c>
      <c r="AB1106" s="8" t="str">
        <f>TEXT(Table1[[#This Row],[Order Date]],"yyyy")</f>
        <v>2015</v>
      </c>
      <c r="AC1106" s="13">
        <v>42124</v>
      </c>
      <c r="AD1106" s="12">
        <v>-14.990400000000001</v>
      </c>
      <c r="AE1106" s="12">
        <v>11</v>
      </c>
      <c r="AF1106" s="12">
        <v>16.88</v>
      </c>
      <c r="AG1106" s="12">
        <v>90003</v>
      </c>
      <c r="AH1106" s="7" t="str">
        <f>IF(COUNTIF(Returns!$A$2:$A$1635,Orders!AG1106)&gt;0,"Returned","Not Returned")</f>
        <v>Not Returned</v>
      </c>
    </row>
    <row r="1107" spans="5:34" ht="12.75" customHeight="1" thickTop="1" thickBot="1" x14ac:dyDescent="0.3">
      <c r="E1107" s="9">
        <v>25417</v>
      </c>
      <c r="F1107" s="2" t="s">
        <v>56</v>
      </c>
      <c r="G1107" s="2">
        <v>0</v>
      </c>
      <c r="H1107" s="2">
        <v>47.9</v>
      </c>
      <c r="I1107" s="2">
        <v>5.86</v>
      </c>
      <c r="J1107" s="2">
        <v>1991</v>
      </c>
      <c r="K1107" s="7" t="str">
        <f>IF(COUNTIF(Table1[Customer ID],Table1[[#This Row],[Customer ID]])&gt;1,"Repeat Customer","One-Time Customer")</f>
        <v>One-Time Customer</v>
      </c>
      <c r="L1107" s="2" t="s">
        <v>1936</v>
      </c>
      <c r="M1107" s="2" t="s">
        <v>49</v>
      </c>
      <c r="N1107" s="2" t="s">
        <v>40</v>
      </c>
      <c r="O1107" s="2" t="s">
        <v>29</v>
      </c>
      <c r="P1107" s="2" t="s">
        <v>93</v>
      </c>
      <c r="Q1107" s="2" t="s">
        <v>59</v>
      </c>
      <c r="R1107" s="2" t="s">
        <v>1937</v>
      </c>
      <c r="S1107" s="2">
        <v>0.37</v>
      </c>
      <c r="T1107" s="7">
        <f>Table1[[#This Row],[Profit]]/Table1[[#This Row],[Sales]]</f>
        <v>0.69</v>
      </c>
      <c r="U1107" s="2" t="s">
        <v>33</v>
      </c>
      <c r="V1107" s="2" t="s">
        <v>34</v>
      </c>
      <c r="W1107" s="2" t="s">
        <v>212</v>
      </c>
      <c r="X1107" s="2" t="s">
        <v>1938</v>
      </c>
      <c r="Y1107" s="2">
        <v>84118</v>
      </c>
      <c r="Z1107" s="10">
        <v>42057</v>
      </c>
      <c r="AA1107" s="14" t="str">
        <f>TEXT(Table1[[#This Row],[Order Date]],"mmmm")</f>
        <v>February</v>
      </c>
      <c r="AB1107" s="8" t="str">
        <f>TEXT(Table1[[#This Row],[Order Date]],"yyyy")</f>
        <v>2015</v>
      </c>
      <c r="AC1107" s="10">
        <v>42059</v>
      </c>
      <c r="AD1107" s="2">
        <v>638.38109999999995</v>
      </c>
      <c r="AE1107" s="2">
        <v>18</v>
      </c>
      <c r="AF1107" s="2">
        <v>925.19</v>
      </c>
      <c r="AG1107" s="2">
        <v>90002</v>
      </c>
      <c r="AH1107" s="7" t="str">
        <f>IF(COUNTIF(Returns!$A$2:$A$1635,Orders!AG1107)&gt;0,"Returned","Not Returned")</f>
        <v>Not Returned</v>
      </c>
    </row>
    <row r="1108" spans="5:34" ht="12.75" customHeight="1" thickTop="1" thickBot="1" x14ac:dyDescent="0.3">
      <c r="E1108" s="11">
        <v>19797</v>
      </c>
      <c r="F1108" s="12" t="s">
        <v>37</v>
      </c>
      <c r="G1108" s="12">
        <v>0.1</v>
      </c>
      <c r="H1108" s="12">
        <v>125.99</v>
      </c>
      <c r="I1108" s="12">
        <v>8.99</v>
      </c>
      <c r="J1108" s="12">
        <v>1997</v>
      </c>
      <c r="K1108" s="7" t="str">
        <f>IF(COUNTIF(Table1[Customer ID],Table1[[#This Row],[Customer ID]])&gt;1,"Repeat Customer","One-Time Customer")</f>
        <v>Repeat Customer</v>
      </c>
      <c r="L1108" s="12" t="s">
        <v>1939</v>
      </c>
      <c r="M1108" s="12" t="s">
        <v>49</v>
      </c>
      <c r="N1108" s="12" t="s">
        <v>114</v>
      </c>
      <c r="O1108" s="12" t="s">
        <v>77</v>
      </c>
      <c r="P1108" s="12" t="s">
        <v>78</v>
      </c>
      <c r="Q1108" s="12" t="s">
        <v>59</v>
      </c>
      <c r="R1108" s="12" t="s">
        <v>898</v>
      </c>
      <c r="S1108" s="12">
        <v>0.56999999999999995</v>
      </c>
      <c r="T1108" s="7">
        <f>Table1[[#This Row],[Profit]]/Table1[[#This Row],[Sales]]</f>
        <v>4.319483188959037E-2</v>
      </c>
      <c r="U1108" s="12" t="s">
        <v>33</v>
      </c>
      <c r="V1108" s="12" t="s">
        <v>136</v>
      </c>
      <c r="W1108" s="12" t="s">
        <v>932</v>
      </c>
      <c r="X1108" s="12" t="s">
        <v>933</v>
      </c>
      <c r="Y1108" s="12">
        <v>29915</v>
      </c>
      <c r="Z1108" s="13">
        <v>42029</v>
      </c>
      <c r="AA1108" s="14" t="str">
        <f>TEXT(Table1[[#This Row],[Order Date]],"mmmm")</f>
        <v>January</v>
      </c>
      <c r="AB1108" s="8" t="str">
        <f>TEXT(Table1[[#This Row],[Order Date]],"yyyy")</f>
        <v>2015</v>
      </c>
      <c r="AC1108" s="13">
        <v>42032</v>
      </c>
      <c r="AD1108" s="12">
        <v>17.652000000000001</v>
      </c>
      <c r="AE1108" s="12">
        <v>4</v>
      </c>
      <c r="AF1108" s="12">
        <v>408.66</v>
      </c>
      <c r="AG1108" s="12">
        <v>90333</v>
      </c>
      <c r="AH1108" s="7" t="str">
        <f>IF(COUNTIF(Returns!$A$2:$A$1635,Orders!AG1108)&gt;0,"Returned","Not Returned")</f>
        <v>Not Returned</v>
      </c>
    </row>
    <row r="1109" spans="5:34" ht="12.75" customHeight="1" thickTop="1" thickBot="1" x14ac:dyDescent="0.3">
      <c r="E1109" s="9">
        <v>19581</v>
      </c>
      <c r="F1109" s="2" t="s">
        <v>56</v>
      </c>
      <c r="G1109" s="2">
        <v>0.01</v>
      </c>
      <c r="H1109" s="2">
        <v>16.48</v>
      </c>
      <c r="I1109" s="2">
        <v>1.99</v>
      </c>
      <c r="J1109" s="2">
        <v>1997</v>
      </c>
      <c r="K1109" s="7" t="str">
        <f>IF(COUNTIF(Table1[Customer ID],Table1[[#This Row],[Customer ID]])&gt;1,"Repeat Customer","One-Time Customer")</f>
        <v>Repeat Customer</v>
      </c>
      <c r="L1109" s="2" t="s">
        <v>1939</v>
      </c>
      <c r="M1109" s="2" t="s">
        <v>49</v>
      </c>
      <c r="N1109" s="2" t="s">
        <v>114</v>
      </c>
      <c r="O1109" s="2" t="s">
        <v>77</v>
      </c>
      <c r="P1109" s="2" t="s">
        <v>180</v>
      </c>
      <c r="Q1109" s="2" t="s">
        <v>51</v>
      </c>
      <c r="R1109" s="2" t="s">
        <v>1472</v>
      </c>
      <c r="S1109" s="2">
        <v>0.42</v>
      </c>
      <c r="T1109" s="7">
        <f>Table1[[#This Row],[Profit]]/Table1[[#This Row],[Sales]]</f>
        <v>6.0170340844382979</v>
      </c>
      <c r="U1109" s="2" t="s">
        <v>33</v>
      </c>
      <c r="V1109" s="2" t="s">
        <v>136</v>
      </c>
      <c r="W1109" s="2" t="s">
        <v>932</v>
      </c>
      <c r="X1109" s="2" t="s">
        <v>933</v>
      </c>
      <c r="Y1109" s="2">
        <v>29915</v>
      </c>
      <c r="Z1109" s="10">
        <v>42131</v>
      </c>
      <c r="AA1109" s="14" t="str">
        <f>TEXT(Table1[[#This Row],[Order Date]],"mmmm")</f>
        <v>May</v>
      </c>
      <c r="AB1109" s="8" t="str">
        <f>TEXT(Table1[[#This Row],[Order Date]],"yyyy")</f>
        <v>2015</v>
      </c>
      <c r="AC1109" s="10">
        <v>42132</v>
      </c>
      <c r="AD1109" s="2">
        <v>739.67399999999998</v>
      </c>
      <c r="AE1109" s="2">
        <v>7</v>
      </c>
      <c r="AF1109" s="2">
        <v>122.93</v>
      </c>
      <c r="AG1109" s="2">
        <v>90334</v>
      </c>
      <c r="AH1109" s="7" t="str">
        <f>IF(COUNTIF(Returns!$A$2:$A$1635,Orders!AG1109)&gt;0,"Returned","Not Returned")</f>
        <v>Not Returned</v>
      </c>
    </row>
    <row r="1110" spans="5:34" ht="12.75" customHeight="1" thickTop="1" thickBot="1" x14ac:dyDescent="0.3">
      <c r="E1110" s="11">
        <v>21003</v>
      </c>
      <c r="F1110" s="12" t="s">
        <v>106</v>
      </c>
      <c r="G1110" s="12">
        <v>0</v>
      </c>
      <c r="H1110" s="12">
        <v>24.92</v>
      </c>
      <c r="I1110" s="12">
        <v>12.98</v>
      </c>
      <c r="J1110" s="12">
        <v>1997</v>
      </c>
      <c r="K1110" s="7" t="str">
        <f>IF(COUNTIF(Table1[Customer ID],Table1[[#This Row],[Customer ID]])&gt;1,"Repeat Customer","One-Time Customer")</f>
        <v>Repeat Customer</v>
      </c>
      <c r="L1110" s="12" t="s">
        <v>1939</v>
      </c>
      <c r="M1110" s="12" t="s">
        <v>49</v>
      </c>
      <c r="N1110" s="12" t="s">
        <v>114</v>
      </c>
      <c r="O1110" s="12" t="s">
        <v>29</v>
      </c>
      <c r="P1110" s="12" t="s">
        <v>109</v>
      </c>
      <c r="Q1110" s="12" t="s">
        <v>59</v>
      </c>
      <c r="R1110" s="12" t="s">
        <v>1940</v>
      </c>
      <c r="S1110" s="12">
        <v>0.39</v>
      </c>
      <c r="T1110" s="7">
        <f>Table1[[#This Row],[Profit]]/Table1[[#This Row],[Sales]]</f>
        <v>-0.70900183710961429</v>
      </c>
      <c r="U1110" s="12" t="s">
        <v>33</v>
      </c>
      <c r="V1110" s="12" t="s">
        <v>136</v>
      </c>
      <c r="W1110" s="12" t="s">
        <v>932</v>
      </c>
      <c r="X1110" s="12" t="s">
        <v>933</v>
      </c>
      <c r="Y1110" s="12">
        <v>29915</v>
      </c>
      <c r="Z1110" s="13">
        <v>42157</v>
      </c>
      <c r="AA1110" s="14" t="str">
        <f>TEXT(Table1[[#This Row],[Order Date]],"mmmm")</f>
        <v>June</v>
      </c>
      <c r="AB1110" s="8" t="str">
        <f>TEXT(Table1[[#This Row],[Order Date]],"yyyy")</f>
        <v>2015</v>
      </c>
      <c r="AC1110" s="13">
        <v>42157</v>
      </c>
      <c r="AD1110" s="12">
        <v>-23.155999999999999</v>
      </c>
      <c r="AE1110" s="12">
        <v>1</v>
      </c>
      <c r="AF1110" s="12">
        <v>32.659999999999997</v>
      </c>
      <c r="AG1110" s="12">
        <v>90335</v>
      </c>
      <c r="AH1110" s="7" t="str">
        <f>IF(COUNTIF(Returns!$A$2:$A$1635,Orders!AG1110)&gt;0,"Returned","Not Returned")</f>
        <v>Not Returned</v>
      </c>
    </row>
    <row r="1111" spans="5:34" ht="12.75" customHeight="1" thickTop="1" thickBot="1" x14ac:dyDescent="0.3">
      <c r="E1111" s="9">
        <v>20392</v>
      </c>
      <c r="F1111" s="2" t="s">
        <v>37</v>
      </c>
      <c r="G1111" s="2">
        <v>0.06</v>
      </c>
      <c r="H1111" s="2">
        <v>4.42</v>
      </c>
      <c r="I1111" s="2">
        <v>4.99</v>
      </c>
      <c r="J1111" s="2">
        <v>1998</v>
      </c>
      <c r="K1111" s="7" t="str">
        <f>IF(COUNTIF(Table1[Customer ID],Table1[[#This Row],[Customer ID]])&gt;1,"Repeat Customer","One-Time Customer")</f>
        <v>One-Time Customer</v>
      </c>
      <c r="L1111" s="2" t="s">
        <v>1941</v>
      </c>
      <c r="M1111" s="2" t="s">
        <v>49</v>
      </c>
      <c r="N1111" s="2" t="s">
        <v>28</v>
      </c>
      <c r="O1111" s="2" t="s">
        <v>29</v>
      </c>
      <c r="P1111" s="2" t="s">
        <v>69</v>
      </c>
      <c r="Q1111" s="2" t="s">
        <v>59</v>
      </c>
      <c r="R1111" s="2" t="s">
        <v>70</v>
      </c>
      <c r="S1111" s="2">
        <v>0.38</v>
      </c>
      <c r="T1111" s="7">
        <f>Table1[[#This Row],[Profit]]/Table1[[#This Row],[Sales]]</f>
        <v>-0.7026936026936027</v>
      </c>
      <c r="U1111" s="2" t="s">
        <v>33</v>
      </c>
      <c r="V1111" s="2" t="s">
        <v>53</v>
      </c>
      <c r="W1111" s="2" t="s">
        <v>71</v>
      </c>
      <c r="X1111" s="2" t="s">
        <v>1942</v>
      </c>
      <c r="Y1111" s="2">
        <v>11758</v>
      </c>
      <c r="Z1111" s="10">
        <v>42158</v>
      </c>
      <c r="AA1111" s="14" t="str">
        <f>TEXT(Table1[[#This Row],[Order Date]],"mmmm")</f>
        <v>June</v>
      </c>
      <c r="AB1111" s="8" t="str">
        <f>TEXT(Table1[[#This Row],[Order Date]],"yyyy")</f>
        <v>2015</v>
      </c>
      <c r="AC1111" s="10">
        <v>42160</v>
      </c>
      <c r="AD1111" s="2">
        <v>-10.435</v>
      </c>
      <c r="AE1111" s="2">
        <v>3</v>
      </c>
      <c r="AF1111" s="2">
        <v>14.85</v>
      </c>
      <c r="AG1111" s="2">
        <v>90568</v>
      </c>
      <c r="AH1111" s="7" t="str">
        <f>IF(COUNTIF(Returns!$A$2:$A$1635,Orders!AG1111)&gt;0,"Returned","Not Returned")</f>
        <v>Not Returned</v>
      </c>
    </row>
    <row r="1112" spans="5:34" ht="12.75" customHeight="1" thickTop="1" thickBot="1" x14ac:dyDescent="0.3">
      <c r="E1112" s="11">
        <v>24075</v>
      </c>
      <c r="F1112" s="12" t="s">
        <v>56</v>
      </c>
      <c r="G1112" s="12">
        <v>0.06</v>
      </c>
      <c r="H1112" s="12">
        <v>4.24</v>
      </c>
      <c r="I1112" s="12">
        <v>5.41</v>
      </c>
      <c r="J1112" s="12">
        <v>2004</v>
      </c>
      <c r="K1112" s="7" t="str">
        <f>IF(COUNTIF(Table1[Customer ID],Table1[[#This Row],[Customer ID]])&gt;1,"Repeat Customer","One-Time Customer")</f>
        <v>Repeat Customer</v>
      </c>
      <c r="L1112" s="12" t="s">
        <v>1943</v>
      </c>
      <c r="M1112" s="12" t="s">
        <v>49</v>
      </c>
      <c r="N1112" s="12" t="s">
        <v>40</v>
      </c>
      <c r="O1112" s="12" t="s">
        <v>29</v>
      </c>
      <c r="P1112" s="12" t="s">
        <v>109</v>
      </c>
      <c r="Q1112" s="12" t="s">
        <v>59</v>
      </c>
      <c r="R1112" s="12" t="s">
        <v>110</v>
      </c>
      <c r="S1112" s="12">
        <v>0.35</v>
      </c>
      <c r="T1112" s="7">
        <f>Table1[[#This Row],[Profit]]/Table1[[#This Row],[Sales]]</f>
        <v>-1.7537039999999999</v>
      </c>
      <c r="U1112" s="12" t="s">
        <v>33</v>
      </c>
      <c r="V1112" s="12" t="s">
        <v>34</v>
      </c>
      <c r="W1112" s="12" t="s">
        <v>82</v>
      </c>
      <c r="X1112" s="12" t="s">
        <v>1901</v>
      </c>
      <c r="Y1112" s="12">
        <v>59715</v>
      </c>
      <c r="Z1112" s="13">
        <v>42111</v>
      </c>
      <c r="AA1112" s="14" t="str">
        <f>TEXT(Table1[[#This Row],[Order Date]],"mmmm")</f>
        <v>April</v>
      </c>
      <c r="AB1112" s="8" t="str">
        <f>TEXT(Table1[[#This Row],[Order Date]],"yyyy")</f>
        <v>2015</v>
      </c>
      <c r="AC1112" s="13">
        <v>42113</v>
      </c>
      <c r="AD1112" s="12">
        <v>-78.916679999999999</v>
      </c>
      <c r="AE1112" s="12">
        <v>10</v>
      </c>
      <c r="AF1112" s="12">
        <v>45</v>
      </c>
      <c r="AG1112" s="12">
        <v>91277</v>
      </c>
      <c r="AH1112" s="7" t="str">
        <f>IF(COUNTIF(Returns!$A$2:$A$1635,Orders!AG1112)&gt;0,"Returned","Not Returned")</f>
        <v>Not Returned</v>
      </c>
    </row>
    <row r="1113" spans="5:34" ht="12.75" customHeight="1" thickTop="1" thickBot="1" x14ac:dyDescent="0.3">
      <c r="E1113" s="9">
        <v>24076</v>
      </c>
      <c r="F1113" s="2" t="s">
        <v>56</v>
      </c>
      <c r="G1113" s="2">
        <v>0.04</v>
      </c>
      <c r="H1113" s="2">
        <v>6783.02</v>
      </c>
      <c r="I1113" s="2">
        <v>24.49</v>
      </c>
      <c r="J1113" s="2">
        <v>2004</v>
      </c>
      <c r="K1113" s="7" t="str">
        <f>IF(COUNTIF(Table1[Customer ID],Table1[[#This Row],[Customer ID]])&gt;1,"Repeat Customer","One-Time Customer")</f>
        <v>Repeat Customer</v>
      </c>
      <c r="L1113" s="2" t="s">
        <v>1943</v>
      </c>
      <c r="M1113" s="2" t="s">
        <v>49</v>
      </c>
      <c r="N1113" s="2" t="s">
        <v>40</v>
      </c>
      <c r="O1113" s="2" t="s">
        <v>77</v>
      </c>
      <c r="P1113" s="2" t="s">
        <v>85</v>
      </c>
      <c r="Q1113" s="2" t="s">
        <v>236</v>
      </c>
      <c r="R1113" s="2" t="s">
        <v>1277</v>
      </c>
      <c r="S1113" s="2">
        <v>0.39</v>
      </c>
      <c r="T1113" s="7">
        <f>Table1[[#This Row],[Profit]]/Table1[[#This Row],[Sales]]</f>
        <v>-2.0646206248373056</v>
      </c>
      <c r="U1113" s="2" t="s">
        <v>33</v>
      </c>
      <c r="V1113" s="2" t="s">
        <v>34</v>
      </c>
      <c r="W1113" s="2" t="s">
        <v>82</v>
      </c>
      <c r="X1113" s="2" t="s">
        <v>1901</v>
      </c>
      <c r="Y1113" s="2">
        <v>59715</v>
      </c>
      <c r="Z1113" s="10">
        <v>42111</v>
      </c>
      <c r="AA1113" s="14" t="str">
        <f>TEXT(Table1[[#This Row],[Order Date]],"mmmm")</f>
        <v>April</v>
      </c>
      <c r="AB1113" s="8" t="str">
        <f>TEXT(Table1[[#This Row],[Order Date]],"yyyy")</f>
        <v>2015</v>
      </c>
      <c r="AC1113" s="10">
        <v>42113</v>
      </c>
      <c r="AD1113" s="2">
        <v>-13562.637407999999</v>
      </c>
      <c r="AE1113" s="2">
        <v>1</v>
      </c>
      <c r="AF1113" s="2">
        <v>6569.07</v>
      </c>
      <c r="AG1113" s="2">
        <v>91277</v>
      </c>
      <c r="AH1113" s="7" t="str">
        <f>IF(COUNTIF(Returns!$A$2:$A$1635,Orders!AG1113)&gt;0,"Returned","Not Returned")</f>
        <v>Not Returned</v>
      </c>
    </row>
    <row r="1114" spans="5:34" ht="12.75" customHeight="1" thickTop="1" thickBot="1" x14ac:dyDescent="0.3">
      <c r="E1114" s="11">
        <v>25251</v>
      </c>
      <c r="F1114" s="12" t="s">
        <v>37</v>
      </c>
      <c r="G1114" s="12">
        <v>0.03</v>
      </c>
      <c r="H1114" s="12">
        <v>5.78</v>
      </c>
      <c r="I1114" s="12">
        <v>5.37</v>
      </c>
      <c r="J1114" s="12">
        <v>2006</v>
      </c>
      <c r="K1114" s="7" t="str">
        <f>IF(COUNTIF(Table1[Customer ID],Table1[[#This Row],[Customer ID]])&gt;1,"Repeat Customer","One-Time Customer")</f>
        <v>One-Time Customer</v>
      </c>
      <c r="L1114" s="12" t="s">
        <v>1944</v>
      </c>
      <c r="M1114" s="12" t="s">
        <v>49</v>
      </c>
      <c r="N1114" s="12" t="s">
        <v>40</v>
      </c>
      <c r="O1114" s="12" t="s">
        <v>29</v>
      </c>
      <c r="P1114" s="12" t="s">
        <v>93</v>
      </c>
      <c r="Q1114" s="12" t="s">
        <v>59</v>
      </c>
      <c r="R1114" s="12" t="s">
        <v>1945</v>
      </c>
      <c r="S1114" s="12">
        <v>0.36</v>
      </c>
      <c r="T1114" s="7">
        <f>Table1[[#This Row],[Profit]]/Table1[[#This Row],[Sales]]</f>
        <v>-0.71809113579687145</v>
      </c>
      <c r="U1114" s="12" t="s">
        <v>33</v>
      </c>
      <c r="V1114" s="12" t="s">
        <v>34</v>
      </c>
      <c r="W1114" s="12" t="s">
        <v>255</v>
      </c>
      <c r="X1114" s="12" t="s">
        <v>1946</v>
      </c>
      <c r="Y1114" s="12">
        <v>81301</v>
      </c>
      <c r="Z1114" s="13">
        <v>42068</v>
      </c>
      <c r="AA1114" s="14" t="str">
        <f>TEXT(Table1[[#This Row],[Order Date]],"mmmm")</f>
        <v>March</v>
      </c>
      <c r="AB1114" s="8" t="str">
        <f>TEXT(Table1[[#This Row],[Order Date]],"yyyy")</f>
        <v>2015</v>
      </c>
      <c r="AC1114" s="13">
        <v>42069</v>
      </c>
      <c r="AD1114" s="12">
        <v>-63.35</v>
      </c>
      <c r="AE1114" s="12">
        <v>15</v>
      </c>
      <c r="AF1114" s="12">
        <v>88.22</v>
      </c>
      <c r="AG1114" s="12">
        <v>88798</v>
      </c>
      <c r="AH1114" s="7" t="str">
        <f>IF(COUNTIF(Returns!$A$2:$A$1635,Orders!AG1114)&gt;0,"Returned","Not Returned")</f>
        <v>Not Returned</v>
      </c>
    </row>
    <row r="1115" spans="5:34" ht="12.75" customHeight="1" thickTop="1" thickBot="1" x14ac:dyDescent="0.3">
      <c r="E1115" s="9">
        <v>20006</v>
      </c>
      <c r="F1115" s="2" t="s">
        <v>56</v>
      </c>
      <c r="G1115" s="2">
        <v>0.1</v>
      </c>
      <c r="H1115" s="2">
        <v>10.48</v>
      </c>
      <c r="I1115" s="2">
        <v>2.89</v>
      </c>
      <c r="J1115" s="2">
        <v>2016</v>
      </c>
      <c r="K1115" s="7" t="str">
        <f>IF(COUNTIF(Table1[Customer ID],Table1[[#This Row],[Customer ID]])&gt;1,"Repeat Customer","One-Time Customer")</f>
        <v>One-Time Customer</v>
      </c>
      <c r="L1115" s="2" t="s">
        <v>1947</v>
      </c>
      <c r="M1115" s="2" t="s">
        <v>49</v>
      </c>
      <c r="N1115" s="2" t="s">
        <v>28</v>
      </c>
      <c r="O1115" s="2" t="s">
        <v>29</v>
      </c>
      <c r="P1115" s="2" t="s">
        <v>30</v>
      </c>
      <c r="Q1115" s="2" t="s">
        <v>51</v>
      </c>
      <c r="R1115" s="2" t="s">
        <v>1808</v>
      </c>
      <c r="S1115" s="2">
        <v>0.6</v>
      </c>
      <c r="T1115" s="7">
        <f>Table1[[#This Row],[Profit]]/Table1[[#This Row],[Sales]]</f>
        <v>-0.22099776619508563</v>
      </c>
      <c r="U1115" s="2" t="s">
        <v>33</v>
      </c>
      <c r="V1115" s="2" t="s">
        <v>61</v>
      </c>
      <c r="W1115" s="2" t="s">
        <v>300</v>
      </c>
      <c r="X1115" s="2" t="s">
        <v>731</v>
      </c>
      <c r="Y1115" s="2">
        <v>48195</v>
      </c>
      <c r="Z1115" s="10">
        <v>42173</v>
      </c>
      <c r="AA1115" s="14" t="str">
        <f>TEXT(Table1[[#This Row],[Order Date]],"mmmm")</f>
        <v>June</v>
      </c>
      <c r="AB1115" s="8" t="str">
        <f>TEXT(Table1[[#This Row],[Order Date]],"yyyy")</f>
        <v>2015</v>
      </c>
      <c r="AC1115" s="10">
        <v>42174</v>
      </c>
      <c r="AD1115" s="2">
        <v>-8.9039999999999999</v>
      </c>
      <c r="AE1115" s="2">
        <v>4</v>
      </c>
      <c r="AF1115" s="2">
        <v>40.29</v>
      </c>
      <c r="AG1115" s="2">
        <v>86874</v>
      </c>
      <c r="AH1115" s="7" t="str">
        <f>IF(COUNTIF(Returns!$A$2:$A$1635,Orders!AG1115)&gt;0,"Returned","Not Returned")</f>
        <v>Not Returned</v>
      </c>
    </row>
    <row r="1116" spans="5:34" ht="12.75" customHeight="1" thickTop="1" thickBot="1" x14ac:dyDescent="0.3">
      <c r="E1116" s="11">
        <v>18989</v>
      </c>
      <c r="F1116" s="12" t="s">
        <v>25</v>
      </c>
      <c r="G1116" s="12">
        <v>7.0000000000000007E-2</v>
      </c>
      <c r="H1116" s="12">
        <v>39.479999999999997</v>
      </c>
      <c r="I1116" s="12">
        <v>1.99</v>
      </c>
      <c r="J1116" s="12">
        <v>2014</v>
      </c>
      <c r="K1116" s="7" t="str">
        <f>IF(COUNTIF(Table1[Customer ID],Table1[[#This Row],[Customer ID]])&gt;1,"Repeat Customer","One-Time Customer")</f>
        <v>Repeat Customer</v>
      </c>
      <c r="L1116" s="12" t="s">
        <v>1948</v>
      </c>
      <c r="M1116" s="12" t="s">
        <v>49</v>
      </c>
      <c r="N1116" s="12" t="s">
        <v>40</v>
      </c>
      <c r="O1116" s="12" t="s">
        <v>77</v>
      </c>
      <c r="P1116" s="12" t="s">
        <v>180</v>
      </c>
      <c r="Q1116" s="12" t="s">
        <v>51</v>
      </c>
      <c r="R1116" s="12" t="s">
        <v>705</v>
      </c>
      <c r="S1116" s="12">
        <v>0.54</v>
      </c>
      <c r="T1116" s="7">
        <f>Table1[[#This Row],[Profit]]/Table1[[#This Row],[Sales]]</f>
        <v>0.58650095855093531</v>
      </c>
      <c r="U1116" s="12" t="s">
        <v>33</v>
      </c>
      <c r="V1116" s="12" t="s">
        <v>61</v>
      </c>
      <c r="W1116" s="12" t="s">
        <v>330</v>
      </c>
      <c r="X1116" s="12" t="s">
        <v>1949</v>
      </c>
      <c r="Y1116" s="12">
        <v>51503</v>
      </c>
      <c r="Z1116" s="13">
        <v>42085</v>
      </c>
      <c r="AA1116" s="14" t="str">
        <f>TEXT(Table1[[#This Row],[Order Date]],"mmmm")</f>
        <v>March</v>
      </c>
      <c r="AB1116" s="8" t="str">
        <f>TEXT(Table1[[#This Row],[Order Date]],"yyyy")</f>
        <v>2015</v>
      </c>
      <c r="AC1116" s="13">
        <v>42087</v>
      </c>
      <c r="AD1116" s="12">
        <v>88.72</v>
      </c>
      <c r="AE1116" s="12">
        <v>4</v>
      </c>
      <c r="AF1116" s="12">
        <v>151.27000000000001</v>
      </c>
      <c r="AG1116" s="12">
        <v>88367</v>
      </c>
      <c r="AH1116" s="7" t="str">
        <f>IF(COUNTIF(Returns!$A$2:$A$1635,Orders!AG1116)&gt;0,"Returned","Not Returned")</f>
        <v>Not Returned</v>
      </c>
    </row>
    <row r="1117" spans="5:34" ht="12.75" customHeight="1" thickTop="1" thickBot="1" x14ac:dyDescent="0.3">
      <c r="E1117" s="9">
        <v>18990</v>
      </c>
      <c r="F1117" s="2" t="s">
        <v>25</v>
      </c>
      <c r="G1117" s="2">
        <v>0</v>
      </c>
      <c r="H1117" s="2">
        <v>4.91</v>
      </c>
      <c r="I1117" s="2">
        <v>0.5</v>
      </c>
      <c r="J1117" s="2">
        <v>2014</v>
      </c>
      <c r="K1117" s="7" t="str">
        <f>IF(COUNTIF(Table1[Customer ID],Table1[[#This Row],[Customer ID]])&gt;1,"Repeat Customer","One-Time Customer")</f>
        <v>Repeat Customer</v>
      </c>
      <c r="L1117" s="2" t="s">
        <v>1948</v>
      </c>
      <c r="M1117" s="2" t="s">
        <v>49</v>
      </c>
      <c r="N1117" s="2" t="s">
        <v>40</v>
      </c>
      <c r="O1117" s="2" t="s">
        <v>29</v>
      </c>
      <c r="P1117" s="2" t="s">
        <v>134</v>
      </c>
      <c r="Q1117" s="2" t="s">
        <v>59</v>
      </c>
      <c r="R1117" s="2" t="s">
        <v>163</v>
      </c>
      <c r="S1117" s="2">
        <v>0.36</v>
      </c>
      <c r="T1117" s="7">
        <f>Table1[[#This Row],[Profit]]/Table1[[#This Row],[Sales]]</f>
        <v>0.69</v>
      </c>
      <c r="U1117" s="2" t="s">
        <v>33</v>
      </c>
      <c r="V1117" s="2" t="s">
        <v>61</v>
      </c>
      <c r="W1117" s="2" t="s">
        <v>330</v>
      </c>
      <c r="X1117" s="2" t="s">
        <v>1949</v>
      </c>
      <c r="Y1117" s="2">
        <v>51503</v>
      </c>
      <c r="Z1117" s="10">
        <v>42085</v>
      </c>
      <c r="AA1117" s="14" t="str">
        <f>TEXT(Table1[[#This Row],[Order Date]],"mmmm")</f>
        <v>March</v>
      </c>
      <c r="AB1117" s="8" t="str">
        <f>TEXT(Table1[[#This Row],[Order Date]],"yyyy")</f>
        <v>2015</v>
      </c>
      <c r="AC1117" s="10">
        <v>42087</v>
      </c>
      <c r="AD1117" s="2">
        <v>7.2518999999999991</v>
      </c>
      <c r="AE1117" s="2">
        <v>2</v>
      </c>
      <c r="AF1117" s="2">
        <v>10.51</v>
      </c>
      <c r="AG1117" s="2">
        <v>88367</v>
      </c>
      <c r="AH1117" s="7" t="str">
        <f>IF(COUNTIF(Returns!$A$2:$A$1635,Orders!AG1117)&gt;0,"Returned","Not Returned")</f>
        <v>Not Returned</v>
      </c>
    </row>
    <row r="1118" spans="5:34" ht="12.75" customHeight="1" thickTop="1" thickBot="1" x14ac:dyDescent="0.3">
      <c r="E1118" s="11">
        <v>21573</v>
      </c>
      <c r="F1118" s="12" t="s">
        <v>47</v>
      </c>
      <c r="G1118" s="12">
        <v>0.06</v>
      </c>
      <c r="H1118" s="12">
        <v>6.48</v>
      </c>
      <c r="I1118" s="12">
        <v>7.49</v>
      </c>
      <c r="J1118" s="12">
        <v>2014</v>
      </c>
      <c r="K1118" s="7" t="str">
        <f>IF(COUNTIF(Table1[Customer ID],Table1[[#This Row],[Customer ID]])&gt;1,"Repeat Customer","One-Time Customer")</f>
        <v>Repeat Customer</v>
      </c>
      <c r="L1118" s="12" t="s">
        <v>1948</v>
      </c>
      <c r="M1118" s="12" t="s">
        <v>49</v>
      </c>
      <c r="N1118" s="12" t="s">
        <v>40</v>
      </c>
      <c r="O1118" s="12" t="s">
        <v>29</v>
      </c>
      <c r="P1118" s="12" t="s">
        <v>93</v>
      </c>
      <c r="Q1118" s="12" t="s">
        <v>59</v>
      </c>
      <c r="R1118" s="12" t="s">
        <v>1950</v>
      </c>
      <c r="S1118" s="12">
        <v>0.37</v>
      </c>
      <c r="T1118" s="7">
        <f>Table1[[#This Row],[Profit]]/Table1[[#This Row],[Sales]]</f>
        <v>-2.5555852128653407</v>
      </c>
      <c r="U1118" s="12" t="s">
        <v>33</v>
      </c>
      <c r="V1118" s="12" t="s">
        <v>61</v>
      </c>
      <c r="W1118" s="12" t="s">
        <v>330</v>
      </c>
      <c r="X1118" s="12" t="s">
        <v>1949</v>
      </c>
      <c r="Y1118" s="12">
        <v>51503</v>
      </c>
      <c r="Z1118" s="13">
        <v>42098</v>
      </c>
      <c r="AA1118" s="14" t="str">
        <f>TEXT(Table1[[#This Row],[Order Date]],"mmmm")</f>
        <v>April</v>
      </c>
      <c r="AB1118" s="8" t="str">
        <f>TEXT(Table1[[#This Row],[Order Date]],"yyyy")</f>
        <v>2015</v>
      </c>
      <c r="AC1118" s="13">
        <v>42098</v>
      </c>
      <c r="AD1118" s="12">
        <v>-191.49</v>
      </c>
      <c r="AE1118" s="12">
        <v>12</v>
      </c>
      <c r="AF1118" s="12">
        <v>74.930000000000007</v>
      </c>
      <c r="AG1118" s="12">
        <v>88368</v>
      </c>
      <c r="AH1118" s="7" t="str">
        <f>IF(COUNTIF(Returns!$A$2:$A$1635,Orders!AG1118)&gt;0,"Returned","Not Returned")</f>
        <v>Not Returned</v>
      </c>
    </row>
    <row r="1119" spans="5:34" ht="12.75" customHeight="1" thickTop="1" thickBot="1" x14ac:dyDescent="0.3">
      <c r="E1119" s="9">
        <v>25557</v>
      </c>
      <c r="F1119" s="2" t="s">
        <v>47</v>
      </c>
      <c r="G1119" s="2">
        <v>0.02</v>
      </c>
      <c r="H1119" s="2">
        <v>120.98</v>
      </c>
      <c r="I1119" s="2">
        <v>58.64</v>
      </c>
      <c r="J1119" s="2">
        <v>2020</v>
      </c>
      <c r="K1119" s="7" t="str">
        <f>IF(COUNTIF(Table1[Customer ID],Table1[[#This Row],[Customer ID]])&gt;1,"Repeat Customer","One-Time Customer")</f>
        <v>One-Time Customer</v>
      </c>
      <c r="L1119" s="2" t="s">
        <v>1951</v>
      </c>
      <c r="M1119" s="2" t="s">
        <v>39</v>
      </c>
      <c r="N1119" s="2" t="s">
        <v>40</v>
      </c>
      <c r="O1119" s="2" t="s">
        <v>41</v>
      </c>
      <c r="P1119" s="2" t="s">
        <v>191</v>
      </c>
      <c r="Q1119" s="2" t="s">
        <v>121</v>
      </c>
      <c r="R1119" s="2" t="s">
        <v>1952</v>
      </c>
      <c r="S1119" s="2">
        <v>0.75</v>
      </c>
      <c r="T1119" s="7">
        <f>Table1[[#This Row],[Profit]]/Table1[[#This Row],[Sales]]</f>
        <v>-0.97046659713054073</v>
      </c>
      <c r="U1119" s="2" t="s">
        <v>33</v>
      </c>
      <c r="V1119" s="2" t="s">
        <v>53</v>
      </c>
      <c r="W1119" s="2" t="s">
        <v>234</v>
      </c>
      <c r="X1119" s="2" t="s">
        <v>1953</v>
      </c>
      <c r="Y1119" s="2">
        <v>15239</v>
      </c>
      <c r="Z1119" s="10">
        <v>42048</v>
      </c>
      <c r="AA1119" s="14" t="str">
        <f>TEXT(Table1[[#This Row],[Order Date]],"mmmm")</f>
        <v>February</v>
      </c>
      <c r="AB1119" s="8" t="str">
        <f>TEXT(Table1[[#This Row],[Order Date]],"yyyy")</f>
        <v>2015</v>
      </c>
      <c r="AC1119" s="10">
        <v>42050</v>
      </c>
      <c r="AD1119" s="2">
        <v>-1330.5</v>
      </c>
      <c r="AE1119" s="2">
        <v>11</v>
      </c>
      <c r="AF1119" s="2">
        <v>1370.99</v>
      </c>
      <c r="AG1119" s="2">
        <v>86933</v>
      </c>
      <c r="AH1119" s="7" t="str">
        <f>IF(COUNTIF(Returns!$A$2:$A$1635,Orders!AG1119)&gt;0,"Returned","Not Returned")</f>
        <v>Not Returned</v>
      </c>
    </row>
    <row r="1120" spans="5:34" ht="12.75" customHeight="1" thickTop="1" thickBot="1" x14ac:dyDescent="0.3">
      <c r="E1120" s="11">
        <v>22145</v>
      </c>
      <c r="F1120" s="12" t="s">
        <v>47</v>
      </c>
      <c r="G1120" s="12">
        <v>0.04</v>
      </c>
      <c r="H1120" s="12">
        <v>120.97</v>
      </c>
      <c r="I1120" s="12">
        <v>7.11</v>
      </c>
      <c r="J1120" s="12">
        <v>2030</v>
      </c>
      <c r="K1120" s="7" t="str">
        <f>IF(COUNTIF(Table1[Customer ID],Table1[[#This Row],[Customer ID]])&gt;1,"Repeat Customer","One-Time Customer")</f>
        <v>Repeat Customer</v>
      </c>
      <c r="L1120" s="12" t="s">
        <v>1954</v>
      </c>
      <c r="M1120" s="12" t="s">
        <v>49</v>
      </c>
      <c r="N1120" s="12" t="s">
        <v>28</v>
      </c>
      <c r="O1120" s="12" t="s">
        <v>77</v>
      </c>
      <c r="P1120" s="12" t="s">
        <v>85</v>
      </c>
      <c r="Q1120" s="12" t="s">
        <v>86</v>
      </c>
      <c r="R1120" s="12" t="s">
        <v>1955</v>
      </c>
      <c r="S1120" s="12">
        <v>0.36</v>
      </c>
      <c r="T1120" s="7">
        <f>Table1[[#This Row],[Profit]]/Table1[[#This Row],[Sales]]</f>
        <v>0.69</v>
      </c>
      <c r="U1120" s="12" t="s">
        <v>33</v>
      </c>
      <c r="V1120" s="12" t="s">
        <v>61</v>
      </c>
      <c r="W1120" s="12" t="s">
        <v>130</v>
      </c>
      <c r="X1120" s="12" t="s">
        <v>1576</v>
      </c>
      <c r="Y1120" s="12">
        <v>75401</v>
      </c>
      <c r="Z1120" s="13">
        <v>42080</v>
      </c>
      <c r="AA1120" s="14" t="str">
        <f>TEXT(Table1[[#This Row],[Order Date]],"mmmm")</f>
        <v>March</v>
      </c>
      <c r="AB1120" s="8" t="str">
        <f>TEXT(Table1[[#This Row],[Order Date]],"yyyy")</f>
        <v>2015</v>
      </c>
      <c r="AC1120" s="13">
        <v>42080</v>
      </c>
      <c r="AD1120" s="12">
        <v>1320.5495999999998</v>
      </c>
      <c r="AE1120" s="12">
        <v>16</v>
      </c>
      <c r="AF1120" s="12">
        <v>1913.84</v>
      </c>
      <c r="AG1120" s="12">
        <v>91059</v>
      </c>
      <c r="AH1120" s="7" t="str">
        <f>IF(COUNTIF(Returns!$A$2:$A$1635,Orders!AG1120)&gt;0,"Returned","Not Returned")</f>
        <v>Not Returned</v>
      </c>
    </row>
    <row r="1121" spans="5:34" ht="12.75" customHeight="1" thickTop="1" thickBot="1" x14ac:dyDescent="0.3">
      <c r="E1121" s="9">
        <v>22146</v>
      </c>
      <c r="F1121" s="2" t="s">
        <v>47</v>
      </c>
      <c r="G1121" s="2">
        <v>0</v>
      </c>
      <c r="H1121" s="2">
        <v>195.99</v>
      </c>
      <c r="I1121" s="2">
        <v>4.2</v>
      </c>
      <c r="J1121" s="2">
        <v>2030</v>
      </c>
      <c r="K1121" s="7" t="str">
        <f>IF(COUNTIF(Table1[Customer ID],Table1[[#This Row],[Customer ID]])&gt;1,"Repeat Customer","One-Time Customer")</f>
        <v>Repeat Customer</v>
      </c>
      <c r="L1121" s="2" t="s">
        <v>1954</v>
      </c>
      <c r="M1121" s="2" t="s">
        <v>49</v>
      </c>
      <c r="N1121" s="2" t="s">
        <v>28</v>
      </c>
      <c r="O1121" s="2" t="s">
        <v>77</v>
      </c>
      <c r="P1121" s="2" t="s">
        <v>78</v>
      </c>
      <c r="Q1121" s="2" t="s">
        <v>59</v>
      </c>
      <c r="R1121" s="2" t="s">
        <v>1956</v>
      </c>
      <c r="S1121" s="2">
        <v>0.6</v>
      </c>
      <c r="T1121" s="7">
        <f>Table1[[#This Row],[Profit]]/Table1[[#This Row],[Sales]]</f>
        <v>0.58894217196856014</v>
      </c>
      <c r="U1121" s="2" t="s">
        <v>33</v>
      </c>
      <c r="V1121" s="2" t="s">
        <v>61</v>
      </c>
      <c r="W1121" s="2" t="s">
        <v>130</v>
      </c>
      <c r="X1121" s="2" t="s">
        <v>1576</v>
      </c>
      <c r="Y1121" s="2">
        <v>75401</v>
      </c>
      <c r="Z1121" s="10">
        <v>42080</v>
      </c>
      <c r="AA1121" s="14" t="str">
        <f>TEXT(Table1[[#This Row],[Order Date]],"mmmm")</f>
        <v>March</v>
      </c>
      <c r="AB1121" s="8" t="str">
        <f>TEXT(Table1[[#This Row],[Order Date]],"yyyy")</f>
        <v>2015</v>
      </c>
      <c r="AC1121" s="10">
        <v>42082</v>
      </c>
      <c r="AD1121" s="2">
        <v>1585.5030000000002</v>
      </c>
      <c r="AE1121" s="2">
        <v>16</v>
      </c>
      <c r="AF1121" s="2">
        <v>2692.12</v>
      </c>
      <c r="AG1121" s="2">
        <v>91059</v>
      </c>
      <c r="AH1121" s="7" t="str">
        <f>IF(COUNTIF(Returns!$A$2:$A$1635,Orders!AG1121)&gt;0,"Returned","Not Returned")</f>
        <v>Not Returned</v>
      </c>
    </row>
    <row r="1122" spans="5:34" ht="12.75" customHeight="1" thickTop="1" thickBot="1" x14ac:dyDescent="0.3">
      <c r="E1122" s="11">
        <v>20654</v>
      </c>
      <c r="F1122" s="12" t="s">
        <v>56</v>
      </c>
      <c r="G1122" s="12">
        <v>0.03</v>
      </c>
      <c r="H1122" s="12">
        <v>55.98</v>
      </c>
      <c r="I1122" s="12">
        <v>4.8600000000000003</v>
      </c>
      <c r="J1122" s="12">
        <v>2030</v>
      </c>
      <c r="K1122" s="7" t="str">
        <f>IF(COUNTIF(Table1[Customer ID],Table1[[#This Row],[Customer ID]])&gt;1,"Repeat Customer","One-Time Customer")</f>
        <v>Repeat Customer</v>
      </c>
      <c r="L1122" s="12" t="s">
        <v>1954</v>
      </c>
      <c r="M1122" s="12" t="s">
        <v>49</v>
      </c>
      <c r="N1122" s="12" t="s">
        <v>28</v>
      </c>
      <c r="O1122" s="12" t="s">
        <v>29</v>
      </c>
      <c r="P1122" s="12" t="s">
        <v>93</v>
      </c>
      <c r="Q1122" s="12" t="s">
        <v>59</v>
      </c>
      <c r="R1122" s="12" t="s">
        <v>612</v>
      </c>
      <c r="S1122" s="12">
        <v>0.36</v>
      </c>
      <c r="T1122" s="7">
        <f>Table1[[#This Row],[Profit]]/Table1[[#This Row],[Sales]]</f>
        <v>0.69</v>
      </c>
      <c r="U1122" s="12" t="s">
        <v>33</v>
      </c>
      <c r="V1122" s="12" t="s">
        <v>61</v>
      </c>
      <c r="W1122" s="12" t="s">
        <v>130</v>
      </c>
      <c r="X1122" s="12" t="s">
        <v>1576</v>
      </c>
      <c r="Y1122" s="12">
        <v>75401</v>
      </c>
      <c r="Z1122" s="13">
        <v>42081</v>
      </c>
      <c r="AA1122" s="14" t="str">
        <f>TEXT(Table1[[#This Row],[Order Date]],"mmmm")</f>
        <v>March</v>
      </c>
      <c r="AB1122" s="8" t="str">
        <f>TEXT(Table1[[#This Row],[Order Date]],"yyyy")</f>
        <v>2015</v>
      </c>
      <c r="AC1122" s="13">
        <v>42083</v>
      </c>
      <c r="AD1122" s="12">
        <v>526.04219999999998</v>
      </c>
      <c r="AE1122" s="12">
        <v>13</v>
      </c>
      <c r="AF1122" s="12">
        <v>762.38</v>
      </c>
      <c r="AG1122" s="12">
        <v>91060</v>
      </c>
      <c r="AH1122" s="7" t="str">
        <f>IF(COUNTIF(Returns!$A$2:$A$1635,Orders!AG1122)&gt;0,"Returned","Not Returned")</f>
        <v>Not Returned</v>
      </c>
    </row>
    <row r="1123" spans="5:34" ht="12.75" customHeight="1" thickTop="1" thickBot="1" x14ac:dyDescent="0.3">
      <c r="E1123" s="9">
        <v>25918</v>
      </c>
      <c r="F1123" s="2" t="s">
        <v>47</v>
      </c>
      <c r="G1123" s="2">
        <v>0.1</v>
      </c>
      <c r="H1123" s="2">
        <v>1.89</v>
      </c>
      <c r="I1123" s="2">
        <v>0.76</v>
      </c>
      <c r="J1123" s="2">
        <v>2035</v>
      </c>
      <c r="K1123" s="7" t="str">
        <f>IF(COUNTIF(Table1[Customer ID],Table1[[#This Row],[Customer ID]])&gt;1,"Repeat Customer","One-Time Customer")</f>
        <v>One-Time Customer</v>
      </c>
      <c r="L1123" s="2" t="s">
        <v>1957</v>
      </c>
      <c r="M1123" s="2" t="s">
        <v>49</v>
      </c>
      <c r="N1123" s="2" t="s">
        <v>114</v>
      </c>
      <c r="O1123" s="2" t="s">
        <v>29</v>
      </c>
      <c r="P1123" s="2" t="s">
        <v>66</v>
      </c>
      <c r="Q1123" s="2" t="s">
        <v>31</v>
      </c>
      <c r="R1123" s="2" t="s">
        <v>1958</v>
      </c>
      <c r="S1123" s="2">
        <v>0.83</v>
      </c>
      <c r="T1123" s="7">
        <f>Table1[[#This Row],[Profit]]/Table1[[#This Row],[Sales]]</f>
        <v>-1.1010893246187365</v>
      </c>
      <c r="U1123" s="2" t="s">
        <v>33</v>
      </c>
      <c r="V1123" s="2" t="s">
        <v>136</v>
      </c>
      <c r="W1123" s="2" t="s">
        <v>362</v>
      </c>
      <c r="X1123" s="2" t="s">
        <v>1841</v>
      </c>
      <c r="Y1123" s="2">
        <v>33403</v>
      </c>
      <c r="Z1123" s="10">
        <v>42142</v>
      </c>
      <c r="AA1123" s="14" t="str">
        <f>TEXT(Table1[[#This Row],[Order Date]],"mmmm")</f>
        <v>May</v>
      </c>
      <c r="AB1123" s="8" t="str">
        <f>TEXT(Table1[[#This Row],[Order Date]],"yyyy")</f>
        <v>2015</v>
      </c>
      <c r="AC1123" s="10">
        <v>42144</v>
      </c>
      <c r="AD1123" s="2">
        <v>-40.432000000000002</v>
      </c>
      <c r="AE1123" s="2">
        <v>20</v>
      </c>
      <c r="AF1123" s="2">
        <v>36.72</v>
      </c>
      <c r="AG1123" s="2">
        <v>87117</v>
      </c>
      <c r="AH1123" s="7" t="str">
        <f>IF(COUNTIF(Returns!$A$2:$A$1635,Orders!AG1123)&gt;0,"Returned","Not Returned")</f>
        <v>Not Returned</v>
      </c>
    </row>
    <row r="1124" spans="5:34" ht="12.75" customHeight="1" thickTop="1" thickBot="1" x14ac:dyDescent="0.3">
      <c r="E1124" s="11">
        <v>19733</v>
      </c>
      <c r="F1124" s="12" t="s">
        <v>37</v>
      </c>
      <c r="G1124" s="12">
        <v>0</v>
      </c>
      <c r="H1124" s="12">
        <v>73.98</v>
      </c>
      <c r="I1124" s="12">
        <v>14.52</v>
      </c>
      <c r="J1124" s="12">
        <v>2037</v>
      </c>
      <c r="K1124" s="7" t="str">
        <f>IF(COUNTIF(Table1[Customer ID],Table1[[#This Row],[Customer ID]])&gt;1,"Repeat Customer","One-Time Customer")</f>
        <v>One-Time Customer</v>
      </c>
      <c r="L1124" s="12" t="s">
        <v>1959</v>
      </c>
      <c r="M1124" s="12" t="s">
        <v>49</v>
      </c>
      <c r="N1124" s="12" t="s">
        <v>58</v>
      </c>
      <c r="O1124" s="12" t="s">
        <v>77</v>
      </c>
      <c r="P1124" s="12" t="s">
        <v>180</v>
      </c>
      <c r="Q1124" s="12" t="s">
        <v>59</v>
      </c>
      <c r="R1124" s="12" t="s">
        <v>1140</v>
      </c>
      <c r="S1124" s="12">
        <v>0.65</v>
      </c>
      <c r="T1124" s="7">
        <f>Table1[[#This Row],[Profit]]/Table1[[#This Row],[Sales]]</f>
        <v>-0.28984985770828564</v>
      </c>
      <c r="U1124" s="12" t="s">
        <v>33</v>
      </c>
      <c r="V1124" s="12" t="s">
        <v>34</v>
      </c>
      <c r="W1124" s="12" t="s">
        <v>82</v>
      </c>
      <c r="X1124" s="12" t="s">
        <v>1901</v>
      </c>
      <c r="Y1124" s="12">
        <v>59715</v>
      </c>
      <c r="Z1124" s="13">
        <v>42075</v>
      </c>
      <c r="AA1124" s="14" t="str">
        <f>TEXT(Table1[[#This Row],[Order Date]],"mmmm")</f>
        <v>March</v>
      </c>
      <c r="AB1124" s="8" t="str">
        <f>TEXT(Table1[[#This Row],[Order Date]],"yyyy")</f>
        <v>2015</v>
      </c>
      <c r="AC1124" s="13">
        <v>42077</v>
      </c>
      <c r="AD1124" s="12">
        <v>-88.61</v>
      </c>
      <c r="AE1124" s="12">
        <v>4</v>
      </c>
      <c r="AF1124" s="12">
        <v>305.70999999999998</v>
      </c>
      <c r="AG1124" s="12">
        <v>89333</v>
      </c>
      <c r="AH1124" s="7" t="str">
        <f>IF(COUNTIF(Returns!$A$2:$A$1635,Orders!AG1124)&gt;0,"Returned","Not Returned")</f>
        <v>Not Returned</v>
      </c>
    </row>
    <row r="1125" spans="5:34" ht="12.75" customHeight="1" thickTop="1" thickBot="1" x14ac:dyDescent="0.3">
      <c r="E1125" s="9">
        <v>22018</v>
      </c>
      <c r="F1125" s="2" t="s">
        <v>25</v>
      </c>
      <c r="G1125" s="2">
        <v>0.06</v>
      </c>
      <c r="H1125" s="2">
        <v>40.99</v>
      </c>
      <c r="I1125" s="2">
        <v>17.48</v>
      </c>
      <c r="J1125" s="2">
        <v>2038</v>
      </c>
      <c r="K1125" s="7" t="str">
        <f>IF(COUNTIF(Table1[Customer ID],Table1[[#This Row],[Customer ID]])&gt;1,"Repeat Customer","One-Time Customer")</f>
        <v>One-Time Customer</v>
      </c>
      <c r="L1125" s="2" t="s">
        <v>1960</v>
      </c>
      <c r="M1125" s="2" t="s">
        <v>49</v>
      </c>
      <c r="N1125" s="2" t="s">
        <v>58</v>
      </c>
      <c r="O1125" s="2" t="s">
        <v>29</v>
      </c>
      <c r="P1125" s="2" t="s">
        <v>93</v>
      </c>
      <c r="Q1125" s="2" t="s">
        <v>59</v>
      </c>
      <c r="R1125" s="2" t="s">
        <v>1106</v>
      </c>
      <c r="S1125" s="2">
        <v>0.36</v>
      </c>
      <c r="T1125" s="7">
        <f>Table1[[#This Row],[Profit]]/Table1[[#This Row],[Sales]]</f>
        <v>0.39390877598152424</v>
      </c>
      <c r="U1125" s="2" t="s">
        <v>33</v>
      </c>
      <c r="V1125" s="2" t="s">
        <v>53</v>
      </c>
      <c r="W1125" s="2" t="s">
        <v>71</v>
      </c>
      <c r="X1125" s="2" t="s">
        <v>1961</v>
      </c>
      <c r="Y1125" s="2">
        <v>10550</v>
      </c>
      <c r="Z1125" s="10">
        <v>42115</v>
      </c>
      <c r="AA1125" s="14" t="str">
        <f>TEXT(Table1[[#This Row],[Order Date]],"mmmm")</f>
        <v>April</v>
      </c>
      <c r="AB1125" s="8" t="str">
        <f>TEXT(Table1[[#This Row],[Order Date]],"yyyy")</f>
        <v>2015</v>
      </c>
      <c r="AC1125" s="10">
        <v>42115</v>
      </c>
      <c r="AD1125" s="2">
        <v>109.16</v>
      </c>
      <c r="AE1125" s="2">
        <v>7</v>
      </c>
      <c r="AF1125" s="2">
        <v>277.12</v>
      </c>
      <c r="AG1125" s="2">
        <v>89334</v>
      </c>
      <c r="AH1125" s="7" t="str">
        <f>IF(COUNTIF(Returns!$A$2:$A$1635,Orders!AG1125)&gt;0,"Returned","Not Returned")</f>
        <v>Not Returned</v>
      </c>
    </row>
    <row r="1126" spans="5:34" ht="12.75" customHeight="1" thickTop="1" thickBot="1" x14ac:dyDescent="0.3">
      <c r="E1126" s="11">
        <v>24731</v>
      </c>
      <c r="F1126" s="12" t="s">
        <v>106</v>
      </c>
      <c r="G1126" s="12">
        <v>0.09</v>
      </c>
      <c r="H1126" s="12">
        <v>20.99</v>
      </c>
      <c r="I1126" s="12">
        <v>2.5</v>
      </c>
      <c r="J1126" s="12">
        <v>2044</v>
      </c>
      <c r="K1126" s="7" t="str">
        <f>IF(COUNTIF(Table1[Customer ID],Table1[[#This Row],[Customer ID]])&gt;1,"Repeat Customer","One-Time Customer")</f>
        <v>One-Time Customer</v>
      </c>
      <c r="L1126" s="12" t="s">
        <v>1962</v>
      </c>
      <c r="M1126" s="12" t="s">
        <v>49</v>
      </c>
      <c r="N1126" s="12" t="s">
        <v>28</v>
      </c>
      <c r="O1126" s="12" t="s">
        <v>77</v>
      </c>
      <c r="P1126" s="12" t="s">
        <v>78</v>
      </c>
      <c r="Q1126" s="12" t="s">
        <v>31</v>
      </c>
      <c r="R1126" s="12" t="s">
        <v>1170</v>
      </c>
      <c r="S1126" s="12">
        <v>0.81</v>
      </c>
      <c r="T1126" s="7">
        <f>Table1[[#This Row],[Profit]]/Table1[[#This Row],[Sales]]</f>
        <v>-1.359724303266407</v>
      </c>
      <c r="U1126" s="12" t="s">
        <v>33</v>
      </c>
      <c r="V1126" s="12" t="s">
        <v>136</v>
      </c>
      <c r="W1126" s="12" t="s">
        <v>958</v>
      </c>
      <c r="X1126" s="12" t="s">
        <v>1963</v>
      </c>
      <c r="Y1126" s="12">
        <v>72756</v>
      </c>
      <c r="Z1126" s="13">
        <v>42179</v>
      </c>
      <c r="AA1126" s="14" t="str">
        <f>TEXT(Table1[[#This Row],[Order Date]],"mmmm")</f>
        <v>June</v>
      </c>
      <c r="AB1126" s="8" t="str">
        <f>TEXT(Table1[[#This Row],[Order Date]],"yyyy")</f>
        <v>2015</v>
      </c>
      <c r="AC1126" s="13">
        <v>42186</v>
      </c>
      <c r="AD1126" s="12">
        <v>-136.12200000000001</v>
      </c>
      <c r="AE1126" s="12">
        <v>6</v>
      </c>
      <c r="AF1126" s="12">
        <v>100.11</v>
      </c>
      <c r="AG1126" s="12">
        <v>88692</v>
      </c>
      <c r="AH1126" s="7" t="str">
        <f>IF(COUNTIF(Returns!$A$2:$A$1635,Orders!AG1126)&gt;0,"Returned","Not Returned")</f>
        <v>Not Returned</v>
      </c>
    </row>
    <row r="1127" spans="5:34" ht="12.75" customHeight="1" thickTop="1" thickBot="1" x14ac:dyDescent="0.3">
      <c r="E1127" s="9">
        <v>22970</v>
      </c>
      <c r="F1127" s="2" t="s">
        <v>47</v>
      </c>
      <c r="G1127" s="2">
        <v>0.04</v>
      </c>
      <c r="H1127" s="2">
        <v>4.28</v>
      </c>
      <c r="I1127" s="2">
        <v>5.68</v>
      </c>
      <c r="J1127" s="2">
        <v>2046</v>
      </c>
      <c r="K1127" s="7" t="str">
        <f>IF(COUNTIF(Table1[Customer ID],Table1[[#This Row],[Customer ID]])&gt;1,"Repeat Customer","One-Time Customer")</f>
        <v>Repeat Customer</v>
      </c>
      <c r="L1127" s="2" t="s">
        <v>1964</v>
      </c>
      <c r="M1127" s="2" t="s">
        <v>49</v>
      </c>
      <c r="N1127" s="2" t="s">
        <v>28</v>
      </c>
      <c r="O1127" s="2" t="s">
        <v>29</v>
      </c>
      <c r="P1127" s="2" t="s">
        <v>93</v>
      </c>
      <c r="Q1127" s="2" t="s">
        <v>59</v>
      </c>
      <c r="R1127" s="2" t="s">
        <v>1965</v>
      </c>
      <c r="S1127" s="2">
        <v>0.4</v>
      </c>
      <c r="T1127" s="7">
        <f>Table1[[#This Row],[Profit]]/Table1[[#This Row],[Sales]]</f>
        <v>-0.86794546607482559</v>
      </c>
      <c r="U1127" s="2" t="s">
        <v>33</v>
      </c>
      <c r="V1127" s="2" t="s">
        <v>61</v>
      </c>
      <c r="W1127" s="2" t="s">
        <v>183</v>
      </c>
      <c r="X1127" s="2" t="s">
        <v>1966</v>
      </c>
      <c r="Y1127" s="2">
        <v>67901</v>
      </c>
      <c r="Z1127" s="10">
        <v>42167</v>
      </c>
      <c r="AA1127" s="14" t="str">
        <f>TEXT(Table1[[#This Row],[Order Date]],"mmmm")</f>
        <v>June</v>
      </c>
      <c r="AB1127" s="8" t="str">
        <f>TEXT(Table1[[#This Row],[Order Date]],"yyyy")</f>
        <v>2015</v>
      </c>
      <c r="AC1127" s="10">
        <v>42169</v>
      </c>
      <c r="AD1127" s="2">
        <v>-27.375</v>
      </c>
      <c r="AE1127" s="2">
        <v>7</v>
      </c>
      <c r="AF1127" s="2">
        <v>31.54</v>
      </c>
      <c r="AG1127" s="2">
        <v>88219</v>
      </c>
      <c r="AH1127" s="7" t="str">
        <f>IF(COUNTIF(Returns!$A$2:$A$1635,Orders!AG1127)&gt;0,"Returned","Not Returned")</f>
        <v>Not Returned</v>
      </c>
    </row>
    <row r="1128" spans="5:34" ht="12.75" customHeight="1" thickTop="1" thickBot="1" x14ac:dyDescent="0.3">
      <c r="E1128" s="11">
        <v>22971</v>
      </c>
      <c r="F1128" s="12" t="s">
        <v>47</v>
      </c>
      <c r="G1128" s="12">
        <v>0.06</v>
      </c>
      <c r="H1128" s="12">
        <v>376.13</v>
      </c>
      <c r="I1128" s="12">
        <v>85.63</v>
      </c>
      <c r="J1128" s="12">
        <v>2046</v>
      </c>
      <c r="K1128" s="7" t="str">
        <f>IF(COUNTIF(Table1[Customer ID],Table1[[#This Row],[Customer ID]])&gt;1,"Repeat Customer","One-Time Customer")</f>
        <v>Repeat Customer</v>
      </c>
      <c r="L1128" s="12" t="s">
        <v>1964</v>
      </c>
      <c r="M1128" s="12" t="s">
        <v>39</v>
      </c>
      <c r="N1128" s="12" t="s">
        <v>28</v>
      </c>
      <c r="O1128" s="12" t="s">
        <v>41</v>
      </c>
      <c r="P1128" s="12" t="s">
        <v>152</v>
      </c>
      <c r="Q1128" s="12" t="s">
        <v>121</v>
      </c>
      <c r="R1128" s="12" t="s">
        <v>1967</v>
      </c>
      <c r="S1128" s="12">
        <v>0.74</v>
      </c>
      <c r="T1128" s="7">
        <f>Table1[[#This Row],[Profit]]/Table1[[#This Row],[Sales]]</f>
        <v>-9.40208514485327E-2</v>
      </c>
      <c r="U1128" s="12" t="s">
        <v>33</v>
      </c>
      <c r="V1128" s="12" t="s">
        <v>61</v>
      </c>
      <c r="W1128" s="12" t="s">
        <v>183</v>
      </c>
      <c r="X1128" s="12" t="s">
        <v>1966</v>
      </c>
      <c r="Y1128" s="12">
        <v>67901</v>
      </c>
      <c r="Z1128" s="13">
        <v>42167</v>
      </c>
      <c r="AA1128" s="14" t="str">
        <f>TEXT(Table1[[#This Row],[Order Date]],"mmmm")</f>
        <v>June</v>
      </c>
      <c r="AB1128" s="8" t="str">
        <f>TEXT(Table1[[#This Row],[Order Date]],"yyyy")</f>
        <v>2015</v>
      </c>
      <c r="AC1128" s="13">
        <v>42169</v>
      </c>
      <c r="AD1128" s="12">
        <v>-435.75749999999999</v>
      </c>
      <c r="AE1128" s="12">
        <v>13</v>
      </c>
      <c r="AF1128" s="12">
        <v>4634.6899999999996</v>
      </c>
      <c r="AG1128" s="12">
        <v>88219</v>
      </c>
      <c r="AH1128" s="7" t="str">
        <f>IF(COUNTIF(Returns!$A$2:$A$1635,Orders!AG1128)&gt;0,"Returned","Not Returned")</f>
        <v>Not Returned</v>
      </c>
    </row>
    <row r="1129" spans="5:34" ht="12.75" customHeight="1" thickTop="1" thickBot="1" x14ac:dyDescent="0.3">
      <c r="E1129" s="9">
        <v>22972</v>
      </c>
      <c r="F1129" s="2" t="s">
        <v>47</v>
      </c>
      <c r="G1129" s="2">
        <v>0.06</v>
      </c>
      <c r="H1129" s="2">
        <v>424.21</v>
      </c>
      <c r="I1129" s="2">
        <v>110.2</v>
      </c>
      <c r="J1129" s="2">
        <v>2046</v>
      </c>
      <c r="K1129" s="7" t="str">
        <f>IF(COUNTIF(Table1[Customer ID],Table1[[#This Row],[Customer ID]])&gt;1,"Repeat Customer","One-Time Customer")</f>
        <v>Repeat Customer</v>
      </c>
      <c r="L1129" s="2" t="s">
        <v>1964</v>
      </c>
      <c r="M1129" s="2" t="s">
        <v>39</v>
      </c>
      <c r="N1129" s="2" t="s">
        <v>28</v>
      </c>
      <c r="O1129" s="2" t="s">
        <v>41</v>
      </c>
      <c r="P1129" s="2" t="s">
        <v>152</v>
      </c>
      <c r="Q1129" s="2" t="s">
        <v>121</v>
      </c>
      <c r="R1129" s="2" t="s">
        <v>1900</v>
      </c>
      <c r="S1129" s="2">
        <v>0.67</v>
      </c>
      <c r="T1129" s="7">
        <f>Table1[[#This Row],[Profit]]/Table1[[#This Row],[Sales]]</f>
        <v>9.3445673142087307E-2</v>
      </c>
      <c r="U1129" s="2" t="s">
        <v>33</v>
      </c>
      <c r="V1129" s="2" t="s">
        <v>61</v>
      </c>
      <c r="W1129" s="2" t="s">
        <v>183</v>
      </c>
      <c r="X1129" s="2" t="s">
        <v>1966</v>
      </c>
      <c r="Y1129" s="2">
        <v>67901</v>
      </c>
      <c r="Z1129" s="10">
        <v>42167</v>
      </c>
      <c r="AA1129" s="14" t="str">
        <f>TEXT(Table1[[#This Row],[Order Date]],"mmmm")</f>
        <v>June</v>
      </c>
      <c r="AB1129" s="8" t="str">
        <f>TEXT(Table1[[#This Row],[Order Date]],"yyyy")</f>
        <v>2015</v>
      </c>
      <c r="AC1129" s="10">
        <v>42168</v>
      </c>
      <c r="AD1129" s="2">
        <v>682.53</v>
      </c>
      <c r="AE1129" s="2">
        <v>17</v>
      </c>
      <c r="AF1129" s="2">
        <v>7304.03</v>
      </c>
      <c r="AG1129" s="2">
        <v>88219</v>
      </c>
      <c r="AH1129" s="7" t="str">
        <f>IF(COUNTIF(Returns!$A$2:$A$1635,Orders!AG1129)&gt;0,"Returned","Not Returned")</f>
        <v>Not Returned</v>
      </c>
    </row>
    <row r="1130" spans="5:34" ht="12.75" customHeight="1" thickTop="1" thickBot="1" x14ac:dyDescent="0.3">
      <c r="E1130" s="11">
        <v>22973</v>
      </c>
      <c r="F1130" s="12" t="s">
        <v>47</v>
      </c>
      <c r="G1130" s="12">
        <v>0.06</v>
      </c>
      <c r="H1130" s="12">
        <v>195.99</v>
      </c>
      <c r="I1130" s="12">
        <v>8.99</v>
      </c>
      <c r="J1130" s="12">
        <v>2046</v>
      </c>
      <c r="K1130" s="7" t="str">
        <f>IF(COUNTIF(Table1[Customer ID],Table1[[#This Row],[Customer ID]])&gt;1,"Repeat Customer","One-Time Customer")</f>
        <v>Repeat Customer</v>
      </c>
      <c r="L1130" s="12" t="s">
        <v>1964</v>
      </c>
      <c r="M1130" s="12" t="s">
        <v>49</v>
      </c>
      <c r="N1130" s="12" t="s">
        <v>28</v>
      </c>
      <c r="O1130" s="12" t="s">
        <v>77</v>
      </c>
      <c r="P1130" s="12" t="s">
        <v>78</v>
      </c>
      <c r="Q1130" s="12" t="s">
        <v>59</v>
      </c>
      <c r="R1130" s="12" t="s">
        <v>734</v>
      </c>
      <c r="S1130" s="12">
        <v>0.6</v>
      </c>
      <c r="T1130" s="7">
        <f>Table1[[#This Row],[Profit]]/Table1[[#This Row],[Sales]]</f>
        <v>-0.43819173318580579</v>
      </c>
      <c r="U1130" s="12" t="s">
        <v>33</v>
      </c>
      <c r="V1130" s="12" t="s">
        <v>61</v>
      </c>
      <c r="W1130" s="12" t="s">
        <v>183</v>
      </c>
      <c r="X1130" s="12" t="s">
        <v>1966</v>
      </c>
      <c r="Y1130" s="12">
        <v>67901</v>
      </c>
      <c r="Z1130" s="13">
        <v>42167</v>
      </c>
      <c r="AA1130" s="14" t="str">
        <f>TEXT(Table1[[#This Row],[Order Date]],"mmmm")</f>
        <v>June</v>
      </c>
      <c r="AB1130" s="8" t="str">
        <f>TEXT(Table1[[#This Row],[Order Date]],"yyyy")</f>
        <v>2015</v>
      </c>
      <c r="AC1130" s="13">
        <v>42169</v>
      </c>
      <c r="AD1130" s="12">
        <v>-277.22200000000004</v>
      </c>
      <c r="AE1130" s="12">
        <v>4</v>
      </c>
      <c r="AF1130" s="12">
        <v>632.65</v>
      </c>
      <c r="AG1130" s="12">
        <v>88219</v>
      </c>
      <c r="AH1130" s="7" t="str">
        <f>IF(COUNTIF(Returns!$A$2:$A$1635,Orders!AG1130)&gt;0,"Returned","Not Returned")</f>
        <v>Not Returned</v>
      </c>
    </row>
    <row r="1131" spans="5:34" ht="12.75" customHeight="1" thickTop="1" thickBot="1" x14ac:dyDescent="0.3">
      <c r="E1131" s="9">
        <v>18497</v>
      </c>
      <c r="F1131" s="2" t="s">
        <v>25</v>
      </c>
      <c r="G1131" s="2">
        <v>0.03</v>
      </c>
      <c r="H1131" s="2">
        <v>15.28</v>
      </c>
      <c r="I1131" s="2">
        <v>1.99</v>
      </c>
      <c r="J1131" s="2">
        <v>2049</v>
      </c>
      <c r="K1131" s="7" t="str">
        <f>IF(COUNTIF(Table1[Customer ID],Table1[[#This Row],[Customer ID]])&gt;1,"Repeat Customer","One-Time Customer")</f>
        <v>Repeat Customer</v>
      </c>
      <c r="L1131" s="2" t="s">
        <v>1968</v>
      </c>
      <c r="M1131" s="2" t="s">
        <v>49</v>
      </c>
      <c r="N1131" s="2" t="s">
        <v>28</v>
      </c>
      <c r="O1131" s="2" t="s">
        <v>77</v>
      </c>
      <c r="P1131" s="2" t="s">
        <v>180</v>
      </c>
      <c r="Q1131" s="2" t="s">
        <v>51</v>
      </c>
      <c r="R1131" s="2" t="s">
        <v>333</v>
      </c>
      <c r="S1131" s="2">
        <v>0.42</v>
      </c>
      <c r="T1131" s="7">
        <f>Table1[[#This Row],[Profit]]/Table1[[#This Row],[Sales]]</f>
        <v>-0.91650972575434742</v>
      </c>
      <c r="U1131" s="2" t="s">
        <v>33</v>
      </c>
      <c r="V1131" s="2" t="s">
        <v>136</v>
      </c>
      <c r="W1131" s="2" t="s">
        <v>137</v>
      </c>
      <c r="X1131" s="2" t="s">
        <v>1969</v>
      </c>
      <c r="Y1131" s="2">
        <v>22801</v>
      </c>
      <c r="Z1131" s="10">
        <v>42176</v>
      </c>
      <c r="AA1131" s="14" t="str">
        <f>TEXT(Table1[[#This Row],[Order Date]],"mmmm")</f>
        <v>June</v>
      </c>
      <c r="AB1131" s="8" t="str">
        <f>TEXT(Table1[[#This Row],[Order Date]],"yyyy")</f>
        <v>2015</v>
      </c>
      <c r="AC1131" s="10">
        <v>42178</v>
      </c>
      <c r="AD1131" s="2">
        <v>-266.68600000000004</v>
      </c>
      <c r="AE1131" s="2">
        <v>19</v>
      </c>
      <c r="AF1131" s="2">
        <v>290.98</v>
      </c>
      <c r="AG1131" s="2">
        <v>88220</v>
      </c>
      <c r="AH1131" s="7" t="str">
        <f>IF(COUNTIF(Returns!$A$2:$A$1635,Orders!AG1131)&gt;0,"Returned","Not Returned")</f>
        <v>Not Returned</v>
      </c>
    </row>
    <row r="1132" spans="5:34" ht="12.75" customHeight="1" thickTop="1" thickBot="1" x14ac:dyDescent="0.3">
      <c r="E1132" s="11">
        <v>18498</v>
      </c>
      <c r="F1132" s="12" t="s">
        <v>25</v>
      </c>
      <c r="G1132" s="12">
        <v>0.09</v>
      </c>
      <c r="H1132" s="12">
        <v>1.76</v>
      </c>
      <c r="I1132" s="12">
        <v>0.7</v>
      </c>
      <c r="J1132" s="12">
        <v>2049</v>
      </c>
      <c r="K1132" s="7" t="str">
        <f>IF(COUNTIF(Table1[Customer ID],Table1[[#This Row],[Customer ID]])&gt;1,"Repeat Customer","One-Time Customer")</f>
        <v>Repeat Customer</v>
      </c>
      <c r="L1132" s="12" t="s">
        <v>1968</v>
      </c>
      <c r="M1132" s="12" t="s">
        <v>49</v>
      </c>
      <c r="N1132" s="12" t="s">
        <v>28</v>
      </c>
      <c r="O1132" s="12" t="s">
        <v>29</v>
      </c>
      <c r="P1132" s="12" t="s">
        <v>30</v>
      </c>
      <c r="Q1132" s="12" t="s">
        <v>31</v>
      </c>
      <c r="R1132" s="12" t="s">
        <v>1970</v>
      </c>
      <c r="S1132" s="12">
        <v>0.56000000000000005</v>
      </c>
      <c r="T1132" s="7">
        <f>Table1[[#This Row],[Profit]]/Table1[[#This Row],[Sales]]</f>
        <v>-0.56398713826366553</v>
      </c>
      <c r="U1132" s="12" t="s">
        <v>33</v>
      </c>
      <c r="V1132" s="12" t="s">
        <v>136</v>
      </c>
      <c r="W1132" s="12" t="s">
        <v>137</v>
      </c>
      <c r="X1132" s="12" t="s">
        <v>1969</v>
      </c>
      <c r="Y1132" s="12">
        <v>22801</v>
      </c>
      <c r="Z1132" s="13">
        <v>42176</v>
      </c>
      <c r="AA1132" s="14" t="str">
        <f>TEXT(Table1[[#This Row],[Order Date]],"mmmm")</f>
        <v>June</v>
      </c>
      <c r="AB1132" s="8" t="str">
        <f>TEXT(Table1[[#This Row],[Order Date]],"yyyy")</f>
        <v>2015</v>
      </c>
      <c r="AC1132" s="13">
        <v>42179</v>
      </c>
      <c r="AD1132" s="12">
        <v>-12.277999999999999</v>
      </c>
      <c r="AE1132" s="12">
        <v>13</v>
      </c>
      <c r="AF1132" s="12">
        <v>21.77</v>
      </c>
      <c r="AG1132" s="12">
        <v>88220</v>
      </c>
      <c r="AH1132" s="7" t="str">
        <f>IF(COUNTIF(Returns!$A$2:$A$1635,Orders!AG1132)&gt;0,"Returned","Not Returned")</f>
        <v>Not Returned</v>
      </c>
    </row>
    <row r="1133" spans="5:34" ht="12.75" customHeight="1" thickTop="1" thickBot="1" x14ac:dyDescent="0.3">
      <c r="E1133" s="9">
        <v>18251</v>
      </c>
      <c r="F1133" s="2" t="s">
        <v>37</v>
      </c>
      <c r="G1133" s="2">
        <v>7.0000000000000007E-2</v>
      </c>
      <c r="H1133" s="2">
        <v>31.78</v>
      </c>
      <c r="I1133" s="2">
        <v>1.99</v>
      </c>
      <c r="J1133" s="2">
        <v>2052</v>
      </c>
      <c r="K1133" s="7" t="str">
        <f>IF(COUNTIF(Table1[Customer ID],Table1[[#This Row],[Customer ID]])&gt;1,"Repeat Customer","One-Time Customer")</f>
        <v>Repeat Customer</v>
      </c>
      <c r="L1133" s="2" t="s">
        <v>1971</v>
      </c>
      <c r="M1133" s="2" t="s">
        <v>49</v>
      </c>
      <c r="N1133" s="2" t="s">
        <v>40</v>
      </c>
      <c r="O1133" s="2" t="s">
        <v>77</v>
      </c>
      <c r="P1133" s="2" t="s">
        <v>180</v>
      </c>
      <c r="Q1133" s="2" t="s">
        <v>51</v>
      </c>
      <c r="R1133" s="2" t="s">
        <v>901</v>
      </c>
      <c r="S1133" s="2">
        <v>0.42</v>
      </c>
      <c r="T1133" s="7">
        <f>Table1[[#This Row],[Profit]]/Table1[[#This Row],[Sales]]</f>
        <v>0.69</v>
      </c>
      <c r="U1133" s="2" t="s">
        <v>33</v>
      </c>
      <c r="V1133" s="2" t="s">
        <v>34</v>
      </c>
      <c r="W1133" s="2" t="s">
        <v>366</v>
      </c>
      <c r="X1133" s="2" t="s">
        <v>1972</v>
      </c>
      <c r="Y1133" s="2">
        <v>87105</v>
      </c>
      <c r="Z1133" s="10">
        <v>42054</v>
      </c>
      <c r="AA1133" s="14" t="str">
        <f>TEXT(Table1[[#This Row],[Order Date]],"mmmm")</f>
        <v>February</v>
      </c>
      <c r="AB1133" s="8" t="str">
        <f>TEXT(Table1[[#This Row],[Order Date]],"yyyy")</f>
        <v>2015</v>
      </c>
      <c r="AC1133" s="10">
        <v>42056</v>
      </c>
      <c r="AD1133" s="2">
        <v>265.11180000000002</v>
      </c>
      <c r="AE1133" s="2">
        <v>13</v>
      </c>
      <c r="AF1133" s="2">
        <v>384.22</v>
      </c>
      <c r="AG1133" s="2">
        <v>87234</v>
      </c>
      <c r="AH1133" s="7" t="str">
        <f>IF(COUNTIF(Returns!$A$2:$A$1635,Orders!AG1133)&gt;0,"Returned","Not Returned")</f>
        <v>Not Returned</v>
      </c>
    </row>
    <row r="1134" spans="5:34" ht="12.75" customHeight="1" thickTop="1" thickBot="1" x14ac:dyDescent="0.3">
      <c r="E1134" s="11">
        <v>18252</v>
      </c>
      <c r="F1134" s="12" t="s">
        <v>37</v>
      </c>
      <c r="G1134" s="12">
        <v>0</v>
      </c>
      <c r="H1134" s="12">
        <v>5.98</v>
      </c>
      <c r="I1134" s="12">
        <v>2.5</v>
      </c>
      <c r="J1134" s="12">
        <v>2052</v>
      </c>
      <c r="K1134" s="7" t="str">
        <f>IF(COUNTIF(Table1[Customer ID],Table1[[#This Row],[Customer ID]])&gt;1,"Repeat Customer","One-Time Customer")</f>
        <v>Repeat Customer</v>
      </c>
      <c r="L1134" s="12" t="s">
        <v>1971</v>
      </c>
      <c r="M1134" s="12" t="s">
        <v>49</v>
      </c>
      <c r="N1134" s="12" t="s">
        <v>40</v>
      </c>
      <c r="O1134" s="12" t="s">
        <v>29</v>
      </c>
      <c r="P1134" s="12" t="s">
        <v>69</v>
      </c>
      <c r="Q1134" s="12" t="s">
        <v>59</v>
      </c>
      <c r="R1134" s="12" t="s">
        <v>246</v>
      </c>
      <c r="S1134" s="12">
        <v>0.36</v>
      </c>
      <c r="T1134" s="7">
        <f>Table1[[#This Row],[Profit]]/Table1[[#This Row],[Sales]]</f>
        <v>0.30217446270543619</v>
      </c>
      <c r="U1134" s="12" t="s">
        <v>33</v>
      </c>
      <c r="V1134" s="12" t="s">
        <v>34</v>
      </c>
      <c r="W1134" s="12" t="s">
        <v>366</v>
      </c>
      <c r="X1134" s="12" t="s">
        <v>1972</v>
      </c>
      <c r="Y1134" s="12">
        <v>87105</v>
      </c>
      <c r="Z1134" s="13">
        <v>42054</v>
      </c>
      <c r="AA1134" s="14" t="str">
        <f>TEXT(Table1[[#This Row],[Order Date]],"mmmm")</f>
        <v>February</v>
      </c>
      <c r="AB1134" s="8" t="str">
        <f>TEXT(Table1[[#This Row],[Order Date]],"yyyy")</f>
        <v>2015</v>
      </c>
      <c r="AC1134" s="13">
        <v>42055</v>
      </c>
      <c r="AD1134" s="12">
        <v>9.5608000000000004</v>
      </c>
      <c r="AE1134" s="12">
        <v>5</v>
      </c>
      <c r="AF1134" s="12">
        <v>31.64</v>
      </c>
      <c r="AG1134" s="12">
        <v>87234</v>
      </c>
      <c r="AH1134" s="7" t="str">
        <f>IF(COUNTIF(Returns!$A$2:$A$1635,Orders!AG1134)&gt;0,"Returned","Not Returned")</f>
        <v>Not Returned</v>
      </c>
    </row>
    <row r="1135" spans="5:34" ht="12.75" customHeight="1" thickTop="1" thickBot="1" x14ac:dyDescent="0.3">
      <c r="E1135" s="9">
        <v>18253</v>
      </c>
      <c r="F1135" s="2" t="s">
        <v>37</v>
      </c>
      <c r="G1135" s="2">
        <v>0.1</v>
      </c>
      <c r="H1135" s="2">
        <v>35.99</v>
      </c>
      <c r="I1135" s="2">
        <v>1.1000000000000001</v>
      </c>
      <c r="J1135" s="2">
        <v>2052</v>
      </c>
      <c r="K1135" s="7" t="str">
        <f>IF(COUNTIF(Table1[Customer ID],Table1[[#This Row],[Customer ID]])&gt;1,"Repeat Customer","One-Time Customer")</f>
        <v>Repeat Customer</v>
      </c>
      <c r="L1135" s="2" t="s">
        <v>1971</v>
      </c>
      <c r="M1135" s="2" t="s">
        <v>27</v>
      </c>
      <c r="N1135" s="2" t="s">
        <v>40</v>
      </c>
      <c r="O1135" s="2" t="s">
        <v>77</v>
      </c>
      <c r="P1135" s="2" t="s">
        <v>78</v>
      </c>
      <c r="Q1135" s="2" t="s">
        <v>59</v>
      </c>
      <c r="R1135" s="2" t="s">
        <v>935</v>
      </c>
      <c r="S1135" s="2">
        <v>0.55000000000000004</v>
      </c>
      <c r="T1135" s="7">
        <f>Table1[[#This Row],[Profit]]/Table1[[#This Row],[Sales]]</f>
        <v>0.69</v>
      </c>
      <c r="U1135" s="2" t="s">
        <v>33</v>
      </c>
      <c r="V1135" s="2" t="s">
        <v>34</v>
      </c>
      <c r="W1135" s="2" t="s">
        <v>366</v>
      </c>
      <c r="X1135" s="2" t="s">
        <v>1972</v>
      </c>
      <c r="Y1135" s="2">
        <v>87105</v>
      </c>
      <c r="Z1135" s="10">
        <v>42054</v>
      </c>
      <c r="AA1135" s="14" t="str">
        <f>TEXT(Table1[[#This Row],[Order Date]],"mmmm")</f>
        <v>February</v>
      </c>
      <c r="AB1135" s="8" t="str">
        <f>TEXT(Table1[[#This Row],[Order Date]],"yyyy")</f>
        <v>2015</v>
      </c>
      <c r="AC1135" s="10">
        <v>42055</v>
      </c>
      <c r="AD1135" s="2">
        <v>390.09839999999997</v>
      </c>
      <c r="AE1135" s="2">
        <v>19</v>
      </c>
      <c r="AF1135" s="2">
        <v>565.36</v>
      </c>
      <c r="AG1135" s="2">
        <v>87234</v>
      </c>
      <c r="AH1135" s="7" t="str">
        <f>IF(COUNTIF(Returns!$A$2:$A$1635,Orders!AG1135)&gt;0,"Returned","Not Returned")</f>
        <v>Not Returned</v>
      </c>
    </row>
    <row r="1136" spans="5:34" ht="12.75" customHeight="1" thickTop="1" thickBot="1" x14ac:dyDescent="0.3">
      <c r="E1136" s="11">
        <v>20481</v>
      </c>
      <c r="F1136" s="12" t="s">
        <v>56</v>
      </c>
      <c r="G1136" s="12">
        <v>7.0000000000000007E-2</v>
      </c>
      <c r="H1136" s="12">
        <v>5.98</v>
      </c>
      <c r="I1136" s="12">
        <v>5.46</v>
      </c>
      <c r="J1136" s="12">
        <v>2058</v>
      </c>
      <c r="K1136" s="7" t="str">
        <f>IF(COUNTIF(Table1[Customer ID],Table1[[#This Row],[Customer ID]])&gt;1,"Repeat Customer","One-Time Customer")</f>
        <v>One-Time Customer</v>
      </c>
      <c r="L1136" s="12" t="s">
        <v>1973</v>
      </c>
      <c r="M1136" s="12" t="s">
        <v>49</v>
      </c>
      <c r="N1136" s="12" t="s">
        <v>28</v>
      </c>
      <c r="O1136" s="12" t="s">
        <v>29</v>
      </c>
      <c r="P1136" s="12" t="s">
        <v>93</v>
      </c>
      <c r="Q1136" s="12" t="s">
        <v>59</v>
      </c>
      <c r="R1136" s="12" t="s">
        <v>1051</v>
      </c>
      <c r="S1136" s="12">
        <v>0.36</v>
      </c>
      <c r="T1136" s="7">
        <f>Table1[[#This Row],[Profit]]/Table1[[#This Row],[Sales]]</f>
        <v>1.423992673992674</v>
      </c>
      <c r="U1136" s="12" t="s">
        <v>33</v>
      </c>
      <c r="V1136" s="12" t="s">
        <v>136</v>
      </c>
      <c r="W1136" s="12" t="s">
        <v>322</v>
      </c>
      <c r="X1136" s="12" t="s">
        <v>1974</v>
      </c>
      <c r="Y1136" s="12">
        <v>28601</v>
      </c>
      <c r="Z1136" s="13">
        <v>42048</v>
      </c>
      <c r="AA1136" s="14" t="str">
        <f>TEXT(Table1[[#This Row],[Order Date]],"mmmm")</f>
        <v>February</v>
      </c>
      <c r="AB1136" s="8" t="str">
        <f>TEXT(Table1[[#This Row],[Order Date]],"yyyy")</f>
        <v>2015</v>
      </c>
      <c r="AC1136" s="13">
        <v>42050</v>
      </c>
      <c r="AD1136" s="12">
        <v>46.65</v>
      </c>
      <c r="AE1136" s="12">
        <v>5</v>
      </c>
      <c r="AF1136" s="12">
        <v>32.76</v>
      </c>
      <c r="AG1136" s="12">
        <v>88040</v>
      </c>
      <c r="AH1136" s="7" t="str">
        <f>IF(COUNTIF(Returns!$A$2:$A$1635,Orders!AG1136)&gt;0,"Returned","Not Returned")</f>
        <v>Not Returned</v>
      </c>
    </row>
    <row r="1137" spans="5:34" ht="12.75" customHeight="1" thickTop="1" thickBot="1" x14ac:dyDescent="0.3">
      <c r="E1137" s="9">
        <v>23499</v>
      </c>
      <c r="F1137" s="2" t="s">
        <v>37</v>
      </c>
      <c r="G1137" s="2">
        <v>0.09</v>
      </c>
      <c r="H1137" s="2">
        <v>28.48</v>
      </c>
      <c r="I1137" s="2">
        <v>1.99</v>
      </c>
      <c r="J1137" s="2">
        <v>2059</v>
      </c>
      <c r="K1137" s="7" t="str">
        <f>IF(COUNTIF(Table1[Customer ID],Table1[[#This Row],[Customer ID]])&gt;1,"Repeat Customer","One-Time Customer")</f>
        <v>Repeat Customer</v>
      </c>
      <c r="L1137" s="2" t="s">
        <v>1975</v>
      </c>
      <c r="M1137" s="2" t="s">
        <v>49</v>
      </c>
      <c r="N1137" s="2" t="s">
        <v>28</v>
      </c>
      <c r="O1137" s="2" t="s">
        <v>77</v>
      </c>
      <c r="P1137" s="2" t="s">
        <v>180</v>
      </c>
      <c r="Q1137" s="2" t="s">
        <v>51</v>
      </c>
      <c r="R1137" s="2" t="s">
        <v>407</v>
      </c>
      <c r="S1137" s="2">
        <v>0.4</v>
      </c>
      <c r="T1137" s="7">
        <f>Table1[[#This Row],[Profit]]/Table1[[#This Row],[Sales]]</f>
        <v>-3.7122937195773478</v>
      </c>
      <c r="U1137" s="2" t="s">
        <v>33</v>
      </c>
      <c r="V1137" s="2" t="s">
        <v>136</v>
      </c>
      <c r="W1137" s="2" t="s">
        <v>322</v>
      </c>
      <c r="X1137" s="2" t="s">
        <v>1976</v>
      </c>
      <c r="Y1137" s="2">
        <v>27260</v>
      </c>
      <c r="Z1137" s="10">
        <v>42021</v>
      </c>
      <c r="AA1137" s="14" t="str">
        <f>TEXT(Table1[[#This Row],[Order Date]],"mmmm")</f>
        <v>January</v>
      </c>
      <c r="AB1137" s="8" t="str">
        <f>TEXT(Table1[[#This Row],[Order Date]],"yyyy")</f>
        <v>2015</v>
      </c>
      <c r="AC1137" s="10">
        <v>42022</v>
      </c>
      <c r="AD1137" s="2">
        <v>-1250.7460000000001</v>
      </c>
      <c r="AE1137" s="2">
        <v>13</v>
      </c>
      <c r="AF1137" s="2">
        <v>336.92</v>
      </c>
      <c r="AG1137" s="2">
        <v>88039</v>
      </c>
      <c r="AH1137" s="7" t="str">
        <f>IF(COUNTIF(Returns!$A$2:$A$1635,Orders!AG1137)&gt;0,"Returned","Not Returned")</f>
        <v>Not Returned</v>
      </c>
    </row>
    <row r="1138" spans="5:34" ht="12.75" customHeight="1" thickTop="1" thickBot="1" x14ac:dyDescent="0.3">
      <c r="E1138" s="11">
        <v>21632</v>
      </c>
      <c r="F1138" s="12" t="s">
        <v>47</v>
      </c>
      <c r="G1138" s="12">
        <v>0.1</v>
      </c>
      <c r="H1138" s="12">
        <v>9.85</v>
      </c>
      <c r="I1138" s="12">
        <v>4.82</v>
      </c>
      <c r="J1138" s="12">
        <v>2059</v>
      </c>
      <c r="K1138" s="7" t="str">
        <f>IF(COUNTIF(Table1[Customer ID],Table1[[#This Row],[Customer ID]])&gt;1,"Repeat Customer","One-Time Customer")</f>
        <v>Repeat Customer</v>
      </c>
      <c r="L1138" s="12" t="s">
        <v>1975</v>
      </c>
      <c r="M1138" s="12" t="s">
        <v>49</v>
      </c>
      <c r="N1138" s="12" t="s">
        <v>28</v>
      </c>
      <c r="O1138" s="12" t="s">
        <v>29</v>
      </c>
      <c r="P1138" s="12" t="s">
        <v>30</v>
      </c>
      <c r="Q1138" s="12" t="s">
        <v>31</v>
      </c>
      <c r="R1138" s="12" t="s">
        <v>1977</v>
      </c>
      <c r="S1138" s="12">
        <v>0.47</v>
      </c>
      <c r="T1138" s="7">
        <f>Table1[[#This Row],[Profit]]/Table1[[#This Row],[Sales]]</f>
        <v>3.2625881124358194</v>
      </c>
      <c r="U1138" s="12" t="s">
        <v>33</v>
      </c>
      <c r="V1138" s="12" t="s">
        <v>136</v>
      </c>
      <c r="W1138" s="12" t="s">
        <v>322</v>
      </c>
      <c r="X1138" s="12" t="s">
        <v>1976</v>
      </c>
      <c r="Y1138" s="12">
        <v>27260</v>
      </c>
      <c r="Z1138" s="13">
        <v>42090</v>
      </c>
      <c r="AA1138" s="14" t="str">
        <f>TEXT(Table1[[#This Row],[Order Date]],"mmmm")</f>
        <v>March</v>
      </c>
      <c r="AB1138" s="8" t="str">
        <f>TEXT(Table1[[#This Row],[Order Date]],"yyyy")</f>
        <v>2015</v>
      </c>
      <c r="AC1138" s="13">
        <v>42091</v>
      </c>
      <c r="AD1138" s="12">
        <v>374.904</v>
      </c>
      <c r="AE1138" s="12">
        <v>12</v>
      </c>
      <c r="AF1138" s="12">
        <v>114.91</v>
      </c>
      <c r="AG1138" s="12">
        <v>88041</v>
      </c>
      <c r="AH1138" s="7" t="str">
        <f>IF(COUNTIF(Returns!$A$2:$A$1635,Orders!AG1138)&gt;0,"Returned","Not Returned")</f>
        <v>Not Returned</v>
      </c>
    </row>
    <row r="1139" spans="5:34" ht="12.75" customHeight="1" thickTop="1" thickBot="1" x14ac:dyDescent="0.3">
      <c r="E1139" s="9">
        <v>21633</v>
      </c>
      <c r="F1139" s="2" t="s">
        <v>47</v>
      </c>
      <c r="G1139" s="2">
        <v>0.04</v>
      </c>
      <c r="H1139" s="2">
        <v>125.99</v>
      </c>
      <c r="I1139" s="2">
        <v>7.69</v>
      </c>
      <c r="J1139" s="2">
        <v>2059</v>
      </c>
      <c r="K1139" s="7" t="str">
        <f>IF(COUNTIF(Table1[Customer ID],Table1[[#This Row],[Customer ID]])&gt;1,"Repeat Customer","One-Time Customer")</f>
        <v>Repeat Customer</v>
      </c>
      <c r="L1139" s="2" t="s">
        <v>1975</v>
      </c>
      <c r="M1139" s="2" t="s">
        <v>49</v>
      </c>
      <c r="N1139" s="2" t="s">
        <v>28</v>
      </c>
      <c r="O1139" s="2" t="s">
        <v>77</v>
      </c>
      <c r="P1139" s="2" t="s">
        <v>78</v>
      </c>
      <c r="Q1139" s="2" t="s">
        <v>59</v>
      </c>
      <c r="R1139" s="2" t="s">
        <v>1225</v>
      </c>
      <c r="S1139" s="2">
        <v>0.57999999999999996</v>
      </c>
      <c r="T1139" s="7">
        <f>Table1[[#This Row],[Profit]]/Table1[[#This Row],[Sales]]</f>
        <v>-0.56589051063647655</v>
      </c>
      <c r="U1139" s="2" t="s">
        <v>33</v>
      </c>
      <c r="V1139" s="2" t="s">
        <v>136</v>
      </c>
      <c r="W1139" s="2" t="s">
        <v>322</v>
      </c>
      <c r="X1139" s="2" t="s">
        <v>1976</v>
      </c>
      <c r="Y1139" s="2">
        <v>27260</v>
      </c>
      <c r="Z1139" s="10">
        <v>42090</v>
      </c>
      <c r="AA1139" s="14" t="str">
        <f>TEXT(Table1[[#This Row],[Order Date]],"mmmm")</f>
        <v>March</v>
      </c>
      <c r="AB1139" s="8" t="str">
        <f>TEXT(Table1[[#This Row],[Order Date]],"yyyy")</f>
        <v>2015</v>
      </c>
      <c r="AC1139" s="10">
        <v>42091</v>
      </c>
      <c r="AD1139" s="2">
        <v>-528.83600000000001</v>
      </c>
      <c r="AE1139" s="2">
        <v>9</v>
      </c>
      <c r="AF1139" s="2">
        <v>934.52</v>
      </c>
      <c r="AG1139" s="2">
        <v>88041</v>
      </c>
      <c r="AH1139" s="7" t="str">
        <f>IF(COUNTIF(Returns!$A$2:$A$1635,Orders!AG1139)&gt;0,"Returned","Not Returned")</f>
        <v>Not Returned</v>
      </c>
    </row>
    <row r="1140" spans="5:34" ht="12.75" customHeight="1" thickTop="1" thickBot="1" x14ac:dyDescent="0.3">
      <c r="E1140" s="11">
        <v>20841</v>
      </c>
      <c r="F1140" s="12" t="s">
        <v>56</v>
      </c>
      <c r="G1140" s="12">
        <v>0.02</v>
      </c>
      <c r="H1140" s="12">
        <v>240.98</v>
      </c>
      <c r="I1140" s="12">
        <v>60.2</v>
      </c>
      <c r="J1140" s="12">
        <v>2061</v>
      </c>
      <c r="K1140" s="7" t="str">
        <f>IF(COUNTIF(Table1[Customer ID],Table1[[#This Row],[Customer ID]])&gt;1,"Repeat Customer","One-Time Customer")</f>
        <v>One-Time Customer</v>
      </c>
      <c r="L1140" s="12" t="s">
        <v>1978</v>
      </c>
      <c r="M1140" s="12" t="s">
        <v>39</v>
      </c>
      <c r="N1140" s="12" t="s">
        <v>28</v>
      </c>
      <c r="O1140" s="12" t="s">
        <v>41</v>
      </c>
      <c r="P1140" s="12" t="s">
        <v>191</v>
      </c>
      <c r="Q1140" s="12" t="s">
        <v>121</v>
      </c>
      <c r="R1140" s="12" t="s">
        <v>1979</v>
      </c>
      <c r="S1140" s="12">
        <v>0.56000000000000005</v>
      </c>
      <c r="T1140" s="7">
        <f>Table1[[#This Row],[Profit]]/Table1[[#This Row],[Sales]]</f>
        <v>-1.0462410803345354</v>
      </c>
      <c r="U1140" s="12" t="s">
        <v>33</v>
      </c>
      <c r="V1140" s="12" t="s">
        <v>61</v>
      </c>
      <c r="W1140" s="12" t="s">
        <v>496</v>
      </c>
      <c r="X1140" s="12" t="s">
        <v>1980</v>
      </c>
      <c r="Y1140" s="12">
        <v>69101</v>
      </c>
      <c r="Z1140" s="13">
        <v>42033</v>
      </c>
      <c r="AA1140" s="14" t="str">
        <f>TEXT(Table1[[#This Row],[Order Date]],"mmmm")</f>
        <v>January</v>
      </c>
      <c r="AB1140" s="8" t="str">
        <f>TEXT(Table1[[#This Row],[Order Date]],"yyyy")</f>
        <v>2015</v>
      </c>
      <c r="AC1140" s="13">
        <v>42035</v>
      </c>
      <c r="AD1140" s="12">
        <v>-272.71320000000003</v>
      </c>
      <c r="AE1140" s="12">
        <v>1</v>
      </c>
      <c r="AF1140" s="12">
        <v>260.66000000000003</v>
      </c>
      <c r="AG1140" s="12">
        <v>87146</v>
      </c>
      <c r="AH1140" s="7" t="str">
        <f>IF(COUNTIF(Returns!$A$2:$A$1635,Orders!AG1140)&gt;0,"Returned","Not Returned")</f>
        <v>Not Returned</v>
      </c>
    </row>
    <row r="1141" spans="5:34" ht="12.75" customHeight="1" thickTop="1" thickBot="1" x14ac:dyDescent="0.3">
      <c r="E1141" s="9">
        <v>20840</v>
      </c>
      <c r="F1141" s="2" t="s">
        <v>56</v>
      </c>
      <c r="G1141" s="2">
        <v>0.02</v>
      </c>
      <c r="H1141" s="2">
        <v>420.98</v>
      </c>
      <c r="I1141" s="2">
        <v>19.989999999999998</v>
      </c>
      <c r="J1141" s="2">
        <v>2062</v>
      </c>
      <c r="K1141" s="7" t="str">
        <f>IF(COUNTIF(Table1[Customer ID],Table1[[#This Row],[Customer ID]])&gt;1,"Repeat Customer","One-Time Customer")</f>
        <v>Repeat Customer</v>
      </c>
      <c r="L1141" s="2" t="s">
        <v>1981</v>
      </c>
      <c r="M1141" s="2" t="s">
        <v>49</v>
      </c>
      <c r="N1141" s="2" t="s">
        <v>28</v>
      </c>
      <c r="O1141" s="2" t="s">
        <v>29</v>
      </c>
      <c r="P1141" s="2" t="s">
        <v>109</v>
      </c>
      <c r="Q1141" s="2" t="s">
        <v>59</v>
      </c>
      <c r="R1141" s="2" t="s">
        <v>1510</v>
      </c>
      <c r="S1141" s="2">
        <v>0.35</v>
      </c>
      <c r="T1141" s="7">
        <f>Table1[[#This Row],[Profit]]/Table1[[#This Row],[Sales]]</f>
        <v>-3.8286616604343703E-2</v>
      </c>
      <c r="U1141" s="2" t="s">
        <v>33</v>
      </c>
      <c r="V1141" s="2" t="s">
        <v>136</v>
      </c>
      <c r="W1141" s="2" t="s">
        <v>137</v>
      </c>
      <c r="X1141" s="2" t="s">
        <v>1982</v>
      </c>
      <c r="Y1141" s="2">
        <v>23111</v>
      </c>
      <c r="Z1141" s="10">
        <v>42033</v>
      </c>
      <c r="AA1141" s="14" t="str">
        <f>TEXT(Table1[[#This Row],[Order Date]],"mmmm")</f>
        <v>January</v>
      </c>
      <c r="AB1141" s="8" t="str">
        <f>TEXT(Table1[[#This Row],[Order Date]],"yyyy")</f>
        <v>2015</v>
      </c>
      <c r="AC1141" s="10">
        <v>42036</v>
      </c>
      <c r="AD1141" s="2">
        <v>-162.69399999999999</v>
      </c>
      <c r="AE1141" s="2">
        <v>10</v>
      </c>
      <c r="AF1141" s="2">
        <v>4249.37</v>
      </c>
      <c r="AG1141" s="2">
        <v>87146</v>
      </c>
      <c r="AH1141" s="7" t="str">
        <f>IF(COUNTIF(Returns!$A$2:$A$1635,Orders!AG1141)&gt;0,"Returned","Not Returned")</f>
        <v>Not Returned</v>
      </c>
    </row>
    <row r="1142" spans="5:34" ht="12.75" customHeight="1" thickTop="1" thickBot="1" x14ac:dyDescent="0.3">
      <c r="E1142" s="11">
        <v>22511</v>
      </c>
      <c r="F1142" s="12" t="s">
        <v>106</v>
      </c>
      <c r="G1142" s="12">
        <v>0.04</v>
      </c>
      <c r="H1142" s="12">
        <v>291.73</v>
      </c>
      <c r="I1142" s="12">
        <v>48.8</v>
      </c>
      <c r="J1142" s="12">
        <v>2062</v>
      </c>
      <c r="K1142" s="7" t="str">
        <f>IF(COUNTIF(Table1[Customer ID],Table1[[#This Row],[Customer ID]])&gt;1,"Repeat Customer","One-Time Customer")</f>
        <v>Repeat Customer</v>
      </c>
      <c r="L1142" s="12" t="s">
        <v>1981</v>
      </c>
      <c r="M1142" s="12" t="s">
        <v>39</v>
      </c>
      <c r="N1142" s="12" t="s">
        <v>28</v>
      </c>
      <c r="O1142" s="12" t="s">
        <v>41</v>
      </c>
      <c r="P1142" s="12" t="s">
        <v>42</v>
      </c>
      <c r="Q1142" s="12" t="s">
        <v>43</v>
      </c>
      <c r="R1142" s="12" t="s">
        <v>145</v>
      </c>
      <c r="S1142" s="12">
        <v>0.56000000000000005</v>
      </c>
      <c r="T1142" s="7">
        <f>Table1[[#This Row],[Profit]]/Table1[[#This Row],[Sales]]</f>
        <v>-1.7359693017863855E-2</v>
      </c>
      <c r="U1142" s="12" t="s">
        <v>33</v>
      </c>
      <c r="V1142" s="12" t="s">
        <v>136</v>
      </c>
      <c r="W1142" s="12" t="s">
        <v>137</v>
      </c>
      <c r="X1142" s="12" t="s">
        <v>1982</v>
      </c>
      <c r="Y1142" s="12">
        <v>23111</v>
      </c>
      <c r="Z1142" s="13">
        <v>42181</v>
      </c>
      <c r="AA1142" s="14" t="str">
        <f>TEXT(Table1[[#This Row],[Order Date]],"mmmm")</f>
        <v>June</v>
      </c>
      <c r="AB1142" s="8" t="str">
        <f>TEXT(Table1[[#This Row],[Order Date]],"yyyy")</f>
        <v>2015</v>
      </c>
      <c r="AC1142" s="13">
        <v>42185</v>
      </c>
      <c r="AD1142" s="12">
        <v>-115.90389999999999</v>
      </c>
      <c r="AE1142" s="12">
        <v>22</v>
      </c>
      <c r="AF1142" s="12">
        <v>6676.61</v>
      </c>
      <c r="AG1142" s="12">
        <v>87148</v>
      </c>
      <c r="AH1142" s="7" t="str">
        <f>IF(COUNTIF(Returns!$A$2:$A$1635,Orders!AG1142)&gt;0,"Returned","Not Returned")</f>
        <v>Not Returned</v>
      </c>
    </row>
    <row r="1143" spans="5:34" ht="12.75" customHeight="1" thickTop="1" thickBot="1" x14ac:dyDescent="0.3">
      <c r="E1143" s="9">
        <v>25759</v>
      </c>
      <c r="F1143" s="2" t="s">
        <v>106</v>
      </c>
      <c r="G1143" s="2">
        <v>0.06</v>
      </c>
      <c r="H1143" s="2">
        <v>300.97000000000003</v>
      </c>
      <c r="I1143" s="2">
        <v>7.18</v>
      </c>
      <c r="J1143" s="2">
        <v>2063</v>
      </c>
      <c r="K1143" s="7" t="str">
        <f>IF(COUNTIF(Table1[Customer ID],Table1[[#This Row],[Customer ID]])&gt;1,"Repeat Customer","One-Time Customer")</f>
        <v>One-Time Customer</v>
      </c>
      <c r="L1143" s="2" t="s">
        <v>1983</v>
      </c>
      <c r="M1143" s="2" t="s">
        <v>49</v>
      </c>
      <c r="N1143" s="2" t="s">
        <v>28</v>
      </c>
      <c r="O1143" s="2" t="s">
        <v>77</v>
      </c>
      <c r="P1143" s="2" t="s">
        <v>180</v>
      </c>
      <c r="Q1143" s="2" t="s">
        <v>59</v>
      </c>
      <c r="R1143" s="2" t="s">
        <v>1089</v>
      </c>
      <c r="S1143" s="2">
        <v>0.48</v>
      </c>
      <c r="T1143" s="7">
        <f>Table1[[#This Row],[Profit]]/Table1[[#This Row],[Sales]]</f>
        <v>-2.5051063829787235</v>
      </c>
      <c r="U1143" s="2" t="s">
        <v>33</v>
      </c>
      <c r="V1143" s="2" t="s">
        <v>136</v>
      </c>
      <c r="W1143" s="2" t="s">
        <v>137</v>
      </c>
      <c r="X1143" s="2" t="s">
        <v>1984</v>
      </c>
      <c r="Y1143" s="2">
        <v>23602</v>
      </c>
      <c r="Z1143" s="10">
        <v>42132</v>
      </c>
      <c r="AA1143" s="14" t="str">
        <f>TEXT(Table1[[#This Row],[Order Date]],"mmmm")</f>
        <v>May</v>
      </c>
      <c r="AB1143" s="8" t="str">
        <f>TEXT(Table1[[#This Row],[Order Date]],"yyyy")</f>
        <v>2015</v>
      </c>
      <c r="AC1143" s="10">
        <v>42132</v>
      </c>
      <c r="AD1143" s="2">
        <v>-729.98799999999994</v>
      </c>
      <c r="AE1143" s="2">
        <v>1</v>
      </c>
      <c r="AF1143" s="2">
        <v>291.39999999999998</v>
      </c>
      <c r="AG1143" s="2">
        <v>87147</v>
      </c>
      <c r="AH1143" s="7" t="str">
        <f>IF(COUNTIF(Returns!$A$2:$A$1635,Orders!AG1143)&gt;0,"Returned","Not Returned")</f>
        <v>Not Returned</v>
      </c>
    </row>
    <row r="1144" spans="5:34" ht="12.75" customHeight="1" thickTop="1" thickBot="1" x14ac:dyDescent="0.3">
      <c r="E1144" s="11">
        <v>25228</v>
      </c>
      <c r="F1144" s="12" t="s">
        <v>56</v>
      </c>
      <c r="G1144" s="12">
        <v>0.09</v>
      </c>
      <c r="H1144" s="12">
        <v>20.89</v>
      </c>
      <c r="I1144" s="12">
        <v>11.52</v>
      </c>
      <c r="J1144" s="12">
        <v>2066</v>
      </c>
      <c r="K1144" s="7" t="str">
        <f>IF(COUNTIF(Table1[Customer ID],Table1[[#This Row],[Customer ID]])&gt;1,"Repeat Customer","One-Time Customer")</f>
        <v>Repeat Customer</v>
      </c>
      <c r="L1144" s="12" t="s">
        <v>1985</v>
      </c>
      <c r="M1144" s="12" t="s">
        <v>49</v>
      </c>
      <c r="N1144" s="12" t="s">
        <v>40</v>
      </c>
      <c r="O1144" s="12" t="s">
        <v>29</v>
      </c>
      <c r="P1144" s="12" t="s">
        <v>141</v>
      </c>
      <c r="Q1144" s="12" t="s">
        <v>59</v>
      </c>
      <c r="R1144" s="12" t="s">
        <v>724</v>
      </c>
      <c r="S1144" s="12">
        <v>0.83</v>
      </c>
      <c r="T1144" s="7">
        <f>Table1[[#This Row],[Profit]]/Table1[[#This Row],[Sales]]</f>
        <v>-0.91157679180887363</v>
      </c>
      <c r="U1144" s="12" t="s">
        <v>33</v>
      </c>
      <c r="V1144" s="12" t="s">
        <v>136</v>
      </c>
      <c r="W1144" s="12" t="s">
        <v>322</v>
      </c>
      <c r="X1144" s="12" t="s">
        <v>1986</v>
      </c>
      <c r="Y1144" s="12">
        <v>28079</v>
      </c>
      <c r="Z1144" s="13">
        <v>42089</v>
      </c>
      <c r="AA1144" s="14" t="str">
        <f>TEXT(Table1[[#This Row],[Order Date]],"mmmm")</f>
        <v>March</v>
      </c>
      <c r="AB1144" s="8" t="str">
        <f>TEXT(Table1[[#This Row],[Order Date]],"yyyy")</f>
        <v>2015</v>
      </c>
      <c r="AC1144" s="13">
        <v>42090</v>
      </c>
      <c r="AD1144" s="12">
        <v>-133.54599999999999</v>
      </c>
      <c r="AE1144" s="12">
        <v>7</v>
      </c>
      <c r="AF1144" s="12">
        <v>146.5</v>
      </c>
      <c r="AG1144" s="12">
        <v>85833</v>
      </c>
      <c r="AH1144" s="7" t="str">
        <f>IF(COUNTIF(Returns!$A$2:$A$1635,Orders!AG1144)&gt;0,"Returned","Not Returned")</f>
        <v>Not Returned</v>
      </c>
    </row>
    <row r="1145" spans="5:34" ht="12.75" customHeight="1" thickTop="1" thickBot="1" x14ac:dyDescent="0.3">
      <c r="E1145" s="9">
        <v>24748</v>
      </c>
      <c r="F1145" s="2" t="s">
        <v>47</v>
      </c>
      <c r="G1145" s="2">
        <v>0.09</v>
      </c>
      <c r="H1145" s="2">
        <v>20.99</v>
      </c>
      <c r="I1145" s="2">
        <v>4.8099999999999996</v>
      </c>
      <c r="J1145" s="2">
        <v>2066</v>
      </c>
      <c r="K1145" s="7" t="str">
        <f>IF(COUNTIF(Table1[Customer ID],Table1[[#This Row],[Customer ID]])&gt;1,"Repeat Customer","One-Time Customer")</f>
        <v>Repeat Customer</v>
      </c>
      <c r="L1145" s="2" t="s">
        <v>1985</v>
      </c>
      <c r="M1145" s="2" t="s">
        <v>27</v>
      </c>
      <c r="N1145" s="2" t="s">
        <v>40</v>
      </c>
      <c r="O1145" s="2" t="s">
        <v>77</v>
      </c>
      <c r="P1145" s="2" t="s">
        <v>78</v>
      </c>
      <c r="Q1145" s="2" t="s">
        <v>86</v>
      </c>
      <c r="R1145" s="2" t="s">
        <v>475</v>
      </c>
      <c r="S1145" s="2">
        <v>0.57999999999999996</v>
      </c>
      <c r="T1145" s="7">
        <f>Table1[[#This Row],[Profit]]/Table1[[#This Row],[Sales]]</f>
        <v>6.9957414058491532</v>
      </c>
      <c r="U1145" s="2" t="s">
        <v>33</v>
      </c>
      <c r="V1145" s="2" t="s">
        <v>136</v>
      </c>
      <c r="W1145" s="2" t="s">
        <v>322</v>
      </c>
      <c r="X1145" s="2" t="s">
        <v>1986</v>
      </c>
      <c r="Y1145" s="2">
        <v>28079</v>
      </c>
      <c r="Z1145" s="10">
        <v>42094</v>
      </c>
      <c r="AA1145" s="14" t="str">
        <f>TEXT(Table1[[#This Row],[Order Date]],"mmmm")</f>
        <v>March</v>
      </c>
      <c r="AB1145" s="8" t="str">
        <f>TEXT(Table1[[#This Row],[Order Date]],"yyyy")</f>
        <v>2015</v>
      </c>
      <c r="AC1145" s="10">
        <v>42095</v>
      </c>
      <c r="AD1145" s="2">
        <v>272.69399999999996</v>
      </c>
      <c r="AE1145" s="2">
        <v>2</v>
      </c>
      <c r="AF1145" s="2">
        <v>38.979999999999997</v>
      </c>
      <c r="AG1145" s="2">
        <v>85834</v>
      </c>
      <c r="AH1145" s="7" t="str">
        <f>IF(COUNTIF(Returns!$A$2:$A$1635,Orders!AG1145)&gt;0,"Returned","Not Returned")</f>
        <v>Not Returned</v>
      </c>
    </row>
    <row r="1146" spans="5:34" ht="12.75" customHeight="1" thickTop="1" thickBot="1" x14ac:dyDescent="0.3">
      <c r="E1146" s="11">
        <v>25381</v>
      </c>
      <c r="F1146" s="12" t="s">
        <v>106</v>
      </c>
      <c r="G1146" s="12">
        <v>0.1</v>
      </c>
      <c r="H1146" s="12">
        <v>4.24</v>
      </c>
      <c r="I1146" s="12">
        <v>5.41</v>
      </c>
      <c r="J1146" s="12">
        <v>2066</v>
      </c>
      <c r="K1146" s="7" t="str">
        <f>IF(COUNTIF(Table1[Customer ID],Table1[[#This Row],[Customer ID]])&gt;1,"Repeat Customer","One-Time Customer")</f>
        <v>Repeat Customer</v>
      </c>
      <c r="L1146" s="12" t="s">
        <v>1985</v>
      </c>
      <c r="M1146" s="12" t="s">
        <v>49</v>
      </c>
      <c r="N1146" s="12" t="s">
        <v>28</v>
      </c>
      <c r="O1146" s="12" t="s">
        <v>29</v>
      </c>
      <c r="P1146" s="12" t="s">
        <v>109</v>
      </c>
      <c r="Q1146" s="12" t="s">
        <v>59</v>
      </c>
      <c r="R1146" s="12" t="s">
        <v>110</v>
      </c>
      <c r="S1146" s="12">
        <v>0.35</v>
      </c>
      <c r="T1146" s="7">
        <f>Table1[[#This Row],[Profit]]/Table1[[#This Row],[Sales]]</f>
        <v>-1.8032786885245904</v>
      </c>
      <c r="U1146" s="12" t="s">
        <v>33</v>
      </c>
      <c r="V1146" s="12" t="s">
        <v>136</v>
      </c>
      <c r="W1146" s="12" t="s">
        <v>322</v>
      </c>
      <c r="X1146" s="12" t="s">
        <v>1986</v>
      </c>
      <c r="Y1146" s="12">
        <v>28079</v>
      </c>
      <c r="Z1146" s="13">
        <v>42113</v>
      </c>
      <c r="AA1146" s="14" t="str">
        <f>TEXT(Table1[[#This Row],[Order Date]],"mmmm")</f>
        <v>April</v>
      </c>
      <c r="AB1146" s="8" t="str">
        <f>TEXT(Table1[[#This Row],[Order Date]],"yyyy")</f>
        <v>2015</v>
      </c>
      <c r="AC1146" s="13">
        <v>42117</v>
      </c>
      <c r="AD1146" s="12">
        <v>-61.6</v>
      </c>
      <c r="AE1146" s="12">
        <v>8</v>
      </c>
      <c r="AF1146" s="12">
        <v>34.159999999999997</v>
      </c>
      <c r="AG1146" s="12">
        <v>85835</v>
      </c>
      <c r="AH1146" s="7" t="str">
        <f>IF(COUNTIF(Returns!$A$2:$A$1635,Orders!AG1146)&gt;0,"Returned","Not Returned")</f>
        <v>Not Returned</v>
      </c>
    </row>
    <row r="1147" spans="5:34" ht="12.75" customHeight="1" thickTop="1" thickBot="1" x14ac:dyDescent="0.3">
      <c r="E1147" s="9">
        <v>21901</v>
      </c>
      <c r="F1147" s="2" t="s">
        <v>56</v>
      </c>
      <c r="G1147" s="2">
        <v>0.1</v>
      </c>
      <c r="H1147" s="2">
        <v>40.98</v>
      </c>
      <c r="I1147" s="2">
        <v>6.5</v>
      </c>
      <c r="J1147" s="2">
        <v>2069</v>
      </c>
      <c r="K1147" s="7" t="str">
        <f>IF(COUNTIF(Table1[Customer ID],Table1[[#This Row],[Customer ID]])&gt;1,"Repeat Customer","One-Time Customer")</f>
        <v>One-Time Customer</v>
      </c>
      <c r="L1147" s="2" t="s">
        <v>1987</v>
      </c>
      <c r="M1147" s="2" t="s">
        <v>49</v>
      </c>
      <c r="N1147" s="2" t="s">
        <v>114</v>
      </c>
      <c r="O1147" s="2" t="s">
        <v>77</v>
      </c>
      <c r="P1147" s="2" t="s">
        <v>180</v>
      </c>
      <c r="Q1147" s="2" t="s">
        <v>59</v>
      </c>
      <c r="R1147" s="2" t="s">
        <v>1270</v>
      </c>
      <c r="S1147" s="2">
        <v>0.74</v>
      </c>
      <c r="T1147" s="7">
        <f>Table1[[#This Row],[Profit]]/Table1[[#This Row],[Sales]]</f>
        <v>0.55552600963935517</v>
      </c>
      <c r="U1147" s="2" t="s">
        <v>33</v>
      </c>
      <c r="V1147" s="2" t="s">
        <v>136</v>
      </c>
      <c r="W1147" s="2" t="s">
        <v>613</v>
      </c>
      <c r="X1147" s="2" t="s">
        <v>1988</v>
      </c>
      <c r="Y1147" s="2">
        <v>41075</v>
      </c>
      <c r="Z1147" s="10">
        <v>42016</v>
      </c>
      <c r="AA1147" s="14" t="str">
        <f>TEXT(Table1[[#This Row],[Order Date]],"mmmm")</f>
        <v>January</v>
      </c>
      <c r="AB1147" s="8" t="str">
        <f>TEXT(Table1[[#This Row],[Order Date]],"yyyy")</f>
        <v>2015</v>
      </c>
      <c r="AC1147" s="10">
        <v>42018</v>
      </c>
      <c r="AD1147" s="2">
        <v>66.852000000000004</v>
      </c>
      <c r="AE1147" s="2">
        <v>3</v>
      </c>
      <c r="AF1147" s="2">
        <v>120.34</v>
      </c>
      <c r="AG1147" s="2">
        <v>88554</v>
      </c>
      <c r="AH1147" s="7" t="str">
        <f>IF(COUNTIF(Returns!$A$2:$A$1635,Orders!AG1147)&gt;0,"Returned","Not Returned")</f>
        <v>Not Returned</v>
      </c>
    </row>
    <row r="1148" spans="5:34" ht="12.75" customHeight="1" thickTop="1" thickBot="1" x14ac:dyDescent="0.3">
      <c r="E1148" s="11">
        <v>19567</v>
      </c>
      <c r="F1148" s="12" t="s">
        <v>106</v>
      </c>
      <c r="G1148" s="12">
        <v>7.0000000000000007E-2</v>
      </c>
      <c r="H1148" s="12">
        <v>35.99</v>
      </c>
      <c r="I1148" s="12">
        <v>5.99</v>
      </c>
      <c r="J1148" s="12">
        <v>2070</v>
      </c>
      <c r="K1148" s="7" t="str">
        <f>IF(COUNTIF(Table1[Customer ID],Table1[[#This Row],[Customer ID]])&gt;1,"Repeat Customer","One-Time Customer")</f>
        <v>One-Time Customer</v>
      </c>
      <c r="L1148" s="12" t="s">
        <v>1989</v>
      </c>
      <c r="M1148" s="12" t="s">
        <v>49</v>
      </c>
      <c r="N1148" s="12" t="s">
        <v>28</v>
      </c>
      <c r="O1148" s="12" t="s">
        <v>77</v>
      </c>
      <c r="P1148" s="12" t="s">
        <v>78</v>
      </c>
      <c r="Q1148" s="12" t="s">
        <v>31</v>
      </c>
      <c r="R1148" s="12" t="s">
        <v>981</v>
      </c>
      <c r="S1148" s="12">
        <v>0.38</v>
      </c>
      <c r="T1148" s="7">
        <f>Table1[[#This Row],[Profit]]/Table1[[#This Row],[Sales]]</f>
        <v>0.11613697024933278</v>
      </c>
      <c r="U1148" s="12" t="s">
        <v>33</v>
      </c>
      <c r="V1148" s="12" t="s">
        <v>61</v>
      </c>
      <c r="W1148" s="12" t="s">
        <v>300</v>
      </c>
      <c r="X1148" s="12" t="s">
        <v>1990</v>
      </c>
      <c r="Y1148" s="12">
        <v>48021</v>
      </c>
      <c r="Z1148" s="13">
        <v>42140</v>
      </c>
      <c r="AA1148" s="14" t="str">
        <f>TEXT(Table1[[#This Row],[Order Date]],"mmmm")</f>
        <v>May</v>
      </c>
      <c r="AB1148" s="8" t="str">
        <f>TEXT(Table1[[#This Row],[Order Date]],"yyyy")</f>
        <v>2015</v>
      </c>
      <c r="AC1148" s="13">
        <v>42144</v>
      </c>
      <c r="AD1148" s="12">
        <v>17.839800000000011</v>
      </c>
      <c r="AE1148" s="12">
        <v>5</v>
      </c>
      <c r="AF1148" s="12">
        <v>153.61000000000001</v>
      </c>
      <c r="AG1148" s="12">
        <v>88558</v>
      </c>
      <c r="AH1148" s="7" t="str">
        <f>IF(COUNTIF(Returns!$A$2:$A$1635,Orders!AG1148)&gt;0,"Returned","Not Returned")</f>
        <v>Not Returned</v>
      </c>
    </row>
    <row r="1149" spans="5:34" ht="12.75" customHeight="1" thickTop="1" thickBot="1" x14ac:dyDescent="0.3">
      <c r="E1149" s="9">
        <v>20498</v>
      </c>
      <c r="F1149" s="2" t="s">
        <v>37</v>
      </c>
      <c r="G1149" s="2">
        <v>0.03</v>
      </c>
      <c r="H1149" s="2">
        <v>60.98</v>
      </c>
      <c r="I1149" s="2">
        <v>1.99</v>
      </c>
      <c r="J1149" s="2">
        <v>2071</v>
      </c>
      <c r="K1149" s="7" t="str">
        <f>IF(COUNTIF(Table1[Customer ID],Table1[[#This Row],[Customer ID]])&gt;1,"Repeat Customer","One-Time Customer")</f>
        <v>Repeat Customer</v>
      </c>
      <c r="L1149" s="2" t="s">
        <v>1991</v>
      </c>
      <c r="M1149" s="2" t="s">
        <v>49</v>
      </c>
      <c r="N1149" s="2" t="s">
        <v>28</v>
      </c>
      <c r="O1149" s="2" t="s">
        <v>77</v>
      </c>
      <c r="P1149" s="2" t="s">
        <v>180</v>
      </c>
      <c r="Q1149" s="2" t="s">
        <v>51</v>
      </c>
      <c r="R1149" s="2" t="s">
        <v>1992</v>
      </c>
      <c r="S1149" s="2">
        <v>0.5</v>
      </c>
      <c r="T1149" s="7">
        <f>Table1[[#This Row],[Profit]]/Table1[[#This Row],[Sales]]</f>
        <v>0.69</v>
      </c>
      <c r="U1149" s="2" t="s">
        <v>33</v>
      </c>
      <c r="V1149" s="2" t="s">
        <v>61</v>
      </c>
      <c r="W1149" s="2" t="s">
        <v>300</v>
      </c>
      <c r="X1149" s="2" t="s">
        <v>1993</v>
      </c>
      <c r="Y1149" s="2">
        <v>48336</v>
      </c>
      <c r="Z1149" s="10">
        <v>42036</v>
      </c>
      <c r="AA1149" s="14" t="str">
        <f>TEXT(Table1[[#This Row],[Order Date]],"mmmm")</f>
        <v>February</v>
      </c>
      <c r="AB1149" s="8" t="str">
        <f>TEXT(Table1[[#This Row],[Order Date]],"yyyy")</f>
        <v>2015</v>
      </c>
      <c r="AC1149" s="10">
        <v>42036</v>
      </c>
      <c r="AD1149" s="2">
        <v>976.2672</v>
      </c>
      <c r="AE1149" s="2">
        <v>23</v>
      </c>
      <c r="AF1149" s="2">
        <v>1414.88</v>
      </c>
      <c r="AG1149" s="2">
        <v>88555</v>
      </c>
      <c r="AH1149" s="7" t="str">
        <f>IF(COUNTIF(Returns!$A$2:$A$1635,Orders!AG1149)&gt;0,"Returned","Not Returned")</f>
        <v>Not Returned</v>
      </c>
    </row>
    <row r="1150" spans="5:34" ht="12.75" customHeight="1" thickTop="1" thickBot="1" x14ac:dyDescent="0.3">
      <c r="E1150" s="11">
        <v>20499</v>
      </c>
      <c r="F1150" s="12" t="s">
        <v>37</v>
      </c>
      <c r="G1150" s="12">
        <v>0.04</v>
      </c>
      <c r="H1150" s="12">
        <v>3.08</v>
      </c>
      <c r="I1150" s="12">
        <v>0.99</v>
      </c>
      <c r="J1150" s="12">
        <v>2071</v>
      </c>
      <c r="K1150" s="7" t="str">
        <f>IF(COUNTIF(Table1[Customer ID],Table1[[#This Row],[Customer ID]])&gt;1,"Repeat Customer","One-Time Customer")</f>
        <v>Repeat Customer</v>
      </c>
      <c r="L1150" s="12" t="s">
        <v>1991</v>
      </c>
      <c r="M1150" s="12" t="s">
        <v>49</v>
      </c>
      <c r="N1150" s="12" t="s">
        <v>28</v>
      </c>
      <c r="O1150" s="12" t="s">
        <v>29</v>
      </c>
      <c r="P1150" s="12" t="s">
        <v>134</v>
      </c>
      <c r="Q1150" s="12" t="s">
        <v>59</v>
      </c>
      <c r="R1150" s="12" t="s">
        <v>1994</v>
      </c>
      <c r="S1150" s="12">
        <v>0.37</v>
      </c>
      <c r="T1150" s="7">
        <f>Table1[[#This Row],[Profit]]/Table1[[#This Row],[Sales]]</f>
        <v>0.69</v>
      </c>
      <c r="U1150" s="12" t="s">
        <v>33</v>
      </c>
      <c r="V1150" s="12" t="s">
        <v>61</v>
      </c>
      <c r="W1150" s="12" t="s">
        <v>300</v>
      </c>
      <c r="X1150" s="12" t="s">
        <v>1993</v>
      </c>
      <c r="Y1150" s="12">
        <v>48336</v>
      </c>
      <c r="Z1150" s="13">
        <v>42036</v>
      </c>
      <c r="AA1150" s="14" t="str">
        <f>TEXT(Table1[[#This Row],[Order Date]],"mmmm")</f>
        <v>February</v>
      </c>
      <c r="AB1150" s="8" t="str">
        <f>TEXT(Table1[[#This Row],[Order Date]],"yyyy")</f>
        <v>2015</v>
      </c>
      <c r="AC1150" s="13">
        <v>42037</v>
      </c>
      <c r="AD1150" s="12">
        <v>23.204699999999999</v>
      </c>
      <c r="AE1150" s="12">
        <v>11</v>
      </c>
      <c r="AF1150" s="12">
        <v>33.630000000000003</v>
      </c>
      <c r="AG1150" s="12">
        <v>88555</v>
      </c>
      <c r="AH1150" s="7" t="str">
        <f>IF(COUNTIF(Returns!$A$2:$A$1635,Orders!AG1150)&gt;0,"Returned","Not Returned")</f>
        <v>Not Returned</v>
      </c>
    </row>
    <row r="1151" spans="5:34" ht="12.75" customHeight="1" thickTop="1" thickBot="1" x14ac:dyDescent="0.3">
      <c r="E1151" s="9">
        <v>19568</v>
      </c>
      <c r="F1151" s="2" t="s">
        <v>106</v>
      </c>
      <c r="G1151" s="2">
        <v>0.08</v>
      </c>
      <c r="H1151" s="2">
        <v>65.989999999999995</v>
      </c>
      <c r="I1151" s="2">
        <v>5.92</v>
      </c>
      <c r="J1151" s="2">
        <v>2071</v>
      </c>
      <c r="K1151" s="7" t="str">
        <f>IF(COUNTIF(Table1[Customer ID],Table1[[#This Row],[Customer ID]])&gt;1,"Repeat Customer","One-Time Customer")</f>
        <v>Repeat Customer</v>
      </c>
      <c r="L1151" s="2" t="s">
        <v>1991</v>
      </c>
      <c r="M1151" s="2" t="s">
        <v>27</v>
      </c>
      <c r="N1151" s="2" t="s">
        <v>28</v>
      </c>
      <c r="O1151" s="2" t="s">
        <v>77</v>
      </c>
      <c r="P1151" s="2" t="s">
        <v>78</v>
      </c>
      <c r="Q1151" s="2" t="s">
        <v>59</v>
      </c>
      <c r="R1151" s="2" t="s">
        <v>1135</v>
      </c>
      <c r="S1151" s="2">
        <v>0.57999999999999996</v>
      </c>
      <c r="T1151" s="7">
        <f>Table1[[#This Row],[Profit]]/Table1[[#This Row],[Sales]]</f>
        <v>0.17281563437079933</v>
      </c>
      <c r="U1151" s="2" t="s">
        <v>33</v>
      </c>
      <c r="V1151" s="2" t="s">
        <v>61</v>
      </c>
      <c r="W1151" s="2" t="s">
        <v>300</v>
      </c>
      <c r="X1151" s="2" t="s">
        <v>1993</v>
      </c>
      <c r="Y1151" s="2">
        <v>48336</v>
      </c>
      <c r="Z1151" s="10">
        <v>42140</v>
      </c>
      <c r="AA1151" s="14" t="str">
        <f>TEXT(Table1[[#This Row],[Order Date]],"mmmm")</f>
        <v>May</v>
      </c>
      <c r="AB1151" s="8" t="str">
        <f>TEXT(Table1[[#This Row],[Order Date]],"yyyy")</f>
        <v>2015</v>
      </c>
      <c r="AC1151" s="10">
        <v>42147</v>
      </c>
      <c r="AD1151" s="2">
        <v>183.84300000000002</v>
      </c>
      <c r="AE1151" s="2">
        <v>20</v>
      </c>
      <c r="AF1151" s="2">
        <v>1063.81</v>
      </c>
      <c r="AG1151" s="2">
        <v>88558</v>
      </c>
      <c r="AH1151" s="7" t="str">
        <f>IF(COUNTIF(Returns!$A$2:$A$1635,Orders!AG1151)&gt;0,"Returned","Not Returned")</f>
        <v>Not Returned</v>
      </c>
    </row>
    <row r="1152" spans="5:34" ht="12.75" customHeight="1" thickTop="1" thickBot="1" x14ac:dyDescent="0.3">
      <c r="E1152" s="11">
        <v>20500</v>
      </c>
      <c r="F1152" s="12" t="s">
        <v>37</v>
      </c>
      <c r="G1152" s="12">
        <v>0</v>
      </c>
      <c r="H1152" s="12">
        <v>10.31</v>
      </c>
      <c r="I1152" s="12">
        <v>1.79</v>
      </c>
      <c r="J1152" s="12">
        <v>2072</v>
      </c>
      <c r="K1152" s="7" t="str">
        <f>IF(COUNTIF(Table1[Customer ID],Table1[[#This Row],[Customer ID]])&gt;1,"Repeat Customer","One-Time Customer")</f>
        <v>Repeat Customer</v>
      </c>
      <c r="L1152" s="12" t="s">
        <v>1995</v>
      </c>
      <c r="M1152" s="12" t="s">
        <v>49</v>
      </c>
      <c r="N1152" s="12" t="s">
        <v>28</v>
      </c>
      <c r="O1152" s="12" t="s">
        <v>29</v>
      </c>
      <c r="P1152" s="12" t="s">
        <v>93</v>
      </c>
      <c r="Q1152" s="12" t="s">
        <v>31</v>
      </c>
      <c r="R1152" s="12" t="s">
        <v>1996</v>
      </c>
      <c r="S1152" s="12">
        <v>0.38</v>
      </c>
      <c r="T1152" s="7">
        <f>Table1[[#This Row],[Profit]]/Table1[[#This Row],[Sales]]</f>
        <v>0.68999999999999984</v>
      </c>
      <c r="U1152" s="12" t="s">
        <v>33</v>
      </c>
      <c r="V1152" s="12" t="s">
        <v>61</v>
      </c>
      <c r="W1152" s="12" t="s">
        <v>300</v>
      </c>
      <c r="X1152" s="12" t="s">
        <v>1997</v>
      </c>
      <c r="Y1152" s="12">
        <v>48505</v>
      </c>
      <c r="Z1152" s="13">
        <v>42036</v>
      </c>
      <c r="AA1152" s="14" t="str">
        <f>TEXT(Table1[[#This Row],[Order Date]],"mmmm")</f>
        <v>February</v>
      </c>
      <c r="AB1152" s="8" t="str">
        <f>TEXT(Table1[[#This Row],[Order Date]],"yyyy")</f>
        <v>2015</v>
      </c>
      <c r="AC1152" s="13">
        <v>42038</v>
      </c>
      <c r="AD1152" s="12">
        <v>167.46299999999997</v>
      </c>
      <c r="AE1152" s="12">
        <v>23</v>
      </c>
      <c r="AF1152" s="12">
        <v>242.7</v>
      </c>
      <c r="AG1152" s="12">
        <v>88555</v>
      </c>
      <c r="AH1152" s="7" t="str">
        <f>IF(COUNTIF(Returns!$A$2:$A$1635,Orders!AG1152)&gt;0,"Returned","Not Returned")</f>
        <v>Not Returned</v>
      </c>
    </row>
    <row r="1153" spans="5:34" ht="12.75" customHeight="1" thickTop="1" thickBot="1" x14ac:dyDescent="0.3">
      <c r="E1153" s="9">
        <v>20824</v>
      </c>
      <c r="F1153" s="2" t="s">
        <v>25</v>
      </c>
      <c r="G1153" s="2">
        <v>0.09</v>
      </c>
      <c r="H1153" s="2">
        <v>260.98</v>
      </c>
      <c r="I1153" s="2">
        <v>41.91</v>
      </c>
      <c r="J1153" s="2">
        <v>2072</v>
      </c>
      <c r="K1153" s="7" t="str">
        <f>IF(COUNTIF(Table1[Customer ID],Table1[[#This Row],[Customer ID]])&gt;1,"Repeat Customer","One-Time Customer")</f>
        <v>Repeat Customer</v>
      </c>
      <c r="L1153" s="2" t="s">
        <v>1995</v>
      </c>
      <c r="M1153" s="2" t="s">
        <v>39</v>
      </c>
      <c r="N1153" s="2" t="s">
        <v>28</v>
      </c>
      <c r="O1153" s="2" t="s">
        <v>41</v>
      </c>
      <c r="P1153" s="2" t="s">
        <v>191</v>
      </c>
      <c r="Q1153" s="2" t="s">
        <v>121</v>
      </c>
      <c r="R1153" s="2" t="s">
        <v>950</v>
      </c>
      <c r="S1153" s="2">
        <v>0.59</v>
      </c>
      <c r="T1153" s="7">
        <f>Table1[[#This Row],[Profit]]/Table1[[#This Row],[Sales]]</f>
        <v>0.38710274617566759</v>
      </c>
      <c r="U1153" s="2" t="s">
        <v>33</v>
      </c>
      <c r="V1153" s="2" t="s">
        <v>61</v>
      </c>
      <c r="W1153" s="2" t="s">
        <v>300</v>
      </c>
      <c r="X1153" s="2" t="s">
        <v>1997</v>
      </c>
      <c r="Y1153" s="2">
        <v>48505</v>
      </c>
      <c r="Z1153" s="10">
        <v>42046</v>
      </c>
      <c r="AA1153" s="14" t="str">
        <f>TEXT(Table1[[#This Row],[Order Date]],"mmmm")</f>
        <v>February</v>
      </c>
      <c r="AB1153" s="8" t="str">
        <f>TEXT(Table1[[#This Row],[Order Date]],"yyyy")</f>
        <v>2015</v>
      </c>
      <c r="AC1153" s="10">
        <v>42048</v>
      </c>
      <c r="AD1153" s="2">
        <v>1307.2692</v>
      </c>
      <c r="AE1153" s="2">
        <v>14</v>
      </c>
      <c r="AF1153" s="2">
        <v>3377.06</v>
      </c>
      <c r="AG1153" s="2">
        <v>88556</v>
      </c>
      <c r="AH1153" s="7" t="str">
        <f>IF(COUNTIF(Returns!$A$2:$A$1635,Orders!AG1153)&gt;0,"Returned","Not Returned")</f>
        <v>Not Returned</v>
      </c>
    </row>
    <row r="1154" spans="5:34" ht="12.75" customHeight="1" thickTop="1" thickBot="1" x14ac:dyDescent="0.3">
      <c r="E1154" s="11">
        <v>20825</v>
      </c>
      <c r="F1154" s="12" t="s">
        <v>25</v>
      </c>
      <c r="G1154" s="12">
        <v>0.01</v>
      </c>
      <c r="H1154" s="12">
        <v>10.52</v>
      </c>
      <c r="I1154" s="12">
        <v>7.94</v>
      </c>
      <c r="J1154" s="12">
        <v>2072</v>
      </c>
      <c r="K1154" s="7" t="str">
        <f>IF(COUNTIF(Table1[Customer ID],Table1[[#This Row],[Customer ID]])&gt;1,"Repeat Customer","One-Time Customer")</f>
        <v>Repeat Customer</v>
      </c>
      <c r="L1154" s="12" t="s">
        <v>1995</v>
      </c>
      <c r="M1154" s="12" t="s">
        <v>49</v>
      </c>
      <c r="N1154" s="12" t="s">
        <v>28</v>
      </c>
      <c r="O1154" s="12" t="s">
        <v>41</v>
      </c>
      <c r="P1154" s="12" t="s">
        <v>50</v>
      </c>
      <c r="Q1154" s="12" t="s">
        <v>51</v>
      </c>
      <c r="R1154" s="12" t="s">
        <v>1998</v>
      </c>
      <c r="S1154" s="12">
        <v>0.52</v>
      </c>
      <c r="T1154" s="7">
        <f>Table1[[#This Row],[Profit]]/Table1[[#This Row],[Sales]]</f>
        <v>-0.1276397966594045</v>
      </c>
      <c r="U1154" s="12" t="s">
        <v>33</v>
      </c>
      <c r="V1154" s="12" t="s">
        <v>61</v>
      </c>
      <c r="W1154" s="12" t="s">
        <v>300</v>
      </c>
      <c r="X1154" s="12" t="s">
        <v>1997</v>
      </c>
      <c r="Y1154" s="12">
        <v>48505</v>
      </c>
      <c r="Z1154" s="13">
        <v>42046</v>
      </c>
      <c r="AA1154" s="14" t="str">
        <f>TEXT(Table1[[#This Row],[Order Date]],"mmmm")</f>
        <v>February</v>
      </c>
      <c r="AB1154" s="8" t="str">
        <f>TEXT(Table1[[#This Row],[Order Date]],"yyyy")</f>
        <v>2015</v>
      </c>
      <c r="AC1154" s="13">
        <v>42048</v>
      </c>
      <c r="AD1154" s="12">
        <v>-15.818400000000002</v>
      </c>
      <c r="AE1154" s="12">
        <v>11</v>
      </c>
      <c r="AF1154" s="12">
        <v>123.93</v>
      </c>
      <c r="AG1154" s="12">
        <v>88556</v>
      </c>
      <c r="AH1154" s="7" t="str">
        <f>IF(COUNTIF(Returns!$A$2:$A$1635,Orders!AG1154)&gt;0,"Returned","Not Returned")</f>
        <v>Not Returned</v>
      </c>
    </row>
    <row r="1155" spans="5:34" ht="12.75" customHeight="1" thickTop="1" thickBot="1" x14ac:dyDescent="0.3">
      <c r="E1155" s="9">
        <v>20826</v>
      </c>
      <c r="F1155" s="2" t="s">
        <v>25</v>
      </c>
      <c r="G1155" s="2">
        <v>0.02</v>
      </c>
      <c r="H1155" s="2">
        <v>5.98</v>
      </c>
      <c r="I1155" s="2">
        <v>7.5</v>
      </c>
      <c r="J1155" s="2">
        <v>2072</v>
      </c>
      <c r="K1155" s="7" t="str">
        <f>IF(COUNTIF(Table1[Customer ID],Table1[[#This Row],[Customer ID]])&gt;1,"Repeat Customer","One-Time Customer")</f>
        <v>Repeat Customer</v>
      </c>
      <c r="L1155" s="2" t="s">
        <v>1995</v>
      </c>
      <c r="M1155" s="2" t="s">
        <v>27</v>
      </c>
      <c r="N1155" s="2" t="s">
        <v>28</v>
      </c>
      <c r="O1155" s="2" t="s">
        <v>29</v>
      </c>
      <c r="P1155" s="2" t="s">
        <v>93</v>
      </c>
      <c r="Q1155" s="2" t="s">
        <v>59</v>
      </c>
      <c r="R1155" s="2" t="s">
        <v>1999</v>
      </c>
      <c r="S1155" s="2">
        <v>0.4</v>
      </c>
      <c r="T1155" s="7">
        <f>Table1[[#This Row],[Profit]]/Table1[[#This Row],[Sales]]</f>
        <v>-0.59421455938697332</v>
      </c>
      <c r="U1155" s="2" t="s">
        <v>33</v>
      </c>
      <c r="V1155" s="2" t="s">
        <v>61</v>
      </c>
      <c r="W1155" s="2" t="s">
        <v>300</v>
      </c>
      <c r="X1155" s="2" t="s">
        <v>1997</v>
      </c>
      <c r="Y1155" s="2">
        <v>48505</v>
      </c>
      <c r="Z1155" s="10">
        <v>42046</v>
      </c>
      <c r="AA1155" s="14" t="str">
        <f>TEXT(Table1[[#This Row],[Order Date]],"mmmm")</f>
        <v>February</v>
      </c>
      <c r="AB1155" s="8" t="str">
        <f>TEXT(Table1[[#This Row],[Order Date]],"yyyy")</f>
        <v>2015</v>
      </c>
      <c r="AC1155" s="10">
        <v>42048</v>
      </c>
      <c r="AD1155" s="2">
        <v>-55.832400000000007</v>
      </c>
      <c r="AE1155" s="2">
        <v>14</v>
      </c>
      <c r="AF1155" s="2">
        <v>93.96</v>
      </c>
      <c r="AG1155" s="2">
        <v>88556</v>
      </c>
      <c r="AH1155" s="7" t="str">
        <f>IF(COUNTIF(Returns!$A$2:$A$1635,Orders!AG1155)&gt;0,"Returned","Not Returned")</f>
        <v>Not Returned</v>
      </c>
    </row>
    <row r="1156" spans="5:34" ht="12.75" customHeight="1" thickTop="1" thickBot="1" x14ac:dyDescent="0.3">
      <c r="E1156" s="11">
        <v>24677</v>
      </c>
      <c r="F1156" s="12" t="s">
        <v>37</v>
      </c>
      <c r="G1156" s="12">
        <v>0.05</v>
      </c>
      <c r="H1156" s="12">
        <v>291.73</v>
      </c>
      <c r="I1156" s="12">
        <v>48.8</v>
      </c>
      <c r="J1156" s="12">
        <v>2073</v>
      </c>
      <c r="K1156" s="7" t="str">
        <f>IF(COUNTIF(Table1[Customer ID],Table1[[#This Row],[Customer ID]])&gt;1,"Repeat Customer","One-Time Customer")</f>
        <v>One-Time Customer</v>
      </c>
      <c r="L1156" s="12" t="s">
        <v>2000</v>
      </c>
      <c r="M1156" s="12" t="s">
        <v>39</v>
      </c>
      <c r="N1156" s="12" t="s">
        <v>114</v>
      </c>
      <c r="O1156" s="12" t="s">
        <v>41</v>
      </c>
      <c r="P1156" s="12" t="s">
        <v>42</v>
      </c>
      <c r="Q1156" s="12" t="s">
        <v>43</v>
      </c>
      <c r="R1156" s="12" t="s">
        <v>145</v>
      </c>
      <c r="S1156" s="12">
        <v>0.56000000000000005</v>
      </c>
      <c r="T1156" s="7">
        <f>Table1[[#This Row],[Profit]]/Table1[[#This Row],[Sales]]</f>
        <v>0.30267145473243107</v>
      </c>
      <c r="U1156" s="12" t="s">
        <v>33</v>
      </c>
      <c r="V1156" s="12" t="s">
        <v>61</v>
      </c>
      <c r="W1156" s="12" t="s">
        <v>300</v>
      </c>
      <c r="X1156" s="12" t="s">
        <v>2001</v>
      </c>
      <c r="Y1156" s="12">
        <v>48135</v>
      </c>
      <c r="Z1156" s="13">
        <v>42101</v>
      </c>
      <c r="AA1156" s="14" t="str">
        <f>TEXT(Table1[[#This Row],[Order Date]],"mmmm")</f>
        <v>April</v>
      </c>
      <c r="AB1156" s="8" t="str">
        <f>TEXT(Table1[[#This Row],[Order Date]],"yyyy")</f>
        <v>2015</v>
      </c>
      <c r="AC1156" s="13">
        <v>42103</v>
      </c>
      <c r="AD1156" s="12">
        <v>550.38080000000002</v>
      </c>
      <c r="AE1156" s="12">
        <v>6</v>
      </c>
      <c r="AF1156" s="12">
        <v>1818.41</v>
      </c>
      <c r="AG1156" s="12">
        <v>88557</v>
      </c>
      <c r="AH1156" s="7" t="str">
        <f>IF(COUNTIF(Returns!$A$2:$A$1635,Orders!AG1156)&gt;0,"Returned","Not Returned")</f>
        <v>Not Returned</v>
      </c>
    </row>
    <row r="1157" spans="5:34" ht="12.75" customHeight="1" thickTop="1" thickBot="1" x14ac:dyDescent="0.3">
      <c r="E1157" s="9">
        <v>24094</v>
      </c>
      <c r="F1157" s="2" t="s">
        <v>106</v>
      </c>
      <c r="G1157" s="2">
        <v>0.09</v>
      </c>
      <c r="H1157" s="2">
        <v>1.48</v>
      </c>
      <c r="I1157" s="2">
        <v>0.7</v>
      </c>
      <c r="J1157" s="2">
        <v>2081</v>
      </c>
      <c r="K1157" s="7" t="str">
        <f>IF(COUNTIF(Table1[Customer ID],Table1[[#This Row],[Customer ID]])&gt;1,"Repeat Customer","One-Time Customer")</f>
        <v>One-Time Customer</v>
      </c>
      <c r="L1157" s="2" t="s">
        <v>2002</v>
      </c>
      <c r="M1157" s="2" t="s">
        <v>49</v>
      </c>
      <c r="N1157" s="2" t="s">
        <v>28</v>
      </c>
      <c r="O1157" s="2" t="s">
        <v>29</v>
      </c>
      <c r="P1157" s="2" t="s">
        <v>66</v>
      </c>
      <c r="Q1157" s="2" t="s">
        <v>31</v>
      </c>
      <c r="R1157" s="2" t="s">
        <v>2003</v>
      </c>
      <c r="S1157" s="2">
        <v>0.37</v>
      </c>
      <c r="T1157" s="7">
        <f>Table1[[#This Row],[Profit]]/Table1[[#This Row],[Sales]]</f>
        <v>0.18770949720670391</v>
      </c>
      <c r="U1157" s="2" t="s">
        <v>33</v>
      </c>
      <c r="V1157" s="2" t="s">
        <v>53</v>
      </c>
      <c r="W1157" s="2" t="s">
        <v>71</v>
      </c>
      <c r="X1157" s="2" t="s">
        <v>2004</v>
      </c>
      <c r="Y1157" s="2">
        <v>14853</v>
      </c>
      <c r="Z1157" s="10">
        <v>42007</v>
      </c>
      <c r="AA1157" s="14" t="str">
        <f>TEXT(Table1[[#This Row],[Order Date]],"mmmm")</f>
        <v>January</v>
      </c>
      <c r="AB1157" s="8" t="str">
        <f>TEXT(Table1[[#This Row],[Order Date]],"yyyy")</f>
        <v>2015</v>
      </c>
      <c r="AC1157" s="10">
        <v>42009</v>
      </c>
      <c r="AD1157" s="2">
        <v>1.68</v>
      </c>
      <c r="AE1157" s="2">
        <v>6</v>
      </c>
      <c r="AF1157" s="2">
        <v>8.9499999999999993</v>
      </c>
      <c r="AG1157" s="2">
        <v>86092</v>
      </c>
      <c r="AH1157" s="7" t="str">
        <f>IF(COUNTIF(Returns!$A$2:$A$1635,Orders!AG1157)&gt;0,"Returned","Not Returned")</f>
        <v>Not Returned</v>
      </c>
    </row>
    <row r="1158" spans="5:34" ht="12.75" customHeight="1" thickTop="1" thickBot="1" x14ac:dyDescent="0.3">
      <c r="E1158" s="11">
        <v>21697</v>
      </c>
      <c r="F1158" s="12" t="s">
        <v>106</v>
      </c>
      <c r="G1158" s="12">
        <v>0.06</v>
      </c>
      <c r="H1158" s="12">
        <v>38.06</v>
      </c>
      <c r="I1158" s="12">
        <v>4.5</v>
      </c>
      <c r="J1158" s="12">
        <v>2089</v>
      </c>
      <c r="K1158" s="7" t="str">
        <f>IF(COUNTIF(Table1[Customer ID],Table1[[#This Row],[Customer ID]])&gt;1,"Repeat Customer","One-Time Customer")</f>
        <v>Repeat Customer</v>
      </c>
      <c r="L1158" s="12" t="s">
        <v>2005</v>
      </c>
      <c r="M1158" s="12" t="s">
        <v>49</v>
      </c>
      <c r="N1158" s="12" t="s">
        <v>28</v>
      </c>
      <c r="O1158" s="12" t="s">
        <v>29</v>
      </c>
      <c r="P1158" s="12" t="s">
        <v>257</v>
      </c>
      <c r="Q1158" s="12" t="s">
        <v>59</v>
      </c>
      <c r="R1158" s="12" t="s">
        <v>2006</v>
      </c>
      <c r="S1158" s="12">
        <v>0.56000000000000005</v>
      </c>
      <c r="T1158" s="7">
        <f>Table1[[#This Row],[Profit]]/Table1[[#This Row],[Sales]]</f>
        <v>0.69</v>
      </c>
      <c r="U1158" s="12" t="s">
        <v>33</v>
      </c>
      <c r="V1158" s="12" t="s">
        <v>53</v>
      </c>
      <c r="W1158" s="12" t="s">
        <v>71</v>
      </c>
      <c r="X1158" s="12" t="s">
        <v>2007</v>
      </c>
      <c r="Y1158" s="12">
        <v>10956</v>
      </c>
      <c r="Z1158" s="13">
        <v>42185</v>
      </c>
      <c r="AA1158" s="14" t="str">
        <f>TEXT(Table1[[#This Row],[Order Date]],"mmmm")</f>
        <v>June</v>
      </c>
      <c r="AB1158" s="8" t="str">
        <f>TEXT(Table1[[#This Row],[Order Date]],"yyyy")</f>
        <v>2015</v>
      </c>
      <c r="AC1158" s="13">
        <v>42191</v>
      </c>
      <c r="AD1158" s="12">
        <v>450.45959999999997</v>
      </c>
      <c r="AE1158" s="12">
        <v>17</v>
      </c>
      <c r="AF1158" s="12">
        <v>652.84</v>
      </c>
      <c r="AG1158" s="12">
        <v>88348</v>
      </c>
      <c r="AH1158" s="7" t="str">
        <f>IF(COUNTIF(Returns!$A$2:$A$1635,Orders!AG1158)&gt;0,"Returned","Not Returned")</f>
        <v>Not Returned</v>
      </c>
    </row>
    <row r="1159" spans="5:34" ht="12.75" customHeight="1" thickTop="1" thickBot="1" x14ac:dyDescent="0.3">
      <c r="E1159" s="9">
        <v>21698</v>
      </c>
      <c r="F1159" s="2" t="s">
        <v>106</v>
      </c>
      <c r="G1159" s="2">
        <v>0.08</v>
      </c>
      <c r="H1159" s="2">
        <v>599.99</v>
      </c>
      <c r="I1159" s="2">
        <v>24.49</v>
      </c>
      <c r="J1159" s="2">
        <v>2089</v>
      </c>
      <c r="K1159" s="7" t="str">
        <f>IF(COUNTIF(Table1[Customer ID],Table1[[#This Row],[Customer ID]])&gt;1,"Repeat Customer","One-Time Customer")</f>
        <v>Repeat Customer</v>
      </c>
      <c r="L1159" s="2" t="s">
        <v>2005</v>
      </c>
      <c r="M1159" s="2" t="s">
        <v>49</v>
      </c>
      <c r="N1159" s="2" t="s">
        <v>28</v>
      </c>
      <c r="O1159" s="2" t="s">
        <v>77</v>
      </c>
      <c r="P1159" s="2" t="s">
        <v>587</v>
      </c>
      <c r="Q1159" s="2" t="s">
        <v>236</v>
      </c>
      <c r="R1159" s="2" t="s">
        <v>2008</v>
      </c>
      <c r="S1159" s="2">
        <v>0.37</v>
      </c>
      <c r="T1159" s="7">
        <f>Table1[[#This Row],[Profit]]/Table1[[#This Row],[Sales]]</f>
        <v>0.68999999999999984</v>
      </c>
      <c r="U1159" s="2" t="s">
        <v>33</v>
      </c>
      <c r="V1159" s="2" t="s">
        <v>53</v>
      </c>
      <c r="W1159" s="2" t="s">
        <v>71</v>
      </c>
      <c r="X1159" s="2" t="s">
        <v>2007</v>
      </c>
      <c r="Y1159" s="2">
        <v>10956</v>
      </c>
      <c r="Z1159" s="10">
        <v>42185</v>
      </c>
      <c r="AA1159" s="14" t="str">
        <f>TEXT(Table1[[#This Row],[Order Date]],"mmmm")</f>
        <v>June</v>
      </c>
      <c r="AB1159" s="8" t="str">
        <f>TEXT(Table1[[#This Row],[Order Date]],"yyyy")</f>
        <v>2015</v>
      </c>
      <c r="AC1159" s="10">
        <v>42193</v>
      </c>
      <c r="AD1159" s="2">
        <v>8798.1830999999984</v>
      </c>
      <c r="AE1159" s="2">
        <v>22</v>
      </c>
      <c r="AF1159" s="2">
        <v>12750.99</v>
      </c>
      <c r="AG1159" s="2">
        <v>88348</v>
      </c>
      <c r="AH1159" s="7" t="str">
        <f>IF(COUNTIF(Returns!$A$2:$A$1635,Orders!AG1159)&gt;0,"Returned","Not Returned")</f>
        <v>Not Returned</v>
      </c>
    </row>
    <row r="1160" spans="5:34" ht="12.75" customHeight="1" thickTop="1" thickBot="1" x14ac:dyDescent="0.3">
      <c r="E1160" s="11">
        <v>21699</v>
      </c>
      <c r="F1160" s="12" t="s">
        <v>106</v>
      </c>
      <c r="G1160" s="12">
        <v>0.1</v>
      </c>
      <c r="H1160" s="12">
        <v>3.98</v>
      </c>
      <c r="I1160" s="12">
        <v>2.97</v>
      </c>
      <c r="J1160" s="12">
        <v>2089</v>
      </c>
      <c r="K1160" s="7" t="str">
        <f>IF(COUNTIF(Table1[Customer ID],Table1[[#This Row],[Customer ID]])&gt;1,"Repeat Customer","One-Time Customer")</f>
        <v>Repeat Customer</v>
      </c>
      <c r="L1160" s="12" t="s">
        <v>2005</v>
      </c>
      <c r="M1160" s="12" t="s">
        <v>27</v>
      </c>
      <c r="N1160" s="12" t="s">
        <v>28</v>
      </c>
      <c r="O1160" s="12" t="s">
        <v>29</v>
      </c>
      <c r="P1160" s="12" t="s">
        <v>93</v>
      </c>
      <c r="Q1160" s="12" t="s">
        <v>31</v>
      </c>
      <c r="R1160" s="12" t="s">
        <v>2009</v>
      </c>
      <c r="S1160" s="12">
        <v>0.35</v>
      </c>
      <c r="T1160" s="7">
        <f>Table1[[#This Row],[Profit]]/Table1[[#This Row],[Sales]]</f>
        <v>-0.26217137293086662</v>
      </c>
      <c r="U1160" s="12" t="s">
        <v>33</v>
      </c>
      <c r="V1160" s="12" t="s">
        <v>53</v>
      </c>
      <c r="W1160" s="12" t="s">
        <v>71</v>
      </c>
      <c r="X1160" s="12" t="s">
        <v>2007</v>
      </c>
      <c r="Y1160" s="12">
        <v>10956</v>
      </c>
      <c r="Z1160" s="13">
        <v>42185</v>
      </c>
      <c r="AA1160" s="14" t="str">
        <f>TEXT(Table1[[#This Row],[Order Date]],"mmmm")</f>
        <v>June</v>
      </c>
      <c r="AB1160" s="8" t="str">
        <f>TEXT(Table1[[#This Row],[Order Date]],"yyyy")</f>
        <v>2015</v>
      </c>
      <c r="AC1160" s="13">
        <v>42189</v>
      </c>
      <c r="AD1160" s="12">
        <v>-5.3849999999999998</v>
      </c>
      <c r="AE1160" s="12">
        <v>5</v>
      </c>
      <c r="AF1160" s="12">
        <v>20.54</v>
      </c>
      <c r="AG1160" s="12">
        <v>88348</v>
      </c>
      <c r="AH1160" s="7" t="str">
        <f>IF(COUNTIF(Returns!$A$2:$A$1635,Orders!AG1160)&gt;0,"Returned","Not Returned")</f>
        <v>Not Returned</v>
      </c>
    </row>
    <row r="1161" spans="5:34" ht="12.75" customHeight="1" thickTop="1" thickBot="1" x14ac:dyDescent="0.3">
      <c r="E1161" s="9">
        <v>18696</v>
      </c>
      <c r="F1161" s="2" t="s">
        <v>56</v>
      </c>
      <c r="G1161" s="2">
        <v>0.08</v>
      </c>
      <c r="H1161" s="2">
        <v>400.98</v>
      </c>
      <c r="I1161" s="2">
        <v>42.52</v>
      </c>
      <c r="J1161" s="2">
        <v>2094</v>
      </c>
      <c r="K1161" s="7" t="str">
        <f>IF(COUNTIF(Table1[Customer ID],Table1[[#This Row],[Customer ID]])&gt;1,"Repeat Customer","One-Time Customer")</f>
        <v>One-Time Customer</v>
      </c>
      <c r="L1161" s="2" t="s">
        <v>2010</v>
      </c>
      <c r="M1161" s="2" t="s">
        <v>39</v>
      </c>
      <c r="N1161" s="2" t="s">
        <v>28</v>
      </c>
      <c r="O1161" s="2" t="s">
        <v>41</v>
      </c>
      <c r="P1161" s="2" t="s">
        <v>152</v>
      </c>
      <c r="Q1161" s="2" t="s">
        <v>121</v>
      </c>
      <c r="R1161" s="2" t="s">
        <v>1094</v>
      </c>
      <c r="S1161" s="2">
        <v>0.71</v>
      </c>
      <c r="T1161" s="7">
        <f>Table1[[#This Row],[Profit]]/Table1[[#This Row],[Sales]]</f>
        <v>0.38672920036122266</v>
      </c>
      <c r="U1161" s="2" t="s">
        <v>33</v>
      </c>
      <c r="V1161" s="2" t="s">
        <v>34</v>
      </c>
      <c r="W1161" s="2" t="s">
        <v>45</v>
      </c>
      <c r="X1161" s="2" t="s">
        <v>2011</v>
      </c>
      <c r="Y1161" s="2">
        <v>95928</v>
      </c>
      <c r="Z1161" s="10">
        <v>42040</v>
      </c>
      <c r="AA1161" s="14" t="str">
        <f>TEXT(Table1[[#This Row],[Order Date]],"mmmm")</f>
        <v>February</v>
      </c>
      <c r="AB1161" s="8" t="str">
        <f>TEXT(Table1[[#This Row],[Order Date]],"yyyy")</f>
        <v>2015</v>
      </c>
      <c r="AC1161" s="10">
        <v>42041</v>
      </c>
      <c r="AD1161" s="2">
        <v>3031.9724000000001</v>
      </c>
      <c r="AE1161" s="2">
        <v>20</v>
      </c>
      <c r="AF1161" s="2">
        <v>7840.04</v>
      </c>
      <c r="AG1161" s="2">
        <v>86629</v>
      </c>
      <c r="AH1161" s="7" t="str">
        <f>IF(COUNTIF(Returns!$A$2:$A$1635,Orders!AG1161)&gt;0,"Returned","Not Returned")</f>
        <v>Not Returned</v>
      </c>
    </row>
    <row r="1162" spans="5:34" ht="12.75" customHeight="1" thickTop="1" thickBot="1" x14ac:dyDescent="0.3">
      <c r="E1162" s="11">
        <v>18417</v>
      </c>
      <c r="F1162" s="12" t="s">
        <v>56</v>
      </c>
      <c r="G1162" s="12">
        <v>0.1</v>
      </c>
      <c r="H1162" s="12">
        <v>300.97000000000003</v>
      </c>
      <c r="I1162" s="12">
        <v>7.18</v>
      </c>
      <c r="J1162" s="12">
        <v>2097</v>
      </c>
      <c r="K1162" s="7" t="str">
        <f>IF(COUNTIF(Table1[Customer ID],Table1[[#This Row],[Customer ID]])&gt;1,"Repeat Customer","One-Time Customer")</f>
        <v>One-Time Customer</v>
      </c>
      <c r="L1162" s="12" t="s">
        <v>2012</v>
      </c>
      <c r="M1162" s="12" t="s">
        <v>49</v>
      </c>
      <c r="N1162" s="12" t="s">
        <v>40</v>
      </c>
      <c r="O1162" s="12" t="s">
        <v>77</v>
      </c>
      <c r="P1162" s="12" t="s">
        <v>180</v>
      </c>
      <c r="Q1162" s="12" t="s">
        <v>59</v>
      </c>
      <c r="R1162" s="12" t="s">
        <v>1089</v>
      </c>
      <c r="S1162" s="12">
        <v>0.48</v>
      </c>
      <c r="T1162" s="7">
        <f>Table1[[#This Row],[Profit]]/Table1[[#This Row],[Sales]]</f>
        <v>0.12612100554677291</v>
      </c>
      <c r="U1162" s="12" t="s">
        <v>33</v>
      </c>
      <c r="V1162" s="12" t="s">
        <v>136</v>
      </c>
      <c r="W1162" s="12" t="s">
        <v>932</v>
      </c>
      <c r="X1162" s="12" t="s">
        <v>933</v>
      </c>
      <c r="Y1162" s="12">
        <v>29915</v>
      </c>
      <c r="Z1162" s="13">
        <v>42112</v>
      </c>
      <c r="AA1162" s="14" t="str">
        <f>TEXT(Table1[[#This Row],[Order Date]],"mmmm")</f>
        <v>April</v>
      </c>
      <c r="AB1162" s="8" t="str">
        <f>TEXT(Table1[[#This Row],[Order Date]],"yyyy")</f>
        <v>2015</v>
      </c>
      <c r="AC1162" s="13">
        <v>42113</v>
      </c>
      <c r="AD1162" s="12">
        <v>138.018</v>
      </c>
      <c r="AE1162" s="12">
        <v>4</v>
      </c>
      <c r="AF1162" s="12">
        <v>1094.33</v>
      </c>
      <c r="AG1162" s="12">
        <v>87889</v>
      </c>
      <c r="AH1162" s="7" t="str">
        <f>IF(COUNTIF(Returns!$A$2:$A$1635,Orders!AG1162)&gt;0,"Returned","Not Returned")</f>
        <v>Not Returned</v>
      </c>
    </row>
    <row r="1163" spans="5:34" ht="12.75" customHeight="1" thickTop="1" thickBot="1" x14ac:dyDescent="0.3">
      <c r="E1163" s="9">
        <v>18418</v>
      </c>
      <c r="F1163" s="2" t="s">
        <v>56</v>
      </c>
      <c r="G1163" s="2">
        <v>0.06</v>
      </c>
      <c r="H1163" s="2">
        <v>39.89</v>
      </c>
      <c r="I1163" s="2">
        <v>3.04</v>
      </c>
      <c r="J1163" s="2">
        <v>2098</v>
      </c>
      <c r="K1163" s="7" t="str">
        <f>IF(COUNTIF(Table1[Customer ID],Table1[[#This Row],[Customer ID]])&gt;1,"Repeat Customer","One-Time Customer")</f>
        <v>One-Time Customer</v>
      </c>
      <c r="L1163" s="2" t="s">
        <v>2013</v>
      </c>
      <c r="M1163" s="2" t="s">
        <v>49</v>
      </c>
      <c r="N1163" s="2" t="s">
        <v>40</v>
      </c>
      <c r="O1163" s="2" t="s">
        <v>41</v>
      </c>
      <c r="P1163" s="2" t="s">
        <v>50</v>
      </c>
      <c r="Q1163" s="2" t="s">
        <v>31</v>
      </c>
      <c r="R1163" s="2" t="s">
        <v>2014</v>
      </c>
      <c r="S1163" s="2">
        <v>0.53</v>
      </c>
      <c r="T1163" s="7">
        <f>Table1[[#This Row],[Profit]]/Table1[[#This Row],[Sales]]</f>
        <v>9.9684591122394028E-2</v>
      </c>
      <c r="U1163" s="2" t="s">
        <v>33</v>
      </c>
      <c r="V1163" s="2" t="s">
        <v>136</v>
      </c>
      <c r="W1163" s="2" t="s">
        <v>932</v>
      </c>
      <c r="X1163" s="2" t="s">
        <v>2015</v>
      </c>
      <c r="Y1163" s="2">
        <v>29464</v>
      </c>
      <c r="Z1163" s="10">
        <v>42112</v>
      </c>
      <c r="AA1163" s="14" t="str">
        <f>TEXT(Table1[[#This Row],[Order Date]],"mmmm")</f>
        <v>April</v>
      </c>
      <c r="AB1163" s="8" t="str">
        <f>TEXT(Table1[[#This Row],[Order Date]],"yyyy")</f>
        <v>2015</v>
      </c>
      <c r="AC1163" s="10">
        <v>42114</v>
      </c>
      <c r="AD1163" s="2">
        <v>38.874000000000002</v>
      </c>
      <c r="AE1163" s="2">
        <v>10</v>
      </c>
      <c r="AF1163" s="2">
        <v>389.97</v>
      </c>
      <c r="AG1163" s="2">
        <v>87889</v>
      </c>
      <c r="AH1163" s="7" t="str">
        <f>IF(COUNTIF(Returns!$A$2:$A$1635,Orders!AG1163)&gt;0,"Returned","Not Returned")</f>
        <v>Not Returned</v>
      </c>
    </row>
    <row r="1164" spans="5:34" ht="12.75" customHeight="1" thickTop="1" thickBot="1" x14ac:dyDescent="0.3">
      <c r="E1164" s="11">
        <v>22234</v>
      </c>
      <c r="F1164" s="12" t="s">
        <v>37</v>
      </c>
      <c r="G1164" s="12">
        <v>7.0000000000000007E-2</v>
      </c>
      <c r="H1164" s="12">
        <v>14.56</v>
      </c>
      <c r="I1164" s="12">
        <v>3.5</v>
      </c>
      <c r="J1164" s="12">
        <v>2099</v>
      </c>
      <c r="K1164" s="7" t="str">
        <f>IF(COUNTIF(Table1[Customer ID],Table1[[#This Row],[Customer ID]])&gt;1,"Repeat Customer","One-Time Customer")</f>
        <v>One-Time Customer</v>
      </c>
      <c r="L1164" s="12" t="s">
        <v>2016</v>
      </c>
      <c r="M1164" s="12" t="s">
        <v>49</v>
      </c>
      <c r="N1164" s="12" t="s">
        <v>40</v>
      </c>
      <c r="O1164" s="12" t="s">
        <v>29</v>
      </c>
      <c r="P1164" s="12" t="s">
        <v>257</v>
      </c>
      <c r="Q1164" s="12" t="s">
        <v>59</v>
      </c>
      <c r="R1164" s="12" t="s">
        <v>905</v>
      </c>
      <c r="S1164" s="12">
        <v>0.57999999999999996</v>
      </c>
      <c r="T1164" s="7">
        <f>Table1[[#This Row],[Profit]]/Table1[[#This Row],[Sales]]</f>
        <v>-0.53821964771249564</v>
      </c>
      <c r="U1164" s="12" t="s">
        <v>33</v>
      </c>
      <c r="V1164" s="12" t="s">
        <v>136</v>
      </c>
      <c r="W1164" s="12" t="s">
        <v>932</v>
      </c>
      <c r="X1164" s="12" t="s">
        <v>2017</v>
      </c>
      <c r="Y1164" s="12">
        <v>29577</v>
      </c>
      <c r="Z1164" s="13">
        <v>42012</v>
      </c>
      <c r="AA1164" s="14" t="str">
        <f>TEXT(Table1[[#This Row],[Order Date]],"mmmm")</f>
        <v>January</v>
      </c>
      <c r="AB1164" s="8" t="str">
        <f>TEXT(Table1[[#This Row],[Order Date]],"yyyy")</f>
        <v>2015</v>
      </c>
      <c r="AC1164" s="13">
        <v>42013</v>
      </c>
      <c r="AD1164" s="12">
        <v>-45.528000000000006</v>
      </c>
      <c r="AE1164" s="12">
        <v>6</v>
      </c>
      <c r="AF1164" s="12">
        <v>84.59</v>
      </c>
      <c r="AG1164" s="12">
        <v>87888</v>
      </c>
      <c r="AH1164" s="7" t="str">
        <f>IF(COUNTIF(Returns!$A$2:$A$1635,Orders!AG1164)&gt;0,"Returned","Not Returned")</f>
        <v>Not Returned</v>
      </c>
    </row>
    <row r="1165" spans="5:34" ht="12.75" customHeight="1" thickTop="1" thickBot="1" x14ac:dyDescent="0.3">
      <c r="E1165" s="9">
        <v>5501</v>
      </c>
      <c r="F1165" s="2" t="s">
        <v>56</v>
      </c>
      <c r="G1165" s="2">
        <v>0.05</v>
      </c>
      <c r="H1165" s="2">
        <v>399.98</v>
      </c>
      <c r="I1165" s="2">
        <v>12.06</v>
      </c>
      <c r="J1165" s="2">
        <v>2107</v>
      </c>
      <c r="K1165" s="7" t="str">
        <f>IF(COUNTIF(Table1[Customer ID],Table1[[#This Row],[Customer ID]])&gt;1,"Repeat Customer","One-Time Customer")</f>
        <v>Repeat Customer</v>
      </c>
      <c r="L1165" s="2" t="s">
        <v>2018</v>
      </c>
      <c r="M1165" s="2" t="s">
        <v>39</v>
      </c>
      <c r="N1165" s="2" t="s">
        <v>28</v>
      </c>
      <c r="O1165" s="2" t="s">
        <v>77</v>
      </c>
      <c r="P1165" s="2" t="s">
        <v>85</v>
      </c>
      <c r="Q1165" s="2" t="s">
        <v>121</v>
      </c>
      <c r="R1165" s="2" t="s">
        <v>264</v>
      </c>
      <c r="S1165" s="2">
        <v>0.56000000000000005</v>
      </c>
      <c r="T1165" s="7">
        <f>Table1[[#This Row],[Profit]]/Table1[[#This Row],[Sales]]</f>
        <v>5.8715882946852711E-2</v>
      </c>
      <c r="U1165" s="2" t="s">
        <v>33</v>
      </c>
      <c r="V1165" s="2" t="s">
        <v>61</v>
      </c>
      <c r="W1165" s="2" t="s">
        <v>178</v>
      </c>
      <c r="X1165" s="2" t="s">
        <v>179</v>
      </c>
      <c r="Y1165" s="2">
        <v>60601</v>
      </c>
      <c r="Z1165" s="10">
        <v>42161</v>
      </c>
      <c r="AA1165" s="14" t="str">
        <f>TEXT(Table1[[#This Row],[Order Date]],"mmmm")</f>
        <v>June</v>
      </c>
      <c r="AB1165" s="8" t="str">
        <f>TEXT(Table1[[#This Row],[Order Date]],"yyyy")</f>
        <v>2015</v>
      </c>
      <c r="AC1165" s="10">
        <v>42161</v>
      </c>
      <c r="AD1165" s="2">
        <v>567.59</v>
      </c>
      <c r="AE1165" s="2">
        <v>24</v>
      </c>
      <c r="AF1165" s="2">
        <v>9666.7199999999993</v>
      </c>
      <c r="AG1165" s="2">
        <v>39015</v>
      </c>
      <c r="AH1165" s="7" t="str">
        <f>IF(COUNTIF(Returns!$A$2:$A$1635,Orders!AG1165)&gt;0,"Returned","Not Returned")</f>
        <v>Not Returned</v>
      </c>
    </row>
    <row r="1166" spans="5:34" ht="12.75" customHeight="1" thickTop="1" thickBot="1" x14ac:dyDescent="0.3">
      <c r="E1166" s="11">
        <v>5502</v>
      </c>
      <c r="F1166" s="12" t="s">
        <v>56</v>
      </c>
      <c r="G1166" s="12">
        <v>7.0000000000000007E-2</v>
      </c>
      <c r="H1166" s="12">
        <v>6.48</v>
      </c>
      <c r="I1166" s="12">
        <v>5.74</v>
      </c>
      <c r="J1166" s="12">
        <v>2107</v>
      </c>
      <c r="K1166" s="7" t="str">
        <f>IF(COUNTIF(Table1[Customer ID],Table1[[#This Row],[Customer ID]])&gt;1,"Repeat Customer","One-Time Customer")</f>
        <v>Repeat Customer</v>
      </c>
      <c r="L1166" s="12" t="s">
        <v>2018</v>
      </c>
      <c r="M1166" s="12" t="s">
        <v>49</v>
      </c>
      <c r="N1166" s="12" t="s">
        <v>28</v>
      </c>
      <c r="O1166" s="12" t="s">
        <v>29</v>
      </c>
      <c r="P1166" s="12" t="s">
        <v>93</v>
      </c>
      <c r="Q1166" s="12" t="s">
        <v>59</v>
      </c>
      <c r="R1166" s="12" t="s">
        <v>2019</v>
      </c>
      <c r="S1166" s="12">
        <v>0.37</v>
      </c>
      <c r="T1166" s="7">
        <f>Table1[[#This Row],[Profit]]/Table1[[#This Row],[Sales]]</f>
        <v>-0.21139842472878584</v>
      </c>
      <c r="U1166" s="12" t="s">
        <v>33</v>
      </c>
      <c r="V1166" s="12" t="s">
        <v>61</v>
      </c>
      <c r="W1166" s="12" t="s">
        <v>178</v>
      </c>
      <c r="X1166" s="12" t="s">
        <v>179</v>
      </c>
      <c r="Y1166" s="12">
        <v>60601</v>
      </c>
      <c r="Z1166" s="13">
        <v>42161</v>
      </c>
      <c r="AA1166" s="14" t="str">
        <f>TEXT(Table1[[#This Row],[Order Date]],"mmmm")</f>
        <v>June</v>
      </c>
      <c r="AB1166" s="8" t="str">
        <f>TEXT(Table1[[#This Row],[Order Date]],"yyyy")</f>
        <v>2015</v>
      </c>
      <c r="AC1166" s="13">
        <v>42161</v>
      </c>
      <c r="AD1166" s="12">
        <v>-28.45</v>
      </c>
      <c r="AE1166" s="12">
        <v>20</v>
      </c>
      <c r="AF1166" s="12">
        <v>134.58000000000001</v>
      </c>
      <c r="AG1166" s="12">
        <v>39015</v>
      </c>
      <c r="AH1166" s="7" t="str">
        <f>IF(COUNTIF(Returns!$A$2:$A$1635,Orders!AG1166)&gt;0,"Returned","Not Returned")</f>
        <v>Not Returned</v>
      </c>
    </row>
    <row r="1167" spans="5:34" ht="12.75" customHeight="1" thickTop="1" thickBot="1" x14ac:dyDescent="0.3">
      <c r="E1167" s="9">
        <v>23502</v>
      </c>
      <c r="F1167" s="2" t="s">
        <v>56</v>
      </c>
      <c r="G1167" s="2">
        <v>7.0000000000000007E-2</v>
      </c>
      <c r="H1167" s="2">
        <v>6.48</v>
      </c>
      <c r="I1167" s="2">
        <v>5.74</v>
      </c>
      <c r="J1167" s="2">
        <v>2108</v>
      </c>
      <c r="K1167" s="7" t="str">
        <f>IF(COUNTIF(Table1[Customer ID],Table1[[#This Row],[Customer ID]])&gt;1,"Repeat Customer","One-Time Customer")</f>
        <v>One-Time Customer</v>
      </c>
      <c r="L1167" s="2" t="s">
        <v>2020</v>
      </c>
      <c r="M1167" s="2" t="s">
        <v>49</v>
      </c>
      <c r="N1167" s="2" t="s">
        <v>28</v>
      </c>
      <c r="O1167" s="2" t="s">
        <v>29</v>
      </c>
      <c r="P1167" s="2" t="s">
        <v>93</v>
      </c>
      <c r="Q1167" s="2" t="s">
        <v>59</v>
      </c>
      <c r="R1167" s="2" t="s">
        <v>2019</v>
      </c>
      <c r="S1167" s="2">
        <v>0.37</v>
      </c>
      <c r="T1167" s="7">
        <f>Table1[[#This Row],[Profit]]/Table1[[#This Row],[Sales]]</f>
        <v>-0.42273402674591382</v>
      </c>
      <c r="U1167" s="2" t="s">
        <v>33</v>
      </c>
      <c r="V1167" s="2" t="s">
        <v>61</v>
      </c>
      <c r="W1167" s="2" t="s">
        <v>506</v>
      </c>
      <c r="X1167" s="2" t="s">
        <v>2021</v>
      </c>
      <c r="Y1167" s="2">
        <v>63129</v>
      </c>
      <c r="Z1167" s="10">
        <v>42161</v>
      </c>
      <c r="AA1167" s="14" t="str">
        <f>TEXT(Table1[[#This Row],[Order Date]],"mmmm")</f>
        <v>June</v>
      </c>
      <c r="AB1167" s="8" t="str">
        <f>TEXT(Table1[[#This Row],[Order Date]],"yyyy")</f>
        <v>2015</v>
      </c>
      <c r="AC1167" s="10">
        <v>42161</v>
      </c>
      <c r="AD1167" s="2">
        <v>-14.225</v>
      </c>
      <c r="AE1167" s="2">
        <v>5</v>
      </c>
      <c r="AF1167" s="2">
        <v>33.65</v>
      </c>
      <c r="AG1167" s="2">
        <v>87862</v>
      </c>
      <c r="AH1167" s="7" t="str">
        <f>IF(COUNTIF(Returns!$A$2:$A$1635,Orders!AG1167)&gt;0,"Returned","Not Returned")</f>
        <v>Not Returned</v>
      </c>
    </row>
    <row r="1168" spans="5:34" ht="12.75" customHeight="1" thickTop="1" thickBot="1" x14ac:dyDescent="0.3">
      <c r="E1168" s="11">
        <v>18540</v>
      </c>
      <c r="F1168" s="12" t="s">
        <v>47</v>
      </c>
      <c r="G1168" s="12">
        <v>0.08</v>
      </c>
      <c r="H1168" s="12">
        <v>6.68</v>
      </c>
      <c r="I1168" s="12">
        <v>1.5</v>
      </c>
      <c r="J1168" s="12">
        <v>2114</v>
      </c>
      <c r="K1168" s="7" t="str">
        <f>IF(COUNTIF(Table1[Customer ID],Table1[[#This Row],[Customer ID]])&gt;1,"Repeat Customer","One-Time Customer")</f>
        <v>Repeat Customer</v>
      </c>
      <c r="L1168" s="12" t="s">
        <v>2022</v>
      </c>
      <c r="M1168" s="12" t="s">
        <v>49</v>
      </c>
      <c r="N1168" s="12" t="s">
        <v>28</v>
      </c>
      <c r="O1168" s="12" t="s">
        <v>29</v>
      </c>
      <c r="P1168" s="12" t="s">
        <v>30</v>
      </c>
      <c r="Q1168" s="12" t="s">
        <v>31</v>
      </c>
      <c r="R1168" s="12" t="s">
        <v>2023</v>
      </c>
      <c r="S1168" s="12">
        <v>0.48</v>
      </c>
      <c r="T1168" s="7">
        <f>Table1[[#This Row],[Profit]]/Table1[[#This Row],[Sales]]</f>
        <v>-9.1016938898971578</v>
      </c>
      <c r="U1168" s="12" t="s">
        <v>33</v>
      </c>
      <c r="V1168" s="12" t="s">
        <v>136</v>
      </c>
      <c r="W1168" s="12" t="s">
        <v>137</v>
      </c>
      <c r="X1168" s="12" t="s">
        <v>543</v>
      </c>
      <c r="Y1168" s="12">
        <v>23518</v>
      </c>
      <c r="Z1168" s="13">
        <v>42089</v>
      </c>
      <c r="AA1168" s="14" t="str">
        <f>TEXT(Table1[[#This Row],[Order Date]],"mmmm")</f>
        <v>March</v>
      </c>
      <c r="AB1168" s="8" t="str">
        <f>TEXT(Table1[[#This Row],[Order Date]],"yyyy")</f>
        <v>2015</v>
      </c>
      <c r="AC1168" s="13">
        <v>42091</v>
      </c>
      <c r="AD1168" s="12">
        <v>-601.80400000000009</v>
      </c>
      <c r="AE1168" s="12">
        <v>10</v>
      </c>
      <c r="AF1168" s="12">
        <v>66.12</v>
      </c>
      <c r="AG1168" s="12">
        <v>88403</v>
      </c>
      <c r="AH1168" s="7" t="str">
        <f>IF(COUNTIF(Returns!$A$2:$A$1635,Orders!AG1168)&gt;0,"Returned","Not Returned")</f>
        <v>Not Returned</v>
      </c>
    </row>
    <row r="1169" spans="5:34" ht="12.75" customHeight="1" thickTop="1" thickBot="1" x14ac:dyDescent="0.3">
      <c r="E1169" s="9">
        <v>18562</v>
      </c>
      <c r="F1169" s="2" t="s">
        <v>47</v>
      </c>
      <c r="G1169" s="2">
        <v>0.08</v>
      </c>
      <c r="H1169" s="2">
        <v>2.89</v>
      </c>
      <c r="I1169" s="2">
        <v>0.49</v>
      </c>
      <c r="J1169" s="2">
        <v>2114</v>
      </c>
      <c r="K1169" s="7" t="str">
        <f>IF(COUNTIF(Table1[Customer ID],Table1[[#This Row],[Customer ID]])&gt;1,"Repeat Customer","One-Time Customer")</f>
        <v>Repeat Customer</v>
      </c>
      <c r="L1169" s="2" t="s">
        <v>2022</v>
      </c>
      <c r="M1169" s="2" t="s">
        <v>49</v>
      </c>
      <c r="N1169" s="2" t="s">
        <v>28</v>
      </c>
      <c r="O1169" s="2" t="s">
        <v>29</v>
      </c>
      <c r="P1169" s="2" t="s">
        <v>134</v>
      </c>
      <c r="Q1169" s="2" t="s">
        <v>59</v>
      </c>
      <c r="R1169" s="2" t="s">
        <v>2024</v>
      </c>
      <c r="S1169" s="2">
        <v>0.38</v>
      </c>
      <c r="T1169" s="7">
        <f>Table1[[#This Row],[Profit]]/Table1[[#This Row],[Sales]]</f>
        <v>12.510097719869709</v>
      </c>
      <c r="U1169" s="2" t="s">
        <v>33</v>
      </c>
      <c r="V1169" s="2" t="s">
        <v>136</v>
      </c>
      <c r="W1169" s="2" t="s">
        <v>137</v>
      </c>
      <c r="X1169" s="2" t="s">
        <v>543</v>
      </c>
      <c r="Y1169" s="2">
        <v>23518</v>
      </c>
      <c r="Z1169" s="10">
        <v>42117</v>
      </c>
      <c r="AA1169" s="14" t="str">
        <f>TEXT(Table1[[#This Row],[Order Date]],"mmmm")</f>
        <v>April</v>
      </c>
      <c r="AB1169" s="8" t="str">
        <f>TEXT(Table1[[#This Row],[Order Date]],"yyyy")</f>
        <v>2015</v>
      </c>
      <c r="AC1169" s="10">
        <v>42117</v>
      </c>
      <c r="AD1169" s="2">
        <v>38.406000000000006</v>
      </c>
      <c r="AE1169" s="2">
        <v>1</v>
      </c>
      <c r="AF1169" s="2">
        <v>3.07</v>
      </c>
      <c r="AG1169" s="2">
        <v>88404</v>
      </c>
      <c r="AH1169" s="7" t="str">
        <f>IF(COUNTIF(Returns!$A$2:$A$1635,Orders!AG1169)&gt;0,"Returned","Not Returned")</f>
        <v>Not Returned</v>
      </c>
    </row>
    <row r="1170" spans="5:34" ht="12.75" customHeight="1" thickTop="1" thickBot="1" x14ac:dyDescent="0.3">
      <c r="E1170" s="11">
        <v>21066</v>
      </c>
      <c r="F1170" s="12" t="s">
        <v>47</v>
      </c>
      <c r="G1170" s="12">
        <v>7.0000000000000007E-2</v>
      </c>
      <c r="H1170" s="12">
        <v>226.67</v>
      </c>
      <c r="I1170" s="12">
        <v>28.16</v>
      </c>
      <c r="J1170" s="12">
        <v>2114</v>
      </c>
      <c r="K1170" s="7" t="str">
        <f>IF(COUNTIF(Table1[Customer ID],Table1[[#This Row],[Customer ID]])&gt;1,"Repeat Customer","One-Time Customer")</f>
        <v>Repeat Customer</v>
      </c>
      <c r="L1170" s="12" t="s">
        <v>2022</v>
      </c>
      <c r="M1170" s="12" t="s">
        <v>39</v>
      </c>
      <c r="N1170" s="12" t="s">
        <v>28</v>
      </c>
      <c r="O1170" s="12" t="s">
        <v>41</v>
      </c>
      <c r="P1170" s="12" t="s">
        <v>42</v>
      </c>
      <c r="Q1170" s="12" t="s">
        <v>43</v>
      </c>
      <c r="R1170" s="12" t="s">
        <v>1586</v>
      </c>
      <c r="S1170" s="12">
        <v>0.59</v>
      </c>
      <c r="T1170" s="7">
        <f>Table1[[#This Row],[Profit]]/Table1[[#This Row],[Sales]]</f>
        <v>0.20761599499667746</v>
      </c>
      <c r="U1170" s="12" t="s">
        <v>33</v>
      </c>
      <c r="V1170" s="12" t="s">
        <v>136</v>
      </c>
      <c r="W1170" s="12" t="s">
        <v>137</v>
      </c>
      <c r="X1170" s="12" t="s">
        <v>543</v>
      </c>
      <c r="Y1170" s="12">
        <v>23518</v>
      </c>
      <c r="Z1170" s="13">
        <v>42061</v>
      </c>
      <c r="AA1170" s="14" t="str">
        <f>TEXT(Table1[[#This Row],[Order Date]],"mmmm")</f>
        <v>February</v>
      </c>
      <c r="AB1170" s="8" t="str">
        <f>TEXT(Table1[[#This Row],[Order Date]],"yyyy")</f>
        <v>2015</v>
      </c>
      <c r="AC1170" s="13">
        <v>42062</v>
      </c>
      <c r="AD1170" s="12">
        <v>53.114399999999996</v>
      </c>
      <c r="AE1170" s="12">
        <v>1</v>
      </c>
      <c r="AF1170" s="12">
        <v>255.83</v>
      </c>
      <c r="AG1170" s="12">
        <v>88405</v>
      </c>
      <c r="AH1170" s="7" t="str">
        <f>IF(COUNTIF(Returns!$A$2:$A$1635,Orders!AG1170)&gt;0,"Returned","Not Returned")</f>
        <v>Not Returned</v>
      </c>
    </row>
    <row r="1171" spans="5:34" ht="12.75" customHeight="1" thickTop="1" thickBot="1" x14ac:dyDescent="0.3">
      <c r="E1171" s="9">
        <v>21067</v>
      </c>
      <c r="F1171" s="2" t="s">
        <v>47</v>
      </c>
      <c r="G1171" s="2">
        <v>0.08</v>
      </c>
      <c r="H1171" s="2">
        <v>20.98</v>
      </c>
      <c r="I1171" s="2">
        <v>53.03</v>
      </c>
      <c r="J1171" s="2">
        <v>2114</v>
      </c>
      <c r="K1171" s="7" t="str">
        <f>IF(COUNTIF(Table1[Customer ID],Table1[[#This Row],[Customer ID]])&gt;1,"Repeat Customer","One-Time Customer")</f>
        <v>Repeat Customer</v>
      </c>
      <c r="L1171" s="2" t="s">
        <v>2022</v>
      </c>
      <c r="M1171" s="2" t="s">
        <v>39</v>
      </c>
      <c r="N1171" s="2" t="s">
        <v>28</v>
      </c>
      <c r="O1171" s="2" t="s">
        <v>29</v>
      </c>
      <c r="P1171" s="2" t="s">
        <v>141</v>
      </c>
      <c r="Q1171" s="2" t="s">
        <v>43</v>
      </c>
      <c r="R1171" s="2" t="s">
        <v>617</v>
      </c>
      <c r="S1171" s="2">
        <v>0.78</v>
      </c>
      <c r="T1171" s="7">
        <f>Table1[[#This Row],[Profit]]/Table1[[#This Row],[Sales]]</f>
        <v>2.0755971318676101E-2</v>
      </c>
      <c r="U1171" s="2" t="s">
        <v>33</v>
      </c>
      <c r="V1171" s="2" t="s">
        <v>136</v>
      </c>
      <c r="W1171" s="2" t="s">
        <v>137</v>
      </c>
      <c r="X1171" s="2" t="s">
        <v>543</v>
      </c>
      <c r="Y1171" s="2">
        <v>23518</v>
      </c>
      <c r="Z1171" s="10">
        <v>42061</v>
      </c>
      <c r="AA1171" s="14" t="str">
        <f>TEXT(Table1[[#This Row],[Order Date]],"mmmm")</f>
        <v>February</v>
      </c>
      <c r="AB1171" s="8" t="str">
        <f>TEXT(Table1[[#This Row],[Order Date]],"yyyy")</f>
        <v>2015</v>
      </c>
      <c r="AC1171" s="10">
        <v>42063</v>
      </c>
      <c r="AD1171" s="2">
        <v>8.7420000000000009</v>
      </c>
      <c r="AE1171" s="2">
        <v>20</v>
      </c>
      <c r="AF1171" s="2">
        <v>421.18</v>
      </c>
      <c r="AG1171" s="2">
        <v>88405</v>
      </c>
      <c r="AH1171" s="7" t="str">
        <f>IF(COUNTIF(Returns!$A$2:$A$1635,Orders!AG1171)&gt;0,"Returned","Not Returned")</f>
        <v>Not Returned</v>
      </c>
    </row>
    <row r="1172" spans="5:34" ht="12.75" customHeight="1" thickTop="1" thickBot="1" x14ac:dyDescent="0.3">
      <c r="E1172" s="11">
        <v>21153</v>
      </c>
      <c r="F1172" s="12" t="s">
        <v>56</v>
      </c>
      <c r="G1172" s="12">
        <v>0.02</v>
      </c>
      <c r="H1172" s="12">
        <v>95.95</v>
      </c>
      <c r="I1172" s="12">
        <v>74.349999999999994</v>
      </c>
      <c r="J1172" s="12">
        <v>2115</v>
      </c>
      <c r="K1172" s="7" t="str">
        <f>IF(COUNTIF(Table1[Customer ID],Table1[[#This Row],[Customer ID]])&gt;1,"Repeat Customer","One-Time Customer")</f>
        <v>One-Time Customer</v>
      </c>
      <c r="L1172" s="12" t="s">
        <v>2025</v>
      </c>
      <c r="M1172" s="12" t="s">
        <v>39</v>
      </c>
      <c r="N1172" s="12" t="s">
        <v>28</v>
      </c>
      <c r="O1172" s="12" t="s">
        <v>41</v>
      </c>
      <c r="P1172" s="12" t="s">
        <v>42</v>
      </c>
      <c r="Q1172" s="12" t="s">
        <v>43</v>
      </c>
      <c r="R1172" s="12" t="s">
        <v>2026</v>
      </c>
      <c r="S1172" s="12">
        <v>0.56999999999999995</v>
      </c>
      <c r="T1172" s="7">
        <f>Table1[[#This Row],[Profit]]/Table1[[#This Row],[Sales]]</f>
        <v>0.46209835494315621</v>
      </c>
      <c r="U1172" s="12" t="s">
        <v>33</v>
      </c>
      <c r="V1172" s="12" t="s">
        <v>136</v>
      </c>
      <c r="W1172" s="12" t="s">
        <v>137</v>
      </c>
      <c r="X1172" s="12" t="s">
        <v>2027</v>
      </c>
      <c r="Y1172" s="12">
        <v>22124</v>
      </c>
      <c r="Z1172" s="13">
        <v>42123</v>
      </c>
      <c r="AA1172" s="14" t="str">
        <f>TEXT(Table1[[#This Row],[Order Date]],"mmmm")</f>
        <v>April</v>
      </c>
      <c r="AB1172" s="8" t="str">
        <f>TEXT(Table1[[#This Row],[Order Date]],"yyyy")</f>
        <v>2015</v>
      </c>
      <c r="AC1172" s="13">
        <v>42125</v>
      </c>
      <c r="AD1172" s="12">
        <v>636.52199999999993</v>
      </c>
      <c r="AE1172" s="12">
        <v>14</v>
      </c>
      <c r="AF1172" s="12">
        <v>1377.46</v>
      </c>
      <c r="AG1172" s="12">
        <v>88406</v>
      </c>
      <c r="AH1172" s="7" t="str">
        <f>IF(COUNTIF(Returns!$A$2:$A$1635,Orders!AG1172)&gt;0,"Returned","Not Returned")</f>
        <v>Not Returned</v>
      </c>
    </row>
    <row r="1173" spans="5:34" ht="12.75" customHeight="1" thickTop="1" thickBot="1" x14ac:dyDescent="0.3">
      <c r="E1173" s="9">
        <v>20249</v>
      </c>
      <c r="F1173" s="2" t="s">
        <v>25</v>
      </c>
      <c r="G1173" s="2">
        <v>0.03</v>
      </c>
      <c r="H1173" s="2">
        <v>320.98</v>
      </c>
      <c r="I1173" s="2">
        <v>24.49</v>
      </c>
      <c r="J1173" s="2">
        <v>2117</v>
      </c>
      <c r="K1173" s="7" t="str">
        <f>IF(COUNTIF(Table1[Customer ID],Table1[[#This Row],[Customer ID]])&gt;1,"Repeat Customer","One-Time Customer")</f>
        <v>Repeat Customer</v>
      </c>
      <c r="L1173" s="2" t="s">
        <v>2028</v>
      </c>
      <c r="M1173" s="2" t="s">
        <v>49</v>
      </c>
      <c r="N1173" s="2" t="s">
        <v>40</v>
      </c>
      <c r="O1173" s="2" t="s">
        <v>41</v>
      </c>
      <c r="P1173" s="2" t="s">
        <v>42</v>
      </c>
      <c r="Q1173" s="2" t="s">
        <v>236</v>
      </c>
      <c r="R1173" s="2" t="s">
        <v>2029</v>
      </c>
      <c r="S1173" s="2">
        <v>0.55000000000000004</v>
      </c>
      <c r="T1173" s="7">
        <f>Table1[[#This Row],[Profit]]/Table1[[#This Row],[Sales]]</f>
        <v>0.69</v>
      </c>
      <c r="U1173" s="2" t="s">
        <v>33</v>
      </c>
      <c r="V1173" s="2" t="s">
        <v>61</v>
      </c>
      <c r="W1173" s="2" t="s">
        <v>130</v>
      </c>
      <c r="X1173" s="2" t="s">
        <v>1576</v>
      </c>
      <c r="Y1173" s="2">
        <v>75401</v>
      </c>
      <c r="Z1173" s="10">
        <v>42114</v>
      </c>
      <c r="AA1173" s="14" t="str">
        <f>TEXT(Table1[[#This Row],[Order Date]],"mmmm")</f>
        <v>April</v>
      </c>
      <c r="AB1173" s="8" t="str">
        <f>TEXT(Table1[[#This Row],[Order Date]],"yyyy")</f>
        <v>2015</v>
      </c>
      <c r="AC1173" s="10">
        <v>42116</v>
      </c>
      <c r="AD1173" s="2">
        <v>4554.4346999999998</v>
      </c>
      <c r="AE1173" s="2">
        <v>20</v>
      </c>
      <c r="AF1173" s="2">
        <v>6600.63</v>
      </c>
      <c r="AG1173" s="2">
        <v>90891</v>
      </c>
      <c r="AH1173" s="7" t="str">
        <f>IF(COUNTIF(Returns!$A$2:$A$1635,Orders!AG1173)&gt;0,"Returned","Not Returned")</f>
        <v>Not Returned</v>
      </c>
    </row>
    <row r="1174" spans="5:34" ht="12.75" customHeight="1" thickTop="1" thickBot="1" x14ac:dyDescent="0.3">
      <c r="E1174" s="11">
        <v>20250</v>
      </c>
      <c r="F1174" s="12" t="s">
        <v>25</v>
      </c>
      <c r="G1174" s="12">
        <v>0.06</v>
      </c>
      <c r="H1174" s="12">
        <v>125.99</v>
      </c>
      <c r="I1174" s="12">
        <v>8.8000000000000007</v>
      </c>
      <c r="J1174" s="12">
        <v>2117</v>
      </c>
      <c r="K1174" s="7" t="str">
        <f>IF(COUNTIF(Table1[Customer ID],Table1[[#This Row],[Customer ID]])&gt;1,"Repeat Customer","One-Time Customer")</f>
        <v>Repeat Customer</v>
      </c>
      <c r="L1174" s="12" t="s">
        <v>2028</v>
      </c>
      <c r="M1174" s="12" t="s">
        <v>49</v>
      </c>
      <c r="N1174" s="12" t="s">
        <v>40</v>
      </c>
      <c r="O1174" s="12" t="s">
        <v>77</v>
      </c>
      <c r="P1174" s="12" t="s">
        <v>78</v>
      </c>
      <c r="Q1174" s="12" t="s">
        <v>59</v>
      </c>
      <c r="R1174" s="12" t="s">
        <v>2030</v>
      </c>
      <c r="S1174" s="12">
        <v>0.59</v>
      </c>
      <c r="T1174" s="7">
        <f>Table1[[#This Row],[Profit]]/Table1[[#This Row],[Sales]]</f>
        <v>0.34116804176623494</v>
      </c>
      <c r="U1174" s="12" t="s">
        <v>33</v>
      </c>
      <c r="V1174" s="12" t="s">
        <v>61</v>
      </c>
      <c r="W1174" s="12" t="s">
        <v>130</v>
      </c>
      <c r="X1174" s="12" t="s">
        <v>1576</v>
      </c>
      <c r="Y1174" s="12">
        <v>75401</v>
      </c>
      <c r="Z1174" s="13">
        <v>42114</v>
      </c>
      <c r="AA1174" s="14" t="str">
        <f>TEXT(Table1[[#This Row],[Order Date]],"mmmm")</f>
        <v>April</v>
      </c>
      <c r="AB1174" s="8" t="str">
        <f>TEXT(Table1[[#This Row],[Order Date]],"yyyy")</f>
        <v>2015</v>
      </c>
      <c r="AC1174" s="13">
        <v>42115</v>
      </c>
      <c r="AD1174" s="12">
        <v>618.19308000000001</v>
      </c>
      <c r="AE1174" s="12">
        <v>18</v>
      </c>
      <c r="AF1174" s="12">
        <v>1811.99</v>
      </c>
      <c r="AG1174" s="12">
        <v>90891</v>
      </c>
      <c r="AH1174" s="7" t="str">
        <f>IF(COUNTIF(Returns!$A$2:$A$1635,Orders!AG1174)&gt;0,"Returned","Not Returned")</f>
        <v>Not Returned</v>
      </c>
    </row>
    <row r="1175" spans="5:34" ht="12.75" customHeight="1" thickTop="1" thickBot="1" x14ac:dyDescent="0.3">
      <c r="E1175" s="9">
        <v>22231</v>
      </c>
      <c r="F1175" s="2" t="s">
        <v>47</v>
      </c>
      <c r="G1175" s="2">
        <v>0.06</v>
      </c>
      <c r="H1175" s="2">
        <v>80.97</v>
      </c>
      <c r="I1175" s="2">
        <v>33.6</v>
      </c>
      <c r="J1175" s="2">
        <v>2122</v>
      </c>
      <c r="K1175" s="7" t="str">
        <f>IF(COUNTIF(Table1[Customer ID],Table1[[#This Row],[Customer ID]])&gt;1,"Repeat Customer","One-Time Customer")</f>
        <v>One-Time Customer</v>
      </c>
      <c r="L1175" s="2" t="s">
        <v>2031</v>
      </c>
      <c r="M1175" s="2" t="s">
        <v>39</v>
      </c>
      <c r="N1175" s="2" t="s">
        <v>114</v>
      </c>
      <c r="O1175" s="2" t="s">
        <v>77</v>
      </c>
      <c r="P1175" s="2" t="s">
        <v>85</v>
      </c>
      <c r="Q1175" s="2" t="s">
        <v>43</v>
      </c>
      <c r="R1175" s="2" t="s">
        <v>2032</v>
      </c>
      <c r="S1175" s="2">
        <v>0.37</v>
      </c>
      <c r="T1175" s="7">
        <f>Table1[[#This Row],[Profit]]/Table1[[#This Row],[Sales]]</f>
        <v>-1.8986195858757628E-2</v>
      </c>
      <c r="U1175" s="2" t="s">
        <v>33</v>
      </c>
      <c r="V1175" s="2" t="s">
        <v>136</v>
      </c>
      <c r="W1175" s="2" t="s">
        <v>958</v>
      </c>
      <c r="X1175" s="2" t="s">
        <v>2033</v>
      </c>
      <c r="Y1175" s="2">
        <v>72116</v>
      </c>
      <c r="Z1175" s="10">
        <v>42036</v>
      </c>
      <c r="AA1175" s="14" t="str">
        <f>TEXT(Table1[[#This Row],[Order Date]],"mmmm")</f>
        <v>February</v>
      </c>
      <c r="AB1175" s="8" t="str">
        <f>TEXT(Table1[[#This Row],[Order Date]],"yyyy")</f>
        <v>2015</v>
      </c>
      <c r="AC1175" s="10">
        <v>42038</v>
      </c>
      <c r="AD1175" s="2">
        <v>-15.1844</v>
      </c>
      <c r="AE1175" s="2">
        <v>10</v>
      </c>
      <c r="AF1175" s="2">
        <v>799.76</v>
      </c>
      <c r="AG1175" s="2">
        <v>89664</v>
      </c>
      <c r="AH1175" s="7" t="str">
        <f>IF(COUNTIF(Returns!$A$2:$A$1635,Orders!AG1175)&gt;0,"Returned","Not Returned")</f>
        <v>Not Returned</v>
      </c>
    </row>
    <row r="1176" spans="5:34" ht="12.75" customHeight="1" thickTop="1" thickBot="1" x14ac:dyDescent="0.3">
      <c r="E1176" s="11">
        <v>24674</v>
      </c>
      <c r="F1176" s="12" t="s">
        <v>25</v>
      </c>
      <c r="G1176" s="12">
        <v>0.04</v>
      </c>
      <c r="H1176" s="12">
        <v>45.19</v>
      </c>
      <c r="I1176" s="12">
        <v>1.99</v>
      </c>
      <c r="J1176" s="12">
        <v>2124</v>
      </c>
      <c r="K1176" s="7" t="str">
        <f>IF(COUNTIF(Table1[Customer ID],Table1[[#This Row],[Customer ID]])&gt;1,"Repeat Customer","One-Time Customer")</f>
        <v>Repeat Customer</v>
      </c>
      <c r="L1176" s="12" t="s">
        <v>2034</v>
      </c>
      <c r="M1176" s="12" t="s">
        <v>49</v>
      </c>
      <c r="N1176" s="12" t="s">
        <v>114</v>
      </c>
      <c r="O1176" s="12" t="s">
        <v>77</v>
      </c>
      <c r="P1176" s="12" t="s">
        <v>180</v>
      </c>
      <c r="Q1176" s="12" t="s">
        <v>51</v>
      </c>
      <c r="R1176" s="12" t="s">
        <v>1100</v>
      </c>
      <c r="S1176" s="12">
        <v>0.55000000000000004</v>
      </c>
      <c r="T1176" s="7">
        <f>Table1[[#This Row],[Profit]]/Table1[[#This Row],[Sales]]</f>
        <v>-0.10046791114613604</v>
      </c>
      <c r="U1176" s="12" t="s">
        <v>33</v>
      </c>
      <c r="V1176" s="12" t="s">
        <v>136</v>
      </c>
      <c r="W1176" s="12" t="s">
        <v>958</v>
      </c>
      <c r="X1176" s="12" t="s">
        <v>2035</v>
      </c>
      <c r="Y1176" s="12">
        <v>72301</v>
      </c>
      <c r="Z1176" s="13">
        <v>42005</v>
      </c>
      <c r="AA1176" s="14" t="str">
        <f>TEXT(Table1[[#This Row],[Order Date]],"mmmm")</f>
        <v>January</v>
      </c>
      <c r="AB1176" s="8" t="str">
        <f>TEXT(Table1[[#This Row],[Order Date]],"yyyy")</f>
        <v>2015</v>
      </c>
      <c r="AC1176" s="13">
        <v>42006</v>
      </c>
      <c r="AD1176" s="12">
        <v>-61.194000000000003</v>
      </c>
      <c r="AE1176" s="12">
        <v>13</v>
      </c>
      <c r="AF1176" s="12">
        <v>609.09</v>
      </c>
      <c r="AG1176" s="12">
        <v>89665</v>
      </c>
      <c r="AH1176" s="7" t="str">
        <f>IF(COUNTIF(Returns!$A$2:$A$1635,Orders!AG1176)&gt;0,"Returned","Not Returned")</f>
        <v>Not Returned</v>
      </c>
    </row>
    <row r="1177" spans="5:34" ht="12.75" customHeight="1" thickTop="1" thickBot="1" x14ac:dyDescent="0.3">
      <c r="E1177" s="9">
        <v>23852</v>
      </c>
      <c r="F1177" s="2" t="s">
        <v>25</v>
      </c>
      <c r="G1177" s="2">
        <v>0.03</v>
      </c>
      <c r="H1177" s="2">
        <v>124.49</v>
      </c>
      <c r="I1177" s="2">
        <v>51.94</v>
      </c>
      <c r="J1177" s="2">
        <v>2124</v>
      </c>
      <c r="K1177" s="7" t="str">
        <f>IF(COUNTIF(Table1[Customer ID],Table1[[#This Row],[Customer ID]])&gt;1,"Repeat Customer","One-Time Customer")</f>
        <v>Repeat Customer</v>
      </c>
      <c r="L1177" s="2" t="s">
        <v>2034</v>
      </c>
      <c r="M1177" s="2" t="s">
        <v>39</v>
      </c>
      <c r="N1177" s="2" t="s">
        <v>28</v>
      </c>
      <c r="O1177" s="2" t="s">
        <v>41</v>
      </c>
      <c r="P1177" s="2" t="s">
        <v>152</v>
      </c>
      <c r="Q1177" s="2" t="s">
        <v>121</v>
      </c>
      <c r="R1177" s="2" t="s">
        <v>462</v>
      </c>
      <c r="S1177" s="2">
        <v>0.63</v>
      </c>
      <c r="T1177" s="7">
        <f>Table1[[#This Row],[Profit]]/Table1[[#This Row],[Sales]]</f>
        <v>6.5801574255776735E-3</v>
      </c>
      <c r="U1177" s="2" t="s">
        <v>33</v>
      </c>
      <c r="V1177" s="2" t="s">
        <v>136</v>
      </c>
      <c r="W1177" s="2" t="s">
        <v>958</v>
      </c>
      <c r="X1177" s="2" t="s">
        <v>2035</v>
      </c>
      <c r="Y1177" s="2">
        <v>72301</v>
      </c>
      <c r="Z1177" s="10">
        <v>42089</v>
      </c>
      <c r="AA1177" s="14" t="str">
        <f>TEXT(Table1[[#This Row],[Order Date]],"mmmm")</f>
        <v>March</v>
      </c>
      <c r="AB1177" s="8" t="str">
        <f>TEXT(Table1[[#This Row],[Order Date]],"yyyy")</f>
        <v>2015</v>
      </c>
      <c r="AC1177" s="10">
        <v>42090</v>
      </c>
      <c r="AD1177" s="2">
        <v>18.173999999999999</v>
      </c>
      <c r="AE1177" s="2">
        <v>21</v>
      </c>
      <c r="AF1177" s="2">
        <v>2761.94</v>
      </c>
      <c r="AG1177" s="2">
        <v>89666</v>
      </c>
      <c r="AH1177" s="7" t="str">
        <f>IF(COUNTIF(Returns!$A$2:$A$1635,Orders!AG1177)&gt;0,"Returned","Not Returned")</f>
        <v>Not Returned</v>
      </c>
    </row>
    <row r="1178" spans="5:34" ht="12.75" customHeight="1" thickTop="1" thickBot="1" x14ac:dyDescent="0.3">
      <c r="E1178" s="11">
        <v>24091</v>
      </c>
      <c r="F1178" s="12" t="s">
        <v>47</v>
      </c>
      <c r="G1178" s="12">
        <v>0.1</v>
      </c>
      <c r="H1178" s="12">
        <v>5.98</v>
      </c>
      <c r="I1178" s="12">
        <v>5.14</v>
      </c>
      <c r="J1178" s="12">
        <v>2127</v>
      </c>
      <c r="K1178" s="7" t="str">
        <f>IF(COUNTIF(Table1[Customer ID],Table1[[#This Row],[Customer ID]])&gt;1,"Repeat Customer","One-Time Customer")</f>
        <v>One-Time Customer</v>
      </c>
      <c r="L1178" s="12" t="s">
        <v>2036</v>
      </c>
      <c r="M1178" s="12" t="s">
        <v>49</v>
      </c>
      <c r="N1178" s="12" t="s">
        <v>40</v>
      </c>
      <c r="O1178" s="12" t="s">
        <v>29</v>
      </c>
      <c r="P1178" s="12" t="s">
        <v>93</v>
      </c>
      <c r="Q1178" s="12" t="s">
        <v>59</v>
      </c>
      <c r="R1178" s="12" t="s">
        <v>2037</v>
      </c>
      <c r="S1178" s="12">
        <v>0.36</v>
      </c>
      <c r="T1178" s="7">
        <f>Table1[[#This Row],[Profit]]/Table1[[#This Row],[Sales]]</f>
        <v>-1.4589101620029454</v>
      </c>
      <c r="U1178" s="12" t="s">
        <v>33</v>
      </c>
      <c r="V1178" s="12" t="s">
        <v>61</v>
      </c>
      <c r="W1178" s="12" t="s">
        <v>300</v>
      </c>
      <c r="X1178" s="12" t="s">
        <v>2038</v>
      </c>
      <c r="Y1178" s="12">
        <v>48310</v>
      </c>
      <c r="Z1178" s="13">
        <v>42081</v>
      </c>
      <c r="AA1178" s="14" t="str">
        <f>TEXT(Table1[[#This Row],[Order Date]],"mmmm")</f>
        <v>March</v>
      </c>
      <c r="AB1178" s="8" t="str">
        <f>TEXT(Table1[[#This Row],[Order Date]],"yyyy")</f>
        <v>2015</v>
      </c>
      <c r="AC1178" s="13">
        <v>42083</v>
      </c>
      <c r="AD1178" s="12">
        <v>-49.53</v>
      </c>
      <c r="AE1178" s="12">
        <v>6</v>
      </c>
      <c r="AF1178" s="12">
        <v>33.950000000000003</v>
      </c>
      <c r="AG1178" s="12">
        <v>88418</v>
      </c>
      <c r="AH1178" s="7" t="str">
        <f>IF(COUNTIF(Returns!$A$2:$A$1635,Orders!AG1178)&gt;0,"Returned","Not Returned")</f>
        <v>Not Returned</v>
      </c>
    </row>
    <row r="1179" spans="5:34" ht="12.75" customHeight="1" thickTop="1" thickBot="1" x14ac:dyDescent="0.3">
      <c r="E1179" s="9">
        <v>21902</v>
      </c>
      <c r="F1179" s="2" t="s">
        <v>25</v>
      </c>
      <c r="G1179" s="2">
        <v>0.09</v>
      </c>
      <c r="H1179" s="2">
        <v>150.97999999999999</v>
      </c>
      <c r="I1179" s="2">
        <v>66.27</v>
      </c>
      <c r="J1179" s="2">
        <v>2131</v>
      </c>
      <c r="K1179" s="7" t="str">
        <f>IF(COUNTIF(Table1[Customer ID],Table1[[#This Row],[Customer ID]])&gt;1,"Repeat Customer","One-Time Customer")</f>
        <v>One-Time Customer</v>
      </c>
      <c r="L1179" s="2" t="s">
        <v>2039</v>
      </c>
      <c r="M1179" s="2" t="s">
        <v>39</v>
      </c>
      <c r="N1179" s="2" t="s">
        <v>40</v>
      </c>
      <c r="O1179" s="2" t="s">
        <v>41</v>
      </c>
      <c r="P1179" s="2" t="s">
        <v>191</v>
      </c>
      <c r="Q1179" s="2" t="s">
        <v>121</v>
      </c>
      <c r="R1179" s="2" t="s">
        <v>2040</v>
      </c>
      <c r="S1179" s="2">
        <v>0.65</v>
      </c>
      <c r="T1179" s="7">
        <f>Table1[[#This Row],[Profit]]/Table1[[#This Row],[Sales]]</f>
        <v>-1.3489779718198056</v>
      </c>
      <c r="U1179" s="2" t="s">
        <v>33</v>
      </c>
      <c r="V1179" s="2" t="s">
        <v>61</v>
      </c>
      <c r="W1179" s="2" t="s">
        <v>506</v>
      </c>
      <c r="X1179" s="2" t="s">
        <v>2041</v>
      </c>
      <c r="Y1179" s="2">
        <v>64118</v>
      </c>
      <c r="Z1179" s="10">
        <v>42007</v>
      </c>
      <c r="AA1179" s="14" t="str">
        <f>TEXT(Table1[[#This Row],[Order Date]],"mmmm")</f>
        <v>January</v>
      </c>
      <c r="AB1179" s="8" t="str">
        <f>TEXT(Table1[[#This Row],[Order Date]],"yyyy")</f>
        <v>2015</v>
      </c>
      <c r="AC1179" s="10">
        <v>42008</v>
      </c>
      <c r="AD1179" s="2">
        <v>-407.85</v>
      </c>
      <c r="AE1179" s="2">
        <v>2</v>
      </c>
      <c r="AF1179" s="2">
        <v>302.33999999999997</v>
      </c>
      <c r="AG1179" s="2">
        <v>90079</v>
      </c>
      <c r="AH1179" s="7" t="str">
        <f>IF(COUNTIF(Returns!$A$2:$A$1635,Orders!AG1179)&gt;0,"Returned","Not Returned")</f>
        <v>Not Returned</v>
      </c>
    </row>
    <row r="1180" spans="5:34" ht="12.75" customHeight="1" thickTop="1" thickBot="1" x14ac:dyDescent="0.3">
      <c r="E1180" s="11">
        <v>21964</v>
      </c>
      <c r="F1180" s="12" t="s">
        <v>106</v>
      </c>
      <c r="G1180" s="12">
        <v>0.05</v>
      </c>
      <c r="H1180" s="12">
        <v>30.42</v>
      </c>
      <c r="I1180" s="12">
        <v>8.65</v>
      </c>
      <c r="J1180" s="12">
        <v>2132</v>
      </c>
      <c r="K1180" s="7" t="str">
        <f>IF(COUNTIF(Table1[Customer ID],Table1[[#This Row],[Customer ID]])&gt;1,"Repeat Customer","One-Time Customer")</f>
        <v>One-Time Customer</v>
      </c>
      <c r="L1180" s="12" t="s">
        <v>2042</v>
      </c>
      <c r="M1180" s="12" t="s">
        <v>27</v>
      </c>
      <c r="N1180" s="12" t="s">
        <v>40</v>
      </c>
      <c r="O1180" s="12" t="s">
        <v>77</v>
      </c>
      <c r="P1180" s="12" t="s">
        <v>180</v>
      </c>
      <c r="Q1180" s="12" t="s">
        <v>59</v>
      </c>
      <c r="R1180" s="12" t="s">
        <v>1196</v>
      </c>
      <c r="S1180" s="12">
        <v>0.74</v>
      </c>
      <c r="T1180" s="7">
        <f>Table1[[#This Row],[Profit]]/Table1[[#This Row],[Sales]]</f>
        <v>-0.57187417772993665</v>
      </c>
      <c r="U1180" s="12" t="s">
        <v>33</v>
      </c>
      <c r="V1180" s="12" t="s">
        <v>61</v>
      </c>
      <c r="W1180" s="12" t="s">
        <v>506</v>
      </c>
      <c r="X1180" s="12" t="s">
        <v>2043</v>
      </c>
      <c r="Y1180" s="12">
        <v>63042</v>
      </c>
      <c r="Z1180" s="13">
        <v>42014</v>
      </c>
      <c r="AA1180" s="14" t="str">
        <f>TEXT(Table1[[#This Row],[Order Date]],"mmmm")</f>
        <v>January</v>
      </c>
      <c r="AB1180" s="8" t="str">
        <f>TEXT(Table1[[#This Row],[Order Date]],"yyyy")</f>
        <v>2015</v>
      </c>
      <c r="AC1180" s="13">
        <v>42018</v>
      </c>
      <c r="AD1180" s="12">
        <v>-191.25760000000002</v>
      </c>
      <c r="AE1180" s="12">
        <v>11</v>
      </c>
      <c r="AF1180" s="12">
        <v>334.44</v>
      </c>
      <c r="AG1180" s="12">
        <v>90078</v>
      </c>
      <c r="AH1180" s="7" t="str">
        <f>IF(COUNTIF(Returns!$A$2:$A$1635,Orders!AG1180)&gt;0,"Returned","Not Returned")</f>
        <v>Not Returned</v>
      </c>
    </row>
    <row r="1181" spans="5:34" ht="12.75" customHeight="1" thickTop="1" thickBot="1" x14ac:dyDescent="0.3">
      <c r="E1181" s="9">
        <v>24348</v>
      </c>
      <c r="F1181" s="2" t="s">
        <v>25</v>
      </c>
      <c r="G1181" s="2">
        <v>0.01</v>
      </c>
      <c r="H1181" s="2">
        <v>28.99</v>
      </c>
      <c r="I1181" s="2">
        <v>8.59</v>
      </c>
      <c r="J1181" s="2">
        <v>2135</v>
      </c>
      <c r="K1181" s="7" t="str">
        <f>IF(COUNTIF(Table1[Customer ID],Table1[[#This Row],[Customer ID]])&gt;1,"Repeat Customer","One-Time Customer")</f>
        <v>One-Time Customer</v>
      </c>
      <c r="L1181" s="2" t="s">
        <v>2044</v>
      </c>
      <c r="M1181" s="2" t="s">
        <v>49</v>
      </c>
      <c r="N1181" s="2" t="s">
        <v>40</v>
      </c>
      <c r="O1181" s="2" t="s">
        <v>77</v>
      </c>
      <c r="P1181" s="2" t="s">
        <v>78</v>
      </c>
      <c r="Q1181" s="2" t="s">
        <v>86</v>
      </c>
      <c r="R1181" s="2" t="s">
        <v>2045</v>
      </c>
      <c r="S1181" s="2">
        <v>0.56000000000000005</v>
      </c>
      <c r="T1181" s="7">
        <f>Table1[[#This Row],[Profit]]/Table1[[#This Row],[Sales]]</f>
        <v>0.35307177377337812</v>
      </c>
      <c r="U1181" s="2" t="s">
        <v>33</v>
      </c>
      <c r="V1181" s="2" t="s">
        <v>34</v>
      </c>
      <c r="W1181" s="2" t="s">
        <v>366</v>
      </c>
      <c r="X1181" s="2" t="s">
        <v>2046</v>
      </c>
      <c r="Y1181" s="2">
        <v>88101</v>
      </c>
      <c r="Z1181" s="10">
        <v>42041</v>
      </c>
      <c r="AA1181" s="14" t="str">
        <f>TEXT(Table1[[#This Row],[Order Date]],"mmmm")</f>
        <v>February</v>
      </c>
      <c r="AB1181" s="8" t="str">
        <f>TEXT(Table1[[#This Row],[Order Date]],"yyyy")</f>
        <v>2015</v>
      </c>
      <c r="AC1181" s="10">
        <v>42042</v>
      </c>
      <c r="AD1181" s="2">
        <v>196.52328</v>
      </c>
      <c r="AE1181" s="2">
        <v>21</v>
      </c>
      <c r="AF1181" s="2">
        <v>556.61</v>
      </c>
      <c r="AG1181" s="2">
        <v>91583</v>
      </c>
      <c r="AH1181" s="7" t="str">
        <f>IF(COUNTIF(Returns!$A$2:$A$1635,Orders!AG1181)&gt;0,"Returned","Not Returned")</f>
        <v>Not Returned</v>
      </c>
    </row>
    <row r="1182" spans="5:34" ht="12.75" customHeight="1" thickTop="1" thickBot="1" x14ac:dyDescent="0.3">
      <c r="E1182" s="11">
        <v>20138</v>
      </c>
      <c r="F1182" s="12" t="s">
        <v>37</v>
      </c>
      <c r="G1182" s="12">
        <v>0</v>
      </c>
      <c r="H1182" s="12">
        <v>6.98</v>
      </c>
      <c r="I1182" s="12">
        <v>1.6</v>
      </c>
      <c r="J1182" s="12">
        <v>2137</v>
      </c>
      <c r="K1182" s="7" t="str">
        <f>IF(COUNTIF(Table1[Customer ID],Table1[[#This Row],[Customer ID]])&gt;1,"Repeat Customer","One-Time Customer")</f>
        <v>One-Time Customer</v>
      </c>
      <c r="L1182" s="12" t="s">
        <v>2047</v>
      </c>
      <c r="M1182" s="12" t="s">
        <v>49</v>
      </c>
      <c r="N1182" s="12" t="s">
        <v>28</v>
      </c>
      <c r="O1182" s="12" t="s">
        <v>29</v>
      </c>
      <c r="P1182" s="12" t="s">
        <v>93</v>
      </c>
      <c r="Q1182" s="12" t="s">
        <v>31</v>
      </c>
      <c r="R1182" s="12" t="s">
        <v>955</v>
      </c>
      <c r="S1182" s="12">
        <v>0.38</v>
      </c>
      <c r="T1182" s="7">
        <f>Table1[[#This Row],[Profit]]/Table1[[#This Row],[Sales]]</f>
        <v>-5.3329404466501238</v>
      </c>
      <c r="U1182" s="12" t="s">
        <v>33</v>
      </c>
      <c r="V1182" s="12" t="s">
        <v>136</v>
      </c>
      <c r="W1182" s="12" t="s">
        <v>362</v>
      </c>
      <c r="X1182" s="12" t="s">
        <v>2048</v>
      </c>
      <c r="Y1182" s="12">
        <v>33407</v>
      </c>
      <c r="Z1182" s="13">
        <v>42035</v>
      </c>
      <c r="AA1182" s="14" t="str">
        <f>TEXT(Table1[[#This Row],[Order Date]],"mmmm")</f>
        <v>January</v>
      </c>
      <c r="AB1182" s="8" t="str">
        <f>TEXT(Table1[[#This Row],[Order Date]],"yyyy")</f>
        <v>2015</v>
      </c>
      <c r="AC1182" s="13">
        <v>42037</v>
      </c>
      <c r="AD1182" s="12">
        <v>-343.86799999999999</v>
      </c>
      <c r="AE1182" s="12">
        <v>9</v>
      </c>
      <c r="AF1182" s="12">
        <v>64.48</v>
      </c>
      <c r="AG1182" s="12">
        <v>86002</v>
      </c>
      <c r="AH1182" s="7" t="str">
        <f>IF(COUNTIF(Returns!$A$2:$A$1635,Orders!AG1182)&gt;0,"Returned","Not Returned")</f>
        <v>Not Returned</v>
      </c>
    </row>
    <row r="1183" spans="5:34" ht="12.75" customHeight="1" thickTop="1" thickBot="1" x14ac:dyDescent="0.3">
      <c r="E1183" s="9">
        <v>20712</v>
      </c>
      <c r="F1183" s="2" t="s">
        <v>47</v>
      </c>
      <c r="G1183" s="2">
        <v>0.05</v>
      </c>
      <c r="H1183" s="2">
        <v>2550.14</v>
      </c>
      <c r="I1183" s="2">
        <v>29.7</v>
      </c>
      <c r="J1183" s="2">
        <v>2139</v>
      </c>
      <c r="K1183" s="7" t="str">
        <f>IF(COUNTIF(Table1[Customer ID],Table1[[#This Row],[Customer ID]])&gt;1,"Repeat Customer","One-Time Customer")</f>
        <v>One-Time Customer</v>
      </c>
      <c r="L1183" s="2" t="s">
        <v>2049</v>
      </c>
      <c r="M1183" s="2" t="s">
        <v>39</v>
      </c>
      <c r="N1183" s="2" t="s">
        <v>28</v>
      </c>
      <c r="O1183" s="2" t="s">
        <v>77</v>
      </c>
      <c r="P1183" s="2" t="s">
        <v>85</v>
      </c>
      <c r="Q1183" s="2" t="s">
        <v>43</v>
      </c>
      <c r="R1183" s="2" t="s">
        <v>1217</v>
      </c>
      <c r="S1183" s="2">
        <v>0.56999999999999995</v>
      </c>
      <c r="T1183" s="7">
        <f>Table1[[#This Row],[Profit]]/Table1[[#This Row],[Sales]]</f>
        <v>-0.81957513203598542</v>
      </c>
      <c r="U1183" s="2" t="s">
        <v>33</v>
      </c>
      <c r="V1183" s="2" t="s">
        <v>61</v>
      </c>
      <c r="W1183" s="2" t="s">
        <v>1858</v>
      </c>
      <c r="X1183" s="2" t="s">
        <v>456</v>
      </c>
      <c r="Y1183" s="2">
        <v>53094</v>
      </c>
      <c r="Z1183" s="10">
        <v>42110</v>
      </c>
      <c r="AA1183" s="14" t="str">
        <f>TEXT(Table1[[#This Row],[Order Date]],"mmmm")</f>
        <v>April</v>
      </c>
      <c r="AB1183" s="8" t="str">
        <f>TEXT(Table1[[#This Row],[Order Date]],"yyyy")</f>
        <v>2015</v>
      </c>
      <c r="AC1183" s="10">
        <v>42111</v>
      </c>
      <c r="AD1183" s="2">
        <v>-3971.0627999999997</v>
      </c>
      <c r="AE1183" s="2">
        <v>2</v>
      </c>
      <c r="AF1183" s="2">
        <v>4845.2700000000004</v>
      </c>
      <c r="AG1183" s="2">
        <v>86003</v>
      </c>
      <c r="AH1183" s="7" t="str">
        <f>IF(COUNTIF(Returns!$A$2:$A$1635,Orders!AG1183)&gt;0,"Returned","Not Returned")</f>
        <v>Not Returned</v>
      </c>
    </row>
    <row r="1184" spans="5:34" ht="12.75" customHeight="1" thickTop="1" thickBot="1" x14ac:dyDescent="0.3">
      <c r="E1184" s="11">
        <v>18409</v>
      </c>
      <c r="F1184" s="12" t="s">
        <v>25</v>
      </c>
      <c r="G1184" s="12">
        <v>0.01</v>
      </c>
      <c r="H1184" s="12">
        <v>5.44</v>
      </c>
      <c r="I1184" s="12">
        <v>7.46</v>
      </c>
      <c r="J1184" s="12">
        <v>2141</v>
      </c>
      <c r="K1184" s="7" t="str">
        <f>IF(COUNTIF(Table1[Customer ID],Table1[[#This Row],[Customer ID]])&gt;1,"Repeat Customer","One-Time Customer")</f>
        <v>Repeat Customer</v>
      </c>
      <c r="L1184" s="12" t="s">
        <v>2050</v>
      </c>
      <c r="M1184" s="12" t="s">
        <v>49</v>
      </c>
      <c r="N1184" s="12" t="s">
        <v>40</v>
      </c>
      <c r="O1184" s="12" t="s">
        <v>29</v>
      </c>
      <c r="P1184" s="12" t="s">
        <v>109</v>
      </c>
      <c r="Q1184" s="12" t="s">
        <v>59</v>
      </c>
      <c r="R1184" s="12" t="s">
        <v>1167</v>
      </c>
      <c r="S1184" s="12">
        <v>0.36</v>
      </c>
      <c r="T1184" s="7">
        <f>Table1[[#This Row],[Profit]]/Table1[[#This Row],[Sales]]</f>
        <v>-0.93893292682926821</v>
      </c>
      <c r="U1184" s="12" t="s">
        <v>33</v>
      </c>
      <c r="V1184" s="12" t="s">
        <v>34</v>
      </c>
      <c r="W1184" s="12" t="s">
        <v>255</v>
      </c>
      <c r="X1184" s="12" t="s">
        <v>1946</v>
      </c>
      <c r="Y1184" s="12">
        <v>81301</v>
      </c>
      <c r="Z1184" s="13">
        <v>42053</v>
      </c>
      <c r="AA1184" s="14" t="str">
        <f>TEXT(Table1[[#This Row],[Order Date]],"mmmm")</f>
        <v>February</v>
      </c>
      <c r="AB1184" s="8" t="str">
        <f>TEXT(Table1[[#This Row],[Order Date]],"yyyy")</f>
        <v>2015</v>
      </c>
      <c r="AC1184" s="13">
        <v>42054</v>
      </c>
      <c r="AD1184" s="12">
        <v>-18.478199999999998</v>
      </c>
      <c r="AE1184" s="12">
        <v>3</v>
      </c>
      <c r="AF1184" s="12">
        <v>19.68</v>
      </c>
      <c r="AG1184" s="12">
        <v>87570</v>
      </c>
      <c r="AH1184" s="7" t="str">
        <f>IF(COUNTIF(Returns!$A$2:$A$1635,Orders!AG1184)&gt;0,"Returned","Not Returned")</f>
        <v>Not Returned</v>
      </c>
    </row>
    <row r="1185" spans="5:34" ht="12.75" customHeight="1" thickTop="1" thickBot="1" x14ac:dyDescent="0.3">
      <c r="E1185" s="9">
        <v>18410</v>
      </c>
      <c r="F1185" s="2" t="s">
        <v>25</v>
      </c>
      <c r="G1185" s="2">
        <v>0.02</v>
      </c>
      <c r="H1185" s="2">
        <v>549.99</v>
      </c>
      <c r="I1185" s="2">
        <v>49</v>
      </c>
      <c r="J1185" s="2">
        <v>2141</v>
      </c>
      <c r="K1185" s="7" t="str">
        <f>IF(COUNTIF(Table1[Customer ID],Table1[[#This Row],[Customer ID]])&gt;1,"Repeat Customer","One-Time Customer")</f>
        <v>Repeat Customer</v>
      </c>
      <c r="L1185" s="2" t="s">
        <v>2050</v>
      </c>
      <c r="M1185" s="2" t="s">
        <v>39</v>
      </c>
      <c r="N1185" s="2" t="s">
        <v>40</v>
      </c>
      <c r="O1185" s="2" t="s">
        <v>77</v>
      </c>
      <c r="P1185" s="2" t="s">
        <v>587</v>
      </c>
      <c r="Q1185" s="2" t="s">
        <v>43</v>
      </c>
      <c r="R1185" s="2" t="s">
        <v>656</v>
      </c>
      <c r="S1185" s="2">
        <v>0.35</v>
      </c>
      <c r="T1185" s="7">
        <f>Table1[[#This Row],[Profit]]/Table1[[#This Row],[Sales]]</f>
        <v>-3.8968000293912335E-2</v>
      </c>
      <c r="U1185" s="2" t="s">
        <v>33</v>
      </c>
      <c r="V1185" s="2" t="s">
        <v>34</v>
      </c>
      <c r="W1185" s="2" t="s">
        <v>255</v>
      </c>
      <c r="X1185" s="2" t="s">
        <v>1946</v>
      </c>
      <c r="Y1185" s="2">
        <v>81301</v>
      </c>
      <c r="Z1185" s="10">
        <v>42053</v>
      </c>
      <c r="AA1185" s="14" t="str">
        <f>TEXT(Table1[[#This Row],[Order Date]],"mmmm")</f>
        <v>February</v>
      </c>
      <c r="AB1185" s="8" t="str">
        <f>TEXT(Table1[[#This Row],[Order Date]],"yyyy")</f>
        <v>2015</v>
      </c>
      <c r="AC1185" s="10">
        <v>42055</v>
      </c>
      <c r="AD1185" s="2">
        <v>-381.84119999999996</v>
      </c>
      <c r="AE1185" s="2">
        <v>18</v>
      </c>
      <c r="AF1185" s="2">
        <v>9798.84</v>
      </c>
      <c r="AG1185" s="2">
        <v>87570</v>
      </c>
      <c r="AH1185" s="7" t="str">
        <f>IF(COUNTIF(Returns!$A$2:$A$1635,Orders!AG1185)&gt;0,"Returned","Not Returned")</f>
        <v>Not Returned</v>
      </c>
    </row>
    <row r="1186" spans="5:34" ht="12.75" customHeight="1" thickTop="1" thickBot="1" x14ac:dyDescent="0.3">
      <c r="E1186" s="11">
        <v>18411</v>
      </c>
      <c r="F1186" s="12" t="s">
        <v>25</v>
      </c>
      <c r="G1186" s="12">
        <v>0.03</v>
      </c>
      <c r="H1186" s="12">
        <v>22.01</v>
      </c>
      <c r="I1186" s="12">
        <v>5.53</v>
      </c>
      <c r="J1186" s="12">
        <v>2141</v>
      </c>
      <c r="K1186" s="7" t="str">
        <f>IF(COUNTIF(Table1[Customer ID],Table1[[#This Row],[Customer ID]])&gt;1,"Repeat Customer","One-Time Customer")</f>
        <v>Repeat Customer</v>
      </c>
      <c r="L1186" s="12" t="s">
        <v>2050</v>
      </c>
      <c r="M1186" s="12" t="s">
        <v>27</v>
      </c>
      <c r="N1186" s="12" t="s">
        <v>40</v>
      </c>
      <c r="O1186" s="12" t="s">
        <v>29</v>
      </c>
      <c r="P1186" s="12" t="s">
        <v>30</v>
      </c>
      <c r="Q1186" s="12" t="s">
        <v>51</v>
      </c>
      <c r="R1186" s="12" t="s">
        <v>2051</v>
      </c>
      <c r="S1186" s="12">
        <v>0.59</v>
      </c>
      <c r="T1186" s="7">
        <f>Table1[[#This Row],[Profit]]/Table1[[#This Row],[Sales]]</f>
        <v>8.1437933943287258E-2</v>
      </c>
      <c r="U1186" s="12" t="s">
        <v>33</v>
      </c>
      <c r="V1186" s="12" t="s">
        <v>34</v>
      </c>
      <c r="W1186" s="12" t="s">
        <v>255</v>
      </c>
      <c r="X1186" s="12" t="s">
        <v>1946</v>
      </c>
      <c r="Y1186" s="12">
        <v>81301</v>
      </c>
      <c r="Z1186" s="13">
        <v>42053</v>
      </c>
      <c r="AA1186" s="14" t="str">
        <f>TEXT(Table1[[#This Row],[Order Date]],"mmmm")</f>
        <v>February</v>
      </c>
      <c r="AB1186" s="8" t="str">
        <f>TEXT(Table1[[#This Row],[Order Date]],"yyyy")</f>
        <v>2015</v>
      </c>
      <c r="AC1186" s="13">
        <v>42054</v>
      </c>
      <c r="AD1186" s="12">
        <v>12.5504</v>
      </c>
      <c r="AE1186" s="12">
        <v>7</v>
      </c>
      <c r="AF1186" s="12">
        <v>154.11000000000001</v>
      </c>
      <c r="AG1186" s="12">
        <v>87570</v>
      </c>
      <c r="AH1186" s="7" t="str">
        <f>IF(COUNTIF(Returns!$A$2:$A$1635,Orders!AG1186)&gt;0,"Returned","Not Returned")</f>
        <v>Not Returned</v>
      </c>
    </row>
    <row r="1187" spans="5:34" ht="12.75" customHeight="1" thickTop="1" thickBot="1" x14ac:dyDescent="0.3">
      <c r="E1187" s="9">
        <v>18412</v>
      </c>
      <c r="F1187" s="2" t="s">
        <v>25</v>
      </c>
      <c r="G1187" s="2">
        <v>0.09</v>
      </c>
      <c r="H1187" s="2">
        <v>34.76</v>
      </c>
      <c r="I1187" s="2">
        <v>8.2200000000000006</v>
      </c>
      <c r="J1187" s="2">
        <v>2141</v>
      </c>
      <c r="K1187" s="7" t="str">
        <f>IF(COUNTIF(Table1[Customer ID],Table1[[#This Row],[Customer ID]])&gt;1,"Repeat Customer","One-Time Customer")</f>
        <v>Repeat Customer</v>
      </c>
      <c r="L1187" s="2" t="s">
        <v>2050</v>
      </c>
      <c r="M1187" s="2" t="s">
        <v>49</v>
      </c>
      <c r="N1187" s="2" t="s">
        <v>40</v>
      </c>
      <c r="O1187" s="2" t="s">
        <v>29</v>
      </c>
      <c r="P1187" s="2" t="s">
        <v>141</v>
      </c>
      <c r="Q1187" s="2" t="s">
        <v>59</v>
      </c>
      <c r="R1187" s="2" t="s">
        <v>2052</v>
      </c>
      <c r="S1187" s="2">
        <v>0.56999999999999995</v>
      </c>
      <c r="T1187" s="7">
        <f>Table1[[#This Row],[Profit]]/Table1[[#This Row],[Sales]]</f>
        <v>0.18657612050870478</v>
      </c>
      <c r="U1187" s="2" t="s">
        <v>33</v>
      </c>
      <c r="V1187" s="2" t="s">
        <v>34</v>
      </c>
      <c r="W1187" s="2" t="s">
        <v>255</v>
      </c>
      <c r="X1187" s="2" t="s">
        <v>1946</v>
      </c>
      <c r="Y1187" s="2">
        <v>81301</v>
      </c>
      <c r="Z1187" s="10">
        <v>42053</v>
      </c>
      <c r="AA1187" s="14" t="str">
        <f>TEXT(Table1[[#This Row],[Order Date]],"mmmm")</f>
        <v>February</v>
      </c>
      <c r="AB1187" s="8" t="str">
        <f>TEXT(Table1[[#This Row],[Order Date]],"yyyy")</f>
        <v>2015</v>
      </c>
      <c r="AC1187" s="10">
        <v>42055</v>
      </c>
      <c r="AD1187" s="2">
        <v>45.3324</v>
      </c>
      <c r="AE1187" s="2">
        <v>7</v>
      </c>
      <c r="AF1187" s="2">
        <v>242.97</v>
      </c>
      <c r="AG1187" s="2">
        <v>87570</v>
      </c>
      <c r="AH1187" s="7" t="str">
        <f>IF(COUNTIF(Returns!$A$2:$A$1635,Orders!AG1187)&gt;0,"Returned","Not Returned")</f>
        <v>Not Returned</v>
      </c>
    </row>
    <row r="1188" spans="5:34" ht="12.75" customHeight="1" thickTop="1" thickBot="1" x14ac:dyDescent="0.3">
      <c r="E1188" s="11">
        <v>23249</v>
      </c>
      <c r="F1188" s="12" t="s">
        <v>25</v>
      </c>
      <c r="G1188" s="12">
        <v>0.08</v>
      </c>
      <c r="H1188" s="12">
        <v>17.149999999999999</v>
      </c>
      <c r="I1188" s="12">
        <v>4.96</v>
      </c>
      <c r="J1188" s="12">
        <v>2143</v>
      </c>
      <c r="K1188" s="7" t="str">
        <f>IF(COUNTIF(Table1[Customer ID],Table1[[#This Row],[Customer ID]])&gt;1,"Repeat Customer","One-Time Customer")</f>
        <v>One-Time Customer</v>
      </c>
      <c r="L1188" s="12" t="s">
        <v>2053</v>
      </c>
      <c r="M1188" s="12" t="s">
        <v>49</v>
      </c>
      <c r="N1188" s="12" t="s">
        <v>40</v>
      </c>
      <c r="O1188" s="12" t="s">
        <v>29</v>
      </c>
      <c r="P1188" s="12" t="s">
        <v>141</v>
      </c>
      <c r="Q1188" s="12" t="s">
        <v>59</v>
      </c>
      <c r="R1188" s="12" t="s">
        <v>605</v>
      </c>
      <c r="S1188" s="12">
        <v>0.57999999999999996</v>
      </c>
      <c r="T1188" s="7">
        <f>Table1[[#This Row],[Profit]]/Table1[[#This Row],[Sales]]</f>
        <v>0.167788245850157</v>
      </c>
      <c r="U1188" s="12" t="s">
        <v>33</v>
      </c>
      <c r="V1188" s="12" t="s">
        <v>136</v>
      </c>
      <c r="W1188" s="12" t="s">
        <v>137</v>
      </c>
      <c r="X1188" s="12" t="s">
        <v>2054</v>
      </c>
      <c r="Y1188" s="12">
        <v>20151</v>
      </c>
      <c r="Z1188" s="13">
        <v>42168</v>
      </c>
      <c r="AA1188" s="14" t="str">
        <f>TEXT(Table1[[#This Row],[Order Date]],"mmmm")</f>
        <v>June</v>
      </c>
      <c r="AB1188" s="8" t="str">
        <f>TEXT(Table1[[#This Row],[Order Date]],"yyyy")</f>
        <v>2015</v>
      </c>
      <c r="AC1188" s="13">
        <v>42171</v>
      </c>
      <c r="AD1188" s="12">
        <v>33.659999999999997</v>
      </c>
      <c r="AE1188" s="12">
        <v>12</v>
      </c>
      <c r="AF1188" s="12">
        <v>200.61</v>
      </c>
      <c r="AG1188" s="12">
        <v>87569</v>
      </c>
      <c r="AH1188" s="7" t="str">
        <f>IF(COUNTIF(Returns!$A$2:$A$1635,Orders!AG1188)&gt;0,"Returned","Not Returned")</f>
        <v>Not Returned</v>
      </c>
    </row>
    <row r="1189" spans="5:34" ht="12.75" customHeight="1" thickTop="1" thickBot="1" x14ac:dyDescent="0.3">
      <c r="E1189" s="9">
        <v>24264</v>
      </c>
      <c r="F1189" s="2" t="s">
        <v>56</v>
      </c>
      <c r="G1189" s="2">
        <v>0</v>
      </c>
      <c r="H1189" s="2">
        <v>20.28</v>
      </c>
      <c r="I1189" s="2">
        <v>14.39</v>
      </c>
      <c r="J1189" s="2">
        <v>2145</v>
      </c>
      <c r="K1189" s="7" t="str">
        <f>IF(COUNTIF(Table1[Customer ID],Table1[[#This Row],[Customer ID]])&gt;1,"Repeat Customer","One-Time Customer")</f>
        <v>One-Time Customer</v>
      </c>
      <c r="L1189" s="2" t="s">
        <v>2055</v>
      </c>
      <c r="M1189" s="2" t="s">
        <v>49</v>
      </c>
      <c r="N1189" s="2" t="s">
        <v>28</v>
      </c>
      <c r="O1189" s="2" t="s">
        <v>41</v>
      </c>
      <c r="P1189" s="2" t="s">
        <v>50</v>
      </c>
      <c r="Q1189" s="2" t="s">
        <v>59</v>
      </c>
      <c r="R1189" s="2" t="s">
        <v>1910</v>
      </c>
      <c r="S1189" s="2">
        <v>0.47</v>
      </c>
      <c r="T1189" s="7">
        <f>Table1[[#This Row],[Profit]]/Table1[[#This Row],[Sales]]</f>
        <v>6.5921036034142025E-2</v>
      </c>
      <c r="U1189" s="2" t="s">
        <v>33</v>
      </c>
      <c r="V1189" s="2" t="s">
        <v>136</v>
      </c>
      <c r="W1189" s="2" t="s">
        <v>362</v>
      </c>
      <c r="X1189" s="2" t="s">
        <v>2056</v>
      </c>
      <c r="Y1189" s="2">
        <v>33311</v>
      </c>
      <c r="Z1189" s="10">
        <v>42045</v>
      </c>
      <c r="AA1189" s="14" t="str">
        <f>TEXT(Table1[[#This Row],[Order Date]],"mmmm")</f>
        <v>February</v>
      </c>
      <c r="AB1189" s="8" t="str">
        <f>TEXT(Table1[[#This Row],[Order Date]],"yyyy")</f>
        <v>2015</v>
      </c>
      <c r="AC1189" s="10">
        <v>42047</v>
      </c>
      <c r="AD1189" s="2">
        <v>15.677999999999999</v>
      </c>
      <c r="AE1189" s="2">
        <v>11</v>
      </c>
      <c r="AF1189" s="2">
        <v>237.83</v>
      </c>
      <c r="AG1189" s="2">
        <v>87072</v>
      </c>
      <c r="AH1189" s="7" t="str">
        <f>IF(COUNTIF(Returns!$A$2:$A$1635,Orders!AG1189)&gt;0,"Returned","Not Returned")</f>
        <v>Not Returned</v>
      </c>
    </row>
    <row r="1190" spans="5:34" ht="12.75" customHeight="1" thickTop="1" thickBot="1" x14ac:dyDescent="0.3">
      <c r="E1190" s="11">
        <v>23795</v>
      </c>
      <c r="F1190" s="12" t="s">
        <v>106</v>
      </c>
      <c r="G1190" s="12">
        <v>0.05</v>
      </c>
      <c r="H1190" s="12">
        <v>20.34</v>
      </c>
      <c r="I1190" s="12">
        <v>35</v>
      </c>
      <c r="J1190" s="12">
        <v>2146</v>
      </c>
      <c r="K1190" s="7" t="str">
        <f>IF(COUNTIF(Table1[Customer ID],Table1[[#This Row],[Customer ID]])&gt;1,"Repeat Customer","One-Time Customer")</f>
        <v>One-Time Customer</v>
      </c>
      <c r="L1190" s="12" t="s">
        <v>2057</v>
      </c>
      <c r="M1190" s="12" t="s">
        <v>49</v>
      </c>
      <c r="N1190" s="12" t="s">
        <v>28</v>
      </c>
      <c r="O1190" s="12" t="s">
        <v>29</v>
      </c>
      <c r="P1190" s="12" t="s">
        <v>141</v>
      </c>
      <c r="Q1190" s="12" t="s">
        <v>236</v>
      </c>
      <c r="R1190" s="12" t="s">
        <v>375</v>
      </c>
      <c r="S1190" s="12">
        <v>0.84</v>
      </c>
      <c r="T1190" s="7">
        <f>Table1[[#This Row],[Profit]]/Table1[[#This Row],[Sales]]</f>
        <v>0.99539796303281769</v>
      </c>
      <c r="U1190" s="12" t="s">
        <v>33</v>
      </c>
      <c r="V1190" s="12" t="s">
        <v>136</v>
      </c>
      <c r="W1190" s="12" t="s">
        <v>137</v>
      </c>
      <c r="X1190" s="12" t="s">
        <v>2054</v>
      </c>
      <c r="Y1190" s="12">
        <v>20151</v>
      </c>
      <c r="Z1190" s="13">
        <v>42010</v>
      </c>
      <c r="AA1190" s="14" t="str">
        <f>TEXT(Table1[[#This Row],[Order Date]],"mmmm")</f>
        <v>January</v>
      </c>
      <c r="AB1190" s="8" t="str">
        <f>TEXT(Table1[[#This Row],[Order Date]],"yyyy")</f>
        <v>2015</v>
      </c>
      <c r="AC1190" s="13">
        <v>42014</v>
      </c>
      <c r="AD1190" s="12">
        <v>52.775999999999996</v>
      </c>
      <c r="AE1190" s="12">
        <v>2</v>
      </c>
      <c r="AF1190" s="12">
        <v>53.02</v>
      </c>
      <c r="AG1190" s="12">
        <v>87071</v>
      </c>
      <c r="AH1190" s="7" t="str">
        <f>IF(COUNTIF(Returns!$A$2:$A$1635,Orders!AG1190)&gt;0,"Returned","Not Returned")</f>
        <v>Not Returned</v>
      </c>
    </row>
    <row r="1191" spans="5:34" ht="12.75" customHeight="1" thickTop="1" thickBot="1" x14ac:dyDescent="0.3">
      <c r="E1191" s="9">
        <v>22555</v>
      </c>
      <c r="F1191" s="2" t="s">
        <v>37</v>
      </c>
      <c r="G1191" s="2">
        <v>0.08</v>
      </c>
      <c r="H1191" s="2">
        <v>243.98</v>
      </c>
      <c r="I1191" s="2">
        <v>43.32</v>
      </c>
      <c r="J1191" s="2">
        <v>2151</v>
      </c>
      <c r="K1191" s="7" t="str">
        <f>IF(COUNTIF(Table1[Customer ID],Table1[[#This Row],[Customer ID]])&gt;1,"Repeat Customer","One-Time Customer")</f>
        <v>Repeat Customer</v>
      </c>
      <c r="L1191" s="2" t="s">
        <v>2058</v>
      </c>
      <c r="M1191" s="2" t="s">
        <v>39</v>
      </c>
      <c r="N1191" s="2" t="s">
        <v>28</v>
      </c>
      <c r="O1191" s="2" t="s">
        <v>41</v>
      </c>
      <c r="P1191" s="2" t="s">
        <v>42</v>
      </c>
      <c r="Q1191" s="2" t="s">
        <v>43</v>
      </c>
      <c r="R1191" s="2" t="s">
        <v>2059</v>
      </c>
      <c r="S1191" s="2">
        <v>0.55000000000000004</v>
      </c>
      <c r="T1191" s="7">
        <f>Table1[[#This Row],[Profit]]/Table1[[#This Row],[Sales]]</f>
        <v>-0.65433370840700855</v>
      </c>
      <c r="U1191" s="2" t="s">
        <v>33</v>
      </c>
      <c r="V1191" s="2" t="s">
        <v>61</v>
      </c>
      <c r="W1191" s="2" t="s">
        <v>330</v>
      </c>
      <c r="X1191" s="2" t="s">
        <v>2060</v>
      </c>
      <c r="Y1191" s="2">
        <v>52001</v>
      </c>
      <c r="Z1191" s="10">
        <v>42009</v>
      </c>
      <c r="AA1191" s="14" t="str">
        <f>TEXT(Table1[[#This Row],[Order Date]],"mmmm")</f>
        <v>January</v>
      </c>
      <c r="AB1191" s="8" t="str">
        <f>TEXT(Table1[[#This Row],[Order Date]],"yyyy")</f>
        <v>2015</v>
      </c>
      <c r="AC1191" s="10">
        <v>42010</v>
      </c>
      <c r="AD1191" s="2">
        <v>-162.8244</v>
      </c>
      <c r="AE1191" s="2">
        <v>1</v>
      </c>
      <c r="AF1191" s="2">
        <v>248.84</v>
      </c>
      <c r="AG1191" s="2">
        <v>90404</v>
      </c>
      <c r="AH1191" s="7" t="str">
        <f>IF(COUNTIF(Returns!$A$2:$A$1635,Orders!AG1191)&gt;0,"Returned","Not Returned")</f>
        <v>Not Returned</v>
      </c>
    </row>
    <row r="1192" spans="5:34" ht="12.75" customHeight="1" thickTop="1" thickBot="1" x14ac:dyDescent="0.3">
      <c r="E1192" s="11">
        <v>24791</v>
      </c>
      <c r="F1192" s="12" t="s">
        <v>25</v>
      </c>
      <c r="G1192" s="12">
        <v>0.08</v>
      </c>
      <c r="H1192" s="12">
        <v>5.74</v>
      </c>
      <c r="I1192" s="12">
        <v>5.01</v>
      </c>
      <c r="J1192" s="12">
        <v>2151</v>
      </c>
      <c r="K1192" s="7" t="str">
        <f>IF(COUNTIF(Table1[Customer ID],Table1[[#This Row],[Customer ID]])&gt;1,"Repeat Customer","One-Time Customer")</f>
        <v>Repeat Customer</v>
      </c>
      <c r="L1192" s="12" t="s">
        <v>2058</v>
      </c>
      <c r="M1192" s="12" t="s">
        <v>49</v>
      </c>
      <c r="N1192" s="12" t="s">
        <v>28</v>
      </c>
      <c r="O1192" s="12" t="s">
        <v>29</v>
      </c>
      <c r="P1192" s="12" t="s">
        <v>109</v>
      </c>
      <c r="Q1192" s="12" t="s">
        <v>59</v>
      </c>
      <c r="R1192" s="12" t="s">
        <v>2061</v>
      </c>
      <c r="S1192" s="12">
        <v>0.39</v>
      </c>
      <c r="T1192" s="7">
        <f>Table1[[#This Row],[Profit]]/Table1[[#This Row],[Sales]]</f>
        <v>-0.96127877947295437</v>
      </c>
      <c r="U1192" s="12" t="s">
        <v>33</v>
      </c>
      <c r="V1192" s="12" t="s">
        <v>61</v>
      </c>
      <c r="W1192" s="12" t="s">
        <v>330</v>
      </c>
      <c r="X1192" s="12" t="s">
        <v>2060</v>
      </c>
      <c r="Y1192" s="12">
        <v>52001</v>
      </c>
      <c r="Z1192" s="13">
        <v>42044</v>
      </c>
      <c r="AA1192" s="14" t="str">
        <f>TEXT(Table1[[#This Row],[Order Date]],"mmmm")</f>
        <v>February</v>
      </c>
      <c r="AB1192" s="8" t="str">
        <f>TEXT(Table1[[#This Row],[Order Date]],"yyyy")</f>
        <v>2015</v>
      </c>
      <c r="AC1192" s="13">
        <v>42046</v>
      </c>
      <c r="AD1192" s="12">
        <v>-6.9308200000000006</v>
      </c>
      <c r="AE1192" s="12">
        <v>1</v>
      </c>
      <c r="AF1192" s="12">
        <v>7.21</v>
      </c>
      <c r="AG1192" s="12">
        <v>90405</v>
      </c>
      <c r="AH1192" s="7" t="str">
        <f>IF(COUNTIF(Returns!$A$2:$A$1635,Orders!AG1192)&gt;0,"Returned","Not Returned")</f>
        <v>Not Returned</v>
      </c>
    </row>
    <row r="1193" spans="5:34" ht="12.75" customHeight="1" thickTop="1" thickBot="1" x14ac:dyDescent="0.3">
      <c r="E1193" s="9">
        <v>21834</v>
      </c>
      <c r="F1193" s="2" t="s">
        <v>106</v>
      </c>
      <c r="G1193" s="2">
        <v>0.05</v>
      </c>
      <c r="H1193" s="2">
        <v>55.5</v>
      </c>
      <c r="I1193" s="2">
        <v>52.2</v>
      </c>
      <c r="J1193" s="2">
        <v>2157</v>
      </c>
      <c r="K1193" s="7" t="str">
        <f>IF(COUNTIF(Table1[Customer ID],Table1[[#This Row],[Customer ID]])&gt;1,"Repeat Customer","One-Time Customer")</f>
        <v>Repeat Customer</v>
      </c>
      <c r="L1193" s="2" t="s">
        <v>2062</v>
      </c>
      <c r="M1193" s="2" t="s">
        <v>49</v>
      </c>
      <c r="N1193" s="2" t="s">
        <v>40</v>
      </c>
      <c r="O1193" s="2" t="s">
        <v>41</v>
      </c>
      <c r="P1193" s="2" t="s">
        <v>50</v>
      </c>
      <c r="Q1193" s="2" t="s">
        <v>86</v>
      </c>
      <c r="R1193" s="2" t="s">
        <v>2063</v>
      </c>
      <c r="S1193" s="2">
        <v>0.72</v>
      </c>
      <c r="T1193" s="7">
        <f>Table1[[#This Row],[Profit]]/Table1[[#This Row],[Sales]]</f>
        <v>-0.46693189427659826</v>
      </c>
      <c r="U1193" s="2" t="s">
        <v>33</v>
      </c>
      <c r="V1193" s="2" t="s">
        <v>61</v>
      </c>
      <c r="W1193" s="2" t="s">
        <v>300</v>
      </c>
      <c r="X1193" s="2" t="s">
        <v>2064</v>
      </c>
      <c r="Y1193" s="2">
        <v>48093</v>
      </c>
      <c r="Z1193" s="10">
        <v>42079</v>
      </c>
      <c r="AA1193" s="14" t="str">
        <f>TEXT(Table1[[#This Row],[Order Date]],"mmmm")</f>
        <v>March</v>
      </c>
      <c r="AB1193" s="8" t="str">
        <f>TEXT(Table1[[#This Row],[Order Date]],"yyyy")</f>
        <v>2015</v>
      </c>
      <c r="AC1193" s="10">
        <v>42079</v>
      </c>
      <c r="AD1193" s="2">
        <v>-118.54</v>
      </c>
      <c r="AE1193" s="2">
        <v>4</v>
      </c>
      <c r="AF1193" s="2">
        <v>253.87</v>
      </c>
      <c r="AG1193" s="2">
        <v>90385</v>
      </c>
      <c r="AH1193" s="7" t="str">
        <f>IF(COUNTIF(Returns!$A$2:$A$1635,Orders!AG1193)&gt;0,"Returned","Not Returned")</f>
        <v>Not Returned</v>
      </c>
    </row>
    <row r="1194" spans="5:34" ht="12.75" customHeight="1" thickTop="1" thickBot="1" x14ac:dyDescent="0.3">
      <c r="E1194" s="11">
        <v>21835</v>
      </c>
      <c r="F1194" s="12" t="s">
        <v>106</v>
      </c>
      <c r="G1194" s="12">
        <v>0.05</v>
      </c>
      <c r="H1194" s="12">
        <v>442.14</v>
      </c>
      <c r="I1194" s="12">
        <v>14.7</v>
      </c>
      <c r="J1194" s="12">
        <v>2157</v>
      </c>
      <c r="K1194" s="7" t="str">
        <f>IF(COUNTIF(Table1[Customer ID],Table1[[#This Row],[Customer ID]])&gt;1,"Repeat Customer","One-Time Customer")</f>
        <v>Repeat Customer</v>
      </c>
      <c r="L1194" s="12" t="s">
        <v>2062</v>
      </c>
      <c r="M1194" s="12" t="s">
        <v>39</v>
      </c>
      <c r="N1194" s="12" t="s">
        <v>40</v>
      </c>
      <c r="O1194" s="12" t="s">
        <v>77</v>
      </c>
      <c r="P1194" s="12" t="s">
        <v>85</v>
      </c>
      <c r="Q1194" s="12" t="s">
        <v>43</v>
      </c>
      <c r="R1194" s="12" t="s">
        <v>336</v>
      </c>
      <c r="S1194" s="12">
        <v>0.56000000000000005</v>
      </c>
      <c r="T1194" s="7">
        <f>Table1[[#This Row],[Profit]]/Table1[[#This Row],[Sales]]</f>
        <v>0.50395377232393379</v>
      </c>
      <c r="U1194" s="12" t="s">
        <v>33</v>
      </c>
      <c r="V1194" s="12" t="s">
        <v>61</v>
      </c>
      <c r="W1194" s="12" t="s">
        <v>300</v>
      </c>
      <c r="X1194" s="12" t="s">
        <v>2064</v>
      </c>
      <c r="Y1194" s="12">
        <v>48093</v>
      </c>
      <c r="Z1194" s="13">
        <v>42079</v>
      </c>
      <c r="AA1194" s="14" t="str">
        <f>TEXT(Table1[[#This Row],[Order Date]],"mmmm")</f>
        <v>March</v>
      </c>
      <c r="AB1194" s="8" t="str">
        <f>TEXT(Table1[[#This Row],[Order Date]],"yyyy")</f>
        <v>2015</v>
      </c>
      <c r="AC1194" s="13">
        <v>42088</v>
      </c>
      <c r="AD1194" s="12">
        <v>2963.48</v>
      </c>
      <c r="AE1194" s="12">
        <v>14</v>
      </c>
      <c r="AF1194" s="12">
        <v>5880.46</v>
      </c>
      <c r="AG1194" s="12">
        <v>90385</v>
      </c>
      <c r="AH1194" s="7" t="str">
        <f>IF(COUNTIF(Returns!$A$2:$A$1635,Orders!AG1194)&gt;0,"Returned","Not Returned")</f>
        <v>Not Returned</v>
      </c>
    </row>
    <row r="1195" spans="5:34" ht="12.75" customHeight="1" thickTop="1" thickBot="1" x14ac:dyDescent="0.3">
      <c r="E1195" s="9">
        <v>21975</v>
      </c>
      <c r="F1195" s="2" t="s">
        <v>25</v>
      </c>
      <c r="G1195" s="2">
        <v>7.0000000000000007E-2</v>
      </c>
      <c r="H1195" s="2">
        <v>30.93</v>
      </c>
      <c r="I1195" s="2">
        <v>3.92</v>
      </c>
      <c r="J1195" s="2">
        <v>2157</v>
      </c>
      <c r="K1195" s="7" t="str">
        <f>IF(COUNTIF(Table1[Customer ID],Table1[[#This Row],[Customer ID]])&gt;1,"Repeat Customer","One-Time Customer")</f>
        <v>Repeat Customer</v>
      </c>
      <c r="L1195" s="2" t="s">
        <v>2062</v>
      </c>
      <c r="M1195" s="2" t="s">
        <v>49</v>
      </c>
      <c r="N1195" s="2" t="s">
        <v>40</v>
      </c>
      <c r="O1195" s="2" t="s">
        <v>41</v>
      </c>
      <c r="P1195" s="2" t="s">
        <v>50</v>
      </c>
      <c r="Q1195" s="2" t="s">
        <v>51</v>
      </c>
      <c r="R1195" s="2" t="s">
        <v>1750</v>
      </c>
      <c r="S1195" s="2">
        <v>0.44</v>
      </c>
      <c r="T1195" s="7">
        <f>Table1[[#This Row],[Profit]]/Table1[[#This Row],[Sales]]</f>
        <v>0.69</v>
      </c>
      <c r="U1195" s="2" t="s">
        <v>33</v>
      </c>
      <c r="V1195" s="2" t="s">
        <v>61</v>
      </c>
      <c r="W1195" s="2" t="s">
        <v>300</v>
      </c>
      <c r="X1195" s="2" t="s">
        <v>2064</v>
      </c>
      <c r="Y1195" s="2">
        <v>48093</v>
      </c>
      <c r="Z1195" s="10">
        <v>42127</v>
      </c>
      <c r="AA1195" s="14" t="str">
        <f>TEXT(Table1[[#This Row],[Order Date]],"mmmm")</f>
        <v>May</v>
      </c>
      <c r="AB1195" s="8" t="str">
        <f>TEXT(Table1[[#This Row],[Order Date]],"yyyy")</f>
        <v>2015</v>
      </c>
      <c r="AC1195" s="10">
        <v>42128</v>
      </c>
      <c r="AD1195" s="2">
        <v>398.30249999999995</v>
      </c>
      <c r="AE1195" s="2">
        <v>19</v>
      </c>
      <c r="AF1195" s="2">
        <v>577.25</v>
      </c>
      <c r="AG1195" s="2">
        <v>90386</v>
      </c>
      <c r="AH1195" s="7" t="str">
        <f>IF(COUNTIF(Returns!$A$2:$A$1635,Orders!AG1195)&gt;0,"Returned","Not Returned")</f>
        <v>Not Returned</v>
      </c>
    </row>
    <row r="1196" spans="5:34" ht="12.75" customHeight="1" thickTop="1" thickBot="1" x14ac:dyDescent="0.3">
      <c r="E1196" s="11">
        <v>21976</v>
      </c>
      <c r="F1196" s="12" t="s">
        <v>25</v>
      </c>
      <c r="G1196" s="12">
        <v>0.05</v>
      </c>
      <c r="H1196" s="12">
        <v>297.48</v>
      </c>
      <c r="I1196" s="12">
        <v>18.059999999999999</v>
      </c>
      <c r="J1196" s="12">
        <v>2157</v>
      </c>
      <c r="K1196" s="7" t="str">
        <f>IF(COUNTIF(Table1[Customer ID],Table1[[#This Row],[Customer ID]])&gt;1,"Repeat Customer","One-Time Customer")</f>
        <v>Repeat Customer</v>
      </c>
      <c r="L1196" s="12" t="s">
        <v>2062</v>
      </c>
      <c r="M1196" s="12" t="s">
        <v>39</v>
      </c>
      <c r="N1196" s="12" t="s">
        <v>40</v>
      </c>
      <c r="O1196" s="12" t="s">
        <v>77</v>
      </c>
      <c r="P1196" s="12" t="s">
        <v>85</v>
      </c>
      <c r="Q1196" s="12" t="s">
        <v>43</v>
      </c>
      <c r="R1196" s="12" t="s">
        <v>565</v>
      </c>
      <c r="S1196" s="12">
        <v>0.6</v>
      </c>
      <c r="T1196" s="7">
        <f>Table1[[#This Row],[Profit]]/Table1[[#This Row],[Sales]]</f>
        <v>0.17418911557280908</v>
      </c>
      <c r="U1196" s="12" t="s">
        <v>33</v>
      </c>
      <c r="V1196" s="12" t="s">
        <v>61</v>
      </c>
      <c r="W1196" s="12" t="s">
        <v>300</v>
      </c>
      <c r="X1196" s="12" t="s">
        <v>2064</v>
      </c>
      <c r="Y1196" s="12">
        <v>48093</v>
      </c>
      <c r="Z1196" s="13">
        <v>42127</v>
      </c>
      <c r="AA1196" s="14" t="str">
        <f>TEXT(Table1[[#This Row],[Order Date]],"mmmm")</f>
        <v>May</v>
      </c>
      <c r="AB1196" s="8" t="str">
        <f>TEXT(Table1[[#This Row],[Order Date]],"yyyy")</f>
        <v>2015</v>
      </c>
      <c r="AC1196" s="13">
        <v>42128</v>
      </c>
      <c r="AD1196" s="12">
        <v>709.85200000000009</v>
      </c>
      <c r="AE1196" s="12">
        <v>14</v>
      </c>
      <c r="AF1196" s="12">
        <v>4075.18</v>
      </c>
      <c r="AG1196" s="12">
        <v>90386</v>
      </c>
      <c r="AH1196" s="7" t="str">
        <f>IF(COUNTIF(Returns!$A$2:$A$1635,Orders!AG1196)&gt;0,"Returned","Not Returned")</f>
        <v>Not Returned</v>
      </c>
    </row>
    <row r="1197" spans="5:34" ht="12.75" customHeight="1" thickTop="1" thickBot="1" x14ac:dyDescent="0.3">
      <c r="E1197" s="9">
        <v>21977</v>
      </c>
      <c r="F1197" s="2" t="s">
        <v>25</v>
      </c>
      <c r="G1197" s="2">
        <v>7.0000000000000007E-2</v>
      </c>
      <c r="H1197" s="2">
        <v>296.18</v>
      </c>
      <c r="I1197" s="2">
        <v>54.12</v>
      </c>
      <c r="J1197" s="2">
        <v>2157</v>
      </c>
      <c r="K1197" s="7" t="str">
        <f>IF(COUNTIF(Table1[Customer ID],Table1[[#This Row],[Customer ID]])&gt;1,"Repeat Customer","One-Time Customer")</f>
        <v>Repeat Customer</v>
      </c>
      <c r="L1197" s="2" t="s">
        <v>2062</v>
      </c>
      <c r="M1197" s="2" t="s">
        <v>39</v>
      </c>
      <c r="N1197" s="2" t="s">
        <v>40</v>
      </c>
      <c r="O1197" s="2" t="s">
        <v>41</v>
      </c>
      <c r="P1197" s="2" t="s">
        <v>152</v>
      </c>
      <c r="Q1197" s="2" t="s">
        <v>121</v>
      </c>
      <c r="R1197" s="2" t="s">
        <v>153</v>
      </c>
      <c r="S1197" s="2">
        <v>0.76</v>
      </c>
      <c r="T1197" s="7">
        <f>Table1[[#This Row],[Profit]]/Table1[[#This Row],[Sales]]</f>
        <v>4.4938189219399127E-2</v>
      </c>
      <c r="U1197" s="2" t="s">
        <v>33</v>
      </c>
      <c r="V1197" s="2" t="s">
        <v>61</v>
      </c>
      <c r="W1197" s="2" t="s">
        <v>300</v>
      </c>
      <c r="X1197" s="2" t="s">
        <v>2064</v>
      </c>
      <c r="Y1197" s="2">
        <v>48093</v>
      </c>
      <c r="Z1197" s="10">
        <v>42127</v>
      </c>
      <c r="AA1197" s="14" t="str">
        <f>TEXT(Table1[[#This Row],[Order Date]],"mmmm")</f>
        <v>May</v>
      </c>
      <c r="AB1197" s="8" t="str">
        <f>TEXT(Table1[[#This Row],[Order Date]],"yyyy")</f>
        <v>2015</v>
      </c>
      <c r="AC1197" s="10">
        <v>42129</v>
      </c>
      <c r="AD1197" s="2">
        <v>80.809200000000089</v>
      </c>
      <c r="AE1197" s="2">
        <v>6</v>
      </c>
      <c r="AF1197" s="2">
        <v>1798.23</v>
      </c>
      <c r="AG1197" s="2">
        <v>90386</v>
      </c>
      <c r="AH1197" s="7" t="str">
        <f>IF(COUNTIF(Returns!$A$2:$A$1635,Orders!AG1197)&gt;0,"Returned","Not Returned")</f>
        <v>Not Returned</v>
      </c>
    </row>
    <row r="1198" spans="5:34" ht="12.75" customHeight="1" thickTop="1" thickBot="1" x14ac:dyDescent="0.3">
      <c r="E1198" s="11">
        <v>23775</v>
      </c>
      <c r="F1198" s="12" t="s">
        <v>56</v>
      </c>
      <c r="G1198" s="12">
        <v>0.08</v>
      </c>
      <c r="H1198" s="12">
        <v>30.98</v>
      </c>
      <c r="I1198" s="12">
        <v>8.74</v>
      </c>
      <c r="J1198" s="12">
        <v>2159</v>
      </c>
      <c r="K1198" s="7" t="str">
        <f>IF(COUNTIF(Table1[Customer ID],Table1[[#This Row],[Customer ID]])&gt;1,"Repeat Customer","One-Time Customer")</f>
        <v>One-Time Customer</v>
      </c>
      <c r="L1198" s="12" t="s">
        <v>2065</v>
      </c>
      <c r="M1198" s="12" t="s">
        <v>49</v>
      </c>
      <c r="N1198" s="12" t="s">
        <v>28</v>
      </c>
      <c r="O1198" s="12" t="s">
        <v>29</v>
      </c>
      <c r="P1198" s="12" t="s">
        <v>93</v>
      </c>
      <c r="Q1198" s="12" t="s">
        <v>59</v>
      </c>
      <c r="R1198" s="12" t="s">
        <v>2066</v>
      </c>
      <c r="S1198" s="12">
        <v>0.4</v>
      </c>
      <c r="T1198" s="7">
        <f>Table1[[#This Row],[Profit]]/Table1[[#This Row],[Sales]]</f>
        <v>0.51055005500550055</v>
      </c>
      <c r="U1198" s="12" t="s">
        <v>33</v>
      </c>
      <c r="V1198" s="12" t="s">
        <v>61</v>
      </c>
      <c r="W1198" s="12" t="s">
        <v>300</v>
      </c>
      <c r="X1198" s="12" t="s">
        <v>2067</v>
      </c>
      <c r="Y1198" s="12">
        <v>48185</v>
      </c>
      <c r="Z1198" s="13">
        <v>42144</v>
      </c>
      <c r="AA1198" s="14" t="str">
        <f>TEXT(Table1[[#This Row],[Order Date]],"mmmm")</f>
        <v>May</v>
      </c>
      <c r="AB1198" s="8" t="str">
        <f>TEXT(Table1[[#This Row],[Order Date]],"yyyy")</f>
        <v>2015</v>
      </c>
      <c r="AC1198" s="13">
        <v>42145</v>
      </c>
      <c r="AD1198" s="12">
        <v>371.27200000000005</v>
      </c>
      <c r="AE1198" s="12">
        <v>25</v>
      </c>
      <c r="AF1198" s="12">
        <v>727.2</v>
      </c>
      <c r="AG1198" s="12">
        <v>90387</v>
      </c>
      <c r="AH1198" s="7" t="str">
        <f>IF(COUNTIF(Returns!$A$2:$A$1635,Orders!AG1198)&gt;0,"Returned","Not Returned")</f>
        <v>Not Returned</v>
      </c>
    </row>
    <row r="1199" spans="5:34" ht="12.75" customHeight="1" thickTop="1" thickBot="1" x14ac:dyDescent="0.3">
      <c r="E1199" s="9">
        <v>23773</v>
      </c>
      <c r="F1199" s="2" t="s">
        <v>56</v>
      </c>
      <c r="G1199" s="2">
        <v>0.09</v>
      </c>
      <c r="H1199" s="2">
        <v>159.31</v>
      </c>
      <c r="I1199" s="2">
        <v>60</v>
      </c>
      <c r="J1199" s="2">
        <v>2162</v>
      </c>
      <c r="K1199" s="7" t="str">
        <f>IF(COUNTIF(Table1[Customer ID],Table1[[#This Row],[Customer ID]])&gt;1,"Repeat Customer","One-Time Customer")</f>
        <v>Repeat Customer</v>
      </c>
      <c r="L1199" s="2" t="s">
        <v>2068</v>
      </c>
      <c r="M1199" s="2" t="s">
        <v>39</v>
      </c>
      <c r="N1199" s="2" t="s">
        <v>28</v>
      </c>
      <c r="O1199" s="2" t="s">
        <v>41</v>
      </c>
      <c r="P1199" s="2" t="s">
        <v>152</v>
      </c>
      <c r="Q1199" s="2" t="s">
        <v>43</v>
      </c>
      <c r="R1199" s="2" t="s">
        <v>2069</v>
      </c>
      <c r="S1199" s="2">
        <v>0.55000000000000004</v>
      </c>
      <c r="T1199" s="7">
        <f>Table1[[#This Row],[Profit]]/Table1[[#This Row],[Sales]]</f>
        <v>1.2472972096504062E-2</v>
      </c>
      <c r="U1199" s="2" t="s">
        <v>33</v>
      </c>
      <c r="V1199" s="2" t="s">
        <v>53</v>
      </c>
      <c r="W1199" s="2" t="s">
        <v>234</v>
      </c>
      <c r="X1199" s="2" t="s">
        <v>2070</v>
      </c>
      <c r="Y1199" s="2">
        <v>16146</v>
      </c>
      <c r="Z1199" s="10">
        <v>42144</v>
      </c>
      <c r="AA1199" s="14" t="str">
        <f>TEXT(Table1[[#This Row],[Order Date]],"mmmm")</f>
        <v>May</v>
      </c>
      <c r="AB1199" s="8" t="str">
        <f>TEXT(Table1[[#This Row],[Order Date]],"yyyy")</f>
        <v>2015</v>
      </c>
      <c r="AC1199" s="10">
        <v>42146</v>
      </c>
      <c r="AD1199" s="2">
        <v>77.000895400000104</v>
      </c>
      <c r="AE1199" s="2">
        <v>41</v>
      </c>
      <c r="AF1199" s="2">
        <v>6173.42</v>
      </c>
      <c r="AG1199" s="2">
        <v>90387</v>
      </c>
      <c r="AH1199" s="7" t="str">
        <f>IF(COUNTIF(Returns!$A$2:$A$1635,Orders!AG1199)&gt;0,"Returned","Not Returned")</f>
        <v>Not Returned</v>
      </c>
    </row>
    <row r="1200" spans="5:34" ht="12.75" customHeight="1" thickTop="1" thickBot="1" x14ac:dyDescent="0.3">
      <c r="E1200" s="11">
        <v>23774</v>
      </c>
      <c r="F1200" s="12" t="s">
        <v>56</v>
      </c>
      <c r="G1200" s="12">
        <v>0.06</v>
      </c>
      <c r="H1200" s="12">
        <v>55.99</v>
      </c>
      <c r="I1200" s="12">
        <v>5</v>
      </c>
      <c r="J1200" s="12">
        <v>2162</v>
      </c>
      <c r="K1200" s="7" t="str">
        <f>IF(COUNTIF(Table1[Customer ID],Table1[[#This Row],[Customer ID]])&gt;1,"Repeat Customer","One-Time Customer")</f>
        <v>Repeat Customer</v>
      </c>
      <c r="L1200" s="12" t="s">
        <v>2068</v>
      </c>
      <c r="M1200" s="12" t="s">
        <v>49</v>
      </c>
      <c r="N1200" s="12" t="s">
        <v>28</v>
      </c>
      <c r="O1200" s="12" t="s">
        <v>77</v>
      </c>
      <c r="P1200" s="12" t="s">
        <v>78</v>
      </c>
      <c r="Q1200" s="12" t="s">
        <v>51</v>
      </c>
      <c r="R1200" s="12" t="s">
        <v>398</v>
      </c>
      <c r="S1200" s="12">
        <v>0.83</v>
      </c>
      <c r="T1200" s="7">
        <f>Table1[[#This Row],[Profit]]/Table1[[#This Row],[Sales]]</f>
        <v>1.8001287249790828E-2</v>
      </c>
      <c r="U1200" s="12" t="s">
        <v>33</v>
      </c>
      <c r="V1200" s="12" t="s">
        <v>53</v>
      </c>
      <c r="W1200" s="12" t="s">
        <v>234</v>
      </c>
      <c r="X1200" s="12" t="s">
        <v>2070</v>
      </c>
      <c r="Y1200" s="12">
        <v>16146</v>
      </c>
      <c r="Z1200" s="13">
        <v>42144</v>
      </c>
      <c r="AA1200" s="14" t="str">
        <f>TEXT(Table1[[#This Row],[Order Date]],"mmmm")</f>
        <v>May</v>
      </c>
      <c r="AB1200" s="8" t="str">
        <f>TEXT(Table1[[#This Row],[Order Date]],"yyyy")</f>
        <v>2015</v>
      </c>
      <c r="AC1200" s="13">
        <v>42146</v>
      </c>
      <c r="AD1200" s="12">
        <v>27.968600000000009</v>
      </c>
      <c r="AE1200" s="12">
        <v>33</v>
      </c>
      <c r="AF1200" s="12">
        <v>1553.7</v>
      </c>
      <c r="AG1200" s="12">
        <v>90387</v>
      </c>
      <c r="AH1200" s="7" t="str">
        <f>IF(COUNTIF(Returns!$A$2:$A$1635,Orders!AG1200)&gt;0,"Returned","Not Returned")</f>
        <v>Not Returned</v>
      </c>
    </row>
    <row r="1201" spans="5:34" ht="12.75" customHeight="1" thickTop="1" thickBot="1" x14ac:dyDescent="0.3">
      <c r="E1201" s="9">
        <v>22450</v>
      </c>
      <c r="F1201" s="2" t="s">
        <v>37</v>
      </c>
      <c r="G1201" s="2">
        <v>0.01</v>
      </c>
      <c r="H1201" s="2">
        <v>5.38</v>
      </c>
      <c r="I1201" s="2">
        <v>7.57</v>
      </c>
      <c r="J1201" s="2">
        <v>2164</v>
      </c>
      <c r="K1201" s="7" t="str">
        <f>IF(COUNTIF(Table1[Customer ID],Table1[[#This Row],[Customer ID]])&gt;1,"Repeat Customer","One-Time Customer")</f>
        <v>Repeat Customer</v>
      </c>
      <c r="L1201" s="2" t="s">
        <v>2071</v>
      </c>
      <c r="M1201" s="2" t="s">
        <v>49</v>
      </c>
      <c r="N1201" s="2" t="s">
        <v>58</v>
      </c>
      <c r="O1201" s="2" t="s">
        <v>29</v>
      </c>
      <c r="P1201" s="2" t="s">
        <v>109</v>
      </c>
      <c r="Q1201" s="2" t="s">
        <v>59</v>
      </c>
      <c r="R1201" s="2" t="s">
        <v>2072</v>
      </c>
      <c r="S1201" s="2">
        <v>0.36</v>
      </c>
      <c r="T1201" s="7">
        <f>Table1[[#This Row],[Profit]]/Table1[[#This Row],[Sales]]</f>
        <v>-3.5749239828693788</v>
      </c>
      <c r="U1201" s="2" t="s">
        <v>33</v>
      </c>
      <c r="V1201" s="2" t="s">
        <v>34</v>
      </c>
      <c r="W1201" s="2" t="s">
        <v>45</v>
      </c>
      <c r="X1201" s="2" t="s">
        <v>2073</v>
      </c>
      <c r="Y1201" s="2">
        <v>91104</v>
      </c>
      <c r="Z1201" s="10">
        <v>42013</v>
      </c>
      <c r="AA1201" s="14" t="str">
        <f>TEXT(Table1[[#This Row],[Order Date]],"mmmm")</f>
        <v>January</v>
      </c>
      <c r="AB1201" s="8" t="str">
        <f>TEXT(Table1[[#This Row],[Order Date]],"yyyy")</f>
        <v>2015</v>
      </c>
      <c r="AC1201" s="10">
        <v>42014</v>
      </c>
      <c r="AD1201" s="2">
        <v>-66.779579999999996</v>
      </c>
      <c r="AE1201" s="2">
        <v>3</v>
      </c>
      <c r="AF1201" s="2">
        <v>18.68</v>
      </c>
      <c r="AG1201" s="2">
        <v>88794</v>
      </c>
      <c r="AH1201" s="7" t="str">
        <f>IF(COUNTIF(Returns!$A$2:$A$1635,Orders!AG1201)&gt;0,"Returned","Not Returned")</f>
        <v>Not Returned</v>
      </c>
    </row>
    <row r="1202" spans="5:34" ht="12.75" customHeight="1" thickTop="1" thickBot="1" x14ac:dyDescent="0.3">
      <c r="E1202" s="11">
        <v>22451</v>
      </c>
      <c r="F1202" s="12" t="s">
        <v>37</v>
      </c>
      <c r="G1202" s="12">
        <v>0.05</v>
      </c>
      <c r="H1202" s="12">
        <v>3.28</v>
      </c>
      <c r="I1202" s="12">
        <v>3.97</v>
      </c>
      <c r="J1202" s="12">
        <v>2164</v>
      </c>
      <c r="K1202" s="7" t="str">
        <f>IF(COUNTIF(Table1[Customer ID],Table1[[#This Row],[Customer ID]])&gt;1,"Repeat Customer","One-Time Customer")</f>
        <v>Repeat Customer</v>
      </c>
      <c r="L1202" s="12" t="s">
        <v>2071</v>
      </c>
      <c r="M1202" s="12" t="s">
        <v>49</v>
      </c>
      <c r="N1202" s="12" t="s">
        <v>58</v>
      </c>
      <c r="O1202" s="12" t="s">
        <v>29</v>
      </c>
      <c r="P1202" s="12" t="s">
        <v>30</v>
      </c>
      <c r="Q1202" s="12" t="s">
        <v>31</v>
      </c>
      <c r="R1202" s="12" t="s">
        <v>1009</v>
      </c>
      <c r="S1202" s="12">
        <v>0.56000000000000005</v>
      </c>
      <c r="T1202" s="7">
        <f>Table1[[#This Row],[Profit]]/Table1[[#This Row],[Sales]]</f>
        <v>-3.9922534435261712</v>
      </c>
      <c r="U1202" s="12" t="s">
        <v>33</v>
      </c>
      <c r="V1202" s="12" t="s">
        <v>34</v>
      </c>
      <c r="W1202" s="12" t="s">
        <v>45</v>
      </c>
      <c r="X1202" s="12" t="s">
        <v>2073</v>
      </c>
      <c r="Y1202" s="12">
        <v>91104</v>
      </c>
      <c r="Z1202" s="13">
        <v>42013</v>
      </c>
      <c r="AA1202" s="14" t="str">
        <f>TEXT(Table1[[#This Row],[Order Date]],"mmmm")</f>
        <v>January</v>
      </c>
      <c r="AB1202" s="8" t="str">
        <f>TEXT(Table1[[#This Row],[Order Date]],"yyyy")</f>
        <v>2015</v>
      </c>
      <c r="AC1202" s="13">
        <v>42013</v>
      </c>
      <c r="AD1202" s="12">
        <v>-144.9188</v>
      </c>
      <c r="AE1202" s="12">
        <v>11</v>
      </c>
      <c r="AF1202" s="12">
        <v>36.299999999999997</v>
      </c>
      <c r="AG1202" s="12">
        <v>88794</v>
      </c>
      <c r="AH1202" s="7" t="str">
        <f>IF(COUNTIF(Returns!$A$2:$A$1635,Orders!AG1202)&gt;0,"Returned","Not Returned")</f>
        <v>Not Returned</v>
      </c>
    </row>
    <row r="1203" spans="5:34" ht="12.75" customHeight="1" thickTop="1" thickBot="1" x14ac:dyDescent="0.3">
      <c r="E1203" s="9">
        <v>22449</v>
      </c>
      <c r="F1203" s="2" t="s">
        <v>37</v>
      </c>
      <c r="G1203" s="2">
        <v>0.09</v>
      </c>
      <c r="H1203" s="2">
        <v>2.78</v>
      </c>
      <c r="I1203" s="2">
        <v>0.97</v>
      </c>
      <c r="J1203" s="2">
        <v>2165</v>
      </c>
      <c r="K1203" s="7" t="str">
        <f>IF(COUNTIF(Table1[Customer ID],Table1[[#This Row],[Customer ID]])&gt;1,"Repeat Customer","One-Time Customer")</f>
        <v>One-Time Customer</v>
      </c>
      <c r="L1203" s="2" t="s">
        <v>2074</v>
      </c>
      <c r="M1203" s="2" t="s">
        <v>49</v>
      </c>
      <c r="N1203" s="2" t="s">
        <v>58</v>
      </c>
      <c r="O1203" s="2" t="s">
        <v>29</v>
      </c>
      <c r="P1203" s="2" t="s">
        <v>30</v>
      </c>
      <c r="Q1203" s="2" t="s">
        <v>31</v>
      </c>
      <c r="R1203" s="2" t="s">
        <v>2075</v>
      </c>
      <c r="S1203" s="2">
        <v>0.59</v>
      </c>
      <c r="T1203" s="7">
        <f>Table1[[#This Row],[Profit]]/Table1[[#This Row],[Sales]]</f>
        <v>-0.31638178415470991</v>
      </c>
      <c r="U1203" s="2" t="s">
        <v>33</v>
      </c>
      <c r="V1203" s="2" t="s">
        <v>53</v>
      </c>
      <c r="W1203" s="2" t="s">
        <v>188</v>
      </c>
      <c r="X1203" s="2" t="s">
        <v>1045</v>
      </c>
      <c r="Y1203" s="2">
        <v>4330</v>
      </c>
      <c r="Z1203" s="10">
        <v>42013</v>
      </c>
      <c r="AA1203" s="14" t="str">
        <f>TEXT(Table1[[#This Row],[Order Date]],"mmmm")</f>
        <v>January</v>
      </c>
      <c r="AB1203" s="8" t="str">
        <f>TEXT(Table1[[#This Row],[Order Date]],"yyyy")</f>
        <v>2015</v>
      </c>
      <c r="AC1203" s="10">
        <v>42015</v>
      </c>
      <c r="AD1203" s="2">
        <v>-5.0716000000000001</v>
      </c>
      <c r="AE1203" s="2">
        <v>6</v>
      </c>
      <c r="AF1203" s="2">
        <v>16.03</v>
      </c>
      <c r="AG1203" s="2">
        <v>88794</v>
      </c>
      <c r="AH1203" s="7" t="str">
        <f>IF(COUNTIF(Returns!$A$2:$A$1635,Orders!AG1203)&gt;0,"Returned","Not Returned")</f>
        <v>Not Returned</v>
      </c>
    </row>
    <row r="1204" spans="5:34" ht="12.75" customHeight="1" thickTop="1" thickBot="1" x14ac:dyDescent="0.3">
      <c r="E1204" s="11">
        <v>20980</v>
      </c>
      <c r="F1204" s="12" t="s">
        <v>56</v>
      </c>
      <c r="G1204" s="12">
        <v>0.08</v>
      </c>
      <c r="H1204" s="12">
        <v>2.94</v>
      </c>
      <c r="I1204" s="12">
        <v>0.96</v>
      </c>
      <c r="J1204" s="12">
        <v>2178</v>
      </c>
      <c r="K1204" s="7" t="str">
        <f>IF(COUNTIF(Table1[Customer ID],Table1[[#This Row],[Customer ID]])&gt;1,"Repeat Customer","One-Time Customer")</f>
        <v>One-Time Customer</v>
      </c>
      <c r="L1204" s="12" t="s">
        <v>2076</v>
      </c>
      <c r="M1204" s="12" t="s">
        <v>49</v>
      </c>
      <c r="N1204" s="12" t="s">
        <v>58</v>
      </c>
      <c r="O1204" s="12" t="s">
        <v>29</v>
      </c>
      <c r="P1204" s="12" t="s">
        <v>30</v>
      </c>
      <c r="Q1204" s="12" t="s">
        <v>31</v>
      </c>
      <c r="R1204" s="12" t="s">
        <v>599</v>
      </c>
      <c r="S1204" s="12">
        <v>0.57999999999999996</v>
      </c>
      <c r="T1204" s="7">
        <f>Table1[[#This Row],[Profit]]/Table1[[#This Row],[Sales]]</f>
        <v>-4.6548323471400387E-2</v>
      </c>
      <c r="U1204" s="12" t="s">
        <v>33</v>
      </c>
      <c r="V1204" s="12" t="s">
        <v>53</v>
      </c>
      <c r="W1204" s="12" t="s">
        <v>193</v>
      </c>
      <c r="X1204" s="12" t="s">
        <v>2077</v>
      </c>
      <c r="Y1204" s="12">
        <v>1610</v>
      </c>
      <c r="Z1204" s="13">
        <v>42031</v>
      </c>
      <c r="AA1204" s="14" t="str">
        <f>TEXT(Table1[[#This Row],[Order Date]],"mmmm")</f>
        <v>January</v>
      </c>
      <c r="AB1204" s="8" t="str">
        <f>TEXT(Table1[[#This Row],[Order Date]],"yyyy")</f>
        <v>2015</v>
      </c>
      <c r="AC1204" s="13">
        <v>42033</v>
      </c>
      <c r="AD1204" s="12">
        <v>-1.18</v>
      </c>
      <c r="AE1204" s="12">
        <v>9</v>
      </c>
      <c r="AF1204" s="12">
        <v>25.35</v>
      </c>
      <c r="AG1204" s="12">
        <v>89465</v>
      </c>
      <c r="AH1204" s="7" t="str">
        <f>IF(COUNTIF(Returns!$A$2:$A$1635,Orders!AG1204)&gt;0,"Returned","Not Returned")</f>
        <v>Not Returned</v>
      </c>
    </row>
    <row r="1205" spans="5:34" ht="12.75" customHeight="1" thickTop="1" thickBot="1" x14ac:dyDescent="0.3">
      <c r="E1205" s="9">
        <v>26331</v>
      </c>
      <c r="F1205" s="2" t="s">
        <v>37</v>
      </c>
      <c r="G1205" s="2">
        <v>0</v>
      </c>
      <c r="H1205" s="2">
        <v>1.48</v>
      </c>
      <c r="I1205" s="2">
        <v>0.7</v>
      </c>
      <c r="J1205" s="2">
        <v>2183</v>
      </c>
      <c r="K1205" s="7" t="str">
        <f>IF(COUNTIF(Table1[Customer ID],Table1[[#This Row],[Customer ID]])&gt;1,"Repeat Customer","One-Time Customer")</f>
        <v>One-Time Customer</v>
      </c>
      <c r="L1205" s="2" t="s">
        <v>2078</v>
      </c>
      <c r="M1205" s="2" t="s">
        <v>49</v>
      </c>
      <c r="N1205" s="2" t="s">
        <v>40</v>
      </c>
      <c r="O1205" s="2" t="s">
        <v>29</v>
      </c>
      <c r="P1205" s="2" t="s">
        <v>66</v>
      </c>
      <c r="Q1205" s="2" t="s">
        <v>31</v>
      </c>
      <c r="R1205" s="2" t="s">
        <v>2003</v>
      </c>
      <c r="S1205" s="2">
        <v>0.37</v>
      </c>
      <c r="T1205" s="7">
        <f>Table1[[#This Row],[Profit]]/Table1[[#This Row],[Sales]]</f>
        <v>-10.512318840579709</v>
      </c>
      <c r="U1205" s="2" t="s">
        <v>33</v>
      </c>
      <c r="V1205" s="2" t="s">
        <v>136</v>
      </c>
      <c r="W1205" s="2" t="s">
        <v>613</v>
      </c>
      <c r="X1205" s="2" t="s">
        <v>2079</v>
      </c>
      <c r="Y1205" s="2">
        <v>42301</v>
      </c>
      <c r="Z1205" s="10">
        <v>42170</v>
      </c>
      <c r="AA1205" s="14" t="str">
        <f>TEXT(Table1[[#This Row],[Order Date]],"mmmm")</f>
        <v>June</v>
      </c>
      <c r="AB1205" s="8" t="str">
        <f>TEXT(Table1[[#This Row],[Order Date]],"yyyy")</f>
        <v>2015</v>
      </c>
      <c r="AC1205" s="10">
        <v>42172</v>
      </c>
      <c r="AD1205" s="2">
        <v>-203.09799999999998</v>
      </c>
      <c r="AE1205" s="2">
        <v>12</v>
      </c>
      <c r="AF1205" s="2">
        <v>19.32</v>
      </c>
      <c r="AG1205" s="2">
        <v>91571</v>
      </c>
      <c r="AH1205" s="7" t="str">
        <f>IF(COUNTIF(Returns!$A$2:$A$1635,Orders!AG1205)&gt;0,"Returned","Not Returned")</f>
        <v>Not Returned</v>
      </c>
    </row>
    <row r="1206" spans="5:34" ht="12.75" customHeight="1" thickTop="1" thickBot="1" x14ac:dyDescent="0.3">
      <c r="E1206" s="11">
        <v>19008</v>
      </c>
      <c r="F1206" s="12" t="s">
        <v>25</v>
      </c>
      <c r="G1206" s="12">
        <v>0.09</v>
      </c>
      <c r="H1206" s="12">
        <v>16.98</v>
      </c>
      <c r="I1206" s="12">
        <v>12.39</v>
      </c>
      <c r="J1206" s="12">
        <v>2187</v>
      </c>
      <c r="K1206" s="7" t="str">
        <f>IF(COUNTIF(Table1[Customer ID],Table1[[#This Row],[Customer ID]])&gt;1,"Repeat Customer","One-Time Customer")</f>
        <v>One-Time Customer</v>
      </c>
      <c r="L1206" s="12" t="s">
        <v>2080</v>
      </c>
      <c r="M1206" s="12" t="s">
        <v>49</v>
      </c>
      <c r="N1206" s="12" t="s">
        <v>28</v>
      </c>
      <c r="O1206" s="12" t="s">
        <v>29</v>
      </c>
      <c r="P1206" s="12" t="s">
        <v>69</v>
      </c>
      <c r="Q1206" s="12" t="s">
        <v>59</v>
      </c>
      <c r="R1206" s="12" t="s">
        <v>2081</v>
      </c>
      <c r="S1206" s="12">
        <v>0.35</v>
      </c>
      <c r="T1206" s="7">
        <f>Table1[[#This Row],[Profit]]/Table1[[#This Row],[Sales]]</f>
        <v>-0.55956221198156686</v>
      </c>
      <c r="U1206" s="12" t="s">
        <v>33</v>
      </c>
      <c r="V1206" s="12" t="s">
        <v>61</v>
      </c>
      <c r="W1206" s="12" t="s">
        <v>506</v>
      </c>
      <c r="X1206" s="12" t="s">
        <v>2082</v>
      </c>
      <c r="Y1206" s="12">
        <v>64055</v>
      </c>
      <c r="Z1206" s="13">
        <v>42132</v>
      </c>
      <c r="AA1206" s="14" t="str">
        <f>TEXT(Table1[[#This Row],[Order Date]],"mmmm")</f>
        <v>May</v>
      </c>
      <c r="AB1206" s="8" t="str">
        <f>TEXT(Table1[[#This Row],[Order Date]],"yyyy")</f>
        <v>2015</v>
      </c>
      <c r="AC1206" s="13">
        <v>42134</v>
      </c>
      <c r="AD1206" s="12">
        <v>-48.57</v>
      </c>
      <c r="AE1206" s="12">
        <v>5</v>
      </c>
      <c r="AF1206" s="12">
        <v>86.8</v>
      </c>
      <c r="AG1206" s="12">
        <v>89440</v>
      </c>
      <c r="AH1206" s="7" t="str">
        <f>IF(COUNTIF(Returns!$A$2:$A$1635,Orders!AG1206)&gt;0,"Returned","Not Returned")</f>
        <v>Not Returned</v>
      </c>
    </row>
    <row r="1207" spans="5:34" ht="12.75" customHeight="1" thickTop="1" thickBot="1" x14ac:dyDescent="0.3">
      <c r="E1207" s="9">
        <v>1008</v>
      </c>
      <c r="F1207" s="2" t="s">
        <v>25</v>
      </c>
      <c r="G1207" s="2">
        <v>0.09</v>
      </c>
      <c r="H1207" s="2">
        <v>16.98</v>
      </c>
      <c r="I1207" s="2">
        <v>12.39</v>
      </c>
      <c r="J1207" s="2">
        <v>2189</v>
      </c>
      <c r="K1207" s="7" t="str">
        <f>IF(COUNTIF(Table1[Customer ID],Table1[[#This Row],[Customer ID]])&gt;1,"Repeat Customer","One-Time Customer")</f>
        <v>One-Time Customer</v>
      </c>
      <c r="L1207" s="2" t="s">
        <v>2083</v>
      </c>
      <c r="M1207" s="2" t="s">
        <v>49</v>
      </c>
      <c r="N1207" s="2" t="s">
        <v>28</v>
      </c>
      <c r="O1207" s="2" t="s">
        <v>29</v>
      </c>
      <c r="P1207" s="2" t="s">
        <v>69</v>
      </c>
      <c r="Q1207" s="2" t="s">
        <v>59</v>
      </c>
      <c r="R1207" s="2" t="s">
        <v>2081</v>
      </c>
      <c r="S1207" s="2">
        <v>0.35</v>
      </c>
      <c r="T1207" s="7">
        <f>Table1[[#This Row],[Profit]]/Table1[[#This Row],[Sales]]</f>
        <v>-0.12717655992249483</v>
      </c>
      <c r="U1207" s="2" t="s">
        <v>33</v>
      </c>
      <c r="V1207" s="2" t="s">
        <v>53</v>
      </c>
      <c r="W1207" s="2" t="s">
        <v>71</v>
      </c>
      <c r="X1207" s="2" t="s">
        <v>90</v>
      </c>
      <c r="Y1207" s="2">
        <v>10177</v>
      </c>
      <c r="Z1207" s="10">
        <v>42132</v>
      </c>
      <c r="AA1207" s="14" t="str">
        <f>TEXT(Table1[[#This Row],[Order Date]],"mmmm")</f>
        <v>May</v>
      </c>
      <c r="AB1207" s="8" t="str">
        <f>TEXT(Table1[[#This Row],[Order Date]],"yyyy")</f>
        <v>2015</v>
      </c>
      <c r="AC1207" s="10">
        <v>42134</v>
      </c>
      <c r="AD1207" s="2">
        <v>-48.57</v>
      </c>
      <c r="AE1207" s="2">
        <v>22</v>
      </c>
      <c r="AF1207" s="2">
        <v>381.91</v>
      </c>
      <c r="AG1207" s="2">
        <v>7364</v>
      </c>
      <c r="AH1207" s="7" t="str">
        <f>IF(COUNTIF(Returns!$A$2:$A$1635,Orders!AG1207)&gt;0,"Returned","Not Returned")</f>
        <v>Returned</v>
      </c>
    </row>
    <row r="1208" spans="5:34" ht="12.75" customHeight="1" thickTop="1" thickBot="1" x14ac:dyDescent="0.3">
      <c r="E1208" s="11">
        <v>5870</v>
      </c>
      <c r="F1208" s="12" t="s">
        <v>47</v>
      </c>
      <c r="G1208" s="12">
        <v>0.05</v>
      </c>
      <c r="H1208" s="12">
        <v>16.98</v>
      </c>
      <c r="I1208" s="12">
        <v>7.78</v>
      </c>
      <c r="J1208" s="12">
        <v>2190</v>
      </c>
      <c r="K1208" s="7" t="str">
        <f>IF(COUNTIF(Table1[Customer ID],Table1[[#This Row],[Customer ID]])&gt;1,"Repeat Customer","One-Time Customer")</f>
        <v>Repeat Customer</v>
      </c>
      <c r="L1208" s="12" t="s">
        <v>2084</v>
      </c>
      <c r="M1208" s="12" t="s">
        <v>49</v>
      </c>
      <c r="N1208" s="12" t="s">
        <v>40</v>
      </c>
      <c r="O1208" s="12" t="s">
        <v>29</v>
      </c>
      <c r="P1208" s="12" t="s">
        <v>30</v>
      </c>
      <c r="Q1208" s="12" t="s">
        <v>51</v>
      </c>
      <c r="R1208" s="12" t="s">
        <v>2085</v>
      </c>
      <c r="S1208" s="12">
        <v>0.56999999999999995</v>
      </c>
      <c r="T1208" s="7">
        <f>Table1[[#This Row],[Profit]]/Table1[[#This Row],[Sales]]</f>
        <v>-6.2074126590255629E-2</v>
      </c>
      <c r="U1208" s="12" t="s">
        <v>33</v>
      </c>
      <c r="V1208" s="12" t="s">
        <v>61</v>
      </c>
      <c r="W1208" s="12" t="s">
        <v>300</v>
      </c>
      <c r="X1208" s="12" t="s">
        <v>301</v>
      </c>
      <c r="Y1208" s="12">
        <v>48227</v>
      </c>
      <c r="Z1208" s="13">
        <v>42049</v>
      </c>
      <c r="AA1208" s="14" t="str">
        <f>TEXT(Table1[[#This Row],[Order Date]],"mmmm")</f>
        <v>February</v>
      </c>
      <c r="AB1208" s="8" t="str">
        <f>TEXT(Table1[[#This Row],[Order Date]],"yyyy")</f>
        <v>2015</v>
      </c>
      <c r="AC1208" s="13">
        <v>42051</v>
      </c>
      <c r="AD1208" s="12">
        <v>-47.28</v>
      </c>
      <c r="AE1208" s="12">
        <v>45</v>
      </c>
      <c r="AF1208" s="12">
        <v>761.67</v>
      </c>
      <c r="AG1208" s="12">
        <v>41636</v>
      </c>
      <c r="AH1208" s="7" t="str">
        <f>IF(COUNTIF(Returns!$A$2:$A$1635,Orders!AG1208)&gt;0,"Returned","Not Returned")</f>
        <v>Not Returned</v>
      </c>
    </row>
    <row r="1209" spans="5:34" ht="12.75" customHeight="1" thickTop="1" thickBot="1" x14ac:dyDescent="0.3">
      <c r="E1209" s="9">
        <v>5871</v>
      </c>
      <c r="F1209" s="2" t="s">
        <v>47</v>
      </c>
      <c r="G1209" s="2">
        <v>0.03</v>
      </c>
      <c r="H1209" s="2">
        <v>115.99</v>
      </c>
      <c r="I1209" s="2">
        <v>4.2300000000000004</v>
      </c>
      <c r="J1209" s="2">
        <v>2190</v>
      </c>
      <c r="K1209" s="7" t="str">
        <f>IF(COUNTIF(Table1[Customer ID],Table1[[#This Row],[Customer ID]])&gt;1,"Repeat Customer","One-Time Customer")</f>
        <v>Repeat Customer</v>
      </c>
      <c r="L1209" s="2" t="s">
        <v>2084</v>
      </c>
      <c r="M1209" s="2" t="s">
        <v>49</v>
      </c>
      <c r="N1209" s="2" t="s">
        <v>40</v>
      </c>
      <c r="O1209" s="2" t="s">
        <v>77</v>
      </c>
      <c r="P1209" s="2" t="s">
        <v>78</v>
      </c>
      <c r="Q1209" s="2" t="s">
        <v>59</v>
      </c>
      <c r="R1209" s="2" t="s">
        <v>2086</v>
      </c>
      <c r="S1209" s="2">
        <v>0.56000000000000005</v>
      </c>
      <c r="T1209" s="7">
        <f>Table1[[#This Row],[Profit]]/Table1[[#This Row],[Sales]]</f>
        <v>0.14404286338244182</v>
      </c>
      <c r="U1209" s="2" t="s">
        <v>33</v>
      </c>
      <c r="V1209" s="2" t="s">
        <v>61</v>
      </c>
      <c r="W1209" s="2" t="s">
        <v>300</v>
      </c>
      <c r="X1209" s="2" t="s">
        <v>301</v>
      </c>
      <c r="Y1209" s="2">
        <v>48227</v>
      </c>
      <c r="Z1209" s="10">
        <v>42049</v>
      </c>
      <c r="AA1209" s="14" t="str">
        <f>TEXT(Table1[[#This Row],[Order Date]],"mmmm")</f>
        <v>February</v>
      </c>
      <c r="AB1209" s="8" t="str">
        <f>TEXT(Table1[[#This Row],[Order Date]],"yyyy")</f>
        <v>2015</v>
      </c>
      <c r="AC1209" s="10">
        <v>42051</v>
      </c>
      <c r="AD1209" s="2">
        <v>722.24099999999999</v>
      </c>
      <c r="AE1209" s="2">
        <v>49</v>
      </c>
      <c r="AF1209" s="2">
        <v>5014.07</v>
      </c>
      <c r="AG1209" s="2">
        <v>41636</v>
      </c>
      <c r="AH1209" s="7" t="str">
        <f>IF(COUNTIF(Returns!$A$2:$A$1635,Orders!AG1209)&gt;0,"Returned","Not Returned")</f>
        <v>Not Returned</v>
      </c>
    </row>
    <row r="1210" spans="5:34" ht="12.75" customHeight="1" thickTop="1" thickBot="1" x14ac:dyDescent="0.3">
      <c r="E1210" s="11">
        <v>23870</v>
      </c>
      <c r="F1210" s="12" t="s">
        <v>47</v>
      </c>
      <c r="G1210" s="12">
        <v>0.05</v>
      </c>
      <c r="H1210" s="12">
        <v>16.98</v>
      </c>
      <c r="I1210" s="12">
        <v>7.78</v>
      </c>
      <c r="J1210" s="12">
        <v>2193</v>
      </c>
      <c r="K1210" s="7" t="str">
        <f>IF(COUNTIF(Table1[Customer ID],Table1[[#This Row],[Customer ID]])&gt;1,"Repeat Customer","One-Time Customer")</f>
        <v>Repeat Customer</v>
      </c>
      <c r="L1210" s="12" t="s">
        <v>2087</v>
      </c>
      <c r="M1210" s="12" t="s">
        <v>49</v>
      </c>
      <c r="N1210" s="12" t="s">
        <v>40</v>
      </c>
      <c r="O1210" s="12" t="s">
        <v>29</v>
      </c>
      <c r="P1210" s="12" t="s">
        <v>30</v>
      </c>
      <c r="Q1210" s="12" t="s">
        <v>51</v>
      </c>
      <c r="R1210" s="12" t="s">
        <v>2085</v>
      </c>
      <c r="S1210" s="12">
        <v>0.56999999999999995</v>
      </c>
      <c r="T1210" s="7">
        <f>Table1[[#This Row],[Profit]]/Table1[[#This Row],[Sales]]</f>
        <v>-0.86470809388259307</v>
      </c>
      <c r="U1210" s="12" t="s">
        <v>33</v>
      </c>
      <c r="V1210" s="12" t="s">
        <v>136</v>
      </c>
      <c r="W1210" s="12" t="s">
        <v>322</v>
      </c>
      <c r="X1210" s="12" t="s">
        <v>2088</v>
      </c>
      <c r="Y1210" s="12">
        <v>28560</v>
      </c>
      <c r="Z1210" s="13">
        <v>42049</v>
      </c>
      <c r="AA1210" s="14" t="str">
        <f>TEXT(Table1[[#This Row],[Order Date]],"mmmm")</f>
        <v>February</v>
      </c>
      <c r="AB1210" s="8" t="str">
        <f>TEXT(Table1[[#This Row],[Order Date]],"yyyy")</f>
        <v>2015</v>
      </c>
      <c r="AC1210" s="13">
        <v>42051</v>
      </c>
      <c r="AD1210" s="12">
        <v>-161</v>
      </c>
      <c r="AE1210" s="12">
        <v>11</v>
      </c>
      <c r="AF1210" s="12">
        <v>186.19</v>
      </c>
      <c r="AG1210" s="12">
        <v>90685</v>
      </c>
      <c r="AH1210" s="7" t="str">
        <f>IF(COUNTIF(Returns!$A$2:$A$1635,Orders!AG1210)&gt;0,"Returned","Not Returned")</f>
        <v>Not Returned</v>
      </c>
    </row>
    <row r="1211" spans="5:34" ht="12.75" customHeight="1" thickTop="1" thickBot="1" x14ac:dyDescent="0.3">
      <c r="E1211" s="9">
        <v>23871</v>
      </c>
      <c r="F1211" s="2" t="s">
        <v>47</v>
      </c>
      <c r="G1211" s="2">
        <v>0.03</v>
      </c>
      <c r="H1211" s="2">
        <v>115.99</v>
      </c>
      <c r="I1211" s="2">
        <v>4.2300000000000004</v>
      </c>
      <c r="J1211" s="2">
        <v>2193</v>
      </c>
      <c r="K1211" s="7" t="str">
        <f>IF(COUNTIF(Table1[Customer ID],Table1[[#This Row],[Customer ID]])&gt;1,"Repeat Customer","One-Time Customer")</f>
        <v>Repeat Customer</v>
      </c>
      <c r="L1211" s="2" t="s">
        <v>2087</v>
      </c>
      <c r="M1211" s="2" t="s">
        <v>49</v>
      </c>
      <c r="N1211" s="2" t="s">
        <v>40</v>
      </c>
      <c r="O1211" s="2" t="s">
        <v>77</v>
      </c>
      <c r="P1211" s="2" t="s">
        <v>78</v>
      </c>
      <c r="Q1211" s="2" t="s">
        <v>59</v>
      </c>
      <c r="R1211" s="2" t="s">
        <v>2086</v>
      </c>
      <c r="S1211" s="2">
        <v>0.56000000000000005</v>
      </c>
      <c r="T1211" s="7">
        <f>Table1[[#This Row],[Profit]]/Table1[[#This Row],[Sales]]</f>
        <v>0.69088440803296569</v>
      </c>
      <c r="U1211" s="2" t="s">
        <v>33</v>
      </c>
      <c r="V1211" s="2" t="s">
        <v>136</v>
      </c>
      <c r="W1211" s="2" t="s">
        <v>322</v>
      </c>
      <c r="X1211" s="2" t="s">
        <v>2088</v>
      </c>
      <c r="Y1211" s="2">
        <v>28560</v>
      </c>
      <c r="Z1211" s="10">
        <v>42049</v>
      </c>
      <c r="AA1211" s="14" t="str">
        <f>TEXT(Table1[[#This Row],[Order Date]],"mmmm")</f>
        <v>February</v>
      </c>
      <c r="AB1211" s="8" t="str">
        <f>TEXT(Table1[[#This Row],[Order Date]],"yyyy")</f>
        <v>2015</v>
      </c>
      <c r="AC1211" s="10">
        <v>42051</v>
      </c>
      <c r="AD1211" s="2">
        <v>848.3646</v>
      </c>
      <c r="AE1211" s="2">
        <v>12</v>
      </c>
      <c r="AF1211" s="2">
        <v>1227.94</v>
      </c>
      <c r="AG1211" s="2">
        <v>90685</v>
      </c>
      <c r="AH1211" s="7" t="str">
        <f>IF(COUNTIF(Returns!$A$2:$A$1635,Orders!AG1211)&gt;0,"Returned","Not Returned")</f>
        <v>Not Returned</v>
      </c>
    </row>
    <row r="1212" spans="5:34" ht="12.75" customHeight="1" thickTop="1" thickBot="1" x14ac:dyDescent="0.3">
      <c r="E1212" s="11">
        <v>19112</v>
      </c>
      <c r="F1212" s="12" t="s">
        <v>56</v>
      </c>
      <c r="G1212" s="12">
        <v>0.03</v>
      </c>
      <c r="H1212" s="12">
        <v>27.48</v>
      </c>
      <c r="I1212" s="12">
        <v>4</v>
      </c>
      <c r="J1212" s="12">
        <v>2196</v>
      </c>
      <c r="K1212" s="7" t="str">
        <f>IF(COUNTIF(Table1[Customer ID],Table1[[#This Row],[Customer ID]])&gt;1,"Repeat Customer","One-Time Customer")</f>
        <v>Repeat Customer</v>
      </c>
      <c r="L1212" s="12" t="s">
        <v>2089</v>
      </c>
      <c r="M1212" s="12" t="s">
        <v>49</v>
      </c>
      <c r="N1212" s="12" t="s">
        <v>58</v>
      </c>
      <c r="O1212" s="12" t="s">
        <v>77</v>
      </c>
      <c r="P1212" s="12" t="s">
        <v>180</v>
      </c>
      <c r="Q1212" s="12" t="s">
        <v>59</v>
      </c>
      <c r="R1212" s="12" t="s">
        <v>870</v>
      </c>
      <c r="S1212" s="12">
        <v>0.75</v>
      </c>
      <c r="T1212" s="7">
        <f>Table1[[#This Row],[Profit]]/Table1[[#This Row],[Sales]]</f>
        <v>-0.3011858833101671</v>
      </c>
      <c r="U1212" s="12" t="s">
        <v>33</v>
      </c>
      <c r="V1212" s="12" t="s">
        <v>53</v>
      </c>
      <c r="W1212" s="12" t="s">
        <v>71</v>
      </c>
      <c r="X1212" s="12" t="s">
        <v>2090</v>
      </c>
      <c r="Y1212" s="12">
        <v>14701</v>
      </c>
      <c r="Z1212" s="13">
        <v>42101</v>
      </c>
      <c r="AA1212" s="14" t="str">
        <f>TEXT(Table1[[#This Row],[Order Date]],"mmmm")</f>
        <v>April</v>
      </c>
      <c r="AB1212" s="8" t="str">
        <f>TEXT(Table1[[#This Row],[Order Date]],"yyyy")</f>
        <v>2015</v>
      </c>
      <c r="AC1212" s="13">
        <v>42102</v>
      </c>
      <c r="AD1212" s="12">
        <v>-88.840800000000002</v>
      </c>
      <c r="AE1212" s="12">
        <v>11</v>
      </c>
      <c r="AF1212" s="12">
        <v>294.97000000000003</v>
      </c>
      <c r="AG1212" s="12">
        <v>89175</v>
      </c>
      <c r="AH1212" s="7" t="str">
        <f>IF(COUNTIF(Returns!$A$2:$A$1635,Orders!AG1212)&gt;0,"Returned","Not Returned")</f>
        <v>Not Returned</v>
      </c>
    </row>
    <row r="1213" spans="5:34" ht="12.75" customHeight="1" thickTop="1" thickBot="1" x14ac:dyDescent="0.3">
      <c r="E1213" s="9">
        <v>19113</v>
      </c>
      <c r="F1213" s="2" t="s">
        <v>56</v>
      </c>
      <c r="G1213" s="2">
        <v>0.1</v>
      </c>
      <c r="H1213" s="2">
        <v>179.99</v>
      </c>
      <c r="I1213" s="2">
        <v>19.989999999999998</v>
      </c>
      <c r="J1213" s="2">
        <v>2196</v>
      </c>
      <c r="K1213" s="7" t="str">
        <f>IF(COUNTIF(Table1[Customer ID],Table1[[#This Row],[Customer ID]])&gt;1,"Repeat Customer","One-Time Customer")</f>
        <v>Repeat Customer</v>
      </c>
      <c r="L1213" s="2" t="s">
        <v>2089</v>
      </c>
      <c r="M1213" s="2" t="s">
        <v>49</v>
      </c>
      <c r="N1213" s="2" t="s">
        <v>58</v>
      </c>
      <c r="O1213" s="2" t="s">
        <v>77</v>
      </c>
      <c r="P1213" s="2" t="s">
        <v>180</v>
      </c>
      <c r="Q1213" s="2" t="s">
        <v>59</v>
      </c>
      <c r="R1213" s="2" t="s">
        <v>579</v>
      </c>
      <c r="S1213" s="2">
        <v>0.48</v>
      </c>
      <c r="T1213" s="7">
        <f>Table1[[#This Row],[Profit]]/Table1[[#This Row],[Sales]]</f>
        <v>0.4918493928113748</v>
      </c>
      <c r="U1213" s="2" t="s">
        <v>33</v>
      </c>
      <c r="V1213" s="2" t="s">
        <v>53</v>
      </c>
      <c r="W1213" s="2" t="s">
        <v>71</v>
      </c>
      <c r="X1213" s="2" t="s">
        <v>2090</v>
      </c>
      <c r="Y1213" s="2">
        <v>14701</v>
      </c>
      <c r="Z1213" s="10">
        <v>42101</v>
      </c>
      <c r="AA1213" s="14" t="str">
        <f>TEXT(Table1[[#This Row],[Order Date]],"mmmm")</f>
        <v>April</v>
      </c>
      <c r="AB1213" s="8" t="str">
        <f>TEXT(Table1[[#This Row],[Order Date]],"yyyy")</f>
        <v>2015</v>
      </c>
      <c r="AC1213" s="10">
        <v>42102</v>
      </c>
      <c r="AD1213" s="2">
        <v>1208.9903999999999</v>
      </c>
      <c r="AE1213" s="2">
        <v>14</v>
      </c>
      <c r="AF1213" s="2">
        <v>2458.0500000000002</v>
      </c>
      <c r="AG1213" s="2">
        <v>89175</v>
      </c>
      <c r="AH1213" s="7" t="str">
        <f>IF(COUNTIF(Returns!$A$2:$A$1635,Orders!AG1213)&gt;0,"Returned","Not Returned")</f>
        <v>Not Returned</v>
      </c>
    </row>
    <row r="1214" spans="5:34" ht="12.75" customHeight="1" thickTop="1" thickBot="1" x14ac:dyDescent="0.3">
      <c r="E1214" s="11">
        <v>19114</v>
      </c>
      <c r="F1214" s="12" t="s">
        <v>56</v>
      </c>
      <c r="G1214" s="12">
        <v>0.1</v>
      </c>
      <c r="H1214" s="12">
        <v>140.85</v>
      </c>
      <c r="I1214" s="12">
        <v>19.989999999999998</v>
      </c>
      <c r="J1214" s="12">
        <v>2196</v>
      </c>
      <c r="K1214" s="7" t="str">
        <f>IF(COUNTIF(Table1[Customer ID],Table1[[#This Row],[Customer ID]])&gt;1,"Repeat Customer","One-Time Customer")</f>
        <v>Repeat Customer</v>
      </c>
      <c r="L1214" s="12" t="s">
        <v>2089</v>
      </c>
      <c r="M1214" s="12" t="s">
        <v>49</v>
      </c>
      <c r="N1214" s="12" t="s">
        <v>58</v>
      </c>
      <c r="O1214" s="12" t="s">
        <v>29</v>
      </c>
      <c r="P1214" s="12" t="s">
        <v>141</v>
      </c>
      <c r="Q1214" s="12" t="s">
        <v>59</v>
      </c>
      <c r="R1214" s="12" t="s">
        <v>2091</v>
      </c>
      <c r="S1214" s="12">
        <v>0.73</v>
      </c>
      <c r="T1214" s="7">
        <f>Table1[[#This Row],[Profit]]/Table1[[#This Row],[Sales]]</f>
        <v>4.0519922944337421E-3</v>
      </c>
      <c r="U1214" s="12" t="s">
        <v>33</v>
      </c>
      <c r="V1214" s="12" t="s">
        <v>53</v>
      </c>
      <c r="W1214" s="12" t="s">
        <v>71</v>
      </c>
      <c r="X1214" s="12" t="s">
        <v>2090</v>
      </c>
      <c r="Y1214" s="12">
        <v>14701</v>
      </c>
      <c r="Z1214" s="13">
        <v>42101</v>
      </c>
      <c r="AA1214" s="14" t="str">
        <f>TEXT(Table1[[#This Row],[Order Date]],"mmmm")</f>
        <v>April</v>
      </c>
      <c r="AB1214" s="8" t="str">
        <f>TEXT(Table1[[#This Row],[Order Date]],"yyyy")</f>
        <v>2015</v>
      </c>
      <c r="AC1214" s="13">
        <v>42103</v>
      </c>
      <c r="AD1214" s="12">
        <v>9.9911999999999992</v>
      </c>
      <c r="AE1214" s="12">
        <v>19</v>
      </c>
      <c r="AF1214" s="12">
        <v>2465.75</v>
      </c>
      <c r="AG1214" s="12">
        <v>89175</v>
      </c>
      <c r="AH1214" s="7" t="str">
        <f>IF(COUNTIF(Returns!$A$2:$A$1635,Orders!AG1214)&gt;0,"Returned","Not Returned")</f>
        <v>Not Returned</v>
      </c>
    </row>
    <row r="1215" spans="5:34" ht="12.75" customHeight="1" thickTop="1" thickBot="1" x14ac:dyDescent="0.3">
      <c r="E1215" s="9">
        <v>23300</v>
      </c>
      <c r="F1215" s="2" t="s">
        <v>47</v>
      </c>
      <c r="G1215" s="2">
        <v>0.08</v>
      </c>
      <c r="H1215" s="2">
        <v>100.97</v>
      </c>
      <c r="I1215" s="2">
        <v>7.18</v>
      </c>
      <c r="J1215" s="2">
        <v>2197</v>
      </c>
      <c r="K1215" s="7" t="str">
        <f>IF(COUNTIF(Table1[Customer ID],Table1[[#This Row],[Customer ID]])&gt;1,"Repeat Customer","One-Time Customer")</f>
        <v>Repeat Customer</v>
      </c>
      <c r="L1215" s="2" t="s">
        <v>2092</v>
      </c>
      <c r="M1215" s="2" t="s">
        <v>49</v>
      </c>
      <c r="N1215" s="2" t="s">
        <v>58</v>
      </c>
      <c r="O1215" s="2" t="s">
        <v>77</v>
      </c>
      <c r="P1215" s="2" t="s">
        <v>180</v>
      </c>
      <c r="Q1215" s="2" t="s">
        <v>59</v>
      </c>
      <c r="R1215" s="2" t="s">
        <v>2093</v>
      </c>
      <c r="S1215" s="2">
        <v>0.46</v>
      </c>
      <c r="T1215" s="7">
        <f>Table1[[#This Row],[Profit]]/Table1[[#This Row],[Sales]]</f>
        <v>0.19411764705882353</v>
      </c>
      <c r="U1215" s="2" t="s">
        <v>33</v>
      </c>
      <c r="V1215" s="2" t="s">
        <v>53</v>
      </c>
      <c r="W1215" s="2" t="s">
        <v>71</v>
      </c>
      <c r="X1215" s="2" t="s">
        <v>1706</v>
      </c>
      <c r="Y1215" s="2">
        <v>11756</v>
      </c>
      <c r="Z1215" s="10">
        <v>42181</v>
      </c>
      <c r="AA1215" s="14" t="str">
        <f>TEXT(Table1[[#This Row],[Order Date]],"mmmm")</f>
        <v>June</v>
      </c>
      <c r="AB1215" s="8" t="str">
        <f>TEXT(Table1[[#This Row],[Order Date]],"yyyy")</f>
        <v>2015</v>
      </c>
      <c r="AC1215" s="10">
        <v>42182</v>
      </c>
      <c r="AD1215" s="2">
        <v>126.22500000000001</v>
      </c>
      <c r="AE1215" s="2">
        <v>7</v>
      </c>
      <c r="AF1215" s="2">
        <v>650.25</v>
      </c>
      <c r="AG1215" s="2">
        <v>89176</v>
      </c>
      <c r="AH1215" s="7" t="str">
        <f>IF(COUNTIF(Returns!$A$2:$A$1635,Orders!AG1215)&gt;0,"Returned","Not Returned")</f>
        <v>Not Returned</v>
      </c>
    </row>
    <row r="1216" spans="5:34" ht="12.75" customHeight="1" thickTop="1" thickBot="1" x14ac:dyDescent="0.3">
      <c r="E1216" s="11">
        <v>23301</v>
      </c>
      <c r="F1216" s="12" t="s">
        <v>47</v>
      </c>
      <c r="G1216" s="12">
        <v>0</v>
      </c>
      <c r="H1216" s="12">
        <v>13.4</v>
      </c>
      <c r="I1216" s="12">
        <v>4.95</v>
      </c>
      <c r="J1216" s="12">
        <v>2197</v>
      </c>
      <c r="K1216" s="7" t="str">
        <f>IF(COUNTIF(Table1[Customer ID],Table1[[#This Row],[Customer ID]])&gt;1,"Repeat Customer","One-Time Customer")</f>
        <v>Repeat Customer</v>
      </c>
      <c r="L1216" s="12" t="s">
        <v>2092</v>
      </c>
      <c r="M1216" s="12" t="s">
        <v>49</v>
      </c>
      <c r="N1216" s="12" t="s">
        <v>58</v>
      </c>
      <c r="O1216" s="12" t="s">
        <v>41</v>
      </c>
      <c r="P1216" s="12" t="s">
        <v>50</v>
      </c>
      <c r="Q1216" s="12" t="s">
        <v>51</v>
      </c>
      <c r="R1216" s="12" t="s">
        <v>770</v>
      </c>
      <c r="S1216" s="12">
        <v>0.37</v>
      </c>
      <c r="T1216" s="7">
        <f>Table1[[#This Row],[Profit]]/Table1[[#This Row],[Sales]]</f>
        <v>0.69</v>
      </c>
      <c r="U1216" s="12" t="s">
        <v>33</v>
      </c>
      <c r="V1216" s="12" t="s">
        <v>53</v>
      </c>
      <c r="W1216" s="12" t="s">
        <v>71</v>
      </c>
      <c r="X1216" s="12" t="s">
        <v>1706</v>
      </c>
      <c r="Y1216" s="12">
        <v>11756</v>
      </c>
      <c r="Z1216" s="13">
        <v>42181</v>
      </c>
      <c r="AA1216" s="14" t="str">
        <f>TEXT(Table1[[#This Row],[Order Date]],"mmmm")</f>
        <v>June</v>
      </c>
      <c r="AB1216" s="8" t="str">
        <f>TEXT(Table1[[#This Row],[Order Date]],"yyyy")</f>
        <v>2015</v>
      </c>
      <c r="AC1216" s="13">
        <v>42182</v>
      </c>
      <c r="AD1216" s="12">
        <v>187.7628</v>
      </c>
      <c r="AE1216" s="12">
        <v>19</v>
      </c>
      <c r="AF1216" s="12">
        <v>272.12</v>
      </c>
      <c r="AG1216" s="12">
        <v>89176</v>
      </c>
      <c r="AH1216" s="7" t="str">
        <f>IF(COUNTIF(Returns!$A$2:$A$1635,Orders!AG1216)&gt;0,"Returned","Not Returned")</f>
        <v>Not Returned</v>
      </c>
    </row>
    <row r="1217" spans="5:34" ht="12.75" customHeight="1" thickTop="1" thickBot="1" x14ac:dyDescent="0.3">
      <c r="E1217" s="9">
        <v>26083</v>
      </c>
      <c r="F1217" s="2" t="s">
        <v>37</v>
      </c>
      <c r="G1217" s="2">
        <v>0.03</v>
      </c>
      <c r="H1217" s="2">
        <v>25.98</v>
      </c>
      <c r="I1217" s="2">
        <v>4.08</v>
      </c>
      <c r="J1217" s="2">
        <v>2198</v>
      </c>
      <c r="K1217" s="7" t="str">
        <f>IF(COUNTIF(Table1[Customer ID],Table1[[#This Row],[Customer ID]])&gt;1,"Repeat Customer","One-Time Customer")</f>
        <v>Repeat Customer</v>
      </c>
      <c r="L1217" s="2" t="s">
        <v>2094</v>
      </c>
      <c r="M1217" s="2" t="s">
        <v>49</v>
      </c>
      <c r="N1217" s="2" t="s">
        <v>58</v>
      </c>
      <c r="O1217" s="2" t="s">
        <v>29</v>
      </c>
      <c r="P1217" s="2" t="s">
        <v>30</v>
      </c>
      <c r="Q1217" s="2" t="s">
        <v>51</v>
      </c>
      <c r="R1217" s="2" t="s">
        <v>2095</v>
      </c>
      <c r="S1217" s="2">
        <v>0.56999999999999995</v>
      </c>
      <c r="T1217" s="7">
        <f>Table1[[#This Row],[Profit]]/Table1[[#This Row],[Sales]]</f>
        <v>0.69</v>
      </c>
      <c r="U1217" s="2" t="s">
        <v>33</v>
      </c>
      <c r="V1217" s="2" t="s">
        <v>53</v>
      </c>
      <c r="W1217" s="2" t="s">
        <v>71</v>
      </c>
      <c r="X1217" s="2" t="s">
        <v>2096</v>
      </c>
      <c r="Y1217" s="2">
        <v>11757</v>
      </c>
      <c r="Z1217" s="10">
        <v>42146</v>
      </c>
      <c r="AA1217" s="14" t="str">
        <f>TEXT(Table1[[#This Row],[Order Date]],"mmmm")</f>
        <v>May</v>
      </c>
      <c r="AB1217" s="8" t="str">
        <f>TEXT(Table1[[#This Row],[Order Date]],"yyyy")</f>
        <v>2015</v>
      </c>
      <c r="AC1217" s="10">
        <v>42149</v>
      </c>
      <c r="AD1217" s="2">
        <v>295.90649999999999</v>
      </c>
      <c r="AE1217" s="2">
        <v>16</v>
      </c>
      <c r="AF1217" s="2">
        <v>428.85</v>
      </c>
      <c r="AG1217" s="2">
        <v>89174</v>
      </c>
      <c r="AH1217" s="7" t="str">
        <f>IF(COUNTIF(Returns!$A$2:$A$1635,Orders!AG1217)&gt;0,"Returned","Not Returned")</f>
        <v>Not Returned</v>
      </c>
    </row>
    <row r="1218" spans="5:34" ht="12.75" customHeight="1" thickTop="1" thickBot="1" x14ac:dyDescent="0.3">
      <c r="E1218" s="11">
        <v>26084</v>
      </c>
      <c r="F1218" s="12" t="s">
        <v>37</v>
      </c>
      <c r="G1218" s="12">
        <v>0.1</v>
      </c>
      <c r="H1218" s="12">
        <v>20.98</v>
      </c>
      <c r="I1218" s="12">
        <v>53.03</v>
      </c>
      <c r="J1218" s="12">
        <v>2198</v>
      </c>
      <c r="K1218" s="7" t="str">
        <f>IF(COUNTIF(Table1[Customer ID],Table1[[#This Row],[Customer ID]])&gt;1,"Repeat Customer","One-Time Customer")</f>
        <v>Repeat Customer</v>
      </c>
      <c r="L1218" s="12" t="s">
        <v>2094</v>
      </c>
      <c r="M1218" s="12" t="s">
        <v>39</v>
      </c>
      <c r="N1218" s="12" t="s">
        <v>58</v>
      </c>
      <c r="O1218" s="12" t="s">
        <v>29</v>
      </c>
      <c r="P1218" s="12" t="s">
        <v>141</v>
      </c>
      <c r="Q1218" s="12" t="s">
        <v>43</v>
      </c>
      <c r="R1218" s="12" t="s">
        <v>617</v>
      </c>
      <c r="S1218" s="12">
        <v>0.78</v>
      </c>
      <c r="T1218" s="7">
        <f>Table1[[#This Row],[Profit]]/Table1[[#This Row],[Sales]]</f>
        <v>-6.1638348805978866</v>
      </c>
      <c r="U1218" s="12" t="s">
        <v>33</v>
      </c>
      <c r="V1218" s="12" t="s">
        <v>53</v>
      </c>
      <c r="W1218" s="12" t="s">
        <v>71</v>
      </c>
      <c r="X1218" s="12" t="s">
        <v>2096</v>
      </c>
      <c r="Y1218" s="12">
        <v>11757</v>
      </c>
      <c r="Z1218" s="13">
        <v>42146</v>
      </c>
      <c r="AA1218" s="14" t="str">
        <f>TEXT(Table1[[#This Row],[Order Date]],"mmmm")</f>
        <v>May</v>
      </c>
      <c r="AB1218" s="8" t="str">
        <f>TEXT(Table1[[#This Row],[Order Date]],"yyyy")</f>
        <v>2015</v>
      </c>
      <c r="AC1218" s="13">
        <v>42146</v>
      </c>
      <c r="AD1218" s="12">
        <v>-2111.36</v>
      </c>
      <c r="AE1218" s="12">
        <v>16</v>
      </c>
      <c r="AF1218" s="12">
        <v>342.54</v>
      </c>
      <c r="AG1218" s="12">
        <v>89174</v>
      </c>
      <c r="AH1218" s="7" t="str">
        <f>IF(COUNTIF(Returns!$A$2:$A$1635,Orders!AG1218)&gt;0,"Returned","Not Returned")</f>
        <v>Not Returned</v>
      </c>
    </row>
    <row r="1219" spans="5:34" ht="12.75" customHeight="1" thickTop="1" thickBot="1" x14ac:dyDescent="0.3">
      <c r="E1219" s="9">
        <v>20234</v>
      </c>
      <c r="F1219" s="2" t="s">
        <v>47</v>
      </c>
      <c r="G1219" s="2">
        <v>0.17</v>
      </c>
      <c r="H1219" s="2">
        <v>14.89</v>
      </c>
      <c r="I1219" s="2">
        <v>13.56</v>
      </c>
      <c r="J1219" s="2">
        <v>2201</v>
      </c>
      <c r="K1219" s="7" t="str">
        <f>IF(COUNTIF(Table1[Customer ID],Table1[[#This Row],[Customer ID]])&gt;1,"Repeat Customer","One-Time Customer")</f>
        <v>One-Time Customer</v>
      </c>
      <c r="L1219" s="2" t="s">
        <v>2097</v>
      </c>
      <c r="M1219" s="2" t="s">
        <v>49</v>
      </c>
      <c r="N1219" s="2" t="s">
        <v>58</v>
      </c>
      <c r="O1219" s="2" t="s">
        <v>41</v>
      </c>
      <c r="P1219" s="2" t="s">
        <v>50</v>
      </c>
      <c r="Q1219" s="2" t="s">
        <v>236</v>
      </c>
      <c r="R1219" s="2" t="s">
        <v>2098</v>
      </c>
      <c r="S1219" s="2">
        <v>0.57999999999999996</v>
      </c>
      <c r="T1219" s="7">
        <f>Table1[[#This Row],[Profit]]/Table1[[#This Row],[Sales]]</f>
        <v>-0.32653791130185983</v>
      </c>
      <c r="U1219" s="2" t="s">
        <v>33</v>
      </c>
      <c r="V1219" s="2" t="s">
        <v>61</v>
      </c>
      <c r="W1219" s="2" t="s">
        <v>62</v>
      </c>
      <c r="X1219" s="2" t="s">
        <v>489</v>
      </c>
      <c r="Y1219" s="2">
        <v>55420</v>
      </c>
      <c r="Z1219" s="10">
        <v>42088</v>
      </c>
      <c r="AA1219" s="14" t="str">
        <f>TEXT(Table1[[#This Row],[Order Date]],"mmmm")</f>
        <v>March</v>
      </c>
      <c r="AB1219" s="8" t="str">
        <f>TEXT(Table1[[#This Row],[Order Date]],"yyyy")</f>
        <v>2015</v>
      </c>
      <c r="AC1219" s="10">
        <v>42090</v>
      </c>
      <c r="AD1219" s="2">
        <v>-9.1300000000000008</v>
      </c>
      <c r="AE1219" s="2">
        <v>1</v>
      </c>
      <c r="AF1219" s="2">
        <v>27.96</v>
      </c>
      <c r="AG1219" s="2">
        <v>86054</v>
      </c>
      <c r="AH1219" s="7" t="str">
        <f>IF(COUNTIF(Returns!$A$2:$A$1635,Orders!AG1219)&gt;0,"Returned","Not Returned")</f>
        <v>Not Returned</v>
      </c>
    </row>
    <row r="1220" spans="5:34" ht="12.75" customHeight="1" thickTop="1" thickBot="1" x14ac:dyDescent="0.3">
      <c r="E1220" s="11">
        <v>22259</v>
      </c>
      <c r="F1220" s="12" t="s">
        <v>106</v>
      </c>
      <c r="G1220" s="12">
        <v>0.09</v>
      </c>
      <c r="H1220" s="12">
        <v>160.97999999999999</v>
      </c>
      <c r="I1220" s="12">
        <v>30</v>
      </c>
      <c r="J1220" s="12">
        <v>2202</v>
      </c>
      <c r="K1220" s="7" t="str">
        <f>IF(COUNTIF(Table1[Customer ID],Table1[[#This Row],[Customer ID]])&gt;1,"Repeat Customer","One-Time Customer")</f>
        <v>Repeat Customer</v>
      </c>
      <c r="L1220" s="12" t="s">
        <v>2099</v>
      </c>
      <c r="M1220" s="12" t="s">
        <v>39</v>
      </c>
      <c r="N1220" s="12" t="s">
        <v>40</v>
      </c>
      <c r="O1220" s="12" t="s">
        <v>41</v>
      </c>
      <c r="P1220" s="12" t="s">
        <v>42</v>
      </c>
      <c r="Q1220" s="12" t="s">
        <v>43</v>
      </c>
      <c r="R1220" s="12" t="s">
        <v>177</v>
      </c>
      <c r="S1220" s="12">
        <v>0.62</v>
      </c>
      <c r="T1220" s="7">
        <f>Table1[[#This Row],[Profit]]/Table1[[#This Row],[Sales]]</f>
        <v>0.21855960082671916</v>
      </c>
      <c r="U1220" s="12" t="s">
        <v>33</v>
      </c>
      <c r="V1220" s="12" t="s">
        <v>61</v>
      </c>
      <c r="W1220" s="12" t="s">
        <v>62</v>
      </c>
      <c r="X1220" s="12" t="s">
        <v>2100</v>
      </c>
      <c r="Y1220" s="12">
        <v>55429</v>
      </c>
      <c r="Z1220" s="13">
        <v>42035</v>
      </c>
      <c r="AA1220" s="14" t="str">
        <f>TEXT(Table1[[#This Row],[Order Date]],"mmmm")</f>
        <v>January</v>
      </c>
      <c r="AB1220" s="8" t="str">
        <f>TEXT(Table1[[#This Row],[Order Date]],"yyyy")</f>
        <v>2015</v>
      </c>
      <c r="AC1220" s="13">
        <v>42035</v>
      </c>
      <c r="AD1220" s="12">
        <v>357.428</v>
      </c>
      <c r="AE1220" s="12">
        <v>11</v>
      </c>
      <c r="AF1220" s="12">
        <v>1635.38</v>
      </c>
      <c r="AG1220" s="12">
        <v>86050</v>
      </c>
      <c r="AH1220" s="7" t="str">
        <f>IF(COUNTIF(Returns!$A$2:$A$1635,Orders!AG1220)&gt;0,"Returned","Not Returned")</f>
        <v>Not Returned</v>
      </c>
    </row>
    <row r="1221" spans="5:34" ht="12.75" customHeight="1" thickTop="1" thickBot="1" x14ac:dyDescent="0.3">
      <c r="E1221" s="9">
        <v>22260</v>
      </c>
      <c r="F1221" s="2" t="s">
        <v>106</v>
      </c>
      <c r="G1221" s="2">
        <v>0.09</v>
      </c>
      <c r="H1221" s="2">
        <v>6.3</v>
      </c>
      <c r="I1221" s="2">
        <v>0.5</v>
      </c>
      <c r="J1221" s="2">
        <v>2202</v>
      </c>
      <c r="K1221" s="7" t="str">
        <f>IF(COUNTIF(Table1[Customer ID],Table1[[#This Row],[Customer ID]])&gt;1,"Repeat Customer","One-Time Customer")</f>
        <v>Repeat Customer</v>
      </c>
      <c r="L1221" s="2" t="s">
        <v>2099</v>
      </c>
      <c r="M1221" s="2" t="s">
        <v>49</v>
      </c>
      <c r="N1221" s="2" t="s">
        <v>40</v>
      </c>
      <c r="O1221" s="2" t="s">
        <v>29</v>
      </c>
      <c r="P1221" s="2" t="s">
        <v>134</v>
      </c>
      <c r="Q1221" s="2" t="s">
        <v>59</v>
      </c>
      <c r="R1221" s="2" t="s">
        <v>211</v>
      </c>
      <c r="S1221" s="2">
        <v>0.39</v>
      </c>
      <c r="T1221" s="7">
        <f>Table1[[#This Row],[Profit]]/Table1[[#This Row],[Sales]]</f>
        <v>0.69</v>
      </c>
      <c r="U1221" s="2" t="s">
        <v>33</v>
      </c>
      <c r="V1221" s="2" t="s">
        <v>61</v>
      </c>
      <c r="W1221" s="2" t="s">
        <v>62</v>
      </c>
      <c r="X1221" s="2" t="s">
        <v>2100</v>
      </c>
      <c r="Y1221" s="2">
        <v>55429</v>
      </c>
      <c r="Z1221" s="10">
        <v>42035</v>
      </c>
      <c r="AA1221" s="14" t="str">
        <f>TEXT(Table1[[#This Row],[Order Date]],"mmmm")</f>
        <v>January</v>
      </c>
      <c r="AB1221" s="8" t="str">
        <f>TEXT(Table1[[#This Row],[Order Date]],"yyyy")</f>
        <v>2015</v>
      </c>
      <c r="AC1221" s="10">
        <v>42035</v>
      </c>
      <c r="AD1221" s="2">
        <v>40.351199999999992</v>
      </c>
      <c r="AE1221" s="2">
        <v>10</v>
      </c>
      <c r="AF1221" s="2">
        <v>58.48</v>
      </c>
      <c r="AG1221" s="2">
        <v>86050</v>
      </c>
      <c r="AH1221" s="7" t="str">
        <f>IF(COUNTIF(Returns!$A$2:$A$1635,Orders!AG1221)&gt;0,"Returned","Not Returned")</f>
        <v>Not Returned</v>
      </c>
    </row>
    <row r="1222" spans="5:34" ht="12.75" customHeight="1" thickTop="1" thickBot="1" x14ac:dyDescent="0.3">
      <c r="E1222" s="11">
        <v>22261</v>
      </c>
      <c r="F1222" s="12" t="s">
        <v>106</v>
      </c>
      <c r="G1222" s="12">
        <v>0</v>
      </c>
      <c r="H1222" s="12">
        <v>4.9800000000000004</v>
      </c>
      <c r="I1222" s="12">
        <v>0.8</v>
      </c>
      <c r="J1222" s="12">
        <v>2202</v>
      </c>
      <c r="K1222" s="7" t="str">
        <f>IF(COUNTIF(Table1[Customer ID],Table1[[#This Row],[Customer ID]])&gt;1,"Repeat Customer","One-Time Customer")</f>
        <v>Repeat Customer</v>
      </c>
      <c r="L1222" s="12" t="s">
        <v>2099</v>
      </c>
      <c r="M1222" s="12" t="s">
        <v>49</v>
      </c>
      <c r="N1222" s="12" t="s">
        <v>40</v>
      </c>
      <c r="O1222" s="12" t="s">
        <v>29</v>
      </c>
      <c r="P1222" s="12" t="s">
        <v>93</v>
      </c>
      <c r="Q1222" s="12" t="s">
        <v>31</v>
      </c>
      <c r="R1222" s="12" t="s">
        <v>522</v>
      </c>
      <c r="S1222" s="12">
        <v>0.36</v>
      </c>
      <c r="T1222" s="7">
        <f>Table1[[#This Row],[Profit]]/Table1[[#This Row],[Sales]]</f>
        <v>0.69</v>
      </c>
      <c r="U1222" s="12" t="s">
        <v>33</v>
      </c>
      <c r="V1222" s="12" t="s">
        <v>61</v>
      </c>
      <c r="W1222" s="12" t="s">
        <v>62</v>
      </c>
      <c r="X1222" s="12" t="s">
        <v>2100</v>
      </c>
      <c r="Y1222" s="12">
        <v>55429</v>
      </c>
      <c r="Z1222" s="13">
        <v>42035</v>
      </c>
      <c r="AA1222" s="14" t="str">
        <f>TEXT(Table1[[#This Row],[Order Date]],"mmmm")</f>
        <v>January</v>
      </c>
      <c r="AB1222" s="8" t="str">
        <f>TEXT(Table1[[#This Row],[Order Date]],"yyyy")</f>
        <v>2015</v>
      </c>
      <c r="AC1222" s="13">
        <v>42042</v>
      </c>
      <c r="AD1222" s="12">
        <v>27.634499999999996</v>
      </c>
      <c r="AE1222" s="12">
        <v>8</v>
      </c>
      <c r="AF1222" s="12">
        <v>40.049999999999997</v>
      </c>
      <c r="AG1222" s="12">
        <v>86050</v>
      </c>
      <c r="AH1222" s="7" t="str">
        <f>IF(COUNTIF(Returns!$A$2:$A$1635,Orders!AG1222)&gt;0,"Returned","Not Returned")</f>
        <v>Not Returned</v>
      </c>
    </row>
    <row r="1223" spans="5:34" ht="12.75" customHeight="1" thickTop="1" thickBot="1" x14ac:dyDescent="0.3">
      <c r="E1223" s="9">
        <v>23919</v>
      </c>
      <c r="F1223" s="2" t="s">
        <v>106</v>
      </c>
      <c r="G1223" s="2">
        <v>0.08</v>
      </c>
      <c r="H1223" s="2">
        <v>145.44999999999999</v>
      </c>
      <c r="I1223" s="2">
        <v>17.850000000000001</v>
      </c>
      <c r="J1223" s="2">
        <v>2203</v>
      </c>
      <c r="K1223" s="7" t="str">
        <f>IF(COUNTIF(Table1[Customer ID],Table1[[#This Row],[Customer ID]])&gt;1,"Repeat Customer","One-Time Customer")</f>
        <v>Repeat Customer</v>
      </c>
      <c r="L1223" s="2" t="s">
        <v>2101</v>
      </c>
      <c r="M1223" s="2" t="s">
        <v>39</v>
      </c>
      <c r="N1223" s="2" t="s">
        <v>40</v>
      </c>
      <c r="O1223" s="2" t="s">
        <v>77</v>
      </c>
      <c r="P1223" s="2" t="s">
        <v>85</v>
      </c>
      <c r="Q1223" s="2" t="s">
        <v>43</v>
      </c>
      <c r="R1223" s="2" t="s">
        <v>1075</v>
      </c>
      <c r="S1223" s="2">
        <v>0.56000000000000005</v>
      </c>
      <c r="T1223" s="7">
        <f>Table1[[#This Row],[Profit]]/Table1[[#This Row],[Sales]]</f>
        <v>0.67245852942755402</v>
      </c>
      <c r="U1223" s="2" t="s">
        <v>33</v>
      </c>
      <c r="V1223" s="2" t="s">
        <v>61</v>
      </c>
      <c r="W1223" s="2" t="s">
        <v>62</v>
      </c>
      <c r="X1223" s="2" t="s">
        <v>2102</v>
      </c>
      <c r="Y1223" s="2">
        <v>55445</v>
      </c>
      <c r="Z1223" s="10">
        <v>42039</v>
      </c>
      <c r="AA1223" s="14" t="str">
        <f>TEXT(Table1[[#This Row],[Order Date]],"mmmm")</f>
        <v>February</v>
      </c>
      <c r="AB1223" s="8" t="str">
        <f>TEXT(Table1[[#This Row],[Order Date]],"yyyy")</f>
        <v>2015</v>
      </c>
      <c r="AC1223" s="10">
        <v>42039</v>
      </c>
      <c r="AD1223" s="2">
        <v>751.58</v>
      </c>
      <c r="AE1223" s="2">
        <v>8</v>
      </c>
      <c r="AF1223" s="2">
        <v>1117.6600000000001</v>
      </c>
      <c r="AG1223" s="2">
        <v>86051</v>
      </c>
      <c r="AH1223" s="7" t="str">
        <f>IF(COUNTIF(Returns!$A$2:$A$1635,Orders!AG1223)&gt;0,"Returned","Not Returned")</f>
        <v>Not Returned</v>
      </c>
    </row>
    <row r="1224" spans="5:34" ht="12.75" customHeight="1" thickTop="1" thickBot="1" x14ac:dyDescent="0.3">
      <c r="E1224" s="11">
        <v>22595</v>
      </c>
      <c r="F1224" s="12" t="s">
        <v>47</v>
      </c>
      <c r="G1224" s="12">
        <v>0.03</v>
      </c>
      <c r="H1224" s="12">
        <v>399.98</v>
      </c>
      <c r="I1224" s="12">
        <v>12.06</v>
      </c>
      <c r="J1224" s="12">
        <v>2203</v>
      </c>
      <c r="K1224" s="7" t="str">
        <f>IF(COUNTIF(Table1[Customer ID],Table1[[#This Row],[Customer ID]])&gt;1,"Repeat Customer","One-Time Customer")</f>
        <v>Repeat Customer</v>
      </c>
      <c r="L1224" s="12" t="s">
        <v>2101</v>
      </c>
      <c r="M1224" s="12" t="s">
        <v>39</v>
      </c>
      <c r="N1224" s="12" t="s">
        <v>40</v>
      </c>
      <c r="O1224" s="12" t="s">
        <v>77</v>
      </c>
      <c r="P1224" s="12" t="s">
        <v>85</v>
      </c>
      <c r="Q1224" s="12" t="s">
        <v>121</v>
      </c>
      <c r="R1224" s="12" t="s">
        <v>264</v>
      </c>
      <c r="S1224" s="12">
        <v>0.56000000000000005</v>
      </c>
      <c r="T1224" s="7">
        <f>Table1[[#This Row],[Profit]]/Table1[[#This Row],[Sales]]</f>
        <v>-0.82219851301115232</v>
      </c>
      <c r="U1224" s="12" t="s">
        <v>33</v>
      </c>
      <c r="V1224" s="12" t="s">
        <v>61</v>
      </c>
      <c r="W1224" s="12" t="s">
        <v>62</v>
      </c>
      <c r="X1224" s="12" t="s">
        <v>2102</v>
      </c>
      <c r="Y1224" s="12">
        <v>55445</v>
      </c>
      <c r="Z1224" s="13">
        <v>42008</v>
      </c>
      <c r="AA1224" s="14" t="str">
        <f>TEXT(Table1[[#This Row],[Order Date]],"mmmm")</f>
        <v>January</v>
      </c>
      <c r="AB1224" s="8" t="str">
        <f>TEXT(Table1[[#This Row],[Order Date]],"yyyy")</f>
        <v>2015</v>
      </c>
      <c r="AC1224" s="13">
        <v>42010</v>
      </c>
      <c r="AD1224" s="12">
        <v>-663.51419999999996</v>
      </c>
      <c r="AE1224" s="12">
        <v>2</v>
      </c>
      <c r="AF1224" s="12">
        <v>807</v>
      </c>
      <c r="AG1224" s="12">
        <v>86052</v>
      </c>
      <c r="AH1224" s="7" t="str">
        <f>IF(COUNTIF(Returns!$A$2:$A$1635,Orders!AG1224)&gt;0,"Returned","Not Returned")</f>
        <v>Not Returned</v>
      </c>
    </row>
    <row r="1225" spans="5:34" ht="12.75" customHeight="1" thickTop="1" thickBot="1" x14ac:dyDescent="0.3">
      <c r="E1225" s="9">
        <v>23920</v>
      </c>
      <c r="F1225" s="2" t="s">
        <v>106</v>
      </c>
      <c r="G1225" s="2">
        <v>7.0000000000000007E-2</v>
      </c>
      <c r="H1225" s="2">
        <v>33.94</v>
      </c>
      <c r="I1225" s="2">
        <v>19.190000000000001</v>
      </c>
      <c r="J1225" s="2">
        <v>2204</v>
      </c>
      <c r="K1225" s="7" t="str">
        <f>IF(COUNTIF(Table1[Customer ID],Table1[[#This Row],[Customer ID]])&gt;1,"Repeat Customer","One-Time Customer")</f>
        <v>Repeat Customer</v>
      </c>
      <c r="L1225" s="2" t="s">
        <v>2103</v>
      </c>
      <c r="M1225" s="2" t="s">
        <v>39</v>
      </c>
      <c r="N1225" s="2" t="s">
        <v>40</v>
      </c>
      <c r="O1225" s="2" t="s">
        <v>41</v>
      </c>
      <c r="P1225" s="2" t="s">
        <v>42</v>
      </c>
      <c r="Q1225" s="2" t="s">
        <v>43</v>
      </c>
      <c r="R1225" s="2" t="s">
        <v>1003</v>
      </c>
      <c r="S1225" s="2">
        <v>0.57999999999999996</v>
      </c>
      <c r="T1225" s="7">
        <f>Table1[[#This Row],[Profit]]/Table1[[#This Row],[Sales]]</f>
        <v>-0.92977693851056298</v>
      </c>
      <c r="U1225" s="2" t="s">
        <v>33</v>
      </c>
      <c r="V1225" s="2" t="s">
        <v>61</v>
      </c>
      <c r="W1225" s="2" t="s">
        <v>62</v>
      </c>
      <c r="X1225" s="2" t="s">
        <v>2104</v>
      </c>
      <c r="Y1225" s="2">
        <v>55337</v>
      </c>
      <c r="Z1225" s="10">
        <v>42039</v>
      </c>
      <c r="AA1225" s="14" t="str">
        <f>TEXT(Table1[[#This Row],[Order Date]],"mmmm")</f>
        <v>February</v>
      </c>
      <c r="AB1225" s="8" t="str">
        <f>TEXT(Table1[[#This Row],[Order Date]],"yyyy")</f>
        <v>2015</v>
      </c>
      <c r="AC1225" s="10">
        <v>42043</v>
      </c>
      <c r="AD1225" s="2">
        <v>-157.56</v>
      </c>
      <c r="AE1225" s="2">
        <v>5</v>
      </c>
      <c r="AF1225" s="2">
        <v>169.46</v>
      </c>
      <c r="AG1225" s="2">
        <v>86051</v>
      </c>
      <c r="AH1225" s="7" t="str">
        <f>IF(COUNTIF(Returns!$A$2:$A$1635,Orders!AG1225)&gt;0,"Returned","Not Returned")</f>
        <v>Not Returned</v>
      </c>
    </row>
    <row r="1226" spans="5:34" ht="12.75" customHeight="1" thickTop="1" thickBot="1" x14ac:dyDescent="0.3">
      <c r="E1226" s="11">
        <v>24434</v>
      </c>
      <c r="F1226" s="12" t="s">
        <v>47</v>
      </c>
      <c r="G1226" s="12">
        <v>0.04</v>
      </c>
      <c r="H1226" s="12">
        <v>296.18</v>
      </c>
      <c r="I1226" s="12">
        <v>154.12</v>
      </c>
      <c r="J1226" s="12">
        <v>2204</v>
      </c>
      <c r="K1226" s="7" t="str">
        <f>IF(COUNTIF(Table1[Customer ID],Table1[[#This Row],[Customer ID]])&gt;1,"Repeat Customer","One-Time Customer")</f>
        <v>Repeat Customer</v>
      </c>
      <c r="L1226" s="12" t="s">
        <v>2103</v>
      </c>
      <c r="M1226" s="12" t="s">
        <v>39</v>
      </c>
      <c r="N1226" s="12" t="s">
        <v>114</v>
      </c>
      <c r="O1226" s="12" t="s">
        <v>41</v>
      </c>
      <c r="P1226" s="12" t="s">
        <v>152</v>
      </c>
      <c r="Q1226" s="12" t="s">
        <v>121</v>
      </c>
      <c r="R1226" s="12" t="s">
        <v>153</v>
      </c>
      <c r="S1226" s="12">
        <v>0.76</v>
      </c>
      <c r="T1226" s="7">
        <f>Table1[[#This Row],[Profit]]/Table1[[#This Row],[Sales]]</f>
        <v>-1.525593087522451E-2</v>
      </c>
      <c r="U1226" s="12" t="s">
        <v>33</v>
      </c>
      <c r="V1226" s="12" t="s">
        <v>61</v>
      </c>
      <c r="W1226" s="12" t="s">
        <v>62</v>
      </c>
      <c r="X1226" s="12" t="s">
        <v>2104</v>
      </c>
      <c r="Y1226" s="12">
        <v>55337</v>
      </c>
      <c r="Z1226" s="13">
        <v>42045</v>
      </c>
      <c r="AA1226" s="14" t="str">
        <f>TEXT(Table1[[#This Row],[Order Date]],"mmmm")</f>
        <v>February</v>
      </c>
      <c r="AB1226" s="8" t="str">
        <f>TEXT(Table1[[#This Row],[Order Date]],"yyyy")</f>
        <v>2015</v>
      </c>
      <c r="AC1226" s="13">
        <v>42046</v>
      </c>
      <c r="AD1226" s="12">
        <v>-87.998040000000003</v>
      </c>
      <c r="AE1226" s="12">
        <v>20</v>
      </c>
      <c r="AF1226" s="12">
        <v>5768.12</v>
      </c>
      <c r="AG1226" s="12">
        <v>86053</v>
      </c>
      <c r="AH1226" s="7" t="str">
        <f>IF(COUNTIF(Returns!$A$2:$A$1635,Orders!AG1226)&gt;0,"Returned","Not Returned")</f>
        <v>Not Returned</v>
      </c>
    </row>
    <row r="1227" spans="5:34" ht="12.75" customHeight="1" thickTop="1" thickBot="1" x14ac:dyDescent="0.3">
      <c r="E1227" s="9">
        <v>18164</v>
      </c>
      <c r="F1227" s="2" t="s">
        <v>25</v>
      </c>
      <c r="G1227" s="2">
        <v>0.03</v>
      </c>
      <c r="H1227" s="2">
        <v>28.48</v>
      </c>
      <c r="I1227" s="2">
        <v>1.99</v>
      </c>
      <c r="J1227" s="2">
        <v>2206</v>
      </c>
      <c r="K1227" s="7" t="str">
        <f>IF(COUNTIF(Table1[Customer ID],Table1[[#This Row],[Customer ID]])&gt;1,"Repeat Customer","One-Time Customer")</f>
        <v>Repeat Customer</v>
      </c>
      <c r="L1227" s="2" t="s">
        <v>2105</v>
      </c>
      <c r="M1227" s="2" t="s">
        <v>49</v>
      </c>
      <c r="N1227" s="2" t="s">
        <v>114</v>
      </c>
      <c r="O1227" s="2" t="s">
        <v>77</v>
      </c>
      <c r="P1227" s="2" t="s">
        <v>180</v>
      </c>
      <c r="Q1227" s="2" t="s">
        <v>51</v>
      </c>
      <c r="R1227" s="2" t="s">
        <v>407</v>
      </c>
      <c r="S1227" s="2">
        <v>0.4</v>
      </c>
      <c r="T1227" s="7">
        <f>Table1[[#This Row],[Profit]]/Table1[[#This Row],[Sales]]</f>
        <v>-0.63874027149321266</v>
      </c>
      <c r="U1227" s="2" t="s">
        <v>33</v>
      </c>
      <c r="V1227" s="2" t="s">
        <v>61</v>
      </c>
      <c r="W1227" s="2" t="s">
        <v>330</v>
      </c>
      <c r="X1227" s="2" t="s">
        <v>2106</v>
      </c>
      <c r="Y1227" s="2">
        <v>50501</v>
      </c>
      <c r="Z1227" s="10">
        <v>42009</v>
      </c>
      <c r="AA1227" s="14" t="str">
        <f>TEXT(Table1[[#This Row],[Order Date]],"mmmm")</f>
        <v>January</v>
      </c>
      <c r="AB1227" s="8" t="str">
        <f>TEXT(Table1[[#This Row],[Order Date]],"yyyy")</f>
        <v>2015</v>
      </c>
      <c r="AC1227" s="10">
        <v>42010</v>
      </c>
      <c r="AD1227" s="2">
        <v>-35.290399999999998</v>
      </c>
      <c r="AE1227" s="2">
        <v>2</v>
      </c>
      <c r="AF1227" s="2">
        <v>55.25</v>
      </c>
      <c r="AG1227" s="2">
        <v>86258</v>
      </c>
      <c r="AH1227" s="7" t="str">
        <f>IF(COUNTIF(Returns!$A$2:$A$1635,Orders!AG1227)&gt;0,"Returned","Not Returned")</f>
        <v>Not Returned</v>
      </c>
    </row>
    <row r="1228" spans="5:34" ht="12.75" customHeight="1" thickTop="1" thickBot="1" x14ac:dyDescent="0.3">
      <c r="E1228" s="11">
        <v>18165</v>
      </c>
      <c r="F1228" s="12" t="s">
        <v>25</v>
      </c>
      <c r="G1228" s="12">
        <v>0.01</v>
      </c>
      <c r="H1228" s="12">
        <v>205.99</v>
      </c>
      <c r="I1228" s="12">
        <v>5.99</v>
      </c>
      <c r="J1228" s="12">
        <v>2206</v>
      </c>
      <c r="K1228" s="7" t="str">
        <f>IF(COUNTIF(Table1[Customer ID],Table1[[#This Row],[Customer ID]])&gt;1,"Repeat Customer","One-Time Customer")</f>
        <v>Repeat Customer</v>
      </c>
      <c r="L1228" s="12" t="s">
        <v>2105</v>
      </c>
      <c r="M1228" s="12" t="s">
        <v>49</v>
      </c>
      <c r="N1228" s="12" t="s">
        <v>114</v>
      </c>
      <c r="O1228" s="12" t="s">
        <v>77</v>
      </c>
      <c r="P1228" s="12" t="s">
        <v>78</v>
      </c>
      <c r="Q1228" s="12" t="s">
        <v>59</v>
      </c>
      <c r="R1228" s="12" t="s">
        <v>2107</v>
      </c>
      <c r="S1228" s="12">
        <v>0.59</v>
      </c>
      <c r="T1228" s="7">
        <f>Table1[[#This Row],[Profit]]/Table1[[#This Row],[Sales]]</f>
        <v>-0.13585065853924022</v>
      </c>
      <c r="U1228" s="12" t="s">
        <v>33</v>
      </c>
      <c r="V1228" s="12" t="s">
        <v>61</v>
      </c>
      <c r="W1228" s="12" t="s">
        <v>330</v>
      </c>
      <c r="X1228" s="12" t="s">
        <v>2106</v>
      </c>
      <c r="Y1228" s="12">
        <v>50501</v>
      </c>
      <c r="Z1228" s="13">
        <v>42009</v>
      </c>
      <c r="AA1228" s="14" t="str">
        <f>TEXT(Table1[[#This Row],[Order Date]],"mmmm")</f>
        <v>January</v>
      </c>
      <c r="AB1228" s="8" t="str">
        <f>TEXT(Table1[[#This Row],[Order Date]],"yyyy")</f>
        <v>2015</v>
      </c>
      <c r="AC1228" s="13">
        <v>42011</v>
      </c>
      <c r="AD1228" s="12">
        <v>-74.883600000000001</v>
      </c>
      <c r="AE1228" s="12">
        <v>3</v>
      </c>
      <c r="AF1228" s="12">
        <v>551.22</v>
      </c>
      <c r="AG1228" s="12">
        <v>86258</v>
      </c>
      <c r="AH1228" s="7" t="str">
        <f>IF(COUNTIF(Returns!$A$2:$A$1635,Orders!AG1228)&gt;0,"Returned","Not Returned")</f>
        <v>Not Returned</v>
      </c>
    </row>
    <row r="1229" spans="5:34" ht="12.75" customHeight="1" thickTop="1" thickBot="1" x14ac:dyDescent="0.3">
      <c r="E1229" s="9">
        <v>23317</v>
      </c>
      <c r="F1229" s="2" t="s">
        <v>106</v>
      </c>
      <c r="G1229" s="2">
        <v>0.06</v>
      </c>
      <c r="H1229" s="2">
        <v>6.98</v>
      </c>
      <c r="I1229" s="2">
        <v>1.6</v>
      </c>
      <c r="J1229" s="2">
        <v>2209</v>
      </c>
      <c r="K1229" s="7" t="str">
        <f>IF(COUNTIF(Table1[Customer ID],Table1[[#This Row],[Customer ID]])&gt;1,"Repeat Customer","One-Time Customer")</f>
        <v>One-Time Customer</v>
      </c>
      <c r="L1229" s="2" t="s">
        <v>2108</v>
      </c>
      <c r="M1229" s="2" t="s">
        <v>49</v>
      </c>
      <c r="N1229" s="2" t="s">
        <v>40</v>
      </c>
      <c r="O1229" s="2" t="s">
        <v>29</v>
      </c>
      <c r="P1229" s="2" t="s">
        <v>93</v>
      </c>
      <c r="Q1229" s="2" t="s">
        <v>31</v>
      </c>
      <c r="R1229" s="2" t="s">
        <v>955</v>
      </c>
      <c r="S1229" s="2">
        <v>0.38</v>
      </c>
      <c r="T1229" s="7">
        <f>Table1[[#This Row],[Profit]]/Table1[[#This Row],[Sales]]</f>
        <v>-1.1683069224353628</v>
      </c>
      <c r="U1229" s="2" t="s">
        <v>33</v>
      </c>
      <c r="V1229" s="2" t="s">
        <v>136</v>
      </c>
      <c r="W1229" s="2" t="s">
        <v>387</v>
      </c>
      <c r="X1229" s="2" t="s">
        <v>2109</v>
      </c>
      <c r="Y1229" s="2">
        <v>30337</v>
      </c>
      <c r="Z1229" s="10">
        <v>42026</v>
      </c>
      <c r="AA1229" s="14" t="str">
        <f>TEXT(Table1[[#This Row],[Order Date]],"mmmm")</f>
        <v>January</v>
      </c>
      <c r="AB1229" s="8" t="str">
        <f>TEXT(Table1[[#This Row],[Order Date]],"yyyy")</f>
        <v>2015</v>
      </c>
      <c r="AC1229" s="10">
        <v>42033</v>
      </c>
      <c r="AD1229" s="2">
        <v>-98.056000000000012</v>
      </c>
      <c r="AE1229" s="2">
        <v>12</v>
      </c>
      <c r="AF1229" s="2">
        <v>83.93</v>
      </c>
      <c r="AG1229" s="2">
        <v>88030</v>
      </c>
      <c r="AH1229" s="7" t="str">
        <f>IF(COUNTIF(Returns!$A$2:$A$1635,Orders!AG1229)&gt;0,"Returned","Not Returned")</f>
        <v>Not Returned</v>
      </c>
    </row>
    <row r="1230" spans="5:34" ht="12.75" customHeight="1" thickTop="1" thickBot="1" x14ac:dyDescent="0.3">
      <c r="E1230" s="11">
        <v>19914</v>
      </c>
      <c r="F1230" s="12" t="s">
        <v>37</v>
      </c>
      <c r="G1230" s="12">
        <v>0.08</v>
      </c>
      <c r="H1230" s="12">
        <v>95.99</v>
      </c>
      <c r="I1230" s="12">
        <v>35</v>
      </c>
      <c r="J1230" s="12">
        <v>2211</v>
      </c>
      <c r="K1230" s="7" t="str">
        <f>IF(COUNTIF(Table1[Customer ID],Table1[[#This Row],[Customer ID]])&gt;1,"Repeat Customer","One-Time Customer")</f>
        <v>One-Time Customer</v>
      </c>
      <c r="L1230" s="12" t="s">
        <v>2110</v>
      </c>
      <c r="M1230" s="12" t="s">
        <v>27</v>
      </c>
      <c r="N1230" s="12" t="s">
        <v>40</v>
      </c>
      <c r="O1230" s="12" t="s">
        <v>29</v>
      </c>
      <c r="P1230" s="12" t="s">
        <v>141</v>
      </c>
      <c r="Q1230" s="12" t="s">
        <v>236</v>
      </c>
      <c r="R1230" s="12" t="s">
        <v>2111</v>
      </c>
      <c r="S1230" s="12"/>
      <c r="T1230" s="7">
        <f>Table1[[#This Row],[Profit]]/Table1[[#This Row],[Sales]]</f>
        <v>-2.1931524654425418</v>
      </c>
      <c r="U1230" s="12" t="s">
        <v>33</v>
      </c>
      <c r="V1230" s="12" t="s">
        <v>53</v>
      </c>
      <c r="W1230" s="12" t="s">
        <v>415</v>
      </c>
      <c r="X1230" s="12" t="s">
        <v>2112</v>
      </c>
      <c r="Y1230" s="12">
        <v>20715</v>
      </c>
      <c r="Z1230" s="13">
        <v>42005</v>
      </c>
      <c r="AA1230" s="14" t="str">
        <f>TEXT(Table1[[#This Row],[Order Date]],"mmmm")</f>
        <v>January</v>
      </c>
      <c r="AB1230" s="8" t="str">
        <f>TEXT(Table1[[#This Row],[Order Date]],"yyyy")</f>
        <v>2015</v>
      </c>
      <c r="AC1230" s="13">
        <v>42007</v>
      </c>
      <c r="AD1230" s="12">
        <v>-425.20840000000004</v>
      </c>
      <c r="AE1230" s="12">
        <v>2</v>
      </c>
      <c r="AF1230" s="12">
        <v>193.88</v>
      </c>
      <c r="AG1230" s="12">
        <v>88028</v>
      </c>
      <c r="AH1230" s="7" t="str">
        <f>IF(COUNTIF(Returns!$A$2:$A$1635,Orders!AG1230)&gt;0,"Returned","Not Returned")</f>
        <v>Not Returned</v>
      </c>
    </row>
    <row r="1231" spans="5:34" ht="12.75" customHeight="1" thickTop="1" thickBot="1" x14ac:dyDescent="0.3">
      <c r="E1231" s="9">
        <v>24756</v>
      </c>
      <c r="F1231" s="2" t="s">
        <v>25</v>
      </c>
      <c r="G1231" s="2">
        <v>0.09</v>
      </c>
      <c r="H1231" s="2">
        <v>199.99</v>
      </c>
      <c r="I1231" s="2">
        <v>24.49</v>
      </c>
      <c r="J1231" s="2">
        <v>2212</v>
      </c>
      <c r="K1231" s="7" t="str">
        <f>IF(COUNTIF(Table1[Customer ID],Table1[[#This Row],[Customer ID]])&gt;1,"Repeat Customer","One-Time Customer")</f>
        <v>One-Time Customer</v>
      </c>
      <c r="L1231" s="2" t="s">
        <v>2113</v>
      </c>
      <c r="M1231" s="2" t="s">
        <v>27</v>
      </c>
      <c r="N1231" s="2" t="s">
        <v>40</v>
      </c>
      <c r="O1231" s="2" t="s">
        <v>77</v>
      </c>
      <c r="P1231" s="2" t="s">
        <v>587</v>
      </c>
      <c r="Q1231" s="2" t="s">
        <v>236</v>
      </c>
      <c r="R1231" s="2" t="s">
        <v>1379</v>
      </c>
      <c r="S1231" s="2">
        <v>0.46</v>
      </c>
      <c r="T1231" s="7">
        <f>Table1[[#This Row],[Profit]]/Table1[[#This Row],[Sales]]</f>
        <v>0.63754607422368093</v>
      </c>
      <c r="U1231" s="2" t="s">
        <v>33</v>
      </c>
      <c r="V1231" s="2" t="s">
        <v>53</v>
      </c>
      <c r="W1231" s="2" t="s">
        <v>415</v>
      </c>
      <c r="X1231" s="2" t="s">
        <v>2114</v>
      </c>
      <c r="Y1231" s="2">
        <v>21228</v>
      </c>
      <c r="Z1231" s="10">
        <v>42113</v>
      </c>
      <c r="AA1231" s="14" t="str">
        <f>TEXT(Table1[[#This Row],[Order Date]],"mmmm")</f>
        <v>April</v>
      </c>
      <c r="AB1231" s="8" t="str">
        <f>TEXT(Table1[[#This Row],[Order Date]],"yyyy")</f>
        <v>2015</v>
      </c>
      <c r="AC1231" s="10">
        <v>42115</v>
      </c>
      <c r="AD1231" s="2">
        <v>631.33000000000004</v>
      </c>
      <c r="AE1231" s="2">
        <v>5</v>
      </c>
      <c r="AF1231" s="2">
        <v>990.25</v>
      </c>
      <c r="AG1231" s="2">
        <v>88029</v>
      </c>
      <c r="AH1231" s="7" t="str">
        <f>IF(COUNTIF(Returns!$A$2:$A$1635,Orders!AG1231)&gt;0,"Returned","Not Returned")</f>
        <v>Not Returned</v>
      </c>
    </row>
    <row r="1232" spans="5:34" ht="12.75" customHeight="1" thickTop="1" thickBot="1" x14ac:dyDescent="0.3">
      <c r="E1232" s="11">
        <v>23512</v>
      </c>
      <c r="F1232" s="12" t="s">
        <v>106</v>
      </c>
      <c r="G1232" s="12">
        <v>7.0000000000000007E-2</v>
      </c>
      <c r="H1232" s="12">
        <v>3.28</v>
      </c>
      <c r="I1232" s="12">
        <v>3.97</v>
      </c>
      <c r="J1232" s="12">
        <v>2215</v>
      </c>
      <c r="K1232" s="7" t="str">
        <f>IF(COUNTIF(Table1[Customer ID],Table1[[#This Row],[Customer ID]])&gt;1,"Repeat Customer","One-Time Customer")</f>
        <v>One-Time Customer</v>
      </c>
      <c r="L1232" s="12" t="s">
        <v>2115</v>
      </c>
      <c r="M1232" s="12" t="s">
        <v>49</v>
      </c>
      <c r="N1232" s="12" t="s">
        <v>28</v>
      </c>
      <c r="O1232" s="12" t="s">
        <v>29</v>
      </c>
      <c r="P1232" s="12" t="s">
        <v>30</v>
      </c>
      <c r="Q1232" s="12" t="s">
        <v>31</v>
      </c>
      <c r="R1232" s="12" t="s">
        <v>1009</v>
      </c>
      <c r="S1232" s="12">
        <v>0.56000000000000005</v>
      </c>
      <c r="T1232" s="7">
        <f>Table1[[#This Row],[Profit]]/Table1[[#This Row],[Sales]]</f>
        <v>-1.5024390243902439</v>
      </c>
      <c r="U1232" s="12" t="s">
        <v>33</v>
      </c>
      <c r="V1232" s="12" t="s">
        <v>53</v>
      </c>
      <c r="W1232" s="12" t="s">
        <v>154</v>
      </c>
      <c r="X1232" s="12" t="s">
        <v>2116</v>
      </c>
      <c r="Y1232" s="12">
        <v>44646</v>
      </c>
      <c r="Z1232" s="13">
        <v>42178</v>
      </c>
      <c r="AA1232" s="14" t="str">
        <f>TEXT(Table1[[#This Row],[Order Date]],"mmmm")</f>
        <v>June</v>
      </c>
      <c r="AB1232" s="8" t="str">
        <f>TEXT(Table1[[#This Row],[Order Date]],"yyyy")</f>
        <v>2015</v>
      </c>
      <c r="AC1232" s="13">
        <v>42178</v>
      </c>
      <c r="AD1232" s="12">
        <v>-22.175999999999998</v>
      </c>
      <c r="AE1232" s="12">
        <v>4</v>
      </c>
      <c r="AF1232" s="12">
        <v>14.76</v>
      </c>
      <c r="AG1232" s="12">
        <v>90314</v>
      </c>
      <c r="AH1232" s="7" t="str">
        <f>IF(COUNTIF(Returns!$A$2:$A$1635,Orders!AG1232)&gt;0,"Returned","Not Returned")</f>
        <v>Not Returned</v>
      </c>
    </row>
    <row r="1233" spans="5:34" ht="12.75" customHeight="1" thickTop="1" thickBot="1" x14ac:dyDescent="0.3">
      <c r="E1233" s="9">
        <v>23513</v>
      </c>
      <c r="F1233" s="2" t="s">
        <v>106</v>
      </c>
      <c r="G1233" s="2">
        <v>0.02</v>
      </c>
      <c r="H1233" s="2">
        <v>256.99</v>
      </c>
      <c r="I1233" s="2">
        <v>11.25</v>
      </c>
      <c r="J1233" s="2">
        <v>2216</v>
      </c>
      <c r="K1233" s="7" t="str">
        <f>IF(COUNTIF(Table1[Customer ID],Table1[[#This Row],[Customer ID]])&gt;1,"Repeat Customer","One-Time Customer")</f>
        <v>Repeat Customer</v>
      </c>
      <c r="L1233" s="2" t="s">
        <v>2117</v>
      </c>
      <c r="M1233" s="2" t="s">
        <v>49</v>
      </c>
      <c r="N1233" s="2" t="s">
        <v>28</v>
      </c>
      <c r="O1233" s="2" t="s">
        <v>77</v>
      </c>
      <c r="P1233" s="2" t="s">
        <v>180</v>
      </c>
      <c r="Q1233" s="2" t="s">
        <v>59</v>
      </c>
      <c r="R1233" s="2" t="s">
        <v>1336</v>
      </c>
      <c r="S1233" s="2">
        <v>0.51</v>
      </c>
      <c r="T1233" s="7">
        <f>Table1[[#This Row],[Profit]]/Table1[[#This Row],[Sales]]</f>
        <v>-0.26483598040670919</v>
      </c>
      <c r="U1233" s="2" t="s">
        <v>33</v>
      </c>
      <c r="V1233" s="2" t="s">
        <v>53</v>
      </c>
      <c r="W1233" s="2" t="s">
        <v>154</v>
      </c>
      <c r="X1233" s="2" t="s">
        <v>2118</v>
      </c>
      <c r="Y1233" s="2">
        <v>44256</v>
      </c>
      <c r="Z1233" s="10">
        <v>42178</v>
      </c>
      <c r="AA1233" s="14" t="str">
        <f>TEXT(Table1[[#This Row],[Order Date]],"mmmm")</f>
        <v>June</v>
      </c>
      <c r="AB1233" s="8" t="str">
        <f>TEXT(Table1[[#This Row],[Order Date]],"yyyy")</f>
        <v>2015</v>
      </c>
      <c r="AC1233" s="10">
        <v>42185</v>
      </c>
      <c r="AD1233" s="2">
        <v>-214.10399999999998</v>
      </c>
      <c r="AE1233" s="2">
        <v>3</v>
      </c>
      <c r="AF1233" s="2">
        <v>808.44</v>
      </c>
      <c r="AG1233" s="2">
        <v>90314</v>
      </c>
      <c r="AH1233" s="7" t="str">
        <f>IF(COUNTIF(Returns!$A$2:$A$1635,Orders!AG1233)&gt;0,"Returned","Not Returned")</f>
        <v>Not Returned</v>
      </c>
    </row>
    <row r="1234" spans="5:34" ht="12.75" customHeight="1" thickTop="1" thickBot="1" x14ac:dyDescent="0.3">
      <c r="E1234" s="11">
        <v>23514</v>
      </c>
      <c r="F1234" s="12" t="s">
        <v>106</v>
      </c>
      <c r="G1234" s="12">
        <v>0.01</v>
      </c>
      <c r="H1234" s="12">
        <v>6.48</v>
      </c>
      <c r="I1234" s="12">
        <v>5.14</v>
      </c>
      <c r="J1234" s="12">
        <v>2216</v>
      </c>
      <c r="K1234" s="7" t="str">
        <f>IF(COUNTIF(Table1[Customer ID],Table1[[#This Row],[Customer ID]])&gt;1,"Repeat Customer","One-Time Customer")</f>
        <v>Repeat Customer</v>
      </c>
      <c r="L1234" s="12" t="s">
        <v>2117</v>
      </c>
      <c r="M1234" s="12" t="s">
        <v>49</v>
      </c>
      <c r="N1234" s="12" t="s">
        <v>28</v>
      </c>
      <c r="O1234" s="12" t="s">
        <v>29</v>
      </c>
      <c r="P1234" s="12" t="s">
        <v>93</v>
      </c>
      <c r="Q1234" s="12" t="s">
        <v>59</v>
      </c>
      <c r="R1234" s="12" t="s">
        <v>938</v>
      </c>
      <c r="S1234" s="12">
        <v>0.37</v>
      </c>
      <c r="T1234" s="7">
        <f>Table1[[#This Row],[Profit]]/Table1[[#This Row],[Sales]]</f>
        <v>-0.39958463136033229</v>
      </c>
      <c r="U1234" s="12" t="s">
        <v>33</v>
      </c>
      <c r="V1234" s="12" t="s">
        <v>53</v>
      </c>
      <c r="W1234" s="12" t="s">
        <v>154</v>
      </c>
      <c r="X1234" s="12" t="s">
        <v>2118</v>
      </c>
      <c r="Y1234" s="12">
        <v>44256</v>
      </c>
      <c r="Z1234" s="13">
        <v>42178</v>
      </c>
      <c r="AA1234" s="14" t="str">
        <f>TEXT(Table1[[#This Row],[Order Date]],"mmmm")</f>
        <v>June</v>
      </c>
      <c r="AB1234" s="8" t="str">
        <f>TEXT(Table1[[#This Row],[Order Date]],"yyyy")</f>
        <v>2015</v>
      </c>
      <c r="AC1234" s="13">
        <v>42180</v>
      </c>
      <c r="AD1234" s="12">
        <v>-26.936</v>
      </c>
      <c r="AE1234" s="12">
        <v>10</v>
      </c>
      <c r="AF1234" s="12">
        <v>67.41</v>
      </c>
      <c r="AG1234" s="12">
        <v>90314</v>
      </c>
      <c r="AH1234" s="7" t="str">
        <f>IF(COUNTIF(Returns!$A$2:$A$1635,Orders!AG1234)&gt;0,"Returned","Not Returned")</f>
        <v>Not Returned</v>
      </c>
    </row>
    <row r="1235" spans="5:34" ht="12.75" customHeight="1" thickTop="1" thickBot="1" x14ac:dyDescent="0.3">
      <c r="E1235" s="9">
        <v>22712</v>
      </c>
      <c r="F1235" s="2" t="s">
        <v>106</v>
      </c>
      <c r="G1235" s="2">
        <v>0.09</v>
      </c>
      <c r="H1235" s="2">
        <v>14.2</v>
      </c>
      <c r="I1235" s="2">
        <v>5.3</v>
      </c>
      <c r="J1235" s="2">
        <v>2220</v>
      </c>
      <c r="K1235" s="7" t="str">
        <f>IF(COUNTIF(Table1[Customer ID],Table1[[#This Row],[Customer ID]])&gt;1,"Repeat Customer","One-Time Customer")</f>
        <v>One-Time Customer</v>
      </c>
      <c r="L1235" s="2" t="s">
        <v>2119</v>
      </c>
      <c r="M1235" s="2" t="s">
        <v>49</v>
      </c>
      <c r="N1235" s="2" t="s">
        <v>114</v>
      </c>
      <c r="O1235" s="2" t="s">
        <v>41</v>
      </c>
      <c r="P1235" s="2" t="s">
        <v>50</v>
      </c>
      <c r="Q1235" s="2" t="s">
        <v>31</v>
      </c>
      <c r="R1235" s="2" t="s">
        <v>730</v>
      </c>
      <c r="S1235" s="2">
        <v>0.46</v>
      </c>
      <c r="T1235" s="7">
        <f>Table1[[#This Row],[Profit]]/Table1[[#This Row],[Sales]]</f>
        <v>-5.8956063907044305</v>
      </c>
      <c r="U1235" s="2" t="s">
        <v>33</v>
      </c>
      <c r="V1235" s="2" t="s">
        <v>136</v>
      </c>
      <c r="W1235" s="2" t="s">
        <v>362</v>
      </c>
      <c r="X1235" s="2" t="s">
        <v>2120</v>
      </c>
      <c r="Y1235" s="2">
        <v>34787</v>
      </c>
      <c r="Z1235" s="10">
        <v>42063</v>
      </c>
      <c r="AA1235" s="14" t="str">
        <f>TEXT(Table1[[#This Row],[Order Date]],"mmmm")</f>
        <v>February</v>
      </c>
      <c r="AB1235" s="8" t="str">
        <f>TEXT(Table1[[#This Row],[Order Date]],"yyyy")</f>
        <v>2015</v>
      </c>
      <c r="AC1235" s="10">
        <v>42064</v>
      </c>
      <c r="AD1235" s="2">
        <v>-324.73</v>
      </c>
      <c r="AE1235" s="2">
        <v>4</v>
      </c>
      <c r="AF1235" s="2">
        <v>55.08</v>
      </c>
      <c r="AG1235" s="2">
        <v>91036</v>
      </c>
      <c r="AH1235" s="7" t="str">
        <f>IF(COUNTIF(Returns!$A$2:$A$1635,Orders!AG1235)&gt;0,"Returned","Not Returned")</f>
        <v>Not Returned</v>
      </c>
    </row>
    <row r="1236" spans="5:34" ht="12.75" customHeight="1" thickTop="1" thickBot="1" x14ac:dyDescent="0.3">
      <c r="E1236" s="11">
        <v>24113</v>
      </c>
      <c r="F1236" s="12" t="s">
        <v>47</v>
      </c>
      <c r="G1236" s="12">
        <v>0</v>
      </c>
      <c r="H1236" s="12">
        <v>100.89</v>
      </c>
      <c r="I1236" s="12">
        <v>42</v>
      </c>
      <c r="J1236" s="12">
        <v>2225</v>
      </c>
      <c r="K1236" s="7" t="str">
        <f>IF(COUNTIF(Table1[Customer ID],Table1[[#This Row],[Customer ID]])&gt;1,"Repeat Customer","One-Time Customer")</f>
        <v>One-Time Customer</v>
      </c>
      <c r="L1236" s="12" t="s">
        <v>2121</v>
      </c>
      <c r="M1236" s="12" t="s">
        <v>39</v>
      </c>
      <c r="N1236" s="12" t="s">
        <v>58</v>
      </c>
      <c r="O1236" s="12" t="s">
        <v>41</v>
      </c>
      <c r="P1236" s="12" t="s">
        <v>42</v>
      </c>
      <c r="Q1236" s="12" t="s">
        <v>43</v>
      </c>
      <c r="R1236" s="12" t="s">
        <v>2122</v>
      </c>
      <c r="S1236" s="12">
        <v>0.61</v>
      </c>
      <c r="T1236" s="7">
        <f>Table1[[#This Row],[Profit]]/Table1[[#This Row],[Sales]]</f>
        <v>0.93284663362580922</v>
      </c>
      <c r="U1236" s="12" t="s">
        <v>33</v>
      </c>
      <c r="V1236" s="12" t="s">
        <v>34</v>
      </c>
      <c r="W1236" s="12" t="s">
        <v>366</v>
      </c>
      <c r="X1236" s="12" t="s">
        <v>2123</v>
      </c>
      <c r="Y1236" s="12">
        <v>88240</v>
      </c>
      <c r="Z1236" s="13">
        <v>42056</v>
      </c>
      <c r="AA1236" s="14" t="str">
        <f>TEXT(Table1[[#This Row],[Order Date]],"mmmm")</f>
        <v>February</v>
      </c>
      <c r="AB1236" s="8" t="str">
        <f>TEXT(Table1[[#This Row],[Order Date]],"yyyy")</f>
        <v>2015</v>
      </c>
      <c r="AC1236" s="13">
        <v>42057</v>
      </c>
      <c r="AD1236" s="12">
        <v>1500.12</v>
      </c>
      <c r="AE1236" s="12">
        <v>15</v>
      </c>
      <c r="AF1236" s="12">
        <v>1608.11</v>
      </c>
      <c r="AG1236" s="12">
        <v>89970</v>
      </c>
      <c r="AH1236" s="7" t="str">
        <f>IF(COUNTIF(Returns!$A$2:$A$1635,Orders!AG1236)&gt;0,"Returned","Not Returned")</f>
        <v>Not Returned</v>
      </c>
    </row>
    <row r="1237" spans="5:34" ht="12.75" customHeight="1" thickTop="1" thickBot="1" x14ac:dyDescent="0.3">
      <c r="E1237" s="9">
        <v>18820</v>
      </c>
      <c r="F1237" s="2" t="s">
        <v>106</v>
      </c>
      <c r="G1237" s="2">
        <v>0.01</v>
      </c>
      <c r="H1237" s="2">
        <v>13.43</v>
      </c>
      <c r="I1237" s="2">
        <v>5.5</v>
      </c>
      <c r="J1237" s="2">
        <v>2240</v>
      </c>
      <c r="K1237" s="7" t="str">
        <f>IF(COUNTIF(Table1[Customer ID],Table1[[#This Row],[Customer ID]])&gt;1,"Repeat Customer","One-Time Customer")</f>
        <v>One-Time Customer</v>
      </c>
      <c r="L1237" s="2" t="s">
        <v>2124</v>
      </c>
      <c r="M1237" s="2" t="s">
        <v>27</v>
      </c>
      <c r="N1237" s="2" t="s">
        <v>28</v>
      </c>
      <c r="O1237" s="2" t="s">
        <v>29</v>
      </c>
      <c r="P1237" s="2" t="s">
        <v>141</v>
      </c>
      <c r="Q1237" s="2" t="s">
        <v>59</v>
      </c>
      <c r="R1237" s="2" t="s">
        <v>1702</v>
      </c>
      <c r="S1237" s="2">
        <v>0.56999999999999995</v>
      </c>
      <c r="T1237" s="7">
        <f>Table1[[#This Row],[Profit]]/Table1[[#This Row],[Sales]]</f>
        <v>-3.1380631578947371</v>
      </c>
      <c r="U1237" s="2" t="s">
        <v>33</v>
      </c>
      <c r="V1237" s="2" t="s">
        <v>136</v>
      </c>
      <c r="W1237" s="2" t="s">
        <v>362</v>
      </c>
      <c r="X1237" s="2" t="s">
        <v>2125</v>
      </c>
      <c r="Y1237" s="2">
        <v>33801</v>
      </c>
      <c r="Z1237" s="10">
        <v>42100</v>
      </c>
      <c r="AA1237" s="14" t="str">
        <f>TEXT(Table1[[#This Row],[Order Date]],"mmmm")</f>
        <v>April</v>
      </c>
      <c r="AB1237" s="8" t="str">
        <f>TEXT(Table1[[#This Row],[Order Date]],"yyyy")</f>
        <v>2015</v>
      </c>
      <c r="AC1237" s="10">
        <v>42107</v>
      </c>
      <c r="AD1237" s="2">
        <v>-313.02180000000004</v>
      </c>
      <c r="AE1237" s="2">
        <v>7</v>
      </c>
      <c r="AF1237" s="2">
        <v>99.75</v>
      </c>
      <c r="AG1237" s="2">
        <v>89102</v>
      </c>
      <c r="AH1237" s="7" t="str">
        <f>IF(COUNTIF(Returns!$A$2:$A$1635,Orders!AG1237)&gt;0,"Returned","Not Returned")</f>
        <v>Not Returned</v>
      </c>
    </row>
    <row r="1238" spans="5:34" ht="12.75" customHeight="1" thickTop="1" thickBot="1" x14ac:dyDescent="0.3">
      <c r="E1238" s="11">
        <v>24121</v>
      </c>
      <c r="F1238" s="12" t="s">
        <v>106</v>
      </c>
      <c r="G1238" s="12">
        <v>0</v>
      </c>
      <c r="H1238" s="12">
        <v>2.08</v>
      </c>
      <c r="I1238" s="12">
        <v>5.33</v>
      </c>
      <c r="J1238" s="12">
        <v>2250</v>
      </c>
      <c r="K1238" s="7" t="str">
        <f>IF(COUNTIF(Table1[Customer ID],Table1[[#This Row],[Customer ID]])&gt;1,"Repeat Customer","One-Time Customer")</f>
        <v>One-Time Customer</v>
      </c>
      <c r="L1238" s="12" t="s">
        <v>2126</v>
      </c>
      <c r="M1238" s="12" t="s">
        <v>49</v>
      </c>
      <c r="N1238" s="12" t="s">
        <v>40</v>
      </c>
      <c r="O1238" s="12" t="s">
        <v>41</v>
      </c>
      <c r="P1238" s="12" t="s">
        <v>50</v>
      </c>
      <c r="Q1238" s="12" t="s">
        <v>59</v>
      </c>
      <c r="R1238" s="12" t="s">
        <v>744</v>
      </c>
      <c r="S1238" s="12">
        <v>0.43</v>
      </c>
      <c r="T1238" s="7">
        <f>Table1[[#This Row],[Profit]]/Table1[[#This Row],[Sales]]</f>
        <v>-3.7454425209103293</v>
      </c>
      <c r="U1238" s="12" t="s">
        <v>33</v>
      </c>
      <c r="V1238" s="12" t="s">
        <v>53</v>
      </c>
      <c r="W1238" s="12" t="s">
        <v>234</v>
      </c>
      <c r="X1238" s="12" t="s">
        <v>2127</v>
      </c>
      <c r="Y1238" s="12">
        <v>16801</v>
      </c>
      <c r="Z1238" s="13">
        <v>42107</v>
      </c>
      <c r="AA1238" s="14" t="str">
        <f>TEXT(Table1[[#This Row],[Order Date]],"mmmm")</f>
        <v>April</v>
      </c>
      <c r="AB1238" s="8" t="str">
        <f>TEXT(Table1[[#This Row],[Order Date]],"yyyy")</f>
        <v>2015</v>
      </c>
      <c r="AC1238" s="13">
        <v>42114</v>
      </c>
      <c r="AD1238" s="12">
        <v>-192.5532</v>
      </c>
      <c r="AE1238" s="12">
        <v>22</v>
      </c>
      <c r="AF1238" s="12">
        <v>51.41</v>
      </c>
      <c r="AG1238" s="12">
        <v>86699</v>
      </c>
      <c r="AH1238" s="7" t="str">
        <f>IF(COUNTIF(Returns!$A$2:$A$1635,Orders!AG1238)&gt;0,"Returned","Not Returned")</f>
        <v>Not Returned</v>
      </c>
    </row>
    <row r="1239" spans="5:34" ht="12.75" customHeight="1" thickTop="1" thickBot="1" x14ac:dyDescent="0.3">
      <c r="E1239" s="9">
        <v>25440</v>
      </c>
      <c r="F1239" s="2" t="s">
        <v>106</v>
      </c>
      <c r="G1239" s="2">
        <v>0.1</v>
      </c>
      <c r="H1239" s="2">
        <v>6.3</v>
      </c>
      <c r="I1239" s="2">
        <v>0.5</v>
      </c>
      <c r="J1239" s="2">
        <v>2254</v>
      </c>
      <c r="K1239" s="7" t="str">
        <f>IF(COUNTIF(Table1[Customer ID],Table1[[#This Row],[Customer ID]])&gt;1,"Repeat Customer","One-Time Customer")</f>
        <v>Repeat Customer</v>
      </c>
      <c r="L1239" s="2" t="s">
        <v>2128</v>
      </c>
      <c r="M1239" s="2" t="s">
        <v>49</v>
      </c>
      <c r="N1239" s="2" t="s">
        <v>28</v>
      </c>
      <c r="O1239" s="2" t="s">
        <v>29</v>
      </c>
      <c r="P1239" s="2" t="s">
        <v>134</v>
      </c>
      <c r="Q1239" s="2" t="s">
        <v>59</v>
      </c>
      <c r="R1239" s="2" t="s">
        <v>1158</v>
      </c>
      <c r="S1239" s="2">
        <v>0.39</v>
      </c>
      <c r="T1239" s="7">
        <f>Table1[[#This Row],[Profit]]/Table1[[#This Row],[Sales]]</f>
        <v>-6.7561408614668226</v>
      </c>
      <c r="U1239" s="2" t="s">
        <v>33</v>
      </c>
      <c r="V1239" s="2" t="s">
        <v>136</v>
      </c>
      <c r="W1239" s="2" t="s">
        <v>613</v>
      </c>
      <c r="X1239" s="2" t="s">
        <v>2129</v>
      </c>
      <c r="Y1239" s="2">
        <v>42003</v>
      </c>
      <c r="Z1239" s="10">
        <v>42031</v>
      </c>
      <c r="AA1239" s="14" t="str">
        <f>TEXT(Table1[[#This Row],[Order Date]],"mmmm")</f>
        <v>January</v>
      </c>
      <c r="AB1239" s="8" t="str">
        <f>TEXT(Table1[[#This Row],[Order Date]],"yyyy")</f>
        <v>2015</v>
      </c>
      <c r="AC1239" s="10">
        <v>42036</v>
      </c>
      <c r="AD1239" s="2">
        <v>-464.28200000000004</v>
      </c>
      <c r="AE1239" s="2">
        <v>12</v>
      </c>
      <c r="AF1239" s="2">
        <v>68.72</v>
      </c>
      <c r="AG1239" s="2">
        <v>89278</v>
      </c>
      <c r="AH1239" s="7" t="str">
        <f>IF(COUNTIF(Returns!$A$2:$A$1635,Orders!AG1239)&gt;0,"Returned","Not Returned")</f>
        <v>Not Returned</v>
      </c>
    </row>
    <row r="1240" spans="5:34" ht="12.75" customHeight="1" thickTop="1" thickBot="1" x14ac:dyDescent="0.3">
      <c r="E1240" s="11">
        <v>20639</v>
      </c>
      <c r="F1240" s="12" t="s">
        <v>25</v>
      </c>
      <c r="G1240" s="12">
        <v>0.1</v>
      </c>
      <c r="H1240" s="12">
        <v>48.91</v>
      </c>
      <c r="I1240" s="12">
        <v>5.97</v>
      </c>
      <c r="J1240" s="12">
        <v>2254</v>
      </c>
      <c r="K1240" s="7" t="str">
        <f>IF(COUNTIF(Table1[Customer ID],Table1[[#This Row],[Customer ID]])&gt;1,"Repeat Customer","One-Time Customer")</f>
        <v>Repeat Customer</v>
      </c>
      <c r="L1240" s="12" t="s">
        <v>2128</v>
      </c>
      <c r="M1240" s="12" t="s">
        <v>49</v>
      </c>
      <c r="N1240" s="12" t="s">
        <v>28</v>
      </c>
      <c r="O1240" s="12" t="s">
        <v>29</v>
      </c>
      <c r="P1240" s="12" t="s">
        <v>93</v>
      </c>
      <c r="Q1240" s="12" t="s">
        <v>59</v>
      </c>
      <c r="R1240" s="12" t="s">
        <v>2130</v>
      </c>
      <c r="S1240" s="12">
        <v>0.38</v>
      </c>
      <c r="T1240" s="7">
        <f>Table1[[#This Row],[Profit]]/Table1[[#This Row],[Sales]]</f>
        <v>0.25323671965878242</v>
      </c>
      <c r="U1240" s="12" t="s">
        <v>33</v>
      </c>
      <c r="V1240" s="12" t="s">
        <v>136</v>
      </c>
      <c r="W1240" s="12" t="s">
        <v>613</v>
      </c>
      <c r="X1240" s="12" t="s">
        <v>2129</v>
      </c>
      <c r="Y1240" s="12">
        <v>42003</v>
      </c>
      <c r="Z1240" s="13">
        <v>42122</v>
      </c>
      <c r="AA1240" s="14" t="str">
        <f>TEXT(Table1[[#This Row],[Order Date]],"mmmm")</f>
        <v>April</v>
      </c>
      <c r="AB1240" s="8" t="str">
        <f>TEXT(Table1[[#This Row],[Order Date]],"yyyy")</f>
        <v>2015</v>
      </c>
      <c r="AC1240" s="13">
        <v>42124</v>
      </c>
      <c r="AD1240" s="12">
        <v>156.74339999999998</v>
      </c>
      <c r="AE1240" s="12">
        <v>14</v>
      </c>
      <c r="AF1240" s="12">
        <v>618.96</v>
      </c>
      <c r="AG1240" s="12">
        <v>89279</v>
      </c>
      <c r="AH1240" s="7" t="str">
        <f>IF(COUNTIF(Returns!$A$2:$A$1635,Orders!AG1240)&gt;0,"Returned","Not Returned")</f>
        <v>Not Returned</v>
      </c>
    </row>
    <row r="1241" spans="5:34" ht="12.75" customHeight="1" thickTop="1" thickBot="1" x14ac:dyDescent="0.3">
      <c r="E1241" s="9">
        <v>20640</v>
      </c>
      <c r="F1241" s="2" t="s">
        <v>25</v>
      </c>
      <c r="G1241" s="2">
        <v>0.08</v>
      </c>
      <c r="H1241" s="2">
        <v>5.98</v>
      </c>
      <c r="I1241" s="2">
        <v>5.46</v>
      </c>
      <c r="J1241" s="2">
        <v>2254</v>
      </c>
      <c r="K1241" s="7" t="str">
        <f>IF(COUNTIF(Table1[Customer ID],Table1[[#This Row],[Customer ID]])&gt;1,"Repeat Customer","One-Time Customer")</f>
        <v>Repeat Customer</v>
      </c>
      <c r="L1241" s="2" t="s">
        <v>2128</v>
      </c>
      <c r="M1241" s="2" t="s">
        <v>49</v>
      </c>
      <c r="N1241" s="2" t="s">
        <v>28</v>
      </c>
      <c r="O1241" s="2" t="s">
        <v>29</v>
      </c>
      <c r="P1241" s="2" t="s">
        <v>93</v>
      </c>
      <c r="Q1241" s="2" t="s">
        <v>59</v>
      </c>
      <c r="R1241" s="2" t="s">
        <v>1051</v>
      </c>
      <c r="S1241" s="2">
        <v>0.36</v>
      </c>
      <c r="T1241" s="7">
        <f>Table1[[#This Row],[Profit]]/Table1[[#This Row],[Sales]]</f>
        <v>1.42014444157854</v>
      </c>
      <c r="U1241" s="2" t="s">
        <v>33</v>
      </c>
      <c r="V1241" s="2" t="s">
        <v>136</v>
      </c>
      <c r="W1241" s="2" t="s">
        <v>613</v>
      </c>
      <c r="X1241" s="2" t="s">
        <v>2129</v>
      </c>
      <c r="Y1241" s="2">
        <v>42003</v>
      </c>
      <c r="Z1241" s="10">
        <v>42122</v>
      </c>
      <c r="AA1241" s="14" t="str">
        <f>TEXT(Table1[[#This Row],[Order Date]],"mmmm")</f>
        <v>April</v>
      </c>
      <c r="AB1241" s="8" t="str">
        <f>TEXT(Table1[[#This Row],[Order Date]],"yyyy")</f>
        <v>2015</v>
      </c>
      <c r="AC1241" s="10">
        <v>42122</v>
      </c>
      <c r="AD1241" s="2">
        <v>110.11799999999999</v>
      </c>
      <c r="AE1241" s="2">
        <v>13</v>
      </c>
      <c r="AF1241" s="2">
        <v>77.540000000000006</v>
      </c>
      <c r="AG1241" s="2">
        <v>89279</v>
      </c>
      <c r="AH1241" s="7" t="str">
        <f>IF(COUNTIF(Returns!$A$2:$A$1635,Orders!AG1241)&gt;0,"Returned","Not Returned")</f>
        <v>Not Returned</v>
      </c>
    </row>
    <row r="1242" spans="5:34" ht="12.75" customHeight="1" thickTop="1" thickBot="1" x14ac:dyDescent="0.3">
      <c r="E1242" s="11">
        <v>19054</v>
      </c>
      <c r="F1242" s="12" t="s">
        <v>47</v>
      </c>
      <c r="G1242" s="12">
        <v>7.0000000000000007E-2</v>
      </c>
      <c r="H1242" s="12">
        <v>60.97</v>
      </c>
      <c r="I1242" s="12">
        <v>4.5</v>
      </c>
      <c r="J1242" s="12">
        <v>2256</v>
      </c>
      <c r="K1242" s="7" t="str">
        <f>IF(COUNTIF(Table1[Customer ID],Table1[[#This Row],[Customer ID]])&gt;1,"Repeat Customer","One-Time Customer")</f>
        <v>Repeat Customer</v>
      </c>
      <c r="L1242" s="12" t="s">
        <v>2131</v>
      </c>
      <c r="M1242" s="12" t="s">
        <v>27</v>
      </c>
      <c r="N1242" s="12" t="s">
        <v>28</v>
      </c>
      <c r="O1242" s="12" t="s">
        <v>29</v>
      </c>
      <c r="P1242" s="12" t="s">
        <v>257</v>
      </c>
      <c r="Q1242" s="12" t="s">
        <v>59</v>
      </c>
      <c r="R1242" s="12" t="s">
        <v>2132</v>
      </c>
      <c r="S1242" s="12">
        <v>0.56000000000000005</v>
      </c>
      <c r="T1242" s="7">
        <f>Table1[[#This Row],[Profit]]/Table1[[#This Row],[Sales]]</f>
        <v>-0.11773747650116111</v>
      </c>
      <c r="U1242" s="12" t="s">
        <v>33</v>
      </c>
      <c r="V1242" s="12" t="s">
        <v>136</v>
      </c>
      <c r="W1242" s="12" t="s">
        <v>322</v>
      </c>
      <c r="X1242" s="12" t="s">
        <v>2088</v>
      </c>
      <c r="Y1242" s="12">
        <v>28560</v>
      </c>
      <c r="Z1242" s="13">
        <v>42006</v>
      </c>
      <c r="AA1242" s="14" t="str">
        <f>TEXT(Table1[[#This Row],[Order Date]],"mmmm")</f>
        <v>January</v>
      </c>
      <c r="AB1242" s="8" t="str">
        <f>TEXT(Table1[[#This Row],[Order Date]],"yyyy")</f>
        <v>2015</v>
      </c>
      <c r="AC1242" s="13">
        <v>42008</v>
      </c>
      <c r="AD1242" s="12">
        <v>-42.588000000000001</v>
      </c>
      <c r="AE1242" s="12">
        <v>6</v>
      </c>
      <c r="AF1242" s="12">
        <v>361.72</v>
      </c>
      <c r="AG1242" s="12">
        <v>87963</v>
      </c>
      <c r="AH1242" s="7" t="str">
        <f>IF(COUNTIF(Returns!$A$2:$A$1635,Orders!AG1242)&gt;0,"Returned","Not Returned")</f>
        <v>Not Returned</v>
      </c>
    </row>
    <row r="1243" spans="5:34" ht="12.75" customHeight="1" thickTop="1" thickBot="1" x14ac:dyDescent="0.3">
      <c r="E1243" s="9">
        <v>18652</v>
      </c>
      <c r="F1243" s="2" t="s">
        <v>56</v>
      </c>
      <c r="G1243" s="2">
        <v>7.0000000000000007E-2</v>
      </c>
      <c r="H1243" s="2">
        <v>70.98</v>
      </c>
      <c r="I1243" s="2">
        <v>30</v>
      </c>
      <c r="J1243" s="2">
        <v>2256</v>
      </c>
      <c r="K1243" s="7" t="str">
        <f>IF(COUNTIF(Table1[Customer ID],Table1[[#This Row],[Customer ID]])&gt;1,"Repeat Customer","One-Time Customer")</f>
        <v>Repeat Customer</v>
      </c>
      <c r="L1243" s="2" t="s">
        <v>2131</v>
      </c>
      <c r="M1243" s="2" t="s">
        <v>39</v>
      </c>
      <c r="N1243" s="2" t="s">
        <v>28</v>
      </c>
      <c r="O1243" s="2" t="s">
        <v>41</v>
      </c>
      <c r="P1243" s="2" t="s">
        <v>42</v>
      </c>
      <c r="Q1243" s="2" t="s">
        <v>43</v>
      </c>
      <c r="R1243" s="2" t="s">
        <v>2133</v>
      </c>
      <c r="S1243" s="2">
        <v>0.73</v>
      </c>
      <c r="T1243" s="7">
        <f>Table1[[#This Row],[Profit]]/Table1[[#This Row],[Sales]]</f>
        <v>-0.1623260792008562</v>
      </c>
      <c r="U1243" s="2" t="s">
        <v>33</v>
      </c>
      <c r="V1243" s="2" t="s">
        <v>136</v>
      </c>
      <c r="W1243" s="2" t="s">
        <v>322</v>
      </c>
      <c r="X1243" s="2" t="s">
        <v>2088</v>
      </c>
      <c r="Y1243" s="2">
        <v>28560</v>
      </c>
      <c r="Z1243" s="10">
        <v>42087</v>
      </c>
      <c r="AA1243" s="14" t="str">
        <f>TEXT(Table1[[#This Row],[Order Date]],"mmmm")</f>
        <v>March</v>
      </c>
      <c r="AB1243" s="8" t="str">
        <f>TEXT(Table1[[#This Row],[Order Date]],"yyyy")</f>
        <v>2015</v>
      </c>
      <c r="AC1243" s="10">
        <v>42089</v>
      </c>
      <c r="AD1243" s="2">
        <v>-222.95</v>
      </c>
      <c r="AE1243" s="2">
        <v>20</v>
      </c>
      <c r="AF1243" s="2">
        <v>1373.47</v>
      </c>
      <c r="AG1243" s="2">
        <v>87964</v>
      </c>
      <c r="AH1243" s="7" t="str">
        <f>IF(COUNTIF(Returns!$A$2:$A$1635,Orders!AG1243)&gt;0,"Returned","Not Returned")</f>
        <v>Not Returned</v>
      </c>
    </row>
    <row r="1244" spans="5:34" ht="12.75" customHeight="1" thickTop="1" thickBot="1" x14ac:dyDescent="0.3">
      <c r="E1244" s="11">
        <v>21937</v>
      </c>
      <c r="F1244" s="12" t="s">
        <v>25</v>
      </c>
      <c r="G1244" s="12">
        <v>0.06</v>
      </c>
      <c r="H1244" s="12">
        <v>6.68</v>
      </c>
      <c r="I1244" s="12">
        <v>6.93</v>
      </c>
      <c r="J1244" s="12">
        <v>2257</v>
      </c>
      <c r="K1244" s="7" t="str">
        <f>IF(COUNTIF(Table1[Customer ID],Table1[[#This Row],[Customer ID]])&gt;1,"Repeat Customer","One-Time Customer")</f>
        <v>One-Time Customer</v>
      </c>
      <c r="L1244" s="12" t="s">
        <v>2134</v>
      </c>
      <c r="M1244" s="12" t="s">
        <v>49</v>
      </c>
      <c r="N1244" s="12" t="s">
        <v>28</v>
      </c>
      <c r="O1244" s="12" t="s">
        <v>29</v>
      </c>
      <c r="P1244" s="12" t="s">
        <v>93</v>
      </c>
      <c r="Q1244" s="12" t="s">
        <v>59</v>
      </c>
      <c r="R1244" s="12" t="s">
        <v>2135</v>
      </c>
      <c r="S1244" s="12">
        <v>0.37</v>
      </c>
      <c r="T1244" s="7">
        <f>Table1[[#This Row],[Profit]]/Table1[[#This Row],[Sales]]</f>
        <v>8.2947127937336801E-2</v>
      </c>
      <c r="U1244" s="12" t="s">
        <v>33</v>
      </c>
      <c r="V1244" s="12" t="s">
        <v>136</v>
      </c>
      <c r="W1244" s="12" t="s">
        <v>322</v>
      </c>
      <c r="X1244" s="12" t="s">
        <v>2136</v>
      </c>
      <c r="Y1244" s="12">
        <v>27604</v>
      </c>
      <c r="Z1244" s="13">
        <v>42167</v>
      </c>
      <c r="AA1244" s="14" t="str">
        <f>TEXT(Table1[[#This Row],[Order Date]],"mmmm")</f>
        <v>June</v>
      </c>
      <c r="AB1244" s="8" t="str">
        <f>TEXT(Table1[[#This Row],[Order Date]],"yyyy")</f>
        <v>2015</v>
      </c>
      <c r="AC1244" s="13">
        <v>42168</v>
      </c>
      <c r="AD1244" s="12">
        <v>7.6244999999999994</v>
      </c>
      <c r="AE1244" s="12">
        <v>14</v>
      </c>
      <c r="AF1244" s="12">
        <v>91.92</v>
      </c>
      <c r="AG1244" s="12">
        <v>87965</v>
      </c>
      <c r="AH1244" s="7" t="str">
        <f>IF(COUNTIF(Returns!$A$2:$A$1635,Orders!AG1244)&gt;0,"Returned","Not Returned")</f>
        <v>Not Returned</v>
      </c>
    </row>
    <row r="1245" spans="5:34" ht="12.75" customHeight="1" thickTop="1" thickBot="1" x14ac:dyDescent="0.3">
      <c r="E1245" s="9">
        <v>26361</v>
      </c>
      <c r="F1245" s="2" t="s">
        <v>106</v>
      </c>
      <c r="G1245" s="2">
        <v>0.01</v>
      </c>
      <c r="H1245" s="2">
        <v>7.64</v>
      </c>
      <c r="I1245" s="2">
        <v>1.39</v>
      </c>
      <c r="J1245" s="2">
        <v>2258</v>
      </c>
      <c r="K1245" s="7" t="str">
        <f>IF(COUNTIF(Table1[Customer ID],Table1[[#This Row],[Customer ID]])&gt;1,"Repeat Customer","One-Time Customer")</f>
        <v>Repeat Customer</v>
      </c>
      <c r="L1245" s="2" t="s">
        <v>2137</v>
      </c>
      <c r="M1245" s="2" t="s">
        <v>27</v>
      </c>
      <c r="N1245" s="2" t="s">
        <v>28</v>
      </c>
      <c r="O1245" s="2" t="s">
        <v>29</v>
      </c>
      <c r="P1245" s="2" t="s">
        <v>69</v>
      </c>
      <c r="Q1245" s="2" t="s">
        <v>59</v>
      </c>
      <c r="R1245" s="2" t="s">
        <v>1239</v>
      </c>
      <c r="S1245" s="2">
        <v>0.36</v>
      </c>
      <c r="T1245" s="7">
        <f>Table1[[#This Row],[Profit]]/Table1[[#This Row],[Sales]]</f>
        <v>-22.876408787010501</v>
      </c>
      <c r="U1245" s="2" t="s">
        <v>33</v>
      </c>
      <c r="V1245" s="2" t="s">
        <v>136</v>
      </c>
      <c r="W1245" s="2" t="s">
        <v>322</v>
      </c>
      <c r="X1245" s="2" t="s">
        <v>2138</v>
      </c>
      <c r="Y1245" s="2">
        <v>27801</v>
      </c>
      <c r="Z1245" s="10">
        <v>42072</v>
      </c>
      <c r="AA1245" s="14" t="str">
        <f>TEXT(Table1[[#This Row],[Order Date]],"mmmm")</f>
        <v>March</v>
      </c>
      <c r="AB1245" s="8" t="str">
        <f>TEXT(Table1[[#This Row],[Order Date]],"yyyy")</f>
        <v>2015</v>
      </c>
      <c r="AC1245" s="10">
        <v>42076</v>
      </c>
      <c r="AD1245" s="2">
        <v>-1676.6119999999999</v>
      </c>
      <c r="AE1245" s="2">
        <v>9</v>
      </c>
      <c r="AF1245" s="2">
        <v>73.290000000000006</v>
      </c>
      <c r="AG1245" s="2">
        <v>87962</v>
      </c>
      <c r="AH1245" s="7" t="str">
        <f>IF(COUNTIF(Returns!$A$2:$A$1635,Orders!AG1245)&gt;0,"Returned","Not Returned")</f>
        <v>Not Returned</v>
      </c>
    </row>
    <row r="1246" spans="5:34" ht="12.75" customHeight="1" thickTop="1" thickBot="1" x14ac:dyDescent="0.3">
      <c r="E1246" s="11">
        <v>26362</v>
      </c>
      <c r="F1246" s="12" t="s">
        <v>106</v>
      </c>
      <c r="G1246" s="12">
        <v>7.0000000000000007E-2</v>
      </c>
      <c r="H1246" s="12">
        <v>400.97</v>
      </c>
      <c r="I1246" s="12">
        <v>48.26</v>
      </c>
      <c r="J1246" s="12">
        <v>2258</v>
      </c>
      <c r="K1246" s="7" t="str">
        <f>IF(COUNTIF(Table1[Customer ID],Table1[[#This Row],[Customer ID]])&gt;1,"Repeat Customer","One-Time Customer")</f>
        <v>Repeat Customer</v>
      </c>
      <c r="L1246" s="12" t="s">
        <v>2137</v>
      </c>
      <c r="M1246" s="12" t="s">
        <v>39</v>
      </c>
      <c r="N1246" s="12" t="s">
        <v>28</v>
      </c>
      <c r="O1246" s="12" t="s">
        <v>77</v>
      </c>
      <c r="P1246" s="12" t="s">
        <v>85</v>
      </c>
      <c r="Q1246" s="12" t="s">
        <v>121</v>
      </c>
      <c r="R1246" s="12" t="s">
        <v>1282</v>
      </c>
      <c r="S1246" s="12">
        <v>0.36</v>
      </c>
      <c r="T1246" s="7">
        <f>Table1[[#This Row],[Profit]]/Table1[[#This Row],[Sales]]</f>
        <v>1.5239082571285775E-2</v>
      </c>
      <c r="U1246" s="12" t="s">
        <v>33</v>
      </c>
      <c r="V1246" s="12" t="s">
        <v>136</v>
      </c>
      <c r="W1246" s="12" t="s">
        <v>322</v>
      </c>
      <c r="X1246" s="12" t="s">
        <v>2138</v>
      </c>
      <c r="Y1246" s="12">
        <v>27801</v>
      </c>
      <c r="Z1246" s="13">
        <v>42072</v>
      </c>
      <c r="AA1246" s="14" t="str">
        <f>TEXT(Table1[[#This Row],[Order Date]],"mmmm")</f>
        <v>March</v>
      </c>
      <c r="AB1246" s="8" t="str">
        <f>TEXT(Table1[[#This Row],[Order Date]],"yyyy")</f>
        <v>2015</v>
      </c>
      <c r="AC1246" s="13">
        <v>42076</v>
      </c>
      <c r="AD1246" s="12">
        <v>45.127799999999993</v>
      </c>
      <c r="AE1246" s="12">
        <v>8</v>
      </c>
      <c r="AF1246" s="12">
        <v>2961.32</v>
      </c>
      <c r="AG1246" s="12">
        <v>87962</v>
      </c>
      <c r="AH1246" s="7" t="str">
        <f>IF(COUNTIF(Returns!$A$2:$A$1635,Orders!AG1246)&gt;0,"Returned","Not Returned")</f>
        <v>Not Returned</v>
      </c>
    </row>
    <row r="1247" spans="5:34" ht="12.75" customHeight="1" thickTop="1" thickBot="1" x14ac:dyDescent="0.3">
      <c r="E1247" s="9">
        <v>20187</v>
      </c>
      <c r="F1247" s="2" t="s">
        <v>47</v>
      </c>
      <c r="G1247" s="2">
        <v>0.02</v>
      </c>
      <c r="H1247" s="2">
        <v>4.9800000000000004</v>
      </c>
      <c r="I1247" s="2">
        <v>0.49</v>
      </c>
      <c r="J1247" s="2">
        <v>2260</v>
      </c>
      <c r="K1247" s="7" t="str">
        <f>IF(COUNTIF(Table1[Customer ID],Table1[[#This Row],[Customer ID]])&gt;1,"Repeat Customer","One-Time Customer")</f>
        <v>Repeat Customer</v>
      </c>
      <c r="L1247" s="2" t="s">
        <v>2139</v>
      </c>
      <c r="M1247" s="2" t="s">
        <v>49</v>
      </c>
      <c r="N1247" s="2" t="s">
        <v>28</v>
      </c>
      <c r="O1247" s="2" t="s">
        <v>29</v>
      </c>
      <c r="P1247" s="2" t="s">
        <v>134</v>
      </c>
      <c r="Q1247" s="2" t="s">
        <v>59</v>
      </c>
      <c r="R1247" s="2" t="s">
        <v>1422</v>
      </c>
      <c r="S1247" s="2">
        <v>0.39</v>
      </c>
      <c r="T1247" s="7">
        <f>Table1[[#This Row],[Profit]]/Table1[[#This Row],[Sales]]</f>
        <v>-0.60686488348065659</v>
      </c>
      <c r="U1247" s="2" t="s">
        <v>33</v>
      </c>
      <c r="V1247" s="2" t="s">
        <v>136</v>
      </c>
      <c r="W1247" s="2" t="s">
        <v>387</v>
      </c>
      <c r="X1247" s="2" t="s">
        <v>2140</v>
      </c>
      <c r="Y1247" s="2">
        <v>30161</v>
      </c>
      <c r="Z1247" s="10">
        <v>42050</v>
      </c>
      <c r="AA1247" s="14" t="str">
        <f>TEXT(Table1[[#This Row],[Order Date]],"mmmm")</f>
        <v>February</v>
      </c>
      <c r="AB1247" s="8" t="str">
        <f>TEXT(Table1[[#This Row],[Order Date]],"yyyy")</f>
        <v>2015</v>
      </c>
      <c r="AC1247" s="10">
        <v>42051</v>
      </c>
      <c r="AD1247" s="2">
        <v>-52.863999999999997</v>
      </c>
      <c r="AE1247" s="2">
        <v>17</v>
      </c>
      <c r="AF1247" s="2">
        <v>87.11</v>
      </c>
      <c r="AG1247" s="2">
        <v>89601</v>
      </c>
      <c r="AH1247" s="7" t="str">
        <f>IF(COUNTIF(Returns!$A$2:$A$1635,Orders!AG1247)&gt;0,"Returned","Not Returned")</f>
        <v>Not Returned</v>
      </c>
    </row>
    <row r="1248" spans="5:34" ht="12.75" customHeight="1" thickTop="1" thickBot="1" x14ac:dyDescent="0.3">
      <c r="E1248" s="11">
        <v>20188</v>
      </c>
      <c r="F1248" s="12" t="s">
        <v>47</v>
      </c>
      <c r="G1248" s="12">
        <v>0.01</v>
      </c>
      <c r="H1248" s="12">
        <v>20.99</v>
      </c>
      <c r="I1248" s="12">
        <v>0.99</v>
      </c>
      <c r="J1248" s="12">
        <v>2260</v>
      </c>
      <c r="K1248" s="7" t="str">
        <f>IF(COUNTIF(Table1[Customer ID],Table1[[#This Row],[Customer ID]])&gt;1,"Repeat Customer","One-Time Customer")</f>
        <v>Repeat Customer</v>
      </c>
      <c r="L1248" s="12" t="s">
        <v>2139</v>
      </c>
      <c r="M1248" s="12" t="s">
        <v>49</v>
      </c>
      <c r="N1248" s="12" t="s">
        <v>28</v>
      </c>
      <c r="O1248" s="12" t="s">
        <v>77</v>
      </c>
      <c r="P1248" s="12" t="s">
        <v>78</v>
      </c>
      <c r="Q1248" s="12" t="s">
        <v>51</v>
      </c>
      <c r="R1248" s="12" t="s">
        <v>2141</v>
      </c>
      <c r="S1248" s="12">
        <v>0.83</v>
      </c>
      <c r="T1248" s="7">
        <f>Table1[[#This Row],[Profit]]/Table1[[#This Row],[Sales]]</f>
        <v>0.26620908130939808</v>
      </c>
      <c r="U1248" s="12" t="s">
        <v>33</v>
      </c>
      <c r="V1248" s="12" t="s">
        <v>136</v>
      </c>
      <c r="W1248" s="12" t="s">
        <v>387</v>
      </c>
      <c r="X1248" s="12" t="s">
        <v>2140</v>
      </c>
      <c r="Y1248" s="12">
        <v>30161</v>
      </c>
      <c r="Z1248" s="13">
        <v>42050</v>
      </c>
      <c r="AA1248" s="14" t="str">
        <f>TEXT(Table1[[#This Row],[Order Date]],"mmmm")</f>
        <v>February</v>
      </c>
      <c r="AB1248" s="8" t="str">
        <f>TEXT(Table1[[#This Row],[Order Date]],"yyyy")</f>
        <v>2015</v>
      </c>
      <c r="AC1248" s="13">
        <v>42051</v>
      </c>
      <c r="AD1248" s="12">
        <v>45.378</v>
      </c>
      <c r="AE1248" s="12">
        <v>9</v>
      </c>
      <c r="AF1248" s="12">
        <v>170.46</v>
      </c>
      <c r="AG1248" s="12">
        <v>89601</v>
      </c>
      <c r="AH1248" s="7" t="str">
        <f>IF(COUNTIF(Returns!$A$2:$A$1635,Orders!AG1248)&gt;0,"Returned","Not Returned")</f>
        <v>Not Returned</v>
      </c>
    </row>
    <row r="1249" spans="5:34" ht="12.75" customHeight="1" thickTop="1" thickBot="1" x14ac:dyDescent="0.3">
      <c r="E1249" s="9">
        <v>19569</v>
      </c>
      <c r="F1249" s="2" t="s">
        <v>25</v>
      </c>
      <c r="G1249" s="2">
        <v>0.08</v>
      </c>
      <c r="H1249" s="2">
        <v>4.9800000000000004</v>
      </c>
      <c r="I1249" s="2">
        <v>0.49</v>
      </c>
      <c r="J1249" s="2">
        <v>2260</v>
      </c>
      <c r="K1249" s="7" t="str">
        <f>IF(COUNTIF(Table1[Customer ID],Table1[[#This Row],[Customer ID]])&gt;1,"Repeat Customer","One-Time Customer")</f>
        <v>Repeat Customer</v>
      </c>
      <c r="L1249" s="2" t="s">
        <v>2139</v>
      </c>
      <c r="M1249" s="2" t="s">
        <v>49</v>
      </c>
      <c r="N1249" s="2" t="s">
        <v>28</v>
      </c>
      <c r="O1249" s="2" t="s">
        <v>29</v>
      </c>
      <c r="P1249" s="2" t="s">
        <v>134</v>
      </c>
      <c r="Q1249" s="2" t="s">
        <v>59</v>
      </c>
      <c r="R1249" s="2" t="s">
        <v>1422</v>
      </c>
      <c r="S1249" s="2">
        <v>0.39</v>
      </c>
      <c r="T1249" s="7">
        <f>Table1[[#This Row],[Profit]]/Table1[[#This Row],[Sales]]</f>
        <v>999.98303030303032</v>
      </c>
      <c r="U1249" s="2" t="s">
        <v>33</v>
      </c>
      <c r="V1249" s="2" t="s">
        <v>136</v>
      </c>
      <c r="W1249" s="2" t="s">
        <v>387</v>
      </c>
      <c r="X1249" s="2" t="s">
        <v>2140</v>
      </c>
      <c r="Y1249" s="2">
        <v>30161</v>
      </c>
      <c r="Z1249" s="10">
        <v>42115</v>
      </c>
      <c r="AA1249" s="14" t="str">
        <f>TEXT(Table1[[#This Row],[Order Date]],"mmmm")</f>
        <v>April</v>
      </c>
      <c r="AB1249" s="8" t="str">
        <f>TEXT(Table1[[#This Row],[Order Date]],"yyyy")</f>
        <v>2015</v>
      </c>
      <c r="AC1249" s="10">
        <v>42116</v>
      </c>
      <c r="AD1249" s="2">
        <v>4949.9160000000002</v>
      </c>
      <c r="AE1249" s="2">
        <v>1</v>
      </c>
      <c r="AF1249" s="2">
        <v>4.95</v>
      </c>
      <c r="AG1249" s="2">
        <v>89602</v>
      </c>
      <c r="AH1249" s="7" t="str">
        <f>IF(COUNTIF(Returns!$A$2:$A$1635,Orders!AG1249)&gt;0,"Returned","Not Returned")</f>
        <v>Not Returned</v>
      </c>
    </row>
    <row r="1250" spans="5:34" ht="12.75" customHeight="1" thickTop="1" thickBot="1" x14ac:dyDescent="0.3">
      <c r="E1250" s="11">
        <v>19570</v>
      </c>
      <c r="F1250" s="12" t="s">
        <v>25</v>
      </c>
      <c r="G1250" s="12">
        <v>0.09</v>
      </c>
      <c r="H1250" s="12">
        <v>119.99</v>
      </c>
      <c r="I1250" s="12">
        <v>14</v>
      </c>
      <c r="J1250" s="12">
        <v>2260</v>
      </c>
      <c r="K1250" s="7" t="str">
        <f>IF(COUNTIF(Table1[Customer ID],Table1[[#This Row],[Customer ID]])&gt;1,"Repeat Customer","One-Time Customer")</f>
        <v>Repeat Customer</v>
      </c>
      <c r="L1250" s="12" t="s">
        <v>2139</v>
      </c>
      <c r="M1250" s="12" t="s">
        <v>39</v>
      </c>
      <c r="N1250" s="12" t="s">
        <v>28</v>
      </c>
      <c r="O1250" s="12" t="s">
        <v>77</v>
      </c>
      <c r="P1250" s="12" t="s">
        <v>85</v>
      </c>
      <c r="Q1250" s="12" t="s">
        <v>43</v>
      </c>
      <c r="R1250" s="12" t="s">
        <v>890</v>
      </c>
      <c r="S1250" s="12">
        <v>0.36</v>
      </c>
      <c r="T1250" s="7">
        <f>Table1[[#This Row],[Profit]]/Table1[[#This Row],[Sales]]</f>
        <v>2.288621975544185</v>
      </c>
      <c r="U1250" s="12" t="s">
        <v>33</v>
      </c>
      <c r="V1250" s="12" t="s">
        <v>136</v>
      </c>
      <c r="W1250" s="12" t="s">
        <v>387</v>
      </c>
      <c r="X1250" s="12" t="s">
        <v>2140</v>
      </c>
      <c r="Y1250" s="12">
        <v>30161</v>
      </c>
      <c r="Z1250" s="13">
        <v>42115</v>
      </c>
      <c r="AA1250" s="14" t="str">
        <f>TEXT(Table1[[#This Row],[Order Date]],"mmmm")</f>
        <v>April</v>
      </c>
      <c r="AB1250" s="8" t="str">
        <f>TEXT(Table1[[#This Row],[Order Date]],"yyyy")</f>
        <v>2015</v>
      </c>
      <c r="AC1250" s="13">
        <v>42117</v>
      </c>
      <c r="AD1250" s="12">
        <v>1055.6039999999998</v>
      </c>
      <c r="AE1250" s="12">
        <v>4</v>
      </c>
      <c r="AF1250" s="12">
        <v>461.24</v>
      </c>
      <c r="AG1250" s="12">
        <v>89602</v>
      </c>
      <c r="AH1250" s="7" t="str">
        <f>IF(COUNTIF(Returns!$A$2:$A$1635,Orders!AG1250)&gt;0,"Returned","Not Returned")</f>
        <v>Not Returned</v>
      </c>
    </row>
    <row r="1251" spans="5:34" ht="12.75" customHeight="1" thickTop="1" thickBot="1" x14ac:dyDescent="0.3">
      <c r="E1251" s="9">
        <v>18142</v>
      </c>
      <c r="F1251" s="2" t="s">
        <v>37</v>
      </c>
      <c r="G1251" s="2">
        <v>0.09</v>
      </c>
      <c r="H1251" s="2">
        <v>207.48</v>
      </c>
      <c r="I1251" s="2">
        <v>0.99</v>
      </c>
      <c r="J1251" s="2">
        <v>2264</v>
      </c>
      <c r="K1251" s="7" t="str">
        <f>IF(COUNTIF(Table1[Customer ID],Table1[[#This Row],[Customer ID]])&gt;1,"Repeat Customer","One-Time Customer")</f>
        <v>One-Time Customer</v>
      </c>
      <c r="L1251" s="2" t="s">
        <v>2142</v>
      </c>
      <c r="M1251" s="2" t="s">
        <v>49</v>
      </c>
      <c r="N1251" s="2" t="s">
        <v>28</v>
      </c>
      <c r="O1251" s="2" t="s">
        <v>29</v>
      </c>
      <c r="P1251" s="2" t="s">
        <v>257</v>
      </c>
      <c r="Q1251" s="2" t="s">
        <v>59</v>
      </c>
      <c r="R1251" s="2" t="s">
        <v>2143</v>
      </c>
      <c r="S1251" s="2">
        <v>0.55000000000000004</v>
      </c>
      <c r="T1251" s="7">
        <f>Table1[[#This Row],[Profit]]/Table1[[#This Row],[Sales]]</f>
        <v>0.62281263522284724</v>
      </c>
      <c r="U1251" s="2" t="s">
        <v>33</v>
      </c>
      <c r="V1251" s="2" t="s">
        <v>61</v>
      </c>
      <c r="W1251" s="2" t="s">
        <v>506</v>
      </c>
      <c r="X1251" s="2" t="s">
        <v>2144</v>
      </c>
      <c r="Y1251" s="2">
        <v>64804</v>
      </c>
      <c r="Z1251" s="10">
        <v>42030</v>
      </c>
      <c r="AA1251" s="14" t="str">
        <f>TEXT(Table1[[#This Row],[Order Date]],"mmmm")</f>
        <v>January</v>
      </c>
      <c r="AB1251" s="8" t="str">
        <f>TEXT(Table1[[#This Row],[Order Date]],"yyyy")</f>
        <v>2015</v>
      </c>
      <c r="AC1251" s="10">
        <v>42033</v>
      </c>
      <c r="AD1251" s="2">
        <v>359.83</v>
      </c>
      <c r="AE1251" s="2">
        <v>3</v>
      </c>
      <c r="AF1251" s="2">
        <v>577.75</v>
      </c>
      <c r="AG1251" s="2">
        <v>86611</v>
      </c>
      <c r="AH1251" s="7" t="str">
        <f>IF(COUNTIF(Returns!$A$2:$A$1635,Orders!AG1251)&gt;0,"Returned","Not Returned")</f>
        <v>Not Returned</v>
      </c>
    </row>
    <row r="1252" spans="5:34" ht="12.75" customHeight="1" thickTop="1" thickBot="1" x14ac:dyDescent="0.3">
      <c r="E1252" s="11">
        <v>19171</v>
      </c>
      <c r="F1252" s="12" t="s">
        <v>47</v>
      </c>
      <c r="G1252" s="12">
        <v>0.1</v>
      </c>
      <c r="H1252" s="12">
        <v>7.45</v>
      </c>
      <c r="I1252" s="12">
        <v>6.28</v>
      </c>
      <c r="J1252" s="12">
        <v>2265</v>
      </c>
      <c r="K1252" s="7" t="str">
        <f>IF(COUNTIF(Table1[Customer ID],Table1[[#This Row],[Customer ID]])&gt;1,"Repeat Customer","One-Time Customer")</f>
        <v>Repeat Customer</v>
      </c>
      <c r="L1252" s="12" t="s">
        <v>2145</v>
      </c>
      <c r="M1252" s="12" t="s">
        <v>49</v>
      </c>
      <c r="N1252" s="12" t="s">
        <v>28</v>
      </c>
      <c r="O1252" s="12" t="s">
        <v>29</v>
      </c>
      <c r="P1252" s="12" t="s">
        <v>109</v>
      </c>
      <c r="Q1252" s="12" t="s">
        <v>59</v>
      </c>
      <c r="R1252" s="12" t="s">
        <v>2146</v>
      </c>
      <c r="S1252" s="12">
        <v>0.4</v>
      </c>
      <c r="T1252" s="7">
        <f>Table1[[#This Row],[Profit]]/Table1[[#This Row],[Sales]]</f>
        <v>-1.1763299663299662</v>
      </c>
      <c r="U1252" s="12" t="s">
        <v>33</v>
      </c>
      <c r="V1252" s="12" t="s">
        <v>61</v>
      </c>
      <c r="W1252" s="12" t="s">
        <v>506</v>
      </c>
      <c r="X1252" s="12" t="s">
        <v>2147</v>
      </c>
      <c r="Y1252" s="12">
        <v>64130</v>
      </c>
      <c r="Z1252" s="13">
        <v>42033</v>
      </c>
      <c r="AA1252" s="14" t="str">
        <f>TEXT(Table1[[#This Row],[Order Date]],"mmmm")</f>
        <v>January</v>
      </c>
      <c r="AB1252" s="8" t="str">
        <f>TEXT(Table1[[#This Row],[Order Date]],"yyyy")</f>
        <v>2015</v>
      </c>
      <c r="AC1252" s="13">
        <v>42036</v>
      </c>
      <c r="AD1252" s="12">
        <v>-69.873999999999995</v>
      </c>
      <c r="AE1252" s="12">
        <v>8</v>
      </c>
      <c r="AF1252" s="12">
        <v>59.4</v>
      </c>
      <c r="AG1252" s="12">
        <v>86612</v>
      </c>
      <c r="AH1252" s="7" t="str">
        <f>IF(COUNTIF(Returns!$A$2:$A$1635,Orders!AG1252)&gt;0,"Returned","Not Returned")</f>
        <v>Not Returned</v>
      </c>
    </row>
    <row r="1253" spans="5:34" ht="12.75" customHeight="1" thickTop="1" thickBot="1" x14ac:dyDescent="0.3">
      <c r="E1253" s="9">
        <v>19172</v>
      </c>
      <c r="F1253" s="2" t="s">
        <v>47</v>
      </c>
      <c r="G1253" s="2">
        <v>0.01</v>
      </c>
      <c r="H1253" s="2">
        <v>6.48</v>
      </c>
      <c r="I1253" s="2">
        <v>7.86</v>
      </c>
      <c r="J1253" s="2">
        <v>2265</v>
      </c>
      <c r="K1253" s="7" t="str">
        <f>IF(COUNTIF(Table1[Customer ID],Table1[[#This Row],[Customer ID]])&gt;1,"Repeat Customer","One-Time Customer")</f>
        <v>Repeat Customer</v>
      </c>
      <c r="L1253" s="2" t="s">
        <v>2145</v>
      </c>
      <c r="M1253" s="2" t="s">
        <v>49</v>
      </c>
      <c r="N1253" s="2" t="s">
        <v>28</v>
      </c>
      <c r="O1253" s="2" t="s">
        <v>29</v>
      </c>
      <c r="P1253" s="2" t="s">
        <v>93</v>
      </c>
      <c r="Q1253" s="2" t="s">
        <v>59</v>
      </c>
      <c r="R1253" s="2" t="s">
        <v>1121</v>
      </c>
      <c r="S1253" s="2">
        <v>0.37</v>
      </c>
      <c r="T1253" s="7">
        <f>Table1[[#This Row],[Profit]]/Table1[[#This Row],[Sales]]</f>
        <v>-2.0424315377670781</v>
      </c>
      <c r="U1253" s="2" t="s">
        <v>33</v>
      </c>
      <c r="V1253" s="2" t="s">
        <v>61</v>
      </c>
      <c r="W1253" s="2" t="s">
        <v>506</v>
      </c>
      <c r="X1253" s="2" t="s">
        <v>2147</v>
      </c>
      <c r="Y1253" s="2">
        <v>64130</v>
      </c>
      <c r="Z1253" s="10">
        <v>42033</v>
      </c>
      <c r="AA1253" s="14" t="str">
        <f>TEXT(Table1[[#This Row],[Order Date]],"mmmm")</f>
        <v>January</v>
      </c>
      <c r="AB1253" s="8" t="str">
        <f>TEXT(Table1[[#This Row],[Order Date]],"yyyy")</f>
        <v>2015</v>
      </c>
      <c r="AC1253" s="10">
        <v>42035</v>
      </c>
      <c r="AD1253" s="2">
        <v>-135.74</v>
      </c>
      <c r="AE1253" s="2">
        <v>10</v>
      </c>
      <c r="AF1253" s="2">
        <v>66.459999999999994</v>
      </c>
      <c r="AG1253" s="2">
        <v>86612</v>
      </c>
      <c r="AH1253" s="7" t="str">
        <f>IF(COUNTIF(Returns!$A$2:$A$1635,Orders!AG1253)&gt;0,"Returned","Not Returned")</f>
        <v>Not Returned</v>
      </c>
    </row>
    <row r="1254" spans="5:34" ht="12.75" customHeight="1" thickTop="1" thickBot="1" x14ac:dyDescent="0.3">
      <c r="E1254" s="11">
        <v>25996</v>
      </c>
      <c r="F1254" s="12" t="s">
        <v>47</v>
      </c>
      <c r="G1254" s="12">
        <v>0.02</v>
      </c>
      <c r="H1254" s="12">
        <v>11.33</v>
      </c>
      <c r="I1254" s="12">
        <v>6.12</v>
      </c>
      <c r="J1254" s="12">
        <v>2266</v>
      </c>
      <c r="K1254" s="7" t="str">
        <f>IF(COUNTIF(Table1[Customer ID],Table1[[#This Row],[Customer ID]])&gt;1,"Repeat Customer","One-Time Customer")</f>
        <v>Repeat Customer</v>
      </c>
      <c r="L1254" s="12" t="s">
        <v>2148</v>
      </c>
      <c r="M1254" s="12" t="s">
        <v>49</v>
      </c>
      <c r="N1254" s="12" t="s">
        <v>28</v>
      </c>
      <c r="O1254" s="12" t="s">
        <v>29</v>
      </c>
      <c r="P1254" s="12" t="s">
        <v>257</v>
      </c>
      <c r="Q1254" s="12" t="s">
        <v>86</v>
      </c>
      <c r="R1254" s="12" t="s">
        <v>2149</v>
      </c>
      <c r="S1254" s="12">
        <v>0.42</v>
      </c>
      <c r="T1254" s="7">
        <f>Table1[[#This Row],[Profit]]/Table1[[#This Row],[Sales]]</f>
        <v>-0.41074964639321071</v>
      </c>
      <c r="U1254" s="12" t="s">
        <v>33</v>
      </c>
      <c r="V1254" s="12" t="s">
        <v>61</v>
      </c>
      <c r="W1254" s="12" t="s">
        <v>506</v>
      </c>
      <c r="X1254" s="12" t="s">
        <v>2150</v>
      </c>
      <c r="Y1254" s="12">
        <v>63122</v>
      </c>
      <c r="Z1254" s="13">
        <v>42150</v>
      </c>
      <c r="AA1254" s="14" t="str">
        <f>TEXT(Table1[[#This Row],[Order Date]],"mmmm")</f>
        <v>May</v>
      </c>
      <c r="AB1254" s="8" t="str">
        <f>TEXT(Table1[[#This Row],[Order Date]],"yyyy")</f>
        <v>2015</v>
      </c>
      <c r="AC1254" s="13">
        <v>42152</v>
      </c>
      <c r="AD1254" s="12">
        <v>-14.52</v>
      </c>
      <c r="AE1254" s="12">
        <v>3</v>
      </c>
      <c r="AF1254" s="12">
        <v>35.35</v>
      </c>
      <c r="AG1254" s="12">
        <v>86610</v>
      </c>
      <c r="AH1254" s="7" t="str">
        <f>IF(COUNTIF(Returns!$A$2:$A$1635,Orders!AG1254)&gt;0,"Returned","Not Returned")</f>
        <v>Not Returned</v>
      </c>
    </row>
    <row r="1255" spans="5:34" ht="12.75" customHeight="1" thickTop="1" thickBot="1" x14ac:dyDescent="0.3">
      <c r="E1255" s="9">
        <v>25997</v>
      </c>
      <c r="F1255" s="2" t="s">
        <v>47</v>
      </c>
      <c r="G1255" s="2">
        <v>0.01</v>
      </c>
      <c r="H1255" s="2">
        <v>15.67</v>
      </c>
      <c r="I1255" s="2">
        <v>1.39</v>
      </c>
      <c r="J1255" s="2">
        <v>2266</v>
      </c>
      <c r="K1255" s="7" t="str">
        <f>IF(COUNTIF(Table1[Customer ID],Table1[[#This Row],[Customer ID]])&gt;1,"Repeat Customer","One-Time Customer")</f>
        <v>Repeat Customer</v>
      </c>
      <c r="L1255" s="2" t="s">
        <v>2148</v>
      </c>
      <c r="M1255" s="2" t="s">
        <v>49</v>
      </c>
      <c r="N1255" s="2" t="s">
        <v>28</v>
      </c>
      <c r="O1255" s="2" t="s">
        <v>29</v>
      </c>
      <c r="P1255" s="2" t="s">
        <v>69</v>
      </c>
      <c r="Q1255" s="2" t="s">
        <v>59</v>
      </c>
      <c r="R1255" s="2" t="s">
        <v>1700</v>
      </c>
      <c r="S1255" s="2">
        <v>0.38</v>
      </c>
      <c r="T1255" s="7">
        <f>Table1[[#This Row],[Profit]]/Table1[[#This Row],[Sales]]</f>
        <v>0.69</v>
      </c>
      <c r="U1255" s="2" t="s">
        <v>33</v>
      </c>
      <c r="V1255" s="2" t="s">
        <v>61</v>
      </c>
      <c r="W1255" s="2" t="s">
        <v>506</v>
      </c>
      <c r="X1255" s="2" t="s">
        <v>2150</v>
      </c>
      <c r="Y1255" s="2">
        <v>63122</v>
      </c>
      <c r="Z1255" s="10">
        <v>42150</v>
      </c>
      <c r="AA1255" s="14" t="str">
        <f>TEXT(Table1[[#This Row],[Order Date]],"mmmm")</f>
        <v>May</v>
      </c>
      <c r="AB1255" s="8" t="str">
        <f>TEXT(Table1[[#This Row],[Order Date]],"yyyy")</f>
        <v>2015</v>
      </c>
      <c r="AC1255" s="10">
        <v>42151</v>
      </c>
      <c r="AD1255" s="2">
        <v>171.26489999999998</v>
      </c>
      <c r="AE1255" s="2">
        <v>16</v>
      </c>
      <c r="AF1255" s="2">
        <v>248.21</v>
      </c>
      <c r="AG1255" s="2">
        <v>86610</v>
      </c>
      <c r="AH1255" s="7" t="str">
        <f>IF(COUNTIF(Returns!$A$2:$A$1635,Orders!AG1255)&gt;0,"Returned","Not Returned")</f>
        <v>Not Returned</v>
      </c>
    </row>
    <row r="1256" spans="5:34" ht="12.75" customHeight="1" thickTop="1" thickBot="1" x14ac:dyDescent="0.3">
      <c r="E1256" s="11">
        <v>19072</v>
      </c>
      <c r="F1256" s="12" t="s">
        <v>106</v>
      </c>
      <c r="G1256" s="12">
        <v>0.08</v>
      </c>
      <c r="H1256" s="12">
        <v>259.70999999999998</v>
      </c>
      <c r="I1256" s="12">
        <v>66.67</v>
      </c>
      <c r="J1256" s="12">
        <v>2268</v>
      </c>
      <c r="K1256" s="7" t="str">
        <f>IF(COUNTIF(Table1[Customer ID],Table1[[#This Row],[Customer ID]])&gt;1,"Repeat Customer","One-Time Customer")</f>
        <v>One-Time Customer</v>
      </c>
      <c r="L1256" s="12" t="s">
        <v>2151</v>
      </c>
      <c r="M1256" s="12" t="s">
        <v>39</v>
      </c>
      <c r="N1256" s="12" t="s">
        <v>58</v>
      </c>
      <c r="O1256" s="12" t="s">
        <v>41</v>
      </c>
      <c r="P1256" s="12" t="s">
        <v>152</v>
      </c>
      <c r="Q1256" s="12" t="s">
        <v>121</v>
      </c>
      <c r="R1256" s="12" t="s">
        <v>342</v>
      </c>
      <c r="S1256" s="12">
        <v>0.61</v>
      </c>
      <c r="T1256" s="7">
        <f>Table1[[#This Row],[Profit]]/Table1[[#This Row],[Sales]]</f>
        <v>3.3824054814633547E-2</v>
      </c>
      <c r="U1256" s="12" t="s">
        <v>33</v>
      </c>
      <c r="V1256" s="12" t="s">
        <v>136</v>
      </c>
      <c r="W1256" s="12" t="s">
        <v>362</v>
      </c>
      <c r="X1256" s="12" t="s">
        <v>2152</v>
      </c>
      <c r="Y1256" s="12">
        <v>34639</v>
      </c>
      <c r="Z1256" s="13">
        <v>42158</v>
      </c>
      <c r="AA1256" s="14" t="str">
        <f>TEXT(Table1[[#This Row],[Order Date]],"mmmm")</f>
        <v>June</v>
      </c>
      <c r="AB1256" s="8" t="str">
        <f>TEXT(Table1[[#This Row],[Order Date]],"yyyy")</f>
        <v>2015</v>
      </c>
      <c r="AC1256" s="13">
        <v>42162</v>
      </c>
      <c r="AD1256" s="12">
        <v>138.22199999999998</v>
      </c>
      <c r="AE1256" s="12">
        <v>17</v>
      </c>
      <c r="AF1256" s="12">
        <v>4086.5</v>
      </c>
      <c r="AG1256" s="12">
        <v>89571</v>
      </c>
      <c r="AH1256" s="7" t="str">
        <f>IF(COUNTIF(Returns!$A$2:$A$1635,Orders!AG1256)&gt;0,"Returned","Not Returned")</f>
        <v>Not Returned</v>
      </c>
    </row>
    <row r="1257" spans="5:34" ht="12.75" customHeight="1" thickTop="1" thickBot="1" x14ac:dyDescent="0.3">
      <c r="E1257" s="9">
        <v>23963</v>
      </c>
      <c r="F1257" s="2" t="s">
        <v>106</v>
      </c>
      <c r="G1257" s="2">
        <v>0.01</v>
      </c>
      <c r="H1257" s="2">
        <v>20.48</v>
      </c>
      <c r="I1257" s="2">
        <v>6.32</v>
      </c>
      <c r="J1257" s="2">
        <v>2270</v>
      </c>
      <c r="K1257" s="7" t="str">
        <f>IF(COUNTIF(Table1[Customer ID],Table1[[#This Row],[Customer ID]])&gt;1,"Repeat Customer","One-Time Customer")</f>
        <v>Repeat Customer</v>
      </c>
      <c r="L1257" s="2" t="s">
        <v>2153</v>
      </c>
      <c r="M1257" s="2" t="s">
        <v>49</v>
      </c>
      <c r="N1257" s="2" t="s">
        <v>58</v>
      </c>
      <c r="O1257" s="2" t="s">
        <v>29</v>
      </c>
      <c r="P1257" s="2" t="s">
        <v>257</v>
      </c>
      <c r="Q1257" s="2" t="s">
        <v>59</v>
      </c>
      <c r="R1257" s="2" t="s">
        <v>1920</v>
      </c>
      <c r="S1257" s="2">
        <v>0.57999999999999996</v>
      </c>
      <c r="T1257" s="7">
        <f>Table1[[#This Row],[Profit]]/Table1[[#This Row],[Sales]]</f>
        <v>1.8965010799136068</v>
      </c>
      <c r="U1257" s="2" t="s">
        <v>33</v>
      </c>
      <c r="V1257" s="2" t="s">
        <v>136</v>
      </c>
      <c r="W1257" s="2" t="s">
        <v>932</v>
      </c>
      <c r="X1257" s="2" t="s">
        <v>2154</v>
      </c>
      <c r="Y1257" s="2">
        <v>29662</v>
      </c>
      <c r="Z1257" s="10">
        <v>42041</v>
      </c>
      <c r="AA1257" s="14" t="str">
        <f>TEXT(Table1[[#This Row],[Order Date]],"mmmm")</f>
        <v>February</v>
      </c>
      <c r="AB1257" s="8" t="str">
        <f>TEXT(Table1[[#This Row],[Order Date]],"yyyy")</f>
        <v>2015</v>
      </c>
      <c r="AC1257" s="10">
        <v>42043</v>
      </c>
      <c r="AD1257" s="2">
        <v>711.24479999999994</v>
      </c>
      <c r="AE1257" s="2">
        <v>18</v>
      </c>
      <c r="AF1257" s="2">
        <v>375.03</v>
      </c>
      <c r="AG1257" s="2">
        <v>89572</v>
      </c>
      <c r="AH1257" s="7" t="str">
        <f>IF(COUNTIF(Returns!$A$2:$A$1635,Orders!AG1257)&gt;0,"Returned","Not Returned")</f>
        <v>Not Returned</v>
      </c>
    </row>
    <row r="1258" spans="5:34" ht="12.75" customHeight="1" thickTop="1" thickBot="1" x14ac:dyDescent="0.3">
      <c r="E1258" s="11">
        <v>23964</v>
      </c>
      <c r="F1258" s="12" t="s">
        <v>106</v>
      </c>
      <c r="G1258" s="12">
        <v>0.09</v>
      </c>
      <c r="H1258" s="12">
        <v>1.86</v>
      </c>
      <c r="I1258" s="12">
        <v>2.58</v>
      </c>
      <c r="J1258" s="12">
        <v>2270</v>
      </c>
      <c r="K1258" s="7" t="str">
        <f>IF(COUNTIF(Table1[Customer ID],Table1[[#This Row],[Customer ID]])&gt;1,"Repeat Customer","One-Time Customer")</f>
        <v>Repeat Customer</v>
      </c>
      <c r="L1258" s="12" t="s">
        <v>2153</v>
      </c>
      <c r="M1258" s="12" t="s">
        <v>49</v>
      </c>
      <c r="N1258" s="12" t="s">
        <v>58</v>
      </c>
      <c r="O1258" s="12" t="s">
        <v>29</v>
      </c>
      <c r="P1258" s="12" t="s">
        <v>66</v>
      </c>
      <c r="Q1258" s="12" t="s">
        <v>31</v>
      </c>
      <c r="R1258" s="12" t="s">
        <v>308</v>
      </c>
      <c r="S1258" s="12">
        <v>0.82</v>
      </c>
      <c r="T1258" s="7">
        <f>Table1[[#This Row],[Profit]]/Table1[[#This Row],[Sales]]</f>
        <v>-49.065896119402993</v>
      </c>
      <c r="U1258" s="12" t="s">
        <v>33</v>
      </c>
      <c r="V1258" s="12" t="s">
        <v>136</v>
      </c>
      <c r="W1258" s="12" t="s">
        <v>932</v>
      </c>
      <c r="X1258" s="12" t="s">
        <v>2154</v>
      </c>
      <c r="Y1258" s="12">
        <v>29662</v>
      </c>
      <c r="Z1258" s="13">
        <v>42041</v>
      </c>
      <c r="AA1258" s="14" t="str">
        <f>TEXT(Table1[[#This Row],[Order Date]],"mmmm")</f>
        <v>February</v>
      </c>
      <c r="AB1258" s="8" t="str">
        <f>TEXT(Table1[[#This Row],[Order Date]],"yyyy")</f>
        <v>2015</v>
      </c>
      <c r="AC1258" s="13">
        <v>42046</v>
      </c>
      <c r="AD1258" s="12">
        <v>-1084.8469632000001</v>
      </c>
      <c r="AE1258" s="12">
        <v>12</v>
      </c>
      <c r="AF1258" s="12">
        <v>22.11</v>
      </c>
      <c r="AG1258" s="12">
        <v>89572</v>
      </c>
      <c r="AH1258" s="7" t="str">
        <f>IF(COUNTIF(Returns!$A$2:$A$1635,Orders!AG1258)&gt;0,"Returned","Not Returned")</f>
        <v>Not Returned</v>
      </c>
    </row>
    <row r="1259" spans="5:34" ht="12.75" customHeight="1" thickTop="1" thickBot="1" x14ac:dyDescent="0.3">
      <c r="E1259" s="9">
        <v>23965</v>
      </c>
      <c r="F1259" s="2" t="s">
        <v>106</v>
      </c>
      <c r="G1259" s="2">
        <v>0.08</v>
      </c>
      <c r="H1259" s="2">
        <v>205.99</v>
      </c>
      <c r="I1259" s="2">
        <v>2.5</v>
      </c>
      <c r="J1259" s="2">
        <v>2270</v>
      </c>
      <c r="K1259" s="7" t="str">
        <f>IF(COUNTIF(Table1[Customer ID],Table1[[#This Row],[Customer ID]])&gt;1,"Repeat Customer","One-Time Customer")</f>
        <v>Repeat Customer</v>
      </c>
      <c r="L1259" s="2" t="s">
        <v>2153</v>
      </c>
      <c r="M1259" s="2" t="s">
        <v>49</v>
      </c>
      <c r="N1259" s="2" t="s">
        <v>58</v>
      </c>
      <c r="O1259" s="2" t="s">
        <v>77</v>
      </c>
      <c r="P1259" s="2" t="s">
        <v>78</v>
      </c>
      <c r="Q1259" s="2" t="s">
        <v>59</v>
      </c>
      <c r="R1259" s="2" t="s">
        <v>2155</v>
      </c>
      <c r="S1259" s="2">
        <v>0.59</v>
      </c>
      <c r="T1259" s="7">
        <f>Table1[[#This Row],[Profit]]/Table1[[#This Row],[Sales]]</f>
        <v>-5.4522753751717182E-2</v>
      </c>
      <c r="U1259" s="2" t="s">
        <v>33</v>
      </c>
      <c r="V1259" s="2" t="s">
        <v>136</v>
      </c>
      <c r="W1259" s="2" t="s">
        <v>932</v>
      </c>
      <c r="X1259" s="2" t="s">
        <v>2154</v>
      </c>
      <c r="Y1259" s="2">
        <v>29662</v>
      </c>
      <c r="Z1259" s="10">
        <v>42041</v>
      </c>
      <c r="AA1259" s="14" t="str">
        <f>TEXT(Table1[[#This Row],[Order Date]],"mmmm")</f>
        <v>February</v>
      </c>
      <c r="AB1259" s="8" t="str">
        <f>TEXT(Table1[[#This Row],[Order Date]],"yyyy")</f>
        <v>2015</v>
      </c>
      <c r="AC1259" s="10">
        <v>42046</v>
      </c>
      <c r="AD1259" s="2">
        <v>-156.77199999999999</v>
      </c>
      <c r="AE1259" s="2">
        <v>17</v>
      </c>
      <c r="AF1259" s="2">
        <v>2875.35</v>
      </c>
      <c r="AG1259" s="2">
        <v>89572</v>
      </c>
      <c r="AH1259" s="7" t="str">
        <f>IF(COUNTIF(Returns!$A$2:$A$1635,Orders!AG1259)&gt;0,"Returned","Not Returned")</f>
        <v>Not Returned</v>
      </c>
    </row>
    <row r="1260" spans="5:34" ht="12.75" customHeight="1" thickTop="1" thickBot="1" x14ac:dyDescent="0.3">
      <c r="E1260" s="11">
        <v>19438</v>
      </c>
      <c r="F1260" s="12" t="s">
        <v>25</v>
      </c>
      <c r="G1260" s="12">
        <v>0.08</v>
      </c>
      <c r="H1260" s="12">
        <v>15.73</v>
      </c>
      <c r="I1260" s="12">
        <v>7.42</v>
      </c>
      <c r="J1260" s="12">
        <v>2272</v>
      </c>
      <c r="K1260" s="7" t="str">
        <f>IF(COUNTIF(Table1[Customer ID],Table1[[#This Row],[Customer ID]])&gt;1,"Repeat Customer","One-Time Customer")</f>
        <v>One-Time Customer</v>
      </c>
      <c r="L1260" s="12" t="s">
        <v>2156</v>
      </c>
      <c r="M1260" s="12" t="s">
        <v>27</v>
      </c>
      <c r="N1260" s="12" t="s">
        <v>28</v>
      </c>
      <c r="O1260" s="12" t="s">
        <v>29</v>
      </c>
      <c r="P1260" s="12" t="s">
        <v>174</v>
      </c>
      <c r="Q1260" s="12" t="s">
        <v>51</v>
      </c>
      <c r="R1260" s="12" t="s">
        <v>2157</v>
      </c>
      <c r="S1260" s="12">
        <v>0.56000000000000005</v>
      </c>
      <c r="T1260" s="7">
        <f>Table1[[#This Row],[Profit]]/Table1[[#This Row],[Sales]]</f>
        <v>-0.48155737704918034</v>
      </c>
      <c r="U1260" s="12" t="s">
        <v>33</v>
      </c>
      <c r="V1260" s="12" t="s">
        <v>61</v>
      </c>
      <c r="W1260" s="12" t="s">
        <v>130</v>
      </c>
      <c r="X1260" s="12" t="s">
        <v>2158</v>
      </c>
      <c r="Y1260" s="12">
        <v>76543</v>
      </c>
      <c r="Z1260" s="13">
        <v>42079</v>
      </c>
      <c r="AA1260" s="14" t="str">
        <f>TEXT(Table1[[#This Row],[Order Date]],"mmmm")</f>
        <v>March</v>
      </c>
      <c r="AB1260" s="8" t="str">
        <f>TEXT(Table1[[#This Row],[Order Date]],"yyyy")</f>
        <v>2015</v>
      </c>
      <c r="AC1260" s="13">
        <v>42081</v>
      </c>
      <c r="AD1260" s="12">
        <v>-37.6</v>
      </c>
      <c r="AE1260" s="12">
        <v>5</v>
      </c>
      <c r="AF1260" s="12">
        <v>78.08</v>
      </c>
      <c r="AG1260" s="12">
        <v>90110</v>
      </c>
      <c r="AH1260" s="7" t="str">
        <f>IF(COUNTIF(Returns!$A$2:$A$1635,Orders!AG1260)&gt;0,"Returned","Not Returned")</f>
        <v>Not Returned</v>
      </c>
    </row>
    <row r="1261" spans="5:34" ht="12.75" customHeight="1" thickTop="1" thickBot="1" x14ac:dyDescent="0.3">
      <c r="E1261" s="9">
        <v>23416</v>
      </c>
      <c r="F1261" s="2" t="s">
        <v>106</v>
      </c>
      <c r="G1261" s="2">
        <v>0.04</v>
      </c>
      <c r="H1261" s="2">
        <v>120.98</v>
      </c>
      <c r="I1261" s="2">
        <v>3.99</v>
      </c>
      <c r="J1261" s="2">
        <v>2273</v>
      </c>
      <c r="K1261" s="7" t="str">
        <f>IF(COUNTIF(Table1[Customer ID],Table1[[#This Row],[Customer ID]])&gt;1,"Repeat Customer","One-Time Customer")</f>
        <v>Repeat Customer</v>
      </c>
      <c r="L1261" s="2" t="s">
        <v>2159</v>
      </c>
      <c r="M1261" s="2" t="s">
        <v>49</v>
      </c>
      <c r="N1261" s="2" t="s">
        <v>28</v>
      </c>
      <c r="O1261" s="2" t="s">
        <v>29</v>
      </c>
      <c r="P1261" s="2" t="s">
        <v>257</v>
      </c>
      <c r="Q1261" s="2" t="s">
        <v>59</v>
      </c>
      <c r="R1261" s="2" t="s">
        <v>2160</v>
      </c>
      <c r="S1261" s="2">
        <v>0.6</v>
      </c>
      <c r="T1261" s="7">
        <f>Table1[[#This Row],[Profit]]/Table1[[#This Row],[Sales]]</f>
        <v>0.69</v>
      </c>
      <c r="U1261" s="2" t="s">
        <v>33</v>
      </c>
      <c r="V1261" s="2" t="s">
        <v>61</v>
      </c>
      <c r="W1261" s="2" t="s">
        <v>130</v>
      </c>
      <c r="X1261" s="2" t="s">
        <v>2161</v>
      </c>
      <c r="Y1261" s="2">
        <v>78550</v>
      </c>
      <c r="Z1261" s="10">
        <v>42129</v>
      </c>
      <c r="AA1261" s="14" t="str">
        <f>TEXT(Table1[[#This Row],[Order Date]],"mmmm")</f>
        <v>May</v>
      </c>
      <c r="AB1261" s="8" t="str">
        <f>TEXT(Table1[[#This Row],[Order Date]],"yyyy")</f>
        <v>2015</v>
      </c>
      <c r="AC1261" s="10">
        <v>42129</v>
      </c>
      <c r="AD1261" s="2">
        <v>1389.5771999999999</v>
      </c>
      <c r="AE1261" s="2">
        <v>17</v>
      </c>
      <c r="AF1261" s="2">
        <v>2013.88</v>
      </c>
      <c r="AG1261" s="2">
        <v>90109</v>
      </c>
      <c r="AH1261" s="7" t="str">
        <f>IF(COUNTIF(Returns!$A$2:$A$1635,Orders!AG1261)&gt;0,"Returned","Not Returned")</f>
        <v>Not Returned</v>
      </c>
    </row>
    <row r="1262" spans="5:34" ht="12.75" customHeight="1" thickTop="1" thickBot="1" x14ac:dyDescent="0.3">
      <c r="E1262" s="11">
        <v>23417</v>
      </c>
      <c r="F1262" s="12" t="s">
        <v>106</v>
      </c>
      <c r="G1262" s="12">
        <v>0.02</v>
      </c>
      <c r="H1262" s="12">
        <v>55.99</v>
      </c>
      <c r="I1262" s="12">
        <v>5</v>
      </c>
      <c r="J1262" s="12">
        <v>2273</v>
      </c>
      <c r="K1262" s="7" t="str">
        <f>IF(COUNTIF(Table1[Customer ID],Table1[[#This Row],[Customer ID]])&gt;1,"Repeat Customer","One-Time Customer")</f>
        <v>Repeat Customer</v>
      </c>
      <c r="L1262" s="12" t="s">
        <v>2159</v>
      </c>
      <c r="M1262" s="12" t="s">
        <v>49</v>
      </c>
      <c r="N1262" s="12" t="s">
        <v>28</v>
      </c>
      <c r="O1262" s="12" t="s">
        <v>77</v>
      </c>
      <c r="P1262" s="12" t="s">
        <v>78</v>
      </c>
      <c r="Q1262" s="12" t="s">
        <v>51</v>
      </c>
      <c r="R1262" s="12" t="s">
        <v>398</v>
      </c>
      <c r="S1262" s="12">
        <v>0.83</v>
      </c>
      <c r="T1262" s="7">
        <f>Table1[[#This Row],[Profit]]/Table1[[#This Row],[Sales]]</f>
        <v>-1.1067752831313333</v>
      </c>
      <c r="U1262" s="12" t="s">
        <v>33</v>
      </c>
      <c r="V1262" s="12" t="s">
        <v>61</v>
      </c>
      <c r="W1262" s="12" t="s">
        <v>130</v>
      </c>
      <c r="X1262" s="12" t="s">
        <v>2161</v>
      </c>
      <c r="Y1262" s="12">
        <v>78550</v>
      </c>
      <c r="Z1262" s="13">
        <v>42129</v>
      </c>
      <c r="AA1262" s="14" t="str">
        <f>TEXT(Table1[[#This Row],[Order Date]],"mmmm")</f>
        <v>May</v>
      </c>
      <c r="AB1262" s="8" t="str">
        <f>TEXT(Table1[[#This Row],[Order Date]],"yyyy")</f>
        <v>2015</v>
      </c>
      <c r="AC1262" s="13">
        <v>42129</v>
      </c>
      <c r="AD1262" s="12">
        <v>-222.816</v>
      </c>
      <c r="AE1262" s="12">
        <v>4</v>
      </c>
      <c r="AF1262" s="12">
        <v>201.32</v>
      </c>
      <c r="AG1262" s="12">
        <v>90109</v>
      </c>
      <c r="AH1262" s="7" t="str">
        <f>IF(COUNTIF(Returns!$A$2:$A$1635,Orders!AG1262)&gt;0,"Returned","Not Returned")</f>
        <v>Not Returned</v>
      </c>
    </row>
    <row r="1263" spans="5:34" ht="12.75" customHeight="1" thickTop="1" thickBot="1" x14ac:dyDescent="0.3">
      <c r="E1263" s="9">
        <v>23418</v>
      </c>
      <c r="F1263" s="2" t="s">
        <v>106</v>
      </c>
      <c r="G1263" s="2">
        <v>0.05</v>
      </c>
      <c r="H1263" s="2">
        <v>23.99</v>
      </c>
      <c r="I1263" s="2">
        <v>15.68</v>
      </c>
      <c r="J1263" s="2">
        <v>2274</v>
      </c>
      <c r="K1263" s="7" t="str">
        <f>IF(COUNTIF(Table1[Customer ID],Table1[[#This Row],[Customer ID]])&gt;1,"Repeat Customer","One-Time Customer")</f>
        <v>One-Time Customer</v>
      </c>
      <c r="L1263" s="2" t="s">
        <v>2162</v>
      </c>
      <c r="M1263" s="2" t="s">
        <v>39</v>
      </c>
      <c r="N1263" s="2" t="s">
        <v>28</v>
      </c>
      <c r="O1263" s="2" t="s">
        <v>41</v>
      </c>
      <c r="P1263" s="2" t="s">
        <v>50</v>
      </c>
      <c r="Q1263" s="2" t="s">
        <v>43</v>
      </c>
      <c r="R1263" s="2" t="s">
        <v>2163</v>
      </c>
      <c r="S1263" s="2">
        <v>0.62</v>
      </c>
      <c r="T1263" s="7">
        <f>Table1[[#This Row],[Profit]]/Table1[[#This Row],[Sales]]</f>
        <v>-0.44792469264011259</v>
      </c>
      <c r="U1263" s="2" t="s">
        <v>33</v>
      </c>
      <c r="V1263" s="2" t="s">
        <v>61</v>
      </c>
      <c r="W1263" s="2" t="s">
        <v>130</v>
      </c>
      <c r="X1263" s="2" t="s">
        <v>2164</v>
      </c>
      <c r="Y1263" s="2">
        <v>77036</v>
      </c>
      <c r="Z1263" s="10">
        <v>42129</v>
      </c>
      <c r="AA1263" s="14" t="str">
        <f>TEXT(Table1[[#This Row],[Order Date]],"mmmm")</f>
        <v>May</v>
      </c>
      <c r="AB1263" s="8" t="str">
        <f>TEXT(Table1[[#This Row],[Order Date]],"yyyy")</f>
        <v>2015</v>
      </c>
      <c r="AC1263" s="10">
        <v>42133</v>
      </c>
      <c r="AD1263" s="2">
        <v>-133.71</v>
      </c>
      <c r="AE1263" s="2">
        <v>12</v>
      </c>
      <c r="AF1263" s="2">
        <v>298.51</v>
      </c>
      <c r="AG1263" s="2">
        <v>90109</v>
      </c>
      <c r="AH1263" s="7" t="str">
        <f>IF(COUNTIF(Returns!$A$2:$A$1635,Orders!AG1263)&gt;0,"Returned","Not Returned")</f>
        <v>Not Returned</v>
      </c>
    </row>
    <row r="1264" spans="5:34" ht="12.75" customHeight="1" thickTop="1" thickBot="1" x14ac:dyDescent="0.3">
      <c r="E1264" s="11">
        <v>24552</v>
      </c>
      <c r="F1264" s="12" t="s">
        <v>37</v>
      </c>
      <c r="G1264" s="12">
        <v>0.01</v>
      </c>
      <c r="H1264" s="12">
        <v>195.99</v>
      </c>
      <c r="I1264" s="12">
        <v>8.99</v>
      </c>
      <c r="J1264" s="12">
        <v>2276</v>
      </c>
      <c r="K1264" s="7" t="str">
        <f>IF(COUNTIF(Table1[Customer ID],Table1[[#This Row],[Customer ID]])&gt;1,"Repeat Customer","One-Time Customer")</f>
        <v>One-Time Customer</v>
      </c>
      <c r="L1264" s="12" t="s">
        <v>2165</v>
      </c>
      <c r="M1264" s="12" t="s">
        <v>49</v>
      </c>
      <c r="N1264" s="12" t="s">
        <v>114</v>
      </c>
      <c r="O1264" s="12" t="s">
        <v>77</v>
      </c>
      <c r="P1264" s="12" t="s">
        <v>78</v>
      </c>
      <c r="Q1264" s="12" t="s">
        <v>59</v>
      </c>
      <c r="R1264" s="12" t="s">
        <v>734</v>
      </c>
      <c r="S1264" s="12">
        <v>0.6</v>
      </c>
      <c r="T1264" s="7">
        <f>Table1[[#This Row],[Profit]]/Table1[[#This Row],[Sales]]</f>
        <v>0.69</v>
      </c>
      <c r="U1264" s="12" t="s">
        <v>33</v>
      </c>
      <c r="V1264" s="12" t="s">
        <v>53</v>
      </c>
      <c r="W1264" s="12" t="s">
        <v>71</v>
      </c>
      <c r="X1264" s="12" t="s">
        <v>2166</v>
      </c>
      <c r="Y1264" s="12">
        <v>14304</v>
      </c>
      <c r="Z1264" s="13">
        <v>42185</v>
      </c>
      <c r="AA1264" s="14" t="str">
        <f>TEXT(Table1[[#This Row],[Order Date]],"mmmm")</f>
        <v>June</v>
      </c>
      <c r="AB1264" s="8" t="str">
        <f>TEXT(Table1[[#This Row],[Order Date]],"yyyy")</f>
        <v>2015</v>
      </c>
      <c r="AC1264" s="13">
        <v>42185</v>
      </c>
      <c r="AD1264" s="12">
        <v>2653.7813999999998</v>
      </c>
      <c r="AE1264" s="12">
        <v>22</v>
      </c>
      <c r="AF1264" s="12">
        <v>3846.06</v>
      </c>
      <c r="AG1264" s="12">
        <v>91502</v>
      </c>
      <c r="AH1264" s="7" t="str">
        <f>IF(COUNTIF(Returns!$A$2:$A$1635,Orders!AG1264)&gt;0,"Returned","Not Returned")</f>
        <v>Not Returned</v>
      </c>
    </row>
    <row r="1265" spans="5:34" ht="12.75" customHeight="1" thickTop="1" thickBot="1" x14ac:dyDescent="0.3">
      <c r="E1265" s="9">
        <v>23572</v>
      </c>
      <c r="F1265" s="2" t="s">
        <v>106</v>
      </c>
      <c r="G1265" s="2">
        <v>0.04</v>
      </c>
      <c r="H1265" s="2">
        <v>4.4800000000000004</v>
      </c>
      <c r="I1265" s="2">
        <v>2.5</v>
      </c>
      <c r="J1265" s="2">
        <v>2279</v>
      </c>
      <c r="K1265" s="7" t="str">
        <f>IF(COUNTIF(Table1[Customer ID],Table1[[#This Row],[Customer ID]])&gt;1,"Repeat Customer","One-Time Customer")</f>
        <v>One-Time Customer</v>
      </c>
      <c r="L1265" s="2" t="s">
        <v>2167</v>
      </c>
      <c r="M1265" s="2" t="s">
        <v>27</v>
      </c>
      <c r="N1265" s="2" t="s">
        <v>40</v>
      </c>
      <c r="O1265" s="2" t="s">
        <v>29</v>
      </c>
      <c r="P1265" s="2" t="s">
        <v>69</v>
      </c>
      <c r="Q1265" s="2" t="s">
        <v>59</v>
      </c>
      <c r="R1265" s="2" t="s">
        <v>1130</v>
      </c>
      <c r="S1265" s="2">
        <v>0.37</v>
      </c>
      <c r="T1265" s="7">
        <f>Table1[[#This Row],[Profit]]/Table1[[#This Row],[Sales]]</f>
        <v>0.28722516003339826</v>
      </c>
      <c r="U1265" s="2" t="s">
        <v>33</v>
      </c>
      <c r="V1265" s="2" t="s">
        <v>53</v>
      </c>
      <c r="W1265" s="2" t="s">
        <v>234</v>
      </c>
      <c r="X1265" s="2" t="s">
        <v>2168</v>
      </c>
      <c r="Y1265" s="2">
        <v>15601</v>
      </c>
      <c r="Z1265" s="10">
        <v>42177</v>
      </c>
      <c r="AA1265" s="14" t="str">
        <f>TEXT(Table1[[#This Row],[Order Date]],"mmmm")</f>
        <v>June</v>
      </c>
      <c r="AB1265" s="8" t="str">
        <f>TEXT(Table1[[#This Row],[Order Date]],"yyyy")</f>
        <v>2015</v>
      </c>
      <c r="AC1265" s="10">
        <v>42181</v>
      </c>
      <c r="AD1265" s="2">
        <v>10.32</v>
      </c>
      <c r="AE1265" s="2">
        <v>7</v>
      </c>
      <c r="AF1265" s="2">
        <v>35.93</v>
      </c>
      <c r="AG1265" s="2">
        <v>85949</v>
      </c>
      <c r="AH1265" s="7" t="str">
        <f>IF(COUNTIF(Returns!$A$2:$A$1635,Orders!AG1265)&gt;0,"Returned","Not Returned")</f>
        <v>Not Returned</v>
      </c>
    </row>
    <row r="1266" spans="5:34" ht="12.75" customHeight="1" thickTop="1" thickBot="1" x14ac:dyDescent="0.3">
      <c r="E1266" s="11">
        <v>19615</v>
      </c>
      <c r="F1266" s="12" t="s">
        <v>37</v>
      </c>
      <c r="G1266" s="12">
        <v>0.08</v>
      </c>
      <c r="H1266" s="12">
        <v>205.99</v>
      </c>
      <c r="I1266" s="12">
        <v>2.5</v>
      </c>
      <c r="J1266" s="12">
        <v>2281</v>
      </c>
      <c r="K1266" s="7" t="str">
        <f>IF(COUNTIF(Table1[Customer ID],Table1[[#This Row],[Customer ID]])&gt;1,"Repeat Customer","One-Time Customer")</f>
        <v>One-Time Customer</v>
      </c>
      <c r="L1266" s="12" t="s">
        <v>2169</v>
      </c>
      <c r="M1266" s="12" t="s">
        <v>49</v>
      </c>
      <c r="N1266" s="12" t="s">
        <v>40</v>
      </c>
      <c r="O1266" s="12" t="s">
        <v>77</v>
      </c>
      <c r="P1266" s="12" t="s">
        <v>78</v>
      </c>
      <c r="Q1266" s="12" t="s">
        <v>59</v>
      </c>
      <c r="R1266" s="12" t="s">
        <v>2155</v>
      </c>
      <c r="S1266" s="12">
        <v>0.59</v>
      </c>
      <c r="T1266" s="7">
        <f>Table1[[#This Row],[Profit]]/Table1[[#This Row],[Sales]]</f>
        <v>0.61916853318765375</v>
      </c>
      <c r="U1266" s="12" t="s">
        <v>33</v>
      </c>
      <c r="V1266" s="12" t="s">
        <v>61</v>
      </c>
      <c r="W1266" s="12" t="s">
        <v>1858</v>
      </c>
      <c r="X1266" s="12" t="s">
        <v>2170</v>
      </c>
      <c r="Y1266" s="12">
        <v>54703</v>
      </c>
      <c r="Z1266" s="13">
        <v>42031</v>
      </c>
      <c r="AA1266" s="14" t="str">
        <f>TEXT(Table1[[#This Row],[Order Date]],"mmmm")</f>
        <v>January</v>
      </c>
      <c r="AB1266" s="8" t="str">
        <f>TEXT(Table1[[#This Row],[Order Date]],"yyyy")</f>
        <v>2015</v>
      </c>
      <c r="AC1266" s="13">
        <v>42032</v>
      </c>
      <c r="AD1266" s="12">
        <v>997.38144000000011</v>
      </c>
      <c r="AE1266" s="12">
        <v>10</v>
      </c>
      <c r="AF1266" s="12">
        <v>1610.84</v>
      </c>
      <c r="AG1266" s="12">
        <v>85948</v>
      </c>
      <c r="AH1266" s="7" t="str">
        <f>IF(COUNTIF(Returns!$A$2:$A$1635,Orders!AG1266)&gt;0,"Returned","Not Returned")</f>
        <v>Not Returned</v>
      </c>
    </row>
    <row r="1267" spans="5:34" ht="12.75" customHeight="1" thickTop="1" thickBot="1" x14ac:dyDescent="0.3">
      <c r="E1267" s="9">
        <v>21260</v>
      </c>
      <c r="F1267" s="2" t="s">
        <v>56</v>
      </c>
      <c r="G1267" s="2">
        <v>0.04</v>
      </c>
      <c r="H1267" s="2">
        <v>5.98</v>
      </c>
      <c r="I1267" s="2">
        <v>5.79</v>
      </c>
      <c r="J1267" s="2">
        <v>2282</v>
      </c>
      <c r="K1267" s="7" t="str">
        <f>IF(COUNTIF(Table1[Customer ID],Table1[[#This Row],[Customer ID]])&gt;1,"Repeat Customer","One-Time Customer")</f>
        <v>One-Time Customer</v>
      </c>
      <c r="L1267" s="2" t="s">
        <v>2171</v>
      </c>
      <c r="M1267" s="2" t="s">
        <v>49</v>
      </c>
      <c r="N1267" s="2" t="s">
        <v>40</v>
      </c>
      <c r="O1267" s="2" t="s">
        <v>29</v>
      </c>
      <c r="P1267" s="2" t="s">
        <v>93</v>
      </c>
      <c r="Q1267" s="2" t="s">
        <v>59</v>
      </c>
      <c r="R1267" s="2" t="s">
        <v>123</v>
      </c>
      <c r="S1267" s="2">
        <v>0.36</v>
      </c>
      <c r="T1267" s="7">
        <f>Table1[[#This Row],[Profit]]/Table1[[#This Row],[Sales]]</f>
        <v>-0.41837900603808642</v>
      </c>
      <c r="U1267" s="2" t="s">
        <v>33</v>
      </c>
      <c r="V1267" s="2" t="s">
        <v>61</v>
      </c>
      <c r="W1267" s="2" t="s">
        <v>1858</v>
      </c>
      <c r="X1267" s="2" t="s">
        <v>2172</v>
      </c>
      <c r="Y1267" s="2">
        <v>53713</v>
      </c>
      <c r="Z1267" s="10">
        <v>42040</v>
      </c>
      <c r="AA1267" s="14" t="str">
        <f>TEXT(Table1[[#This Row],[Order Date]],"mmmm")</f>
        <v>February</v>
      </c>
      <c r="AB1267" s="8" t="str">
        <f>TEXT(Table1[[#This Row],[Order Date]],"yyyy")</f>
        <v>2015</v>
      </c>
      <c r="AC1267" s="10">
        <v>42042</v>
      </c>
      <c r="AD1267" s="2">
        <v>-36.030800000000006</v>
      </c>
      <c r="AE1267" s="2">
        <v>14</v>
      </c>
      <c r="AF1267" s="2">
        <v>86.12</v>
      </c>
      <c r="AG1267" s="2">
        <v>85950</v>
      </c>
      <c r="AH1267" s="7" t="str">
        <f>IF(COUNTIF(Returns!$A$2:$A$1635,Orders!AG1267)&gt;0,"Returned","Not Returned")</f>
        <v>Not Returned</v>
      </c>
    </row>
    <row r="1268" spans="5:34" ht="12.75" customHeight="1" thickTop="1" thickBot="1" x14ac:dyDescent="0.3">
      <c r="E1268" s="11">
        <v>26148</v>
      </c>
      <c r="F1268" s="12" t="s">
        <v>56</v>
      </c>
      <c r="G1268" s="12">
        <v>0.01</v>
      </c>
      <c r="H1268" s="12">
        <v>11.7</v>
      </c>
      <c r="I1268" s="12">
        <v>6.96</v>
      </c>
      <c r="J1268" s="12">
        <v>2283</v>
      </c>
      <c r="K1268" s="7" t="str">
        <f>IF(COUNTIF(Table1[Customer ID],Table1[[#This Row],[Customer ID]])&gt;1,"Repeat Customer","One-Time Customer")</f>
        <v>One-Time Customer</v>
      </c>
      <c r="L1268" s="12" t="s">
        <v>2173</v>
      </c>
      <c r="M1268" s="12" t="s">
        <v>49</v>
      </c>
      <c r="N1268" s="12" t="s">
        <v>40</v>
      </c>
      <c r="O1268" s="12" t="s">
        <v>29</v>
      </c>
      <c r="P1268" s="12" t="s">
        <v>257</v>
      </c>
      <c r="Q1268" s="12" t="s">
        <v>86</v>
      </c>
      <c r="R1268" s="12" t="s">
        <v>1280</v>
      </c>
      <c r="S1268" s="12">
        <v>0.5</v>
      </c>
      <c r="T1268" s="7">
        <f>Table1[[#This Row],[Profit]]/Table1[[#This Row],[Sales]]</f>
        <v>-0.37666189670872902</v>
      </c>
      <c r="U1268" s="12" t="s">
        <v>33</v>
      </c>
      <c r="V1268" s="12" t="s">
        <v>61</v>
      </c>
      <c r="W1268" s="12" t="s">
        <v>1858</v>
      </c>
      <c r="X1268" s="12" t="s">
        <v>2174</v>
      </c>
      <c r="Y1268" s="12">
        <v>53132</v>
      </c>
      <c r="Z1268" s="13">
        <v>42028</v>
      </c>
      <c r="AA1268" s="14" t="str">
        <f>TEXT(Table1[[#This Row],[Order Date]],"mmmm")</f>
        <v>January</v>
      </c>
      <c r="AB1268" s="8" t="str">
        <f>TEXT(Table1[[#This Row],[Order Date]],"yyyy")</f>
        <v>2015</v>
      </c>
      <c r="AC1268" s="13">
        <v>42030</v>
      </c>
      <c r="AD1268" s="12">
        <v>-28.954000000000001</v>
      </c>
      <c r="AE1268" s="12">
        <v>6</v>
      </c>
      <c r="AF1268" s="12">
        <v>76.87</v>
      </c>
      <c r="AG1268" s="12">
        <v>85947</v>
      </c>
      <c r="AH1268" s="7" t="str">
        <f>IF(COUNTIF(Returns!$A$2:$A$1635,Orders!AG1268)&gt;0,"Returned","Not Returned")</f>
        <v>Not Returned</v>
      </c>
    </row>
    <row r="1269" spans="5:34" ht="12.75" customHeight="1" thickTop="1" thickBot="1" x14ac:dyDescent="0.3">
      <c r="E1269" s="9">
        <v>19460</v>
      </c>
      <c r="F1269" s="2" t="s">
        <v>56</v>
      </c>
      <c r="G1269" s="2">
        <v>0.02</v>
      </c>
      <c r="H1269" s="2">
        <v>17.7</v>
      </c>
      <c r="I1269" s="2">
        <v>9.4700000000000006</v>
      </c>
      <c r="J1269" s="2">
        <v>2285</v>
      </c>
      <c r="K1269" s="7" t="str">
        <f>IF(COUNTIF(Table1[Customer ID],Table1[[#This Row],[Customer ID]])&gt;1,"Repeat Customer","One-Time Customer")</f>
        <v>One-Time Customer</v>
      </c>
      <c r="L1269" s="2" t="s">
        <v>2175</v>
      </c>
      <c r="M1269" s="2" t="s">
        <v>27</v>
      </c>
      <c r="N1269" s="2" t="s">
        <v>28</v>
      </c>
      <c r="O1269" s="2" t="s">
        <v>29</v>
      </c>
      <c r="P1269" s="2" t="s">
        <v>141</v>
      </c>
      <c r="Q1269" s="2" t="s">
        <v>59</v>
      </c>
      <c r="R1269" s="2" t="s">
        <v>1569</v>
      </c>
      <c r="S1269" s="2">
        <v>0.59</v>
      </c>
      <c r="T1269" s="7">
        <f>Table1[[#This Row],[Profit]]/Table1[[#This Row],[Sales]]</f>
        <v>-0.22696743192738919</v>
      </c>
      <c r="U1269" s="2" t="s">
        <v>33</v>
      </c>
      <c r="V1269" s="2" t="s">
        <v>136</v>
      </c>
      <c r="W1269" s="2" t="s">
        <v>932</v>
      </c>
      <c r="X1269" s="2" t="s">
        <v>2176</v>
      </c>
      <c r="Y1269" s="2">
        <v>29730</v>
      </c>
      <c r="Z1269" s="10">
        <v>42076</v>
      </c>
      <c r="AA1269" s="14" t="str">
        <f>TEXT(Table1[[#This Row],[Order Date]],"mmmm")</f>
        <v>March</v>
      </c>
      <c r="AB1269" s="8" t="str">
        <f>TEXT(Table1[[#This Row],[Order Date]],"yyyy")</f>
        <v>2015</v>
      </c>
      <c r="AC1269" s="10">
        <v>42078</v>
      </c>
      <c r="AD1269" s="2">
        <v>-85.021999999999991</v>
      </c>
      <c r="AE1269" s="2">
        <v>21</v>
      </c>
      <c r="AF1269" s="2">
        <v>374.6</v>
      </c>
      <c r="AG1269" s="2">
        <v>90148</v>
      </c>
      <c r="AH1269" s="7" t="str">
        <f>IF(COUNTIF(Returns!$A$2:$A$1635,Orders!AG1269)&gt;0,"Returned","Not Returned")</f>
        <v>Not Returned</v>
      </c>
    </row>
    <row r="1270" spans="5:34" ht="12.75" customHeight="1" thickTop="1" thickBot="1" x14ac:dyDescent="0.3">
      <c r="E1270" s="11">
        <v>21529</v>
      </c>
      <c r="F1270" s="12" t="s">
        <v>56</v>
      </c>
      <c r="G1270" s="12">
        <v>0</v>
      </c>
      <c r="H1270" s="12">
        <v>4.91</v>
      </c>
      <c r="I1270" s="12">
        <v>0.5</v>
      </c>
      <c r="J1270" s="12">
        <v>2286</v>
      </c>
      <c r="K1270" s="7" t="str">
        <f>IF(COUNTIF(Table1[Customer ID],Table1[[#This Row],[Customer ID]])&gt;1,"Repeat Customer","One-Time Customer")</f>
        <v>Repeat Customer</v>
      </c>
      <c r="L1270" s="12" t="s">
        <v>2177</v>
      </c>
      <c r="M1270" s="12" t="s">
        <v>49</v>
      </c>
      <c r="N1270" s="12" t="s">
        <v>28</v>
      </c>
      <c r="O1270" s="12" t="s">
        <v>29</v>
      </c>
      <c r="P1270" s="12" t="s">
        <v>134</v>
      </c>
      <c r="Q1270" s="12" t="s">
        <v>59</v>
      </c>
      <c r="R1270" s="12" t="s">
        <v>163</v>
      </c>
      <c r="S1270" s="12">
        <v>0.36</v>
      </c>
      <c r="T1270" s="7">
        <f>Table1[[#This Row],[Profit]]/Table1[[#This Row],[Sales]]</f>
        <v>1.6033295619848071</v>
      </c>
      <c r="U1270" s="12" t="s">
        <v>33</v>
      </c>
      <c r="V1270" s="12" t="s">
        <v>136</v>
      </c>
      <c r="W1270" s="12" t="s">
        <v>932</v>
      </c>
      <c r="X1270" s="12" t="s">
        <v>2178</v>
      </c>
      <c r="Y1270" s="12">
        <v>29301</v>
      </c>
      <c r="Z1270" s="13">
        <v>42039</v>
      </c>
      <c r="AA1270" s="14" t="str">
        <f>TEXT(Table1[[#This Row],[Order Date]],"mmmm")</f>
        <v>February</v>
      </c>
      <c r="AB1270" s="8" t="str">
        <f>TEXT(Table1[[#This Row],[Order Date]],"yyyy")</f>
        <v>2015</v>
      </c>
      <c r="AC1270" s="13">
        <v>42041</v>
      </c>
      <c r="AD1270" s="12">
        <v>99.198000000000008</v>
      </c>
      <c r="AE1270" s="12">
        <v>12</v>
      </c>
      <c r="AF1270" s="12">
        <v>61.87</v>
      </c>
      <c r="AG1270" s="12">
        <v>90145</v>
      </c>
      <c r="AH1270" s="7" t="str">
        <f>IF(COUNTIF(Returns!$A$2:$A$1635,Orders!AG1270)&gt;0,"Returned","Not Returned")</f>
        <v>Not Returned</v>
      </c>
    </row>
    <row r="1271" spans="5:34" ht="12.75" customHeight="1" thickTop="1" thickBot="1" x14ac:dyDescent="0.3">
      <c r="E1271" s="9">
        <v>21530</v>
      </c>
      <c r="F1271" s="2" t="s">
        <v>56</v>
      </c>
      <c r="G1271" s="2">
        <v>0.01</v>
      </c>
      <c r="H1271" s="2">
        <v>7.28</v>
      </c>
      <c r="I1271" s="2">
        <v>11.15</v>
      </c>
      <c r="J1271" s="2">
        <v>2286</v>
      </c>
      <c r="K1271" s="7" t="str">
        <f>IF(COUNTIF(Table1[Customer ID],Table1[[#This Row],[Customer ID]])&gt;1,"Repeat Customer","One-Time Customer")</f>
        <v>Repeat Customer</v>
      </c>
      <c r="L1271" s="2" t="s">
        <v>2177</v>
      </c>
      <c r="M1271" s="2" t="s">
        <v>49</v>
      </c>
      <c r="N1271" s="2" t="s">
        <v>28</v>
      </c>
      <c r="O1271" s="2" t="s">
        <v>29</v>
      </c>
      <c r="P1271" s="2" t="s">
        <v>93</v>
      </c>
      <c r="Q1271" s="2" t="s">
        <v>59</v>
      </c>
      <c r="R1271" s="2" t="s">
        <v>854</v>
      </c>
      <c r="S1271" s="2">
        <v>0.37</v>
      </c>
      <c r="T1271" s="7">
        <f>Table1[[#This Row],[Profit]]/Table1[[#This Row],[Sales]]</f>
        <v>2.7829664484451717</v>
      </c>
      <c r="U1271" s="2" t="s">
        <v>33</v>
      </c>
      <c r="V1271" s="2" t="s">
        <v>136</v>
      </c>
      <c r="W1271" s="2" t="s">
        <v>932</v>
      </c>
      <c r="X1271" s="2" t="s">
        <v>2178</v>
      </c>
      <c r="Y1271" s="2">
        <v>29301</v>
      </c>
      <c r="Z1271" s="10">
        <v>42039</v>
      </c>
      <c r="AA1271" s="14" t="str">
        <f>TEXT(Table1[[#This Row],[Order Date]],"mmmm")</f>
        <v>February</v>
      </c>
      <c r="AB1271" s="8" t="str">
        <f>TEXT(Table1[[#This Row],[Order Date]],"yyyy")</f>
        <v>2015</v>
      </c>
      <c r="AC1271" s="10">
        <v>42040</v>
      </c>
      <c r="AD1271" s="2">
        <v>136.03139999999999</v>
      </c>
      <c r="AE1271" s="2">
        <v>6</v>
      </c>
      <c r="AF1271" s="2">
        <v>48.88</v>
      </c>
      <c r="AG1271" s="2">
        <v>90145</v>
      </c>
      <c r="AH1271" s="7" t="str">
        <f>IF(COUNTIF(Returns!$A$2:$A$1635,Orders!AG1271)&gt;0,"Returned","Not Returned")</f>
        <v>Not Returned</v>
      </c>
    </row>
    <row r="1272" spans="5:34" ht="12.75" customHeight="1" thickTop="1" thickBot="1" x14ac:dyDescent="0.3">
      <c r="E1272" s="11">
        <v>21531</v>
      </c>
      <c r="F1272" s="12" t="s">
        <v>56</v>
      </c>
      <c r="G1272" s="12">
        <v>0.1</v>
      </c>
      <c r="H1272" s="12">
        <v>6.68</v>
      </c>
      <c r="I1272" s="12">
        <v>6.93</v>
      </c>
      <c r="J1272" s="12">
        <v>2286</v>
      </c>
      <c r="K1272" s="7" t="str">
        <f>IF(COUNTIF(Table1[Customer ID],Table1[[#This Row],[Customer ID]])&gt;1,"Repeat Customer","One-Time Customer")</f>
        <v>Repeat Customer</v>
      </c>
      <c r="L1272" s="12" t="s">
        <v>2177</v>
      </c>
      <c r="M1272" s="12" t="s">
        <v>49</v>
      </c>
      <c r="N1272" s="12" t="s">
        <v>28</v>
      </c>
      <c r="O1272" s="12" t="s">
        <v>29</v>
      </c>
      <c r="P1272" s="12" t="s">
        <v>93</v>
      </c>
      <c r="Q1272" s="12" t="s">
        <v>59</v>
      </c>
      <c r="R1272" s="12" t="s">
        <v>2135</v>
      </c>
      <c r="S1272" s="12">
        <v>0.37</v>
      </c>
      <c r="T1272" s="7">
        <f>Table1[[#This Row],[Profit]]/Table1[[#This Row],[Sales]]</f>
        <v>-4.6415584415584421</v>
      </c>
      <c r="U1272" s="12" t="s">
        <v>33</v>
      </c>
      <c r="V1272" s="12" t="s">
        <v>136</v>
      </c>
      <c r="W1272" s="12" t="s">
        <v>932</v>
      </c>
      <c r="X1272" s="12" t="s">
        <v>2178</v>
      </c>
      <c r="Y1272" s="12">
        <v>29301</v>
      </c>
      <c r="Z1272" s="13">
        <v>42039</v>
      </c>
      <c r="AA1272" s="14" t="str">
        <f>TEXT(Table1[[#This Row],[Order Date]],"mmmm")</f>
        <v>February</v>
      </c>
      <c r="AB1272" s="8" t="str">
        <f>TEXT(Table1[[#This Row],[Order Date]],"yyyy")</f>
        <v>2015</v>
      </c>
      <c r="AC1272" s="13">
        <v>42042</v>
      </c>
      <c r="AD1272" s="12">
        <v>-100.072</v>
      </c>
      <c r="AE1272" s="12">
        <v>3</v>
      </c>
      <c r="AF1272" s="12">
        <v>21.56</v>
      </c>
      <c r="AG1272" s="12">
        <v>90145</v>
      </c>
      <c r="AH1272" s="7" t="str">
        <f>IF(COUNTIF(Returns!$A$2:$A$1635,Orders!AG1272)&gt;0,"Returned","Not Returned")</f>
        <v>Not Returned</v>
      </c>
    </row>
    <row r="1273" spans="5:34" ht="12.75" customHeight="1" thickTop="1" thickBot="1" x14ac:dyDescent="0.3">
      <c r="E1273" s="9">
        <v>25183</v>
      </c>
      <c r="F1273" s="2" t="s">
        <v>37</v>
      </c>
      <c r="G1273" s="2">
        <v>0.01</v>
      </c>
      <c r="H1273" s="2">
        <v>18.97</v>
      </c>
      <c r="I1273" s="2">
        <v>9.0299999999999994</v>
      </c>
      <c r="J1273" s="2">
        <v>2287</v>
      </c>
      <c r="K1273" s="7" t="str">
        <f>IF(COUNTIF(Table1[Customer ID],Table1[[#This Row],[Customer ID]])&gt;1,"Repeat Customer","One-Time Customer")</f>
        <v>Repeat Customer</v>
      </c>
      <c r="L1273" s="2" t="s">
        <v>2179</v>
      </c>
      <c r="M1273" s="2" t="s">
        <v>49</v>
      </c>
      <c r="N1273" s="2" t="s">
        <v>28</v>
      </c>
      <c r="O1273" s="2" t="s">
        <v>29</v>
      </c>
      <c r="P1273" s="2" t="s">
        <v>93</v>
      </c>
      <c r="Q1273" s="2" t="s">
        <v>59</v>
      </c>
      <c r="R1273" s="2" t="s">
        <v>775</v>
      </c>
      <c r="S1273" s="2">
        <v>0.37</v>
      </c>
      <c r="T1273" s="7">
        <f>Table1[[#This Row],[Profit]]/Table1[[#This Row],[Sales]]</f>
        <v>-7.3035161231554013E-2</v>
      </c>
      <c r="U1273" s="2" t="s">
        <v>33</v>
      </c>
      <c r="V1273" s="2" t="s">
        <v>136</v>
      </c>
      <c r="W1273" s="2" t="s">
        <v>932</v>
      </c>
      <c r="X1273" s="2" t="s">
        <v>2180</v>
      </c>
      <c r="Y1273" s="2">
        <v>29483</v>
      </c>
      <c r="Z1273" s="10">
        <v>42088</v>
      </c>
      <c r="AA1273" s="14" t="str">
        <f>TEXT(Table1[[#This Row],[Order Date]],"mmmm")</f>
        <v>March</v>
      </c>
      <c r="AB1273" s="8" t="str">
        <f>TEXT(Table1[[#This Row],[Order Date]],"yyyy")</f>
        <v>2015</v>
      </c>
      <c r="AC1273" s="10">
        <v>42088</v>
      </c>
      <c r="AD1273" s="2">
        <v>-12.026699999999998</v>
      </c>
      <c r="AE1273" s="2">
        <v>8</v>
      </c>
      <c r="AF1273" s="2">
        <v>164.67</v>
      </c>
      <c r="AG1273" s="2">
        <v>90146</v>
      </c>
      <c r="AH1273" s="7" t="str">
        <f>IF(COUNTIF(Returns!$A$2:$A$1635,Orders!AG1273)&gt;0,"Returned","Not Returned")</f>
        <v>Not Returned</v>
      </c>
    </row>
    <row r="1274" spans="5:34" ht="12.75" customHeight="1" thickTop="1" thickBot="1" x14ac:dyDescent="0.3">
      <c r="E1274" s="11">
        <v>25184</v>
      </c>
      <c r="F1274" s="12" t="s">
        <v>37</v>
      </c>
      <c r="G1274" s="12">
        <v>0.03</v>
      </c>
      <c r="H1274" s="12">
        <v>12.28</v>
      </c>
      <c r="I1274" s="12">
        <v>4.8600000000000003</v>
      </c>
      <c r="J1274" s="12">
        <v>2287</v>
      </c>
      <c r="K1274" s="7" t="str">
        <f>IF(COUNTIF(Table1[Customer ID],Table1[[#This Row],[Customer ID]])&gt;1,"Repeat Customer","One-Time Customer")</f>
        <v>Repeat Customer</v>
      </c>
      <c r="L1274" s="12" t="s">
        <v>2179</v>
      </c>
      <c r="M1274" s="12" t="s">
        <v>49</v>
      </c>
      <c r="N1274" s="12" t="s">
        <v>28</v>
      </c>
      <c r="O1274" s="12" t="s">
        <v>29</v>
      </c>
      <c r="P1274" s="12" t="s">
        <v>93</v>
      </c>
      <c r="Q1274" s="12" t="s">
        <v>59</v>
      </c>
      <c r="R1274" s="12" t="s">
        <v>303</v>
      </c>
      <c r="S1274" s="12">
        <v>0.38</v>
      </c>
      <c r="T1274" s="7">
        <f>Table1[[#This Row],[Profit]]/Table1[[#This Row],[Sales]]</f>
        <v>1.6841902667033271</v>
      </c>
      <c r="U1274" s="12" t="s">
        <v>33</v>
      </c>
      <c r="V1274" s="12" t="s">
        <v>136</v>
      </c>
      <c r="W1274" s="12" t="s">
        <v>932</v>
      </c>
      <c r="X1274" s="12" t="s">
        <v>2180</v>
      </c>
      <c r="Y1274" s="12">
        <v>29483</v>
      </c>
      <c r="Z1274" s="13">
        <v>42088</v>
      </c>
      <c r="AA1274" s="14" t="str">
        <f>TEXT(Table1[[#This Row],[Order Date]],"mmmm")</f>
        <v>March</v>
      </c>
      <c r="AB1274" s="8" t="str">
        <f>TEXT(Table1[[#This Row],[Order Date]],"yyyy")</f>
        <v>2015</v>
      </c>
      <c r="AC1274" s="13">
        <v>42089</v>
      </c>
      <c r="AD1274" s="12">
        <v>122.508</v>
      </c>
      <c r="AE1274" s="12">
        <v>6</v>
      </c>
      <c r="AF1274" s="12">
        <v>72.739999999999995</v>
      </c>
      <c r="AG1274" s="12">
        <v>90146</v>
      </c>
      <c r="AH1274" s="7" t="str">
        <f>IF(COUNTIF(Returns!$A$2:$A$1635,Orders!AG1274)&gt;0,"Returned","Not Returned")</f>
        <v>Not Returned</v>
      </c>
    </row>
    <row r="1275" spans="5:34" ht="12.75" customHeight="1" thickTop="1" thickBot="1" x14ac:dyDescent="0.3">
      <c r="E1275" s="9">
        <v>25185</v>
      </c>
      <c r="F1275" s="2" t="s">
        <v>37</v>
      </c>
      <c r="G1275" s="2">
        <v>0.05</v>
      </c>
      <c r="H1275" s="2">
        <v>34.99</v>
      </c>
      <c r="I1275" s="2">
        <v>7.73</v>
      </c>
      <c r="J1275" s="2">
        <v>2287</v>
      </c>
      <c r="K1275" s="7" t="str">
        <f>IF(COUNTIF(Table1[Customer ID],Table1[[#This Row],[Customer ID]])&gt;1,"Repeat Customer","One-Time Customer")</f>
        <v>Repeat Customer</v>
      </c>
      <c r="L1275" s="2" t="s">
        <v>2179</v>
      </c>
      <c r="M1275" s="2" t="s">
        <v>27</v>
      </c>
      <c r="N1275" s="2" t="s">
        <v>28</v>
      </c>
      <c r="O1275" s="2" t="s">
        <v>29</v>
      </c>
      <c r="P1275" s="2" t="s">
        <v>30</v>
      </c>
      <c r="Q1275" s="2" t="s">
        <v>59</v>
      </c>
      <c r="R1275" s="2" t="s">
        <v>101</v>
      </c>
      <c r="S1275" s="2">
        <v>0.59</v>
      </c>
      <c r="T1275" s="7">
        <f>Table1[[#This Row],[Profit]]/Table1[[#This Row],[Sales]]</f>
        <v>-2.8720477611940295E-2</v>
      </c>
      <c r="U1275" s="2" t="s">
        <v>33</v>
      </c>
      <c r="V1275" s="2" t="s">
        <v>136</v>
      </c>
      <c r="W1275" s="2" t="s">
        <v>932</v>
      </c>
      <c r="X1275" s="2" t="s">
        <v>2180</v>
      </c>
      <c r="Y1275" s="2">
        <v>29483</v>
      </c>
      <c r="Z1275" s="10">
        <v>42088</v>
      </c>
      <c r="AA1275" s="14" t="str">
        <f>TEXT(Table1[[#This Row],[Order Date]],"mmmm")</f>
        <v>March</v>
      </c>
      <c r="AB1275" s="8" t="str">
        <f>TEXT(Table1[[#This Row],[Order Date]],"yyyy")</f>
        <v>2015</v>
      </c>
      <c r="AC1275" s="10">
        <v>42090</v>
      </c>
      <c r="AD1275" s="2">
        <v>-12.026699999999998</v>
      </c>
      <c r="AE1275" s="2">
        <v>12</v>
      </c>
      <c r="AF1275" s="2">
        <v>418.75</v>
      </c>
      <c r="AG1275" s="2">
        <v>90146</v>
      </c>
      <c r="AH1275" s="7" t="str">
        <f>IF(COUNTIF(Returns!$A$2:$A$1635,Orders!AG1275)&gt;0,"Returned","Not Returned")</f>
        <v>Not Returned</v>
      </c>
    </row>
    <row r="1276" spans="5:34" ht="12.75" customHeight="1" thickTop="1" thickBot="1" x14ac:dyDescent="0.3">
      <c r="E1276" s="11">
        <v>24396</v>
      </c>
      <c r="F1276" s="12" t="s">
        <v>106</v>
      </c>
      <c r="G1276" s="12">
        <v>0.1</v>
      </c>
      <c r="H1276" s="12">
        <v>54.1</v>
      </c>
      <c r="I1276" s="12">
        <v>19.989999999999998</v>
      </c>
      <c r="J1276" s="12">
        <v>2287</v>
      </c>
      <c r="K1276" s="7" t="str">
        <f>IF(COUNTIF(Table1[Customer ID],Table1[[#This Row],[Customer ID]])&gt;1,"Repeat Customer","One-Time Customer")</f>
        <v>Repeat Customer</v>
      </c>
      <c r="L1276" s="12" t="s">
        <v>2179</v>
      </c>
      <c r="M1276" s="12" t="s">
        <v>49</v>
      </c>
      <c r="N1276" s="12" t="s">
        <v>28</v>
      </c>
      <c r="O1276" s="12" t="s">
        <v>29</v>
      </c>
      <c r="P1276" s="12" t="s">
        <v>141</v>
      </c>
      <c r="Q1276" s="12" t="s">
        <v>59</v>
      </c>
      <c r="R1276" s="12" t="s">
        <v>2181</v>
      </c>
      <c r="S1276" s="12">
        <v>0.59</v>
      </c>
      <c r="T1276" s="7">
        <f>Table1[[#This Row],[Profit]]/Table1[[#This Row],[Sales]]</f>
        <v>7.2548393279243589E-2</v>
      </c>
      <c r="U1276" s="12" t="s">
        <v>33</v>
      </c>
      <c r="V1276" s="12" t="s">
        <v>136</v>
      </c>
      <c r="W1276" s="12" t="s">
        <v>932</v>
      </c>
      <c r="X1276" s="12" t="s">
        <v>2180</v>
      </c>
      <c r="Y1276" s="12">
        <v>29483</v>
      </c>
      <c r="Z1276" s="13">
        <v>42054</v>
      </c>
      <c r="AA1276" s="14" t="str">
        <f>TEXT(Table1[[#This Row],[Order Date]],"mmmm")</f>
        <v>February</v>
      </c>
      <c r="AB1276" s="8" t="str">
        <f>TEXT(Table1[[#This Row],[Order Date]],"yyyy")</f>
        <v>2015</v>
      </c>
      <c r="AC1276" s="13">
        <v>42059</v>
      </c>
      <c r="AD1276" s="12">
        <v>34.067999999999998</v>
      </c>
      <c r="AE1276" s="12">
        <v>9</v>
      </c>
      <c r="AF1276" s="12">
        <v>469.59</v>
      </c>
      <c r="AG1276" s="12">
        <v>90147</v>
      </c>
      <c r="AH1276" s="7" t="str">
        <f>IF(COUNTIF(Returns!$A$2:$A$1635,Orders!AG1276)&gt;0,"Returned","Not Returned")</f>
        <v>Not Returned</v>
      </c>
    </row>
    <row r="1277" spans="5:34" ht="12.75" customHeight="1" thickTop="1" thickBot="1" x14ac:dyDescent="0.3">
      <c r="E1277" s="9">
        <v>19243</v>
      </c>
      <c r="F1277" s="2" t="s">
        <v>47</v>
      </c>
      <c r="G1277" s="2">
        <v>0.01</v>
      </c>
      <c r="H1277" s="2">
        <v>7.59</v>
      </c>
      <c r="I1277" s="2">
        <v>4</v>
      </c>
      <c r="J1277" s="2">
        <v>2289</v>
      </c>
      <c r="K1277" s="7" t="str">
        <f>IF(COUNTIF(Table1[Customer ID],Table1[[#This Row],[Customer ID]])&gt;1,"Repeat Customer","One-Time Customer")</f>
        <v>One-Time Customer</v>
      </c>
      <c r="L1277" s="2" t="s">
        <v>2182</v>
      </c>
      <c r="M1277" s="2" t="s">
        <v>49</v>
      </c>
      <c r="N1277" s="2" t="s">
        <v>40</v>
      </c>
      <c r="O1277" s="2" t="s">
        <v>41</v>
      </c>
      <c r="P1277" s="2" t="s">
        <v>50</v>
      </c>
      <c r="Q1277" s="2" t="s">
        <v>31</v>
      </c>
      <c r="R1277" s="2" t="s">
        <v>444</v>
      </c>
      <c r="S1277" s="2">
        <v>0.42</v>
      </c>
      <c r="T1277" s="7">
        <f>Table1[[#This Row],[Profit]]/Table1[[#This Row],[Sales]]</f>
        <v>2.1798165137614685E-2</v>
      </c>
      <c r="U1277" s="2" t="s">
        <v>33</v>
      </c>
      <c r="V1277" s="2" t="s">
        <v>61</v>
      </c>
      <c r="W1277" s="2" t="s">
        <v>62</v>
      </c>
      <c r="X1277" s="2" t="s">
        <v>2104</v>
      </c>
      <c r="Y1277" s="2">
        <v>55337</v>
      </c>
      <c r="Z1277" s="10">
        <v>42128</v>
      </c>
      <c r="AA1277" s="14" t="str">
        <f>TEXT(Table1[[#This Row],[Order Date]],"mmmm")</f>
        <v>May</v>
      </c>
      <c r="AB1277" s="8" t="str">
        <f>TEXT(Table1[[#This Row],[Order Date]],"yyyy")</f>
        <v>2015</v>
      </c>
      <c r="AC1277" s="10">
        <v>42128</v>
      </c>
      <c r="AD1277" s="2">
        <v>2.9700000000000006</v>
      </c>
      <c r="AE1277" s="2">
        <v>17</v>
      </c>
      <c r="AF1277" s="2">
        <v>136.25</v>
      </c>
      <c r="AG1277" s="2">
        <v>88165</v>
      </c>
      <c r="AH1277" s="7" t="str">
        <f>IF(COUNTIF(Returns!$A$2:$A$1635,Orders!AG1277)&gt;0,"Returned","Not Returned")</f>
        <v>Not Returned</v>
      </c>
    </row>
    <row r="1278" spans="5:34" ht="12.75" customHeight="1" thickTop="1" thickBot="1" x14ac:dyDescent="0.3">
      <c r="E1278" s="11">
        <v>21334</v>
      </c>
      <c r="F1278" s="12" t="s">
        <v>37</v>
      </c>
      <c r="G1278" s="12">
        <v>0</v>
      </c>
      <c r="H1278" s="12">
        <v>42.98</v>
      </c>
      <c r="I1278" s="12">
        <v>4.62</v>
      </c>
      <c r="J1278" s="12">
        <v>2290</v>
      </c>
      <c r="K1278" s="7" t="str">
        <f>IF(COUNTIF(Table1[Customer ID],Table1[[#This Row],[Customer ID]])&gt;1,"Repeat Customer","One-Time Customer")</f>
        <v>Repeat Customer</v>
      </c>
      <c r="L1278" s="12" t="s">
        <v>2183</v>
      </c>
      <c r="M1278" s="12" t="s">
        <v>49</v>
      </c>
      <c r="N1278" s="12" t="s">
        <v>40</v>
      </c>
      <c r="O1278" s="12" t="s">
        <v>29</v>
      </c>
      <c r="P1278" s="12" t="s">
        <v>257</v>
      </c>
      <c r="Q1278" s="12" t="s">
        <v>59</v>
      </c>
      <c r="R1278" s="12" t="s">
        <v>1888</v>
      </c>
      <c r="S1278" s="12">
        <v>0.56000000000000005</v>
      </c>
      <c r="T1278" s="7">
        <f>Table1[[#This Row],[Profit]]/Table1[[#This Row],[Sales]]</f>
        <v>0.69</v>
      </c>
      <c r="U1278" s="12" t="s">
        <v>33</v>
      </c>
      <c r="V1278" s="12" t="s">
        <v>61</v>
      </c>
      <c r="W1278" s="12" t="s">
        <v>62</v>
      </c>
      <c r="X1278" s="12" t="s">
        <v>2184</v>
      </c>
      <c r="Y1278" s="12">
        <v>55433</v>
      </c>
      <c r="Z1278" s="13">
        <v>42010</v>
      </c>
      <c r="AA1278" s="14" t="str">
        <f>TEXT(Table1[[#This Row],[Order Date]],"mmmm")</f>
        <v>January</v>
      </c>
      <c r="AB1278" s="8" t="str">
        <f>TEXT(Table1[[#This Row],[Order Date]],"yyyy")</f>
        <v>2015</v>
      </c>
      <c r="AC1278" s="13">
        <v>42012</v>
      </c>
      <c r="AD1278" s="12">
        <v>385.30289999999997</v>
      </c>
      <c r="AE1278" s="12">
        <v>12</v>
      </c>
      <c r="AF1278" s="12">
        <v>558.41</v>
      </c>
      <c r="AG1278" s="12">
        <v>88163</v>
      </c>
      <c r="AH1278" s="7" t="str">
        <f>IF(COUNTIF(Returns!$A$2:$A$1635,Orders!AG1278)&gt;0,"Returned","Not Returned")</f>
        <v>Not Returned</v>
      </c>
    </row>
    <row r="1279" spans="5:34" ht="12.75" customHeight="1" thickTop="1" thickBot="1" x14ac:dyDescent="0.3">
      <c r="E1279" s="9">
        <v>21335</v>
      </c>
      <c r="F1279" s="2" t="s">
        <v>37</v>
      </c>
      <c r="G1279" s="2">
        <v>0.03</v>
      </c>
      <c r="H1279" s="2">
        <v>21.78</v>
      </c>
      <c r="I1279" s="2">
        <v>5.94</v>
      </c>
      <c r="J1279" s="2">
        <v>2290</v>
      </c>
      <c r="K1279" s="7" t="str">
        <f>IF(COUNTIF(Table1[Customer ID],Table1[[#This Row],[Customer ID]])&gt;1,"Repeat Customer","One-Time Customer")</f>
        <v>Repeat Customer</v>
      </c>
      <c r="L1279" s="2" t="s">
        <v>2183</v>
      </c>
      <c r="M1279" s="2" t="s">
        <v>49</v>
      </c>
      <c r="N1279" s="2" t="s">
        <v>40</v>
      </c>
      <c r="O1279" s="2" t="s">
        <v>29</v>
      </c>
      <c r="P1279" s="2" t="s">
        <v>257</v>
      </c>
      <c r="Q1279" s="2" t="s">
        <v>86</v>
      </c>
      <c r="R1279" s="2" t="s">
        <v>2185</v>
      </c>
      <c r="S1279" s="2">
        <v>0.5</v>
      </c>
      <c r="T1279" s="7">
        <f>Table1[[#This Row],[Profit]]/Table1[[#This Row],[Sales]]</f>
        <v>0.64502790986148428</v>
      </c>
      <c r="U1279" s="2" t="s">
        <v>33</v>
      </c>
      <c r="V1279" s="2" t="s">
        <v>61</v>
      </c>
      <c r="W1279" s="2" t="s">
        <v>62</v>
      </c>
      <c r="X1279" s="2" t="s">
        <v>2184</v>
      </c>
      <c r="Y1279" s="2">
        <v>55433</v>
      </c>
      <c r="Z1279" s="10">
        <v>42010</v>
      </c>
      <c r="AA1279" s="14" t="str">
        <f>TEXT(Table1[[#This Row],[Order Date]],"mmmm")</f>
        <v>January</v>
      </c>
      <c r="AB1279" s="8" t="str">
        <f>TEXT(Table1[[#This Row],[Order Date]],"yyyy")</f>
        <v>2015</v>
      </c>
      <c r="AC1279" s="10">
        <v>42012</v>
      </c>
      <c r="AD1279" s="2">
        <v>187.2</v>
      </c>
      <c r="AE1279" s="2">
        <v>13</v>
      </c>
      <c r="AF1279" s="2">
        <v>290.22000000000003</v>
      </c>
      <c r="AG1279" s="2">
        <v>88163</v>
      </c>
      <c r="AH1279" s="7" t="str">
        <f>IF(COUNTIF(Returns!$A$2:$A$1635,Orders!AG1279)&gt;0,"Returned","Not Returned")</f>
        <v>Not Returned</v>
      </c>
    </row>
    <row r="1280" spans="5:34" ht="12.75" customHeight="1" thickTop="1" thickBot="1" x14ac:dyDescent="0.3">
      <c r="E1280" s="11">
        <v>19723</v>
      </c>
      <c r="F1280" s="12" t="s">
        <v>56</v>
      </c>
      <c r="G1280" s="12">
        <v>7.0000000000000007E-2</v>
      </c>
      <c r="H1280" s="12">
        <v>80.98</v>
      </c>
      <c r="I1280" s="12">
        <v>7.18</v>
      </c>
      <c r="J1280" s="12">
        <v>2290</v>
      </c>
      <c r="K1280" s="7" t="str">
        <f>IF(COUNTIF(Table1[Customer ID],Table1[[#This Row],[Customer ID]])&gt;1,"Repeat Customer","One-Time Customer")</f>
        <v>Repeat Customer</v>
      </c>
      <c r="L1280" s="12" t="s">
        <v>2183</v>
      </c>
      <c r="M1280" s="12" t="s">
        <v>49</v>
      </c>
      <c r="N1280" s="12" t="s">
        <v>28</v>
      </c>
      <c r="O1280" s="12" t="s">
        <v>77</v>
      </c>
      <c r="P1280" s="12" t="s">
        <v>180</v>
      </c>
      <c r="Q1280" s="12" t="s">
        <v>59</v>
      </c>
      <c r="R1280" s="12" t="s">
        <v>2186</v>
      </c>
      <c r="S1280" s="12">
        <v>0.48</v>
      </c>
      <c r="T1280" s="7">
        <f>Table1[[#This Row],[Profit]]/Table1[[#This Row],[Sales]]</f>
        <v>0.69</v>
      </c>
      <c r="U1280" s="12" t="s">
        <v>33</v>
      </c>
      <c r="V1280" s="12" t="s">
        <v>61</v>
      </c>
      <c r="W1280" s="12" t="s">
        <v>62</v>
      </c>
      <c r="X1280" s="12" t="s">
        <v>2184</v>
      </c>
      <c r="Y1280" s="12">
        <v>55433</v>
      </c>
      <c r="Z1280" s="13">
        <v>42039</v>
      </c>
      <c r="AA1280" s="14" t="str">
        <f>TEXT(Table1[[#This Row],[Order Date]],"mmmm")</f>
        <v>February</v>
      </c>
      <c r="AB1280" s="8" t="str">
        <f>TEXT(Table1[[#This Row],[Order Date]],"yyyy")</f>
        <v>2015</v>
      </c>
      <c r="AC1280" s="13">
        <v>42041</v>
      </c>
      <c r="AD1280" s="12">
        <v>779.47230000000002</v>
      </c>
      <c r="AE1280" s="12">
        <v>15</v>
      </c>
      <c r="AF1280" s="12">
        <v>1129.67</v>
      </c>
      <c r="AG1280" s="12">
        <v>88164</v>
      </c>
      <c r="AH1280" s="7" t="str">
        <f>IF(COUNTIF(Returns!$A$2:$A$1635,Orders!AG1280)&gt;0,"Returned","Not Returned")</f>
        <v>Not Returned</v>
      </c>
    </row>
    <row r="1281" spans="5:34" ht="12.75" customHeight="1" thickTop="1" thickBot="1" x14ac:dyDescent="0.3">
      <c r="E1281" s="9">
        <v>24673</v>
      </c>
      <c r="F1281" s="2" t="s">
        <v>47</v>
      </c>
      <c r="G1281" s="2">
        <v>7.0000000000000007E-2</v>
      </c>
      <c r="H1281" s="2">
        <v>270.98</v>
      </c>
      <c r="I1281" s="2">
        <v>50</v>
      </c>
      <c r="J1281" s="2">
        <v>2302</v>
      </c>
      <c r="K1281" s="7" t="str">
        <f>IF(COUNTIF(Table1[Customer ID],Table1[[#This Row],[Customer ID]])&gt;1,"Repeat Customer","One-Time Customer")</f>
        <v>Repeat Customer</v>
      </c>
      <c r="L1281" s="2" t="s">
        <v>2187</v>
      </c>
      <c r="M1281" s="2" t="s">
        <v>39</v>
      </c>
      <c r="N1281" s="2" t="s">
        <v>28</v>
      </c>
      <c r="O1281" s="2" t="s">
        <v>41</v>
      </c>
      <c r="P1281" s="2" t="s">
        <v>42</v>
      </c>
      <c r="Q1281" s="2" t="s">
        <v>43</v>
      </c>
      <c r="R1281" s="2" t="s">
        <v>2188</v>
      </c>
      <c r="S1281" s="2">
        <v>0.77</v>
      </c>
      <c r="T1281" s="7">
        <f>Table1[[#This Row],[Profit]]/Table1[[#This Row],[Sales]]</f>
        <v>1.1366049430795656E-2</v>
      </c>
      <c r="U1281" s="2" t="s">
        <v>33</v>
      </c>
      <c r="V1281" s="2" t="s">
        <v>136</v>
      </c>
      <c r="W1281" s="2" t="s">
        <v>362</v>
      </c>
      <c r="X1281" s="2" t="s">
        <v>2189</v>
      </c>
      <c r="Y1281" s="2">
        <v>32404</v>
      </c>
      <c r="Z1281" s="10">
        <v>42046</v>
      </c>
      <c r="AA1281" s="14" t="str">
        <f>TEXT(Table1[[#This Row],[Order Date]],"mmmm")</f>
        <v>February</v>
      </c>
      <c r="AB1281" s="8" t="str">
        <f>TEXT(Table1[[#This Row],[Order Date]],"yyyy")</f>
        <v>2015</v>
      </c>
      <c r="AC1281" s="10">
        <v>42048</v>
      </c>
      <c r="AD1281" s="2">
        <v>27.725999999999999</v>
      </c>
      <c r="AE1281" s="2">
        <v>9</v>
      </c>
      <c r="AF1281" s="2">
        <v>2439.37</v>
      </c>
      <c r="AG1281" s="2">
        <v>87695</v>
      </c>
      <c r="AH1281" s="7" t="str">
        <f>IF(COUNTIF(Returns!$A$2:$A$1635,Orders!AG1281)&gt;0,"Returned","Not Returned")</f>
        <v>Not Returned</v>
      </c>
    </row>
    <row r="1282" spans="5:34" ht="12.75" customHeight="1" thickTop="1" thickBot="1" x14ac:dyDescent="0.3">
      <c r="E1282" s="11">
        <v>23344</v>
      </c>
      <c r="F1282" s="12" t="s">
        <v>25</v>
      </c>
      <c r="G1282" s="12">
        <v>0.1</v>
      </c>
      <c r="H1282" s="12">
        <v>12.53</v>
      </c>
      <c r="I1282" s="12">
        <v>0.49</v>
      </c>
      <c r="J1282" s="12">
        <v>2302</v>
      </c>
      <c r="K1282" s="7" t="str">
        <f>IF(COUNTIF(Table1[Customer ID],Table1[[#This Row],[Customer ID]])&gt;1,"Repeat Customer","One-Time Customer")</f>
        <v>Repeat Customer</v>
      </c>
      <c r="L1282" s="12" t="s">
        <v>2187</v>
      </c>
      <c r="M1282" s="12" t="s">
        <v>49</v>
      </c>
      <c r="N1282" s="12" t="s">
        <v>28</v>
      </c>
      <c r="O1282" s="12" t="s">
        <v>29</v>
      </c>
      <c r="P1282" s="12" t="s">
        <v>134</v>
      </c>
      <c r="Q1282" s="12" t="s">
        <v>59</v>
      </c>
      <c r="R1282" s="12" t="s">
        <v>1016</v>
      </c>
      <c r="S1282" s="12">
        <v>0.38</v>
      </c>
      <c r="T1282" s="7">
        <f>Table1[[#This Row],[Profit]]/Table1[[#This Row],[Sales]]</f>
        <v>2.6566398608998045</v>
      </c>
      <c r="U1282" s="12" t="s">
        <v>33</v>
      </c>
      <c r="V1282" s="12" t="s">
        <v>136</v>
      </c>
      <c r="W1282" s="12" t="s">
        <v>362</v>
      </c>
      <c r="X1282" s="12" t="s">
        <v>2189</v>
      </c>
      <c r="Y1282" s="12">
        <v>32404</v>
      </c>
      <c r="Z1282" s="13">
        <v>42007</v>
      </c>
      <c r="AA1282" s="14" t="str">
        <f>TEXT(Table1[[#This Row],[Order Date]],"mmmm")</f>
        <v>January</v>
      </c>
      <c r="AB1282" s="8" t="str">
        <f>TEXT(Table1[[#This Row],[Order Date]],"yyyy")</f>
        <v>2015</v>
      </c>
      <c r="AC1282" s="13">
        <v>42008</v>
      </c>
      <c r="AD1282" s="12">
        <v>244.464</v>
      </c>
      <c r="AE1282" s="12">
        <v>8</v>
      </c>
      <c r="AF1282" s="12">
        <v>92.02</v>
      </c>
      <c r="AG1282" s="12">
        <v>87696</v>
      </c>
      <c r="AH1282" s="7" t="str">
        <f>IF(COUNTIF(Returns!$A$2:$A$1635,Orders!AG1282)&gt;0,"Returned","Not Returned")</f>
        <v>Not Returned</v>
      </c>
    </row>
    <row r="1283" spans="5:34" ht="12.75" customHeight="1" thickTop="1" thickBot="1" x14ac:dyDescent="0.3">
      <c r="E1283" s="9">
        <v>23345</v>
      </c>
      <c r="F1283" s="2" t="s">
        <v>25</v>
      </c>
      <c r="G1283" s="2">
        <v>0.1</v>
      </c>
      <c r="H1283" s="2">
        <v>146.34</v>
      </c>
      <c r="I1283" s="2">
        <v>43.75</v>
      </c>
      <c r="J1283" s="2">
        <v>2302</v>
      </c>
      <c r="K1283" s="7" t="str">
        <f>IF(COUNTIF(Table1[Customer ID],Table1[[#This Row],[Customer ID]])&gt;1,"Repeat Customer","One-Time Customer")</f>
        <v>Repeat Customer</v>
      </c>
      <c r="L1283" s="2" t="s">
        <v>2187</v>
      </c>
      <c r="M1283" s="2" t="s">
        <v>39</v>
      </c>
      <c r="N1283" s="2" t="s">
        <v>28</v>
      </c>
      <c r="O1283" s="2" t="s">
        <v>41</v>
      </c>
      <c r="P1283" s="2" t="s">
        <v>152</v>
      </c>
      <c r="Q1283" s="2" t="s">
        <v>121</v>
      </c>
      <c r="R1283" s="2" t="s">
        <v>2190</v>
      </c>
      <c r="S1283" s="2">
        <v>0.64</v>
      </c>
      <c r="T1283" s="7">
        <f>Table1[[#This Row],[Profit]]/Table1[[#This Row],[Sales]]</f>
        <v>-1.6701745723858223</v>
      </c>
      <c r="U1283" s="2" t="s">
        <v>33</v>
      </c>
      <c r="V1283" s="2" t="s">
        <v>136</v>
      </c>
      <c r="W1283" s="2" t="s">
        <v>362</v>
      </c>
      <c r="X1283" s="2" t="s">
        <v>2189</v>
      </c>
      <c r="Y1283" s="2">
        <v>32404</v>
      </c>
      <c r="Z1283" s="10">
        <v>42007</v>
      </c>
      <c r="AA1283" s="14" t="str">
        <f>TEXT(Table1[[#This Row],[Order Date]],"mmmm")</f>
        <v>January</v>
      </c>
      <c r="AB1283" s="8" t="str">
        <f>TEXT(Table1[[#This Row],[Order Date]],"yyyy")</f>
        <v>2015</v>
      </c>
      <c r="AC1283" s="10">
        <v>42008</v>
      </c>
      <c r="AD1283" s="2">
        <v>-473.57799999999997</v>
      </c>
      <c r="AE1283" s="2">
        <v>2</v>
      </c>
      <c r="AF1283" s="2">
        <v>283.55</v>
      </c>
      <c r="AG1283" s="2">
        <v>87696</v>
      </c>
      <c r="AH1283" s="7" t="str">
        <f>IF(COUNTIF(Returns!$A$2:$A$1635,Orders!AG1283)&gt;0,"Returned","Not Returned")</f>
        <v>Not Returned</v>
      </c>
    </row>
    <row r="1284" spans="5:34" ht="12.75" customHeight="1" thickTop="1" thickBot="1" x14ac:dyDescent="0.3">
      <c r="E1284" s="11">
        <v>6673</v>
      </c>
      <c r="F1284" s="12" t="s">
        <v>47</v>
      </c>
      <c r="G1284" s="12">
        <v>7.0000000000000007E-2</v>
      </c>
      <c r="H1284" s="12">
        <v>270.98</v>
      </c>
      <c r="I1284" s="12">
        <v>50</v>
      </c>
      <c r="J1284" s="12">
        <v>2303</v>
      </c>
      <c r="K1284" s="7" t="str">
        <f>IF(COUNTIF(Table1[Customer ID],Table1[[#This Row],[Customer ID]])&gt;1,"Repeat Customer","One-Time Customer")</f>
        <v>Repeat Customer</v>
      </c>
      <c r="L1284" s="12" t="s">
        <v>2191</v>
      </c>
      <c r="M1284" s="12" t="s">
        <v>39</v>
      </c>
      <c r="N1284" s="12" t="s">
        <v>28</v>
      </c>
      <c r="O1284" s="12" t="s">
        <v>41</v>
      </c>
      <c r="P1284" s="12" t="s">
        <v>42</v>
      </c>
      <c r="Q1284" s="12" t="s">
        <v>43</v>
      </c>
      <c r="R1284" s="12" t="s">
        <v>2188</v>
      </c>
      <c r="S1284" s="12">
        <v>0.77</v>
      </c>
      <c r="T1284" s="7">
        <f>Table1[[#This Row],[Profit]]/Table1[[#This Row],[Sales]]</f>
        <v>-9.8437301434386743E-3</v>
      </c>
      <c r="U1284" s="12" t="s">
        <v>33</v>
      </c>
      <c r="V1284" s="12" t="s">
        <v>53</v>
      </c>
      <c r="W1284" s="12" t="s">
        <v>71</v>
      </c>
      <c r="X1284" s="12" t="s">
        <v>90</v>
      </c>
      <c r="Y1284" s="12">
        <v>10011</v>
      </c>
      <c r="Z1284" s="13">
        <v>42046</v>
      </c>
      <c r="AA1284" s="14" t="str">
        <f>TEXT(Table1[[#This Row],[Order Date]],"mmmm")</f>
        <v>February</v>
      </c>
      <c r="AB1284" s="8" t="str">
        <f>TEXT(Table1[[#This Row],[Order Date]],"yyyy")</f>
        <v>2015</v>
      </c>
      <c r="AC1284" s="13">
        <v>42048</v>
      </c>
      <c r="AD1284" s="12">
        <v>-96.05</v>
      </c>
      <c r="AE1284" s="12">
        <v>36</v>
      </c>
      <c r="AF1284" s="12">
        <v>9757.48</v>
      </c>
      <c r="AG1284" s="12">
        <v>47493</v>
      </c>
      <c r="AH1284" s="7" t="str">
        <f>IF(COUNTIF(Returns!$A$2:$A$1635,Orders!AG1284)&gt;0,"Returned","Not Returned")</f>
        <v>Not Returned</v>
      </c>
    </row>
    <row r="1285" spans="5:34" ht="12.75" customHeight="1" thickTop="1" thickBot="1" x14ac:dyDescent="0.3">
      <c r="E1285" s="9">
        <v>5345</v>
      </c>
      <c r="F1285" s="2" t="s">
        <v>25</v>
      </c>
      <c r="G1285" s="2">
        <v>0.1</v>
      </c>
      <c r="H1285" s="2">
        <v>146.34</v>
      </c>
      <c r="I1285" s="2">
        <v>43.75</v>
      </c>
      <c r="J1285" s="2">
        <v>2303</v>
      </c>
      <c r="K1285" s="7" t="str">
        <f>IF(COUNTIF(Table1[Customer ID],Table1[[#This Row],[Customer ID]])&gt;1,"Repeat Customer","One-Time Customer")</f>
        <v>Repeat Customer</v>
      </c>
      <c r="L1285" s="2" t="s">
        <v>2191</v>
      </c>
      <c r="M1285" s="2" t="s">
        <v>39</v>
      </c>
      <c r="N1285" s="2" t="s">
        <v>28</v>
      </c>
      <c r="O1285" s="2" t="s">
        <v>41</v>
      </c>
      <c r="P1285" s="2" t="s">
        <v>152</v>
      </c>
      <c r="Q1285" s="2" t="s">
        <v>121</v>
      </c>
      <c r="R1285" s="2" t="s">
        <v>2190</v>
      </c>
      <c r="S1285" s="2">
        <v>0.64</v>
      </c>
      <c r="T1285" s="7">
        <f>Table1[[#This Row],[Profit]]/Table1[[#This Row],[Sales]]</f>
        <v>-0.31840731684378826</v>
      </c>
      <c r="U1285" s="2" t="s">
        <v>33</v>
      </c>
      <c r="V1285" s="2" t="s">
        <v>53</v>
      </c>
      <c r="W1285" s="2" t="s">
        <v>71</v>
      </c>
      <c r="X1285" s="2" t="s">
        <v>90</v>
      </c>
      <c r="Y1285" s="2">
        <v>10011</v>
      </c>
      <c r="Z1285" s="10">
        <v>42007</v>
      </c>
      <c r="AA1285" s="14" t="str">
        <f>TEXT(Table1[[#This Row],[Order Date]],"mmmm")</f>
        <v>January</v>
      </c>
      <c r="AB1285" s="8" t="str">
        <f>TEXT(Table1[[#This Row],[Order Date]],"yyyy")</f>
        <v>2015</v>
      </c>
      <c r="AC1285" s="10">
        <v>42008</v>
      </c>
      <c r="AD1285" s="2">
        <v>-270.85000000000002</v>
      </c>
      <c r="AE1285" s="2">
        <v>6</v>
      </c>
      <c r="AF1285" s="2">
        <v>850.64</v>
      </c>
      <c r="AG1285" s="2">
        <v>37987</v>
      </c>
      <c r="AH1285" s="7" t="str">
        <f>IF(COUNTIF(Returns!$A$2:$A$1635,Orders!AG1285)&gt;0,"Returned","Not Returned")</f>
        <v>Not Returned</v>
      </c>
    </row>
    <row r="1286" spans="5:34" ht="12.75" customHeight="1" thickTop="1" thickBot="1" x14ac:dyDescent="0.3">
      <c r="E1286" s="11">
        <v>19934</v>
      </c>
      <c r="F1286" s="12" t="s">
        <v>25</v>
      </c>
      <c r="G1286" s="12">
        <v>0</v>
      </c>
      <c r="H1286" s="12">
        <v>90.48</v>
      </c>
      <c r="I1286" s="12">
        <v>19.989999999999998</v>
      </c>
      <c r="J1286" s="12">
        <v>2305</v>
      </c>
      <c r="K1286" s="7" t="str">
        <f>IF(COUNTIF(Table1[Customer ID],Table1[[#This Row],[Customer ID]])&gt;1,"Repeat Customer","One-Time Customer")</f>
        <v>One-Time Customer</v>
      </c>
      <c r="L1286" s="12" t="s">
        <v>2192</v>
      </c>
      <c r="M1286" s="12" t="s">
        <v>49</v>
      </c>
      <c r="N1286" s="12" t="s">
        <v>58</v>
      </c>
      <c r="O1286" s="12" t="s">
        <v>29</v>
      </c>
      <c r="P1286" s="12" t="s">
        <v>69</v>
      </c>
      <c r="Q1286" s="12" t="s">
        <v>59</v>
      </c>
      <c r="R1286" s="12" t="s">
        <v>1840</v>
      </c>
      <c r="S1286" s="12">
        <v>0.4</v>
      </c>
      <c r="T1286" s="7">
        <f>Table1[[#This Row],[Profit]]/Table1[[#This Row],[Sales]]</f>
        <v>0.69</v>
      </c>
      <c r="U1286" s="12" t="s">
        <v>33</v>
      </c>
      <c r="V1286" s="12" t="s">
        <v>61</v>
      </c>
      <c r="W1286" s="12" t="s">
        <v>2193</v>
      </c>
      <c r="X1286" s="12" t="s">
        <v>456</v>
      </c>
      <c r="Y1286" s="12">
        <v>57201</v>
      </c>
      <c r="Z1286" s="13">
        <v>42176</v>
      </c>
      <c r="AA1286" s="14" t="str">
        <f>TEXT(Table1[[#This Row],[Order Date]],"mmmm")</f>
        <v>June</v>
      </c>
      <c r="AB1286" s="8" t="str">
        <f>TEXT(Table1[[#This Row],[Order Date]],"yyyy")</f>
        <v>2015</v>
      </c>
      <c r="AC1286" s="13">
        <v>42179</v>
      </c>
      <c r="AD1286" s="12">
        <v>800.25509999999986</v>
      </c>
      <c r="AE1286" s="12">
        <v>12</v>
      </c>
      <c r="AF1286" s="12">
        <v>1159.79</v>
      </c>
      <c r="AG1286" s="12">
        <v>89869</v>
      </c>
      <c r="AH1286" s="7" t="str">
        <f>IF(COUNTIF(Returns!$A$2:$A$1635,Orders!AG1286)&gt;0,"Returned","Not Returned")</f>
        <v>Not Returned</v>
      </c>
    </row>
    <row r="1287" spans="5:34" ht="12.75" customHeight="1" thickTop="1" thickBot="1" x14ac:dyDescent="0.3">
      <c r="E1287" s="9">
        <v>23313</v>
      </c>
      <c r="F1287" s="2" t="s">
        <v>106</v>
      </c>
      <c r="G1287" s="2">
        <v>0.08</v>
      </c>
      <c r="H1287" s="2">
        <v>9.48</v>
      </c>
      <c r="I1287" s="2">
        <v>7.29</v>
      </c>
      <c r="J1287" s="2">
        <v>2308</v>
      </c>
      <c r="K1287" s="7" t="str">
        <f>IF(COUNTIF(Table1[Customer ID],Table1[[#This Row],[Customer ID]])&gt;1,"Repeat Customer","One-Time Customer")</f>
        <v>Repeat Customer</v>
      </c>
      <c r="L1287" s="2" t="s">
        <v>2194</v>
      </c>
      <c r="M1287" s="2" t="s">
        <v>49</v>
      </c>
      <c r="N1287" s="2" t="s">
        <v>58</v>
      </c>
      <c r="O1287" s="2" t="s">
        <v>41</v>
      </c>
      <c r="P1287" s="2" t="s">
        <v>50</v>
      </c>
      <c r="Q1287" s="2" t="s">
        <v>51</v>
      </c>
      <c r="R1287" s="2" t="s">
        <v>52</v>
      </c>
      <c r="S1287" s="2">
        <v>0.45</v>
      </c>
      <c r="T1287" s="7">
        <f>Table1[[#This Row],[Profit]]/Table1[[#This Row],[Sales]]</f>
        <v>-2.4925816023738872</v>
      </c>
      <c r="U1287" s="2" t="s">
        <v>33</v>
      </c>
      <c r="V1287" s="2" t="s">
        <v>136</v>
      </c>
      <c r="W1287" s="2" t="s">
        <v>362</v>
      </c>
      <c r="X1287" s="2" t="s">
        <v>2195</v>
      </c>
      <c r="Y1287" s="2">
        <v>33971</v>
      </c>
      <c r="Z1287" s="10">
        <v>42087</v>
      </c>
      <c r="AA1287" s="14" t="str">
        <f>TEXT(Table1[[#This Row],[Order Date]],"mmmm")</f>
        <v>March</v>
      </c>
      <c r="AB1287" s="8" t="str">
        <f>TEXT(Table1[[#This Row],[Order Date]],"yyyy")</f>
        <v>2015</v>
      </c>
      <c r="AC1287" s="10">
        <v>42089</v>
      </c>
      <c r="AD1287" s="2">
        <v>-50.4</v>
      </c>
      <c r="AE1287" s="2">
        <v>2</v>
      </c>
      <c r="AF1287" s="2">
        <v>20.22</v>
      </c>
      <c r="AG1287" s="2">
        <v>90557</v>
      </c>
      <c r="AH1287" s="7" t="str">
        <f>IF(COUNTIF(Returns!$A$2:$A$1635,Orders!AG1287)&gt;0,"Returned","Not Returned")</f>
        <v>Not Returned</v>
      </c>
    </row>
    <row r="1288" spans="5:34" ht="12.75" customHeight="1" thickTop="1" thickBot="1" x14ac:dyDescent="0.3">
      <c r="E1288" s="11">
        <v>23314</v>
      </c>
      <c r="F1288" s="12" t="s">
        <v>106</v>
      </c>
      <c r="G1288" s="12">
        <v>0.03</v>
      </c>
      <c r="H1288" s="12">
        <v>193.17</v>
      </c>
      <c r="I1288" s="12">
        <v>19.989999999999998</v>
      </c>
      <c r="J1288" s="12">
        <v>2308</v>
      </c>
      <c r="K1288" s="7" t="str">
        <f>IF(COUNTIF(Table1[Customer ID],Table1[[#This Row],[Customer ID]])&gt;1,"Repeat Customer","One-Time Customer")</f>
        <v>Repeat Customer</v>
      </c>
      <c r="L1288" s="12" t="s">
        <v>2194</v>
      </c>
      <c r="M1288" s="12" t="s">
        <v>49</v>
      </c>
      <c r="N1288" s="12" t="s">
        <v>58</v>
      </c>
      <c r="O1288" s="12" t="s">
        <v>29</v>
      </c>
      <c r="P1288" s="12" t="s">
        <v>141</v>
      </c>
      <c r="Q1288" s="12" t="s">
        <v>59</v>
      </c>
      <c r="R1288" s="12" t="s">
        <v>1523</v>
      </c>
      <c r="S1288" s="12">
        <v>0.71</v>
      </c>
      <c r="T1288" s="7">
        <f>Table1[[#This Row],[Profit]]/Table1[[#This Row],[Sales]]</f>
        <v>-0.22515219791216098</v>
      </c>
      <c r="U1288" s="12" t="s">
        <v>33</v>
      </c>
      <c r="V1288" s="12" t="s">
        <v>136</v>
      </c>
      <c r="W1288" s="12" t="s">
        <v>362</v>
      </c>
      <c r="X1288" s="12" t="s">
        <v>2195</v>
      </c>
      <c r="Y1288" s="12">
        <v>33971</v>
      </c>
      <c r="Z1288" s="13">
        <v>42087</v>
      </c>
      <c r="AA1288" s="14" t="str">
        <f>TEXT(Table1[[#This Row],[Order Date]],"mmmm")</f>
        <v>March</v>
      </c>
      <c r="AB1288" s="8" t="str">
        <f>TEXT(Table1[[#This Row],[Order Date]],"yyyy")</f>
        <v>2015</v>
      </c>
      <c r="AC1288" s="13">
        <v>42091</v>
      </c>
      <c r="AD1288" s="12">
        <v>-348.75400000000002</v>
      </c>
      <c r="AE1288" s="12">
        <v>8</v>
      </c>
      <c r="AF1288" s="12">
        <v>1548.97</v>
      </c>
      <c r="AG1288" s="12">
        <v>90557</v>
      </c>
      <c r="AH1288" s="7" t="str">
        <f>IF(COUNTIF(Returns!$A$2:$A$1635,Orders!AG1288)&gt;0,"Returned","Not Returned")</f>
        <v>Not Returned</v>
      </c>
    </row>
    <row r="1289" spans="5:34" ht="12.75" customHeight="1" thickTop="1" thickBot="1" x14ac:dyDescent="0.3">
      <c r="E1289" s="9">
        <v>26048</v>
      </c>
      <c r="F1289" s="2" t="s">
        <v>25</v>
      </c>
      <c r="G1289" s="2">
        <v>0.08</v>
      </c>
      <c r="H1289" s="2">
        <v>68.81</v>
      </c>
      <c r="I1289" s="2">
        <v>60</v>
      </c>
      <c r="J1289" s="2">
        <v>2323</v>
      </c>
      <c r="K1289" s="7" t="str">
        <f>IF(COUNTIF(Table1[Customer ID],Table1[[#This Row],[Customer ID]])&gt;1,"Repeat Customer","One-Time Customer")</f>
        <v>Repeat Customer</v>
      </c>
      <c r="L1289" s="2" t="s">
        <v>2196</v>
      </c>
      <c r="M1289" s="2" t="s">
        <v>39</v>
      </c>
      <c r="N1289" s="2" t="s">
        <v>58</v>
      </c>
      <c r="O1289" s="2" t="s">
        <v>29</v>
      </c>
      <c r="P1289" s="2" t="s">
        <v>257</v>
      </c>
      <c r="Q1289" s="2" t="s">
        <v>43</v>
      </c>
      <c r="R1289" s="2" t="s">
        <v>2197</v>
      </c>
      <c r="S1289" s="2">
        <v>0.41</v>
      </c>
      <c r="T1289" s="7">
        <f>Table1[[#This Row],[Profit]]/Table1[[#This Row],[Sales]]</f>
        <v>-1.6291659267152072</v>
      </c>
      <c r="U1289" s="2" t="s">
        <v>33</v>
      </c>
      <c r="V1289" s="2" t="s">
        <v>34</v>
      </c>
      <c r="W1289" s="2" t="s">
        <v>45</v>
      </c>
      <c r="X1289" s="2" t="s">
        <v>2198</v>
      </c>
      <c r="Y1289" s="2">
        <v>92236</v>
      </c>
      <c r="Z1289" s="10">
        <v>42079</v>
      </c>
      <c r="AA1289" s="14" t="str">
        <f>TEXT(Table1[[#This Row],[Order Date]],"mmmm")</f>
        <v>March</v>
      </c>
      <c r="AB1289" s="8" t="str">
        <f>TEXT(Table1[[#This Row],[Order Date]],"yyyy")</f>
        <v>2015</v>
      </c>
      <c r="AC1289" s="10">
        <v>42080</v>
      </c>
      <c r="AD1289" s="2">
        <v>-550.42999999999995</v>
      </c>
      <c r="AE1289" s="2">
        <v>5</v>
      </c>
      <c r="AF1289" s="2">
        <v>337.86</v>
      </c>
      <c r="AG1289" s="2">
        <v>88721</v>
      </c>
      <c r="AH1289" s="7" t="str">
        <f>IF(COUNTIF(Returns!$A$2:$A$1635,Orders!AG1289)&gt;0,"Returned","Not Returned")</f>
        <v>Not Returned</v>
      </c>
    </row>
    <row r="1290" spans="5:34" ht="12.75" customHeight="1" thickTop="1" thickBot="1" x14ac:dyDescent="0.3">
      <c r="E1290" s="11">
        <v>26049</v>
      </c>
      <c r="F1290" s="12" t="s">
        <v>25</v>
      </c>
      <c r="G1290" s="12">
        <v>0.04</v>
      </c>
      <c r="H1290" s="12">
        <v>21.38</v>
      </c>
      <c r="I1290" s="12">
        <v>8.99</v>
      </c>
      <c r="J1290" s="12">
        <v>2323</v>
      </c>
      <c r="K1290" s="7" t="str">
        <f>IF(COUNTIF(Table1[Customer ID],Table1[[#This Row],[Customer ID]])&gt;1,"Repeat Customer","One-Time Customer")</f>
        <v>Repeat Customer</v>
      </c>
      <c r="L1290" s="12" t="s">
        <v>2196</v>
      </c>
      <c r="M1290" s="12" t="s">
        <v>49</v>
      </c>
      <c r="N1290" s="12" t="s">
        <v>58</v>
      </c>
      <c r="O1290" s="12" t="s">
        <v>29</v>
      </c>
      <c r="P1290" s="12" t="s">
        <v>30</v>
      </c>
      <c r="Q1290" s="12" t="s">
        <v>51</v>
      </c>
      <c r="R1290" s="12" t="s">
        <v>2199</v>
      </c>
      <c r="S1290" s="12">
        <v>0.59</v>
      </c>
      <c r="T1290" s="7">
        <f>Table1[[#This Row],[Profit]]/Table1[[#This Row],[Sales]]</f>
        <v>-0.61892886830542693</v>
      </c>
      <c r="U1290" s="12" t="s">
        <v>33</v>
      </c>
      <c r="V1290" s="12" t="s">
        <v>34</v>
      </c>
      <c r="W1290" s="12" t="s">
        <v>45</v>
      </c>
      <c r="X1290" s="12" t="s">
        <v>2198</v>
      </c>
      <c r="Y1290" s="12">
        <v>92236</v>
      </c>
      <c r="Z1290" s="13">
        <v>42079</v>
      </c>
      <c r="AA1290" s="14" t="str">
        <f>TEXT(Table1[[#This Row],[Order Date]],"mmmm")</f>
        <v>March</v>
      </c>
      <c r="AB1290" s="8" t="str">
        <f>TEXT(Table1[[#This Row],[Order Date]],"yyyy")</f>
        <v>2015</v>
      </c>
      <c r="AC1290" s="13">
        <v>42081</v>
      </c>
      <c r="AD1290" s="12">
        <v>-52.12</v>
      </c>
      <c r="AE1290" s="12">
        <v>4</v>
      </c>
      <c r="AF1290" s="12">
        <v>84.21</v>
      </c>
      <c r="AG1290" s="12">
        <v>88721</v>
      </c>
      <c r="AH1290" s="7" t="str">
        <f>IF(COUNTIF(Returns!$A$2:$A$1635,Orders!AG1290)&gt;0,"Returned","Not Returned")</f>
        <v>Not Returned</v>
      </c>
    </row>
    <row r="1291" spans="5:34" ht="12.75" customHeight="1" thickTop="1" thickBot="1" x14ac:dyDescent="0.3">
      <c r="E1291" s="9">
        <v>23053</v>
      </c>
      <c r="F1291" s="2" t="s">
        <v>37</v>
      </c>
      <c r="G1291" s="2">
        <v>0.06</v>
      </c>
      <c r="H1291" s="2">
        <v>4.9800000000000004</v>
      </c>
      <c r="I1291" s="2">
        <v>4.62</v>
      </c>
      <c r="J1291" s="2">
        <v>2323</v>
      </c>
      <c r="K1291" s="7" t="str">
        <f>IF(COUNTIF(Table1[Customer ID],Table1[[#This Row],[Customer ID]])&gt;1,"Repeat Customer","One-Time Customer")</f>
        <v>Repeat Customer</v>
      </c>
      <c r="L1291" s="2" t="s">
        <v>2196</v>
      </c>
      <c r="M1291" s="2" t="s">
        <v>27</v>
      </c>
      <c r="N1291" s="2" t="s">
        <v>58</v>
      </c>
      <c r="O1291" s="2" t="s">
        <v>77</v>
      </c>
      <c r="P1291" s="2" t="s">
        <v>180</v>
      </c>
      <c r="Q1291" s="2" t="s">
        <v>51</v>
      </c>
      <c r="R1291" s="2" t="s">
        <v>411</v>
      </c>
      <c r="S1291" s="2">
        <v>0.64</v>
      </c>
      <c r="T1291" s="7">
        <f>Table1[[#This Row],[Profit]]/Table1[[#This Row],[Sales]]</f>
        <v>-0.69708311822405777</v>
      </c>
      <c r="U1291" s="2" t="s">
        <v>33</v>
      </c>
      <c r="V1291" s="2" t="s">
        <v>34</v>
      </c>
      <c r="W1291" s="2" t="s">
        <v>45</v>
      </c>
      <c r="X1291" s="2" t="s">
        <v>2198</v>
      </c>
      <c r="Y1291" s="2">
        <v>92236</v>
      </c>
      <c r="Z1291" s="10">
        <v>42174</v>
      </c>
      <c r="AA1291" s="14" t="str">
        <f>TEXT(Table1[[#This Row],[Order Date]],"mmmm")</f>
        <v>June</v>
      </c>
      <c r="AB1291" s="8" t="str">
        <f>TEXT(Table1[[#This Row],[Order Date]],"yyyy")</f>
        <v>2015</v>
      </c>
      <c r="AC1291" s="10">
        <v>42174</v>
      </c>
      <c r="AD1291" s="2">
        <v>-27.004999999999999</v>
      </c>
      <c r="AE1291" s="2">
        <v>7</v>
      </c>
      <c r="AF1291" s="2">
        <v>38.74</v>
      </c>
      <c r="AG1291" s="2">
        <v>88722</v>
      </c>
      <c r="AH1291" s="7" t="str">
        <f>IF(COUNTIF(Returns!$A$2:$A$1635,Orders!AG1291)&gt;0,"Returned","Not Returned")</f>
        <v>Not Returned</v>
      </c>
    </row>
    <row r="1292" spans="5:34" ht="12.75" customHeight="1" thickTop="1" thickBot="1" x14ac:dyDescent="0.3">
      <c r="E1292" s="11">
        <v>25456</v>
      </c>
      <c r="F1292" s="12" t="s">
        <v>56</v>
      </c>
      <c r="G1292" s="12">
        <v>0.06</v>
      </c>
      <c r="H1292" s="12">
        <v>28.53</v>
      </c>
      <c r="I1292" s="12">
        <v>1.49</v>
      </c>
      <c r="J1292" s="12">
        <v>2330</v>
      </c>
      <c r="K1292" s="7" t="str">
        <f>IF(COUNTIF(Table1[Customer ID],Table1[[#This Row],[Customer ID]])&gt;1,"Repeat Customer","One-Time Customer")</f>
        <v>One-Time Customer</v>
      </c>
      <c r="L1292" s="12" t="s">
        <v>2200</v>
      </c>
      <c r="M1292" s="12" t="s">
        <v>49</v>
      </c>
      <c r="N1292" s="12" t="s">
        <v>40</v>
      </c>
      <c r="O1292" s="12" t="s">
        <v>29</v>
      </c>
      <c r="P1292" s="12" t="s">
        <v>109</v>
      </c>
      <c r="Q1292" s="12" t="s">
        <v>59</v>
      </c>
      <c r="R1292" s="12" t="s">
        <v>332</v>
      </c>
      <c r="S1292" s="12">
        <v>0.38</v>
      </c>
      <c r="T1292" s="7">
        <f>Table1[[#This Row],[Profit]]/Table1[[#This Row],[Sales]]</f>
        <v>0.55662987545678277</v>
      </c>
      <c r="U1292" s="12" t="s">
        <v>33</v>
      </c>
      <c r="V1292" s="12" t="s">
        <v>61</v>
      </c>
      <c r="W1292" s="12" t="s">
        <v>330</v>
      </c>
      <c r="X1292" s="12" t="s">
        <v>2201</v>
      </c>
      <c r="Y1292" s="12">
        <v>52302</v>
      </c>
      <c r="Z1292" s="13">
        <v>42087</v>
      </c>
      <c r="AA1292" s="14" t="str">
        <f>TEXT(Table1[[#This Row],[Order Date]],"mmmm")</f>
        <v>March</v>
      </c>
      <c r="AB1292" s="8" t="str">
        <f>TEXT(Table1[[#This Row],[Order Date]],"yyyy")</f>
        <v>2015</v>
      </c>
      <c r="AC1292" s="13">
        <v>42090</v>
      </c>
      <c r="AD1292" s="12">
        <v>74.638500000000008</v>
      </c>
      <c r="AE1292" s="12">
        <v>5</v>
      </c>
      <c r="AF1292" s="12">
        <v>134.09</v>
      </c>
      <c r="AG1292" s="12">
        <v>90964</v>
      </c>
      <c r="AH1292" s="7" t="str">
        <f>IF(COUNTIF(Returns!$A$2:$A$1635,Orders!AG1292)&gt;0,"Returned","Not Returned")</f>
        <v>Not Returned</v>
      </c>
    </row>
    <row r="1293" spans="5:34" ht="12.75" customHeight="1" thickTop="1" thickBot="1" x14ac:dyDescent="0.3">
      <c r="E1293" s="9">
        <v>19441</v>
      </c>
      <c r="F1293" s="2" t="s">
        <v>25</v>
      </c>
      <c r="G1293" s="2">
        <v>0.06</v>
      </c>
      <c r="H1293" s="2">
        <v>180.98</v>
      </c>
      <c r="I1293" s="2">
        <v>26.2</v>
      </c>
      <c r="J1293" s="2">
        <v>2333</v>
      </c>
      <c r="K1293" s="7" t="str">
        <f>IF(COUNTIF(Table1[Customer ID],Table1[[#This Row],[Customer ID]])&gt;1,"Repeat Customer","One-Time Customer")</f>
        <v>One-Time Customer</v>
      </c>
      <c r="L1293" s="2" t="s">
        <v>2202</v>
      </c>
      <c r="M1293" s="2" t="s">
        <v>39</v>
      </c>
      <c r="N1293" s="2" t="s">
        <v>58</v>
      </c>
      <c r="O1293" s="2" t="s">
        <v>41</v>
      </c>
      <c r="P1293" s="2" t="s">
        <v>42</v>
      </c>
      <c r="Q1293" s="2" t="s">
        <v>43</v>
      </c>
      <c r="R1293" s="2" t="s">
        <v>241</v>
      </c>
      <c r="S1293" s="2">
        <v>0.59</v>
      </c>
      <c r="T1293" s="7">
        <f>Table1[[#This Row],[Profit]]/Table1[[#This Row],[Sales]]</f>
        <v>-0.63753716163354723</v>
      </c>
      <c r="U1293" s="2" t="s">
        <v>33</v>
      </c>
      <c r="V1293" s="2" t="s">
        <v>61</v>
      </c>
      <c r="W1293" s="2" t="s">
        <v>1858</v>
      </c>
      <c r="X1293" s="2" t="s">
        <v>2203</v>
      </c>
      <c r="Y1293" s="2">
        <v>54302</v>
      </c>
      <c r="Z1293" s="10">
        <v>42178</v>
      </c>
      <c r="AA1293" s="14" t="str">
        <f>TEXT(Table1[[#This Row],[Order Date]],"mmmm")</f>
        <v>June</v>
      </c>
      <c r="AB1293" s="8" t="str">
        <f>TEXT(Table1[[#This Row],[Order Date]],"yyyy")</f>
        <v>2015</v>
      </c>
      <c r="AC1293" s="10">
        <v>42179</v>
      </c>
      <c r="AD1293" s="2">
        <v>-122.235</v>
      </c>
      <c r="AE1293" s="2">
        <v>1</v>
      </c>
      <c r="AF1293" s="2">
        <v>191.73</v>
      </c>
      <c r="AG1293" s="2">
        <v>89611</v>
      </c>
      <c r="AH1293" s="7" t="str">
        <f>IF(COUNTIF(Returns!$A$2:$A$1635,Orders!AG1293)&gt;0,"Returned","Not Returned")</f>
        <v>Not Returned</v>
      </c>
    </row>
    <row r="1294" spans="5:34" ht="12.75" customHeight="1" thickTop="1" thickBot="1" x14ac:dyDescent="0.3">
      <c r="E1294" s="11">
        <v>23721</v>
      </c>
      <c r="F1294" s="12" t="s">
        <v>106</v>
      </c>
      <c r="G1294" s="12">
        <v>0.06</v>
      </c>
      <c r="H1294" s="12">
        <v>60.65</v>
      </c>
      <c r="I1294" s="12">
        <v>12.23</v>
      </c>
      <c r="J1294" s="12">
        <v>2334</v>
      </c>
      <c r="K1294" s="7" t="str">
        <f>IF(COUNTIF(Table1[Customer ID],Table1[[#This Row],[Customer ID]])&gt;1,"Repeat Customer","One-Time Customer")</f>
        <v>Repeat Customer</v>
      </c>
      <c r="L1294" s="12" t="s">
        <v>2204</v>
      </c>
      <c r="M1294" s="12" t="s">
        <v>49</v>
      </c>
      <c r="N1294" s="12" t="s">
        <v>114</v>
      </c>
      <c r="O1294" s="12" t="s">
        <v>41</v>
      </c>
      <c r="P1294" s="12" t="s">
        <v>50</v>
      </c>
      <c r="Q1294" s="12" t="s">
        <v>86</v>
      </c>
      <c r="R1294" s="12" t="s">
        <v>1761</v>
      </c>
      <c r="S1294" s="12">
        <v>0.64</v>
      </c>
      <c r="T1294" s="7">
        <f>Table1[[#This Row],[Profit]]/Table1[[#This Row],[Sales]]</f>
        <v>0.69</v>
      </c>
      <c r="U1294" s="12" t="s">
        <v>33</v>
      </c>
      <c r="V1294" s="12" t="s">
        <v>61</v>
      </c>
      <c r="W1294" s="12" t="s">
        <v>1858</v>
      </c>
      <c r="X1294" s="12" t="s">
        <v>2205</v>
      </c>
      <c r="Y1294" s="12">
        <v>53220</v>
      </c>
      <c r="Z1294" s="13">
        <v>42100</v>
      </c>
      <c r="AA1294" s="14" t="str">
        <f>TEXT(Table1[[#This Row],[Order Date]],"mmmm")</f>
        <v>April</v>
      </c>
      <c r="AB1294" s="8" t="str">
        <f>TEXT(Table1[[#This Row],[Order Date]],"yyyy")</f>
        <v>2015</v>
      </c>
      <c r="AC1294" s="13">
        <v>42102</v>
      </c>
      <c r="AD1294" s="12">
        <v>427.00649999999996</v>
      </c>
      <c r="AE1294" s="12">
        <v>10</v>
      </c>
      <c r="AF1294" s="12">
        <v>618.85</v>
      </c>
      <c r="AG1294" s="12">
        <v>89608</v>
      </c>
      <c r="AH1294" s="7" t="str">
        <f>IF(COUNTIF(Returns!$A$2:$A$1635,Orders!AG1294)&gt;0,"Returned","Not Returned")</f>
        <v>Not Returned</v>
      </c>
    </row>
    <row r="1295" spans="5:34" ht="12.75" customHeight="1" thickTop="1" thickBot="1" x14ac:dyDescent="0.3">
      <c r="E1295" s="9">
        <v>23693</v>
      </c>
      <c r="F1295" s="2" t="s">
        <v>37</v>
      </c>
      <c r="G1295" s="2">
        <v>0.05</v>
      </c>
      <c r="H1295" s="2">
        <v>14.81</v>
      </c>
      <c r="I1295" s="2">
        <v>13.32</v>
      </c>
      <c r="J1295" s="2">
        <v>2334</v>
      </c>
      <c r="K1295" s="7" t="str">
        <f>IF(COUNTIF(Table1[Customer ID],Table1[[#This Row],[Customer ID]])&gt;1,"Repeat Customer","One-Time Customer")</f>
        <v>Repeat Customer</v>
      </c>
      <c r="L1295" s="2" t="s">
        <v>2204</v>
      </c>
      <c r="M1295" s="2" t="s">
        <v>49</v>
      </c>
      <c r="N1295" s="2" t="s">
        <v>58</v>
      </c>
      <c r="O1295" s="2" t="s">
        <v>29</v>
      </c>
      <c r="P1295" s="2" t="s">
        <v>257</v>
      </c>
      <c r="Q1295" s="2" t="s">
        <v>59</v>
      </c>
      <c r="R1295" s="2" t="s">
        <v>833</v>
      </c>
      <c r="S1295" s="2">
        <v>0.43</v>
      </c>
      <c r="T1295" s="7">
        <f>Table1[[#This Row],[Profit]]/Table1[[#This Row],[Sales]]</f>
        <v>-1.6422967497198036</v>
      </c>
      <c r="U1295" s="2" t="s">
        <v>33</v>
      </c>
      <c r="V1295" s="2" t="s">
        <v>61</v>
      </c>
      <c r="W1295" s="2" t="s">
        <v>1858</v>
      </c>
      <c r="X1295" s="2" t="s">
        <v>2205</v>
      </c>
      <c r="Y1295" s="2">
        <v>53220</v>
      </c>
      <c r="Z1295" s="10">
        <v>42103</v>
      </c>
      <c r="AA1295" s="14" t="str">
        <f>TEXT(Table1[[#This Row],[Order Date]],"mmmm")</f>
        <v>April</v>
      </c>
      <c r="AB1295" s="8" t="str">
        <f>TEXT(Table1[[#This Row],[Order Date]],"yyyy")</f>
        <v>2015</v>
      </c>
      <c r="AC1295" s="10">
        <v>42105</v>
      </c>
      <c r="AD1295" s="2">
        <v>-190.49</v>
      </c>
      <c r="AE1295" s="2">
        <v>8</v>
      </c>
      <c r="AF1295" s="2">
        <v>115.99</v>
      </c>
      <c r="AG1295" s="2">
        <v>89609</v>
      </c>
      <c r="AH1295" s="7" t="str">
        <f>IF(COUNTIF(Returns!$A$2:$A$1635,Orders!AG1295)&gt;0,"Returned","Not Returned")</f>
        <v>Not Returned</v>
      </c>
    </row>
    <row r="1296" spans="5:34" ht="12.75" customHeight="1" thickTop="1" thickBot="1" x14ac:dyDescent="0.3">
      <c r="E1296" s="11">
        <v>23694</v>
      </c>
      <c r="F1296" s="12" t="s">
        <v>37</v>
      </c>
      <c r="G1296" s="12">
        <v>0.08</v>
      </c>
      <c r="H1296" s="12">
        <v>2.78</v>
      </c>
      <c r="I1296" s="12">
        <v>1.25</v>
      </c>
      <c r="J1296" s="12">
        <v>2334</v>
      </c>
      <c r="K1296" s="7" t="str">
        <f>IF(COUNTIF(Table1[Customer ID],Table1[[#This Row],[Customer ID]])&gt;1,"Repeat Customer","One-Time Customer")</f>
        <v>Repeat Customer</v>
      </c>
      <c r="L1296" s="12" t="s">
        <v>2204</v>
      </c>
      <c r="M1296" s="12" t="s">
        <v>49</v>
      </c>
      <c r="N1296" s="12" t="s">
        <v>58</v>
      </c>
      <c r="O1296" s="12" t="s">
        <v>29</v>
      </c>
      <c r="P1296" s="12" t="s">
        <v>30</v>
      </c>
      <c r="Q1296" s="12" t="s">
        <v>31</v>
      </c>
      <c r="R1296" s="12" t="s">
        <v>2206</v>
      </c>
      <c r="S1296" s="12">
        <v>0.59</v>
      </c>
      <c r="T1296" s="7">
        <f>Table1[[#This Row],[Profit]]/Table1[[#This Row],[Sales]]</f>
        <v>-0.45066803699897223</v>
      </c>
      <c r="U1296" s="12" t="s">
        <v>33</v>
      </c>
      <c r="V1296" s="12" t="s">
        <v>61</v>
      </c>
      <c r="W1296" s="12" t="s">
        <v>1858</v>
      </c>
      <c r="X1296" s="12" t="s">
        <v>2205</v>
      </c>
      <c r="Y1296" s="12">
        <v>53220</v>
      </c>
      <c r="Z1296" s="13">
        <v>42103</v>
      </c>
      <c r="AA1296" s="14" t="str">
        <f>TEXT(Table1[[#This Row],[Order Date]],"mmmm")</f>
        <v>April</v>
      </c>
      <c r="AB1296" s="8" t="str">
        <f>TEXT(Table1[[#This Row],[Order Date]],"yyyy")</f>
        <v>2015</v>
      </c>
      <c r="AC1296" s="13">
        <v>42104</v>
      </c>
      <c r="AD1296" s="12">
        <v>-8.77</v>
      </c>
      <c r="AE1296" s="12">
        <v>7</v>
      </c>
      <c r="AF1296" s="12">
        <v>19.46</v>
      </c>
      <c r="AG1296" s="12">
        <v>89609</v>
      </c>
      <c r="AH1296" s="7" t="str">
        <f>IF(COUNTIF(Returns!$A$2:$A$1635,Orders!AG1296)&gt;0,"Returned","Not Returned")</f>
        <v>Not Returned</v>
      </c>
    </row>
    <row r="1297" spans="5:34" ht="12.75" customHeight="1" thickTop="1" thickBot="1" x14ac:dyDescent="0.3">
      <c r="E1297" s="9">
        <v>24952</v>
      </c>
      <c r="F1297" s="2" t="s">
        <v>106</v>
      </c>
      <c r="G1297" s="2">
        <v>0.06</v>
      </c>
      <c r="H1297" s="2">
        <v>3.74</v>
      </c>
      <c r="I1297" s="2">
        <v>0.94</v>
      </c>
      <c r="J1297" s="2">
        <v>2334</v>
      </c>
      <c r="K1297" s="7" t="str">
        <f>IF(COUNTIF(Table1[Customer ID],Table1[[#This Row],[Customer ID]])&gt;1,"Repeat Customer","One-Time Customer")</f>
        <v>Repeat Customer</v>
      </c>
      <c r="L1297" s="2" t="s">
        <v>2204</v>
      </c>
      <c r="M1297" s="2" t="s">
        <v>49</v>
      </c>
      <c r="N1297" s="2" t="s">
        <v>40</v>
      </c>
      <c r="O1297" s="2" t="s">
        <v>29</v>
      </c>
      <c r="P1297" s="2" t="s">
        <v>66</v>
      </c>
      <c r="Q1297" s="2" t="s">
        <v>31</v>
      </c>
      <c r="R1297" s="2" t="s">
        <v>2207</v>
      </c>
      <c r="S1297" s="2">
        <v>0.83</v>
      </c>
      <c r="T1297" s="7">
        <f>Table1[[#This Row],[Profit]]/Table1[[#This Row],[Sales]]</f>
        <v>-0.17173184357541899</v>
      </c>
      <c r="U1297" s="2" t="s">
        <v>33</v>
      </c>
      <c r="V1297" s="2" t="s">
        <v>61</v>
      </c>
      <c r="W1297" s="2" t="s">
        <v>1858</v>
      </c>
      <c r="X1297" s="2" t="s">
        <v>2205</v>
      </c>
      <c r="Y1297" s="2">
        <v>53220</v>
      </c>
      <c r="Z1297" s="10">
        <v>42157</v>
      </c>
      <c r="AA1297" s="14" t="str">
        <f>TEXT(Table1[[#This Row],[Order Date]],"mmmm")</f>
        <v>June</v>
      </c>
      <c r="AB1297" s="8" t="str">
        <f>TEXT(Table1[[#This Row],[Order Date]],"yyyy")</f>
        <v>2015</v>
      </c>
      <c r="AC1297" s="10">
        <v>42164</v>
      </c>
      <c r="AD1297" s="2">
        <v>-7.6849999999999996</v>
      </c>
      <c r="AE1297" s="2">
        <v>12</v>
      </c>
      <c r="AF1297" s="2">
        <v>44.75</v>
      </c>
      <c r="AG1297" s="2">
        <v>89610</v>
      </c>
      <c r="AH1297" s="7" t="str">
        <f>IF(COUNTIF(Returns!$A$2:$A$1635,Orders!AG1297)&gt;0,"Returned","Not Returned")</f>
        <v>Not Returned</v>
      </c>
    </row>
    <row r="1298" spans="5:34" ht="12.75" customHeight="1" thickTop="1" thickBot="1" x14ac:dyDescent="0.3">
      <c r="E1298" s="11">
        <v>25241</v>
      </c>
      <c r="F1298" s="12" t="s">
        <v>47</v>
      </c>
      <c r="G1298" s="12">
        <v>0.06</v>
      </c>
      <c r="H1298" s="12">
        <v>2.08</v>
      </c>
      <c r="I1298" s="12">
        <v>5.33</v>
      </c>
      <c r="J1298" s="12">
        <v>2338</v>
      </c>
      <c r="K1298" s="7" t="str">
        <f>IF(COUNTIF(Table1[Customer ID],Table1[[#This Row],[Customer ID]])&gt;1,"Repeat Customer","One-Time Customer")</f>
        <v>Repeat Customer</v>
      </c>
      <c r="L1298" s="12" t="s">
        <v>2208</v>
      </c>
      <c r="M1298" s="12" t="s">
        <v>49</v>
      </c>
      <c r="N1298" s="12" t="s">
        <v>40</v>
      </c>
      <c r="O1298" s="12" t="s">
        <v>41</v>
      </c>
      <c r="P1298" s="12" t="s">
        <v>50</v>
      </c>
      <c r="Q1298" s="12" t="s">
        <v>59</v>
      </c>
      <c r="R1298" s="12" t="s">
        <v>744</v>
      </c>
      <c r="S1298" s="12">
        <v>0.43</v>
      </c>
      <c r="T1298" s="7">
        <f>Table1[[#This Row],[Profit]]/Table1[[#This Row],[Sales]]</f>
        <v>-8.9446587215601294</v>
      </c>
      <c r="U1298" s="12" t="s">
        <v>33</v>
      </c>
      <c r="V1298" s="12" t="s">
        <v>53</v>
      </c>
      <c r="W1298" s="12" t="s">
        <v>415</v>
      </c>
      <c r="X1298" s="12" t="s">
        <v>2109</v>
      </c>
      <c r="Y1298" s="12">
        <v>20740</v>
      </c>
      <c r="Z1298" s="13">
        <v>42017</v>
      </c>
      <c r="AA1298" s="14" t="str">
        <f>TEXT(Table1[[#This Row],[Order Date]],"mmmm")</f>
        <v>January</v>
      </c>
      <c r="AB1298" s="8" t="str">
        <f>TEXT(Table1[[#This Row],[Order Date]],"yyyy")</f>
        <v>2015</v>
      </c>
      <c r="AC1298" s="13">
        <v>42017</v>
      </c>
      <c r="AD1298" s="12">
        <v>-82.559200000000004</v>
      </c>
      <c r="AE1298" s="12">
        <v>4</v>
      </c>
      <c r="AF1298" s="12">
        <v>9.23</v>
      </c>
      <c r="AG1298" s="12">
        <v>91480</v>
      </c>
      <c r="AH1298" s="7" t="str">
        <f>IF(COUNTIF(Returns!$A$2:$A$1635,Orders!AG1298)&gt;0,"Returned","Not Returned")</f>
        <v>Not Returned</v>
      </c>
    </row>
    <row r="1299" spans="5:34" ht="12.75" customHeight="1" thickTop="1" thickBot="1" x14ac:dyDescent="0.3">
      <c r="E1299" s="9">
        <v>26137</v>
      </c>
      <c r="F1299" s="2" t="s">
        <v>25</v>
      </c>
      <c r="G1299" s="2">
        <v>0.1</v>
      </c>
      <c r="H1299" s="2">
        <v>6.75</v>
      </c>
      <c r="I1299" s="2">
        <v>2.99</v>
      </c>
      <c r="J1299" s="2">
        <v>2338</v>
      </c>
      <c r="K1299" s="7" t="str">
        <f>IF(COUNTIF(Table1[Customer ID],Table1[[#This Row],[Customer ID]])&gt;1,"Repeat Customer","One-Time Customer")</f>
        <v>Repeat Customer</v>
      </c>
      <c r="L1299" s="2" t="s">
        <v>2208</v>
      </c>
      <c r="M1299" s="2" t="s">
        <v>49</v>
      </c>
      <c r="N1299" s="2" t="s">
        <v>40</v>
      </c>
      <c r="O1299" s="2" t="s">
        <v>29</v>
      </c>
      <c r="P1299" s="2" t="s">
        <v>109</v>
      </c>
      <c r="Q1299" s="2" t="s">
        <v>59</v>
      </c>
      <c r="R1299" s="2" t="s">
        <v>2209</v>
      </c>
      <c r="S1299" s="2">
        <v>0.35</v>
      </c>
      <c r="T1299" s="7">
        <f>Table1[[#This Row],[Profit]]/Table1[[#This Row],[Sales]]</f>
        <v>0.18878081764277543</v>
      </c>
      <c r="U1299" s="2" t="s">
        <v>33</v>
      </c>
      <c r="V1299" s="2" t="s">
        <v>53</v>
      </c>
      <c r="W1299" s="2" t="s">
        <v>415</v>
      </c>
      <c r="X1299" s="2" t="s">
        <v>2109</v>
      </c>
      <c r="Y1299" s="2">
        <v>20740</v>
      </c>
      <c r="Z1299" s="10">
        <v>42092</v>
      </c>
      <c r="AA1299" s="14" t="str">
        <f>TEXT(Table1[[#This Row],[Order Date]],"mmmm")</f>
        <v>March</v>
      </c>
      <c r="AB1299" s="8" t="str">
        <f>TEXT(Table1[[#This Row],[Order Date]],"yyyy")</f>
        <v>2015</v>
      </c>
      <c r="AC1299" s="10">
        <v>42092</v>
      </c>
      <c r="AD1299" s="2">
        <v>18.147500000000001</v>
      </c>
      <c r="AE1299" s="2">
        <v>15</v>
      </c>
      <c r="AF1299" s="2">
        <v>96.13</v>
      </c>
      <c r="AG1299" s="2">
        <v>91481</v>
      </c>
      <c r="AH1299" s="7" t="str">
        <f>IF(COUNTIF(Returns!$A$2:$A$1635,Orders!AG1299)&gt;0,"Returned","Not Returned")</f>
        <v>Not Returned</v>
      </c>
    </row>
    <row r="1300" spans="5:34" ht="12.75" customHeight="1" thickTop="1" thickBot="1" x14ac:dyDescent="0.3">
      <c r="E1300" s="11">
        <v>22526</v>
      </c>
      <c r="F1300" s="12" t="s">
        <v>56</v>
      </c>
      <c r="G1300" s="12">
        <v>0.05</v>
      </c>
      <c r="H1300" s="12">
        <v>11.58</v>
      </c>
      <c r="I1300" s="12">
        <v>6.97</v>
      </c>
      <c r="J1300" s="12">
        <v>2339</v>
      </c>
      <c r="K1300" s="7" t="str">
        <f>IF(COUNTIF(Table1[Customer ID],Table1[[#This Row],[Customer ID]])&gt;1,"Repeat Customer","One-Time Customer")</f>
        <v>One-Time Customer</v>
      </c>
      <c r="L1300" s="12" t="s">
        <v>2210</v>
      </c>
      <c r="M1300" s="12" t="s">
        <v>49</v>
      </c>
      <c r="N1300" s="12" t="s">
        <v>40</v>
      </c>
      <c r="O1300" s="12" t="s">
        <v>29</v>
      </c>
      <c r="P1300" s="12" t="s">
        <v>69</v>
      </c>
      <c r="Q1300" s="12" t="s">
        <v>59</v>
      </c>
      <c r="R1300" s="12" t="s">
        <v>686</v>
      </c>
      <c r="S1300" s="12">
        <v>0.35</v>
      </c>
      <c r="T1300" s="7">
        <f>Table1[[#This Row],[Profit]]/Table1[[#This Row],[Sales]]</f>
        <v>3.7939426717144439E-2</v>
      </c>
      <c r="U1300" s="12" t="s">
        <v>33</v>
      </c>
      <c r="V1300" s="12" t="s">
        <v>61</v>
      </c>
      <c r="W1300" s="12" t="s">
        <v>130</v>
      </c>
      <c r="X1300" s="12" t="s">
        <v>2211</v>
      </c>
      <c r="Y1300" s="12">
        <v>77015</v>
      </c>
      <c r="Z1300" s="13">
        <v>42149</v>
      </c>
      <c r="AA1300" s="14" t="str">
        <f>TEXT(Table1[[#This Row],[Order Date]],"mmmm")</f>
        <v>May</v>
      </c>
      <c r="AB1300" s="8" t="str">
        <f>TEXT(Table1[[#This Row],[Order Date]],"yyyy")</f>
        <v>2015</v>
      </c>
      <c r="AC1300" s="13">
        <v>42152</v>
      </c>
      <c r="AD1300" s="12">
        <v>2.8060000000000027</v>
      </c>
      <c r="AE1300" s="12">
        <v>6</v>
      </c>
      <c r="AF1300" s="12">
        <v>73.959999999999994</v>
      </c>
      <c r="AG1300" s="12">
        <v>91482</v>
      </c>
      <c r="AH1300" s="7" t="str">
        <f>IF(COUNTIF(Returns!$A$2:$A$1635,Orders!AG1300)&gt;0,"Returned","Not Returned")</f>
        <v>Not Returned</v>
      </c>
    </row>
    <row r="1301" spans="5:34" ht="12.75" customHeight="1" thickTop="1" thickBot="1" x14ac:dyDescent="0.3">
      <c r="E1301" s="9">
        <v>19052</v>
      </c>
      <c r="F1301" s="2" t="s">
        <v>56</v>
      </c>
      <c r="G1301" s="2">
        <v>7.0000000000000007E-2</v>
      </c>
      <c r="H1301" s="2">
        <v>200.98</v>
      </c>
      <c r="I1301" s="2">
        <v>23.76</v>
      </c>
      <c r="J1301" s="2">
        <v>2345</v>
      </c>
      <c r="K1301" s="7" t="str">
        <f>IF(COUNTIF(Table1[Customer ID],Table1[[#This Row],[Customer ID]])&gt;1,"Repeat Customer","One-Time Customer")</f>
        <v>Repeat Customer</v>
      </c>
      <c r="L1301" s="2" t="s">
        <v>2212</v>
      </c>
      <c r="M1301" s="2" t="s">
        <v>39</v>
      </c>
      <c r="N1301" s="2" t="s">
        <v>28</v>
      </c>
      <c r="O1301" s="2" t="s">
        <v>41</v>
      </c>
      <c r="P1301" s="2" t="s">
        <v>42</v>
      </c>
      <c r="Q1301" s="2" t="s">
        <v>43</v>
      </c>
      <c r="R1301" s="2" t="s">
        <v>2213</v>
      </c>
      <c r="S1301" s="2">
        <v>0.57999999999999996</v>
      </c>
      <c r="T1301" s="7">
        <f>Table1[[#This Row],[Profit]]/Table1[[#This Row],[Sales]]</f>
        <v>-7.3329641729885375E-2</v>
      </c>
      <c r="U1301" s="2" t="s">
        <v>33</v>
      </c>
      <c r="V1301" s="2" t="s">
        <v>136</v>
      </c>
      <c r="W1301" s="2" t="s">
        <v>613</v>
      </c>
      <c r="X1301" s="2" t="s">
        <v>2129</v>
      </c>
      <c r="Y1301" s="2">
        <v>42003</v>
      </c>
      <c r="Z1301" s="10">
        <v>42077</v>
      </c>
      <c r="AA1301" s="14" t="str">
        <f>TEXT(Table1[[#This Row],[Order Date]],"mmmm")</f>
        <v>March</v>
      </c>
      <c r="AB1301" s="8" t="str">
        <f>TEXT(Table1[[#This Row],[Order Date]],"yyyy")</f>
        <v>2015</v>
      </c>
      <c r="AC1301" s="10">
        <v>42078</v>
      </c>
      <c r="AD1301" s="2">
        <v>-132.42600000000002</v>
      </c>
      <c r="AE1301" s="2">
        <v>9</v>
      </c>
      <c r="AF1301" s="2">
        <v>1805.9</v>
      </c>
      <c r="AG1301" s="2">
        <v>89504</v>
      </c>
      <c r="AH1301" s="7" t="str">
        <f>IF(COUNTIF(Returns!$A$2:$A$1635,Orders!AG1301)&gt;0,"Returned","Not Returned")</f>
        <v>Not Returned</v>
      </c>
    </row>
    <row r="1302" spans="5:34" ht="12.75" customHeight="1" thickTop="1" thickBot="1" x14ac:dyDescent="0.3">
      <c r="E1302" s="11">
        <v>19053</v>
      </c>
      <c r="F1302" s="12" t="s">
        <v>56</v>
      </c>
      <c r="G1302" s="12">
        <v>0.02</v>
      </c>
      <c r="H1302" s="12">
        <v>179.29</v>
      </c>
      <c r="I1302" s="12">
        <v>29.21</v>
      </c>
      <c r="J1302" s="12">
        <v>2345</v>
      </c>
      <c r="K1302" s="7" t="str">
        <f>IF(COUNTIF(Table1[Customer ID],Table1[[#This Row],[Customer ID]])&gt;1,"Repeat Customer","One-Time Customer")</f>
        <v>Repeat Customer</v>
      </c>
      <c r="L1302" s="12" t="s">
        <v>2212</v>
      </c>
      <c r="M1302" s="12" t="s">
        <v>39</v>
      </c>
      <c r="N1302" s="12" t="s">
        <v>28</v>
      </c>
      <c r="O1302" s="12" t="s">
        <v>41</v>
      </c>
      <c r="P1302" s="12" t="s">
        <v>152</v>
      </c>
      <c r="Q1302" s="12" t="s">
        <v>121</v>
      </c>
      <c r="R1302" s="12" t="s">
        <v>629</v>
      </c>
      <c r="S1302" s="12">
        <v>0.76</v>
      </c>
      <c r="T1302" s="7">
        <f>Table1[[#This Row],[Profit]]/Table1[[#This Row],[Sales]]</f>
        <v>-1.3205613178767539</v>
      </c>
      <c r="U1302" s="12" t="s">
        <v>33</v>
      </c>
      <c r="V1302" s="12" t="s">
        <v>136</v>
      </c>
      <c r="W1302" s="12" t="s">
        <v>613</v>
      </c>
      <c r="X1302" s="12" t="s">
        <v>2129</v>
      </c>
      <c r="Y1302" s="12">
        <v>42003</v>
      </c>
      <c r="Z1302" s="13">
        <v>42077</v>
      </c>
      <c r="AA1302" s="14" t="str">
        <f>TEXT(Table1[[#This Row],[Order Date]],"mmmm")</f>
        <v>March</v>
      </c>
      <c r="AB1302" s="8" t="str">
        <f>TEXT(Table1[[#This Row],[Order Date]],"yyyy")</f>
        <v>2015</v>
      </c>
      <c r="AC1302" s="13">
        <v>42077</v>
      </c>
      <c r="AD1302" s="12">
        <v>-411.23599999999999</v>
      </c>
      <c r="AE1302" s="12">
        <v>2</v>
      </c>
      <c r="AF1302" s="12">
        <v>311.41000000000003</v>
      </c>
      <c r="AG1302" s="12">
        <v>89504</v>
      </c>
      <c r="AH1302" s="7" t="str">
        <f>IF(COUNTIF(Returns!$A$2:$A$1635,Orders!AG1302)&gt;0,"Returned","Not Returned")</f>
        <v>Not Returned</v>
      </c>
    </row>
    <row r="1303" spans="5:34" ht="12.75" customHeight="1" thickTop="1" thickBot="1" x14ac:dyDescent="0.3">
      <c r="E1303" s="9">
        <v>20776</v>
      </c>
      <c r="F1303" s="2" t="s">
        <v>106</v>
      </c>
      <c r="G1303" s="2">
        <v>0.03</v>
      </c>
      <c r="H1303" s="2">
        <v>297.64</v>
      </c>
      <c r="I1303" s="2">
        <v>14.7</v>
      </c>
      <c r="J1303" s="2">
        <v>2346</v>
      </c>
      <c r="K1303" s="7" t="str">
        <f>IF(COUNTIF(Table1[Customer ID],Table1[[#This Row],[Customer ID]])&gt;1,"Repeat Customer","One-Time Customer")</f>
        <v>Repeat Customer</v>
      </c>
      <c r="L1303" s="2" t="s">
        <v>2214</v>
      </c>
      <c r="M1303" s="2" t="s">
        <v>39</v>
      </c>
      <c r="N1303" s="2" t="s">
        <v>28</v>
      </c>
      <c r="O1303" s="2" t="s">
        <v>77</v>
      </c>
      <c r="P1303" s="2" t="s">
        <v>85</v>
      </c>
      <c r="Q1303" s="2" t="s">
        <v>43</v>
      </c>
      <c r="R1303" s="2" t="s">
        <v>565</v>
      </c>
      <c r="S1303" s="2">
        <v>0.56999999999999995</v>
      </c>
      <c r="T1303" s="7">
        <f>Table1[[#This Row],[Profit]]/Table1[[#This Row],[Sales]]</f>
        <v>-1.3210504309356495E-2</v>
      </c>
      <c r="U1303" s="2" t="s">
        <v>33</v>
      </c>
      <c r="V1303" s="2" t="s">
        <v>136</v>
      </c>
      <c r="W1303" s="2" t="s">
        <v>613</v>
      </c>
      <c r="X1303" s="2" t="s">
        <v>2215</v>
      </c>
      <c r="Y1303" s="2">
        <v>40258</v>
      </c>
      <c r="Z1303" s="10">
        <v>42014</v>
      </c>
      <c r="AA1303" s="14" t="str">
        <f>TEXT(Table1[[#This Row],[Order Date]],"mmmm")</f>
        <v>January</v>
      </c>
      <c r="AB1303" s="8" t="str">
        <f>TEXT(Table1[[#This Row],[Order Date]],"yyyy")</f>
        <v>2015</v>
      </c>
      <c r="AC1303" s="10">
        <v>42019</v>
      </c>
      <c r="AD1303" s="2">
        <v>-48.971999999999994</v>
      </c>
      <c r="AE1303" s="2">
        <v>12</v>
      </c>
      <c r="AF1303" s="2">
        <v>3707.05</v>
      </c>
      <c r="AG1303" s="2">
        <v>89503</v>
      </c>
      <c r="AH1303" s="7" t="str">
        <f>IF(COUNTIF(Returns!$A$2:$A$1635,Orders!AG1303)&gt;0,"Returned","Not Returned")</f>
        <v>Not Returned</v>
      </c>
    </row>
    <row r="1304" spans="5:34" ht="12.75" customHeight="1" thickTop="1" thickBot="1" x14ac:dyDescent="0.3">
      <c r="E1304" s="11">
        <v>21627</v>
      </c>
      <c r="F1304" s="12" t="s">
        <v>25</v>
      </c>
      <c r="G1304" s="12">
        <v>0.1</v>
      </c>
      <c r="H1304" s="12">
        <v>218.75</v>
      </c>
      <c r="I1304" s="12">
        <v>69.64</v>
      </c>
      <c r="J1304" s="12">
        <v>2346</v>
      </c>
      <c r="K1304" s="7" t="str">
        <f>IF(COUNTIF(Table1[Customer ID],Table1[[#This Row],[Customer ID]])&gt;1,"Repeat Customer","One-Time Customer")</f>
        <v>Repeat Customer</v>
      </c>
      <c r="L1304" s="12" t="s">
        <v>2214</v>
      </c>
      <c r="M1304" s="12" t="s">
        <v>39</v>
      </c>
      <c r="N1304" s="12" t="s">
        <v>28</v>
      </c>
      <c r="O1304" s="12" t="s">
        <v>41</v>
      </c>
      <c r="P1304" s="12" t="s">
        <v>152</v>
      </c>
      <c r="Q1304" s="12" t="s">
        <v>121</v>
      </c>
      <c r="R1304" s="12" t="s">
        <v>655</v>
      </c>
      <c r="S1304" s="12">
        <v>0.77</v>
      </c>
      <c r="T1304" s="7">
        <f>Table1[[#This Row],[Profit]]/Table1[[#This Row],[Sales]]</f>
        <v>2.2208200543280644E-2</v>
      </c>
      <c r="U1304" s="12" t="s">
        <v>33</v>
      </c>
      <c r="V1304" s="12" t="s">
        <v>136</v>
      </c>
      <c r="W1304" s="12" t="s">
        <v>613</v>
      </c>
      <c r="X1304" s="12" t="s">
        <v>2215</v>
      </c>
      <c r="Y1304" s="12">
        <v>40258</v>
      </c>
      <c r="Z1304" s="13">
        <v>42144</v>
      </c>
      <c r="AA1304" s="14" t="str">
        <f>TEXT(Table1[[#This Row],[Order Date]],"mmmm")</f>
        <v>May</v>
      </c>
      <c r="AB1304" s="8" t="str">
        <f>TEXT(Table1[[#This Row],[Order Date]],"yyyy")</f>
        <v>2015</v>
      </c>
      <c r="AC1304" s="13">
        <v>42145</v>
      </c>
      <c r="AD1304" s="12">
        <v>62.297999999999995</v>
      </c>
      <c r="AE1304" s="12">
        <v>17</v>
      </c>
      <c r="AF1304" s="12">
        <v>2805.18</v>
      </c>
      <c r="AG1304" s="12">
        <v>89505</v>
      </c>
      <c r="AH1304" s="7" t="str">
        <f>IF(COUNTIF(Returns!$A$2:$A$1635,Orders!AG1304)&gt;0,"Returned","Not Returned")</f>
        <v>Not Returned</v>
      </c>
    </row>
    <row r="1305" spans="5:34" ht="12.75" customHeight="1" thickTop="1" thickBot="1" x14ac:dyDescent="0.3">
      <c r="E1305" s="9">
        <v>18675</v>
      </c>
      <c r="F1305" s="2" t="s">
        <v>47</v>
      </c>
      <c r="G1305" s="2">
        <v>0.08</v>
      </c>
      <c r="H1305" s="2">
        <v>6.48</v>
      </c>
      <c r="I1305" s="2">
        <v>7.49</v>
      </c>
      <c r="J1305" s="2">
        <v>2351</v>
      </c>
      <c r="K1305" s="7" t="str">
        <f>IF(COUNTIF(Table1[Customer ID],Table1[[#This Row],[Customer ID]])&gt;1,"Repeat Customer","One-Time Customer")</f>
        <v>One-Time Customer</v>
      </c>
      <c r="L1305" s="2" t="s">
        <v>2216</v>
      </c>
      <c r="M1305" s="2" t="s">
        <v>49</v>
      </c>
      <c r="N1305" s="2" t="s">
        <v>28</v>
      </c>
      <c r="O1305" s="2" t="s">
        <v>29</v>
      </c>
      <c r="P1305" s="2" t="s">
        <v>93</v>
      </c>
      <c r="Q1305" s="2" t="s">
        <v>59</v>
      </c>
      <c r="R1305" s="2" t="s">
        <v>1950</v>
      </c>
      <c r="S1305" s="2">
        <v>0.37</v>
      </c>
      <c r="T1305" s="7">
        <f>Table1[[#This Row],[Profit]]/Table1[[#This Row],[Sales]]</f>
        <v>-1.4756369032896364</v>
      </c>
      <c r="U1305" s="2" t="s">
        <v>33</v>
      </c>
      <c r="V1305" s="2" t="s">
        <v>53</v>
      </c>
      <c r="W1305" s="2" t="s">
        <v>415</v>
      </c>
      <c r="X1305" s="2" t="s">
        <v>2217</v>
      </c>
      <c r="Y1305" s="2">
        <v>21114</v>
      </c>
      <c r="Z1305" s="10">
        <v>42093</v>
      </c>
      <c r="AA1305" s="14" t="str">
        <f>TEXT(Table1[[#This Row],[Order Date]],"mmmm")</f>
        <v>March</v>
      </c>
      <c r="AB1305" s="8" t="str">
        <f>TEXT(Table1[[#This Row],[Order Date]],"yyyy")</f>
        <v>2015</v>
      </c>
      <c r="AC1305" s="10">
        <v>42096</v>
      </c>
      <c r="AD1305" s="2">
        <v>-119.32</v>
      </c>
      <c r="AE1305" s="2">
        <v>13</v>
      </c>
      <c r="AF1305" s="2">
        <v>80.86</v>
      </c>
      <c r="AG1305" s="2">
        <v>86163</v>
      </c>
      <c r="AH1305" s="7" t="str">
        <f>IF(COUNTIF(Returns!$A$2:$A$1635,Orders!AG1305)&gt;0,"Returned","Not Returned")</f>
        <v>Not Returned</v>
      </c>
    </row>
    <row r="1306" spans="5:34" ht="12.75" customHeight="1" thickTop="1" thickBot="1" x14ac:dyDescent="0.3">
      <c r="E1306" s="11">
        <v>20904</v>
      </c>
      <c r="F1306" s="12" t="s">
        <v>47</v>
      </c>
      <c r="G1306" s="12">
        <v>0.06</v>
      </c>
      <c r="H1306" s="12">
        <v>59.76</v>
      </c>
      <c r="I1306" s="12">
        <v>9.7100000000000009</v>
      </c>
      <c r="J1306" s="12">
        <v>2352</v>
      </c>
      <c r="K1306" s="7" t="str">
        <f>IF(COUNTIF(Table1[Customer ID],Table1[[#This Row],[Customer ID]])&gt;1,"Repeat Customer","One-Time Customer")</f>
        <v>Repeat Customer</v>
      </c>
      <c r="L1306" s="12" t="s">
        <v>2218</v>
      </c>
      <c r="M1306" s="12" t="s">
        <v>49</v>
      </c>
      <c r="N1306" s="12" t="s">
        <v>114</v>
      </c>
      <c r="O1306" s="12" t="s">
        <v>29</v>
      </c>
      <c r="P1306" s="12" t="s">
        <v>141</v>
      </c>
      <c r="Q1306" s="12" t="s">
        <v>59</v>
      </c>
      <c r="R1306" s="12" t="s">
        <v>1028</v>
      </c>
      <c r="S1306" s="12">
        <v>0.56999999999999995</v>
      </c>
      <c r="T1306" s="7">
        <f>Table1[[#This Row],[Profit]]/Table1[[#This Row],[Sales]]</f>
        <v>0.69</v>
      </c>
      <c r="U1306" s="12" t="s">
        <v>33</v>
      </c>
      <c r="V1306" s="12" t="s">
        <v>53</v>
      </c>
      <c r="W1306" s="12" t="s">
        <v>415</v>
      </c>
      <c r="X1306" s="12" t="s">
        <v>2219</v>
      </c>
      <c r="Y1306" s="12">
        <v>21501</v>
      </c>
      <c r="Z1306" s="13">
        <v>42175</v>
      </c>
      <c r="AA1306" s="14" t="str">
        <f>TEXT(Table1[[#This Row],[Order Date]],"mmmm")</f>
        <v>June</v>
      </c>
      <c r="AB1306" s="8" t="str">
        <f>TEXT(Table1[[#This Row],[Order Date]],"yyyy")</f>
        <v>2015</v>
      </c>
      <c r="AC1306" s="13">
        <v>42178</v>
      </c>
      <c r="AD1306" s="12">
        <v>756.67470000000003</v>
      </c>
      <c r="AE1306" s="12">
        <v>18</v>
      </c>
      <c r="AF1306" s="12">
        <v>1096.6300000000001</v>
      </c>
      <c r="AG1306" s="12">
        <v>86165</v>
      </c>
      <c r="AH1306" s="7" t="str">
        <f>IF(COUNTIF(Returns!$A$2:$A$1635,Orders!AG1306)&gt;0,"Returned","Not Returned")</f>
        <v>Not Returned</v>
      </c>
    </row>
    <row r="1307" spans="5:34" ht="12.75" customHeight="1" thickTop="1" thickBot="1" x14ac:dyDescent="0.3">
      <c r="E1307" s="9">
        <v>20905</v>
      </c>
      <c r="F1307" s="2" t="s">
        <v>47</v>
      </c>
      <c r="G1307" s="2">
        <v>7.0000000000000007E-2</v>
      </c>
      <c r="H1307" s="2">
        <v>195.99</v>
      </c>
      <c r="I1307" s="2">
        <v>4.2</v>
      </c>
      <c r="J1307" s="2">
        <v>2352</v>
      </c>
      <c r="K1307" s="7" t="str">
        <f>IF(COUNTIF(Table1[Customer ID],Table1[[#This Row],[Customer ID]])&gt;1,"Repeat Customer","One-Time Customer")</f>
        <v>Repeat Customer</v>
      </c>
      <c r="L1307" s="2" t="s">
        <v>2218</v>
      </c>
      <c r="M1307" s="2" t="s">
        <v>49</v>
      </c>
      <c r="N1307" s="2" t="s">
        <v>114</v>
      </c>
      <c r="O1307" s="2" t="s">
        <v>77</v>
      </c>
      <c r="P1307" s="2" t="s">
        <v>78</v>
      </c>
      <c r="Q1307" s="2" t="s">
        <v>59</v>
      </c>
      <c r="R1307" s="2" t="s">
        <v>2220</v>
      </c>
      <c r="S1307" s="2">
        <v>0.56000000000000005</v>
      </c>
      <c r="T1307" s="7">
        <f>Table1[[#This Row],[Profit]]/Table1[[#This Row],[Sales]]</f>
        <v>-0.35174175789407075</v>
      </c>
      <c r="U1307" s="2" t="s">
        <v>33</v>
      </c>
      <c r="V1307" s="2" t="s">
        <v>53</v>
      </c>
      <c r="W1307" s="2" t="s">
        <v>415</v>
      </c>
      <c r="X1307" s="2" t="s">
        <v>2219</v>
      </c>
      <c r="Y1307" s="2">
        <v>21501</v>
      </c>
      <c r="Z1307" s="10">
        <v>42175</v>
      </c>
      <c r="AA1307" s="14" t="str">
        <f>TEXT(Table1[[#This Row],[Order Date]],"mmmm")</f>
        <v>June</v>
      </c>
      <c r="AB1307" s="8" t="str">
        <f>TEXT(Table1[[#This Row],[Order Date]],"yyyy")</f>
        <v>2015</v>
      </c>
      <c r="AC1307" s="10">
        <v>42178</v>
      </c>
      <c r="AD1307" s="2">
        <v>-222.34299999999999</v>
      </c>
      <c r="AE1307" s="2">
        <v>4</v>
      </c>
      <c r="AF1307" s="2">
        <v>632.12</v>
      </c>
      <c r="AG1307" s="2">
        <v>86165</v>
      </c>
      <c r="AH1307" s="7" t="str">
        <f>IF(COUNTIF(Returns!$A$2:$A$1635,Orders!AG1307)&gt;0,"Returned","Not Returned")</f>
        <v>Not Returned</v>
      </c>
    </row>
    <row r="1308" spans="5:34" ht="12.75" customHeight="1" thickTop="1" thickBot="1" x14ac:dyDescent="0.3">
      <c r="E1308" s="11">
        <v>19270</v>
      </c>
      <c r="F1308" s="12" t="s">
        <v>37</v>
      </c>
      <c r="G1308" s="12">
        <v>0.09</v>
      </c>
      <c r="H1308" s="12">
        <v>71.37</v>
      </c>
      <c r="I1308" s="12">
        <v>69</v>
      </c>
      <c r="J1308" s="12">
        <v>2352</v>
      </c>
      <c r="K1308" s="7" t="str">
        <f>IF(COUNTIF(Table1[Customer ID],Table1[[#This Row],[Customer ID]])&gt;1,"Repeat Customer","One-Time Customer")</f>
        <v>Repeat Customer</v>
      </c>
      <c r="L1308" s="12" t="s">
        <v>2218</v>
      </c>
      <c r="M1308" s="12" t="s">
        <v>49</v>
      </c>
      <c r="N1308" s="12" t="s">
        <v>40</v>
      </c>
      <c r="O1308" s="12" t="s">
        <v>41</v>
      </c>
      <c r="P1308" s="12" t="s">
        <v>152</v>
      </c>
      <c r="Q1308" s="12" t="s">
        <v>236</v>
      </c>
      <c r="R1308" s="12" t="s">
        <v>2221</v>
      </c>
      <c r="S1308" s="12">
        <v>0.68</v>
      </c>
      <c r="T1308" s="7">
        <f>Table1[[#This Row],[Profit]]/Table1[[#This Row],[Sales]]</f>
        <v>-1.1797077468572044</v>
      </c>
      <c r="U1308" s="12" t="s">
        <v>33</v>
      </c>
      <c r="V1308" s="12" t="s">
        <v>53</v>
      </c>
      <c r="W1308" s="12" t="s">
        <v>415</v>
      </c>
      <c r="X1308" s="12" t="s">
        <v>2219</v>
      </c>
      <c r="Y1308" s="12">
        <v>21501</v>
      </c>
      <c r="Z1308" s="13">
        <v>42178</v>
      </c>
      <c r="AA1308" s="14" t="str">
        <f>TEXT(Table1[[#This Row],[Order Date]],"mmmm")</f>
        <v>June</v>
      </c>
      <c r="AB1308" s="8" t="str">
        <f>TEXT(Table1[[#This Row],[Order Date]],"yyyy")</f>
        <v>2015</v>
      </c>
      <c r="AC1308" s="13">
        <v>42179</v>
      </c>
      <c r="AD1308" s="12">
        <v>-1537.1356000000003</v>
      </c>
      <c r="AE1308" s="12">
        <v>19</v>
      </c>
      <c r="AF1308" s="12">
        <v>1302.98</v>
      </c>
      <c r="AG1308" s="12">
        <v>86166</v>
      </c>
      <c r="AH1308" s="7" t="str">
        <f>IF(COUNTIF(Returns!$A$2:$A$1635,Orders!AG1308)&gt;0,"Returned","Not Returned")</f>
        <v>Not Returned</v>
      </c>
    </row>
    <row r="1309" spans="5:34" ht="12.75" customHeight="1" thickTop="1" thickBot="1" x14ac:dyDescent="0.3">
      <c r="E1309" s="9">
        <v>25338</v>
      </c>
      <c r="F1309" s="2" t="s">
        <v>47</v>
      </c>
      <c r="G1309" s="2">
        <v>0.04</v>
      </c>
      <c r="H1309" s="2">
        <v>5.98</v>
      </c>
      <c r="I1309" s="2">
        <v>0.96</v>
      </c>
      <c r="J1309" s="2">
        <v>2353</v>
      </c>
      <c r="K1309" s="7" t="str">
        <f>IF(COUNTIF(Table1[Customer ID],Table1[[#This Row],[Customer ID]])&gt;1,"Repeat Customer","One-Time Customer")</f>
        <v>Repeat Customer</v>
      </c>
      <c r="L1309" s="2" t="s">
        <v>2222</v>
      </c>
      <c r="M1309" s="2" t="s">
        <v>49</v>
      </c>
      <c r="N1309" s="2" t="s">
        <v>28</v>
      </c>
      <c r="O1309" s="2" t="s">
        <v>29</v>
      </c>
      <c r="P1309" s="2" t="s">
        <v>30</v>
      </c>
      <c r="Q1309" s="2" t="s">
        <v>31</v>
      </c>
      <c r="R1309" s="2" t="s">
        <v>1819</v>
      </c>
      <c r="S1309" s="2">
        <v>0.6</v>
      </c>
      <c r="T1309" s="7">
        <f>Table1[[#This Row],[Profit]]/Table1[[#This Row],[Sales]]</f>
        <v>0.39986038394415363</v>
      </c>
      <c r="U1309" s="2" t="s">
        <v>33</v>
      </c>
      <c r="V1309" s="2" t="s">
        <v>53</v>
      </c>
      <c r="W1309" s="2" t="s">
        <v>415</v>
      </c>
      <c r="X1309" s="2" t="s">
        <v>2223</v>
      </c>
      <c r="Y1309" s="2">
        <v>21040</v>
      </c>
      <c r="Z1309" s="10">
        <v>42123</v>
      </c>
      <c r="AA1309" s="14" t="str">
        <f>TEXT(Table1[[#This Row],[Order Date]],"mmmm")</f>
        <v>April</v>
      </c>
      <c r="AB1309" s="8" t="str">
        <f>TEXT(Table1[[#This Row],[Order Date]],"yyyy")</f>
        <v>2015</v>
      </c>
      <c r="AC1309" s="10">
        <v>42124</v>
      </c>
      <c r="AD1309" s="2">
        <v>52.697600000000001</v>
      </c>
      <c r="AE1309" s="2">
        <v>22</v>
      </c>
      <c r="AF1309" s="2">
        <v>131.79</v>
      </c>
      <c r="AG1309" s="2">
        <v>86164</v>
      </c>
      <c r="AH1309" s="7" t="str">
        <f>IF(COUNTIF(Returns!$A$2:$A$1635,Orders!AG1309)&gt;0,"Returned","Not Returned")</f>
        <v>Not Returned</v>
      </c>
    </row>
    <row r="1310" spans="5:34" ht="12.75" customHeight="1" thickTop="1" thickBot="1" x14ac:dyDescent="0.3">
      <c r="E1310" s="11">
        <v>25339</v>
      </c>
      <c r="F1310" s="12" t="s">
        <v>47</v>
      </c>
      <c r="G1310" s="12">
        <v>0.01</v>
      </c>
      <c r="H1310" s="12">
        <v>20.99</v>
      </c>
      <c r="I1310" s="12">
        <v>0.99</v>
      </c>
      <c r="J1310" s="12">
        <v>2353</v>
      </c>
      <c r="K1310" s="7" t="str">
        <f>IF(COUNTIF(Table1[Customer ID],Table1[[#This Row],[Customer ID]])&gt;1,"Repeat Customer","One-Time Customer")</f>
        <v>Repeat Customer</v>
      </c>
      <c r="L1310" s="12" t="s">
        <v>2222</v>
      </c>
      <c r="M1310" s="12" t="s">
        <v>49</v>
      </c>
      <c r="N1310" s="12" t="s">
        <v>28</v>
      </c>
      <c r="O1310" s="12" t="s">
        <v>77</v>
      </c>
      <c r="P1310" s="12" t="s">
        <v>78</v>
      </c>
      <c r="Q1310" s="12" t="s">
        <v>31</v>
      </c>
      <c r="R1310" s="12" t="s">
        <v>596</v>
      </c>
      <c r="S1310" s="12">
        <v>0.56999999999999995</v>
      </c>
      <c r="T1310" s="7">
        <f>Table1[[#This Row],[Profit]]/Table1[[#This Row],[Sales]]</f>
        <v>-2.2132510614208885</v>
      </c>
      <c r="U1310" s="12" t="s">
        <v>33</v>
      </c>
      <c r="V1310" s="12" t="s">
        <v>53</v>
      </c>
      <c r="W1310" s="12" t="s">
        <v>415</v>
      </c>
      <c r="X1310" s="12" t="s">
        <v>2223</v>
      </c>
      <c r="Y1310" s="12">
        <v>21040</v>
      </c>
      <c r="Z1310" s="13">
        <v>42123</v>
      </c>
      <c r="AA1310" s="14" t="str">
        <f>TEXT(Table1[[#This Row],[Order Date]],"mmmm")</f>
        <v>April</v>
      </c>
      <c r="AB1310" s="8" t="str">
        <f>TEXT(Table1[[#This Row],[Order Date]],"yyyy")</f>
        <v>2015</v>
      </c>
      <c r="AC1310" s="13">
        <v>42124</v>
      </c>
      <c r="AD1310" s="12">
        <v>-78.194159999999982</v>
      </c>
      <c r="AE1310" s="12">
        <v>2</v>
      </c>
      <c r="AF1310" s="12">
        <v>35.33</v>
      </c>
      <c r="AG1310" s="12">
        <v>86164</v>
      </c>
      <c r="AH1310" s="7" t="str">
        <f>IF(COUNTIF(Returns!$A$2:$A$1635,Orders!AG1310)&gt;0,"Returned","Not Returned")</f>
        <v>Not Returned</v>
      </c>
    </row>
    <row r="1311" spans="5:34" ht="12.75" customHeight="1" thickTop="1" thickBot="1" x14ac:dyDescent="0.3">
      <c r="E1311" s="9">
        <v>22649</v>
      </c>
      <c r="F1311" s="2" t="s">
        <v>37</v>
      </c>
      <c r="G1311" s="2">
        <v>0.1</v>
      </c>
      <c r="H1311" s="2">
        <v>78.69</v>
      </c>
      <c r="I1311" s="2">
        <v>19.989999999999998</v>
      </c>
      <c r="J1311" s="2">
        <v>2355</v>
      </c>
      <c r="K1311" s="7" t="str">
        <f>IF(COUNTIF(Table1[Customer ID],Table1[[#This Row],[Customer ID]])&gt;1,"Repeat Customer","One-Time Customer")</f>
        <v>Repeat Customer</v>
      </c>
      <c r="L1311" s="2" t="s">
        <v>2224</v>
      </c>
      <c r="M1311" s="2" t="s">
        <v>49</v>
      </c>
      <c r="N1311" s="2" t="s">
        <v>114</v>
      </c>
      <c r="O1311" s="2" t="s">
        <v>41</v>
      </c>
      <c r="P1311" s="2" t="s">
        <v>50</v>
      </c>
      <c r="Q1311" s="2" t="s">
        <v>59</v>
      </c>
      <c r="R1311" s="2" t="s">
        <v>60</v>
      </c>
      <c r="S1311" s="2">
        <v>0.43</v>
      </c>
      <c r="T1311" s="7">
        <f>Table1[[#This Row],[Profit]]/Table1[[#This Row],[Sales]]</f>
        <v>0.69</v>
      </c>
      <c r="U1311" s="2" t="s">
        <v>33</v>
      </c>
      <c r="V1311" s="2" t="s">
        <v>34</v>
      </c>
      <c r="W1311" s="2" t="s">
        <v>45</v>
      </c>
      <c r="X1311" s="2" t="s">
        <v>2198</v>
      </c>
      <c r="Y1311" s="2">
        <v>92236</v>
      </c>
      <c r="Z1311" s="10">
        <v>42050</v>
      </c>
      <c r="AA1311" s="14" t="str">
        <f>TEXT(Table1[[#This Row],[Order Date]],"mmmm")</f>
        <v>February</v>
      </c>
      <c r="AB1311" s="8" t="str">
        <f>TEXT(Table1[[#This Row],[Order Date]],"yyyy")</f>
        <v>2015</v>
      </c>
      <c r="AC1311" s="10">
        <v>42051</v>
      </c>
      <c r="AD1311" s="2">
        <v>465.43949999999995</v>
      </c>
      <c r="AE1311" s="2">
        <v>9</v>
      </c>
      <c r="AF1311" s="2">
        <v>674.55</v>
      </c>
      <c r="AG1311" s="2">
        <v>91304</v>
      </c>
      <c r="AH1311" s="7" t="str">
        <f>IF(COUNTIF(Returns!$A$2:$A$1635,Orders!AG1311)&gt;0,"Returned","Not Returned")</f>
        <v>Not Returned</v>
      </c>
    </row>
    <row r="1312" spans="5:34" ht="12.75" customHeight="1" thickTop="1" thickBot="1" x14ac:dyDescent="0.3">
      <c r="E1312" s="11">
        <v>21511</v>
      </c>
      <c r="F1312" s="12" t="s">
        <v>56</v>
      </c>
      <c r="G1312" s="12">
        <v>0.06</v>
      </c>
      <c r="H1312" s="12">
        <v>146.34</v>
      </c>
      <c r="I1312" s="12">
        <v>43.75</v>
      </c>
      <c r="J1312" s="12">
        <v>2355</v>
      </c>
      <c r="K1312" s="7" t="str">
        <f>IF(COUNTIF(Table1[Customer ID],Table1[[#This Row],[Customer ID]])&gt;1,"Repeat Customer","One-Time Customer")</f>
        <v>Repeat Customer</v>
      </c>
      <c r="L1312" s="12" t="s">
        <v>2224</v>
      </c>
      <c r="M1312" s="12" t="s">
        <v>39</v>
      </c>
      <c r="N1312" s="12" t="s">
        <v>114</v>
      </c>
      <c r="O1312" s="12" t="s">
        <v>41</v>
      </c>
      <c r="P1312" s="12" t="s">
        <v>152</v>
      </c>
      <c r="Q1312" s="12" t="s">
        <v>121</v>
      </c>
      <c r="R1312" s="12" t="s">
        <v>2190</v>
      </c>
      <c r="S1312" s="12">
        <v>0.65</v>
      </c>
      <c r="T1312" s="7">
        <f>Table1[[#This Row],[Profit]]/Table1[[#This Row],[Sales]]</f>
        <v>-5.1863772629034882E-2</v>
      </c>
      <c r="U1312" s="12" t="s">
        <v>33</v>
      </c>
      <c r="V1312" s="12" t="s">
        <v>34</v>
      </c>
      <c r="W1312" s="12" t="s">
        <v>45</v>
      </c>
      <c r="X1312" s="12" t="s">
        <v>2198</v>
      </c>
      <c r="Y1312" s="12">
        <v>92236</v>
      </c>
      <c r="Z1312" s="13">
        <v>42171</v>
      </c>
      <c r="AA1312" s="14" t="str">
        <f>TEXT(Table1[[#This Row],[Order Date]],"mmmm")</f>
        <v>June</v>
      </c>
      <c r="AB1312" s="8" t="str">
        <f>TEXT(Table1[[#This Row],[Order Date]],"yyyy")</f>
        <v>2015</v>
      </c>
      <c r="AC1312" s="13">
        <v>42173</v>
      </c>
      <c r="AD1312" s="12">
        <v>-89.27</v>
      </c>
      <c r="AE1312" s="12">
        <v>12</v>
      </c>
      <c r="AF1312" s="12">
        <v>1721.24</v>
      </c>
      <c r="AG1312" s="12">
        <v>91306</v>
      </c>
      <c r="AH1312" s="7" t="str">
        <f>IF(COUNTIF(Returns!$A$2:$A$1635,Orders!AG1312)&gt;0,"Returned","Not Returned")</f>
        <v>Not Returned</v>
      </c>
    </row>
    <row r="1313" spans="5:34" ht="12.75" customHeight="1" thickTop="1" thickBot="1" x14ac:dyDescent="0.3">
      <c r="E1313" s="9">
        <v>24526</v>
      </c>
      <c r="F1313" s="2" t="s">
        <v>56</v>
      </c>
      <c r="G1313" s="2">
        <v>0</v>
      </c>
      <c r="H1313" s="2">
        <v>29.34</v>
      </c>
      <c r="I1313" s="2">
        <v>7.87</v>
      </c>
      <c r="J1313" s="2">
        <v>2356</v>
      </c>
      <c r="K1313" s="7" t="str">
        <f>IF(COUNTIF(Table1[Customer ID],Table1[[#This Row],[Customer ID]])&gt;1,"Repeat Customer","One-Time Customer")</f>
        <v>One-Time Customer</v>
      </c>
      <c r="L1313" s="2" t="s">
        <v>2225</v>
      </c>
      <c r="M1313" s="2" t="s">
        <v>49</v>
      </c>
      <c r="N1313" s="2" t="s">
        <v>114</v>
      </c>
      <c r="O1313" s="2" t="s">
        <v>41</v>
      </c>
      <c r="P1313" s="2" t="s">
        <v>50</v>
      </c>
      <c r="Q1313" s="2" t="s">
        <v>59</v>
      </c>
      <c r="R1313" s="2" t="s">
        <v>556</v>
      </c>
      <c r="S1313" s="2">
        <v>0.54</v>
      </c>
      <c r="T1313" s="7">
        <f>Table1[[#This Row],[Profit]]/Table1[[#This Row],[Sales]]</f>
        <v>0.57657320685837399</v>
      </c>
      <c r="U1313" s="2" t="s">
        <v>33</v>
      </c>
      <c r="V1313" s="2" t="s">
        <v>34</v>
      </c>
      <c r="W1313" s="2" t="s">
        <v>2226</v>
      </c>
      <c r="X1313" s="2" t="s">
        <v>2227</v>
      </c>
      <c r="Y1313" s="2">
        <v>82901</v>
      </c>
      <c r="Z1313" s="10">
        <v>42078</v>
      </c>
      <c r="AA1313" s="14" t="str">
        <f>TEXT(Table1[[#This Row],[Order Date]],"mmmm")</f>
        <v>March</v>
      </c>
      <c r="AB1313" s="8" t="str">
        <f>TEXT(Table1[[#This Row],[Order Date]],"yyyy")</f>
        <v>2015</v>
      </c>
      <c r="AC1313" s="10">
        <v>42080</v>
      </c>
      <c r="AD1313" s="2">
        <v>385.37</v>
      </c>
      <c r="AE1313" s="2">
        <v>22</v>
      </c>
      <c r="AF1313" s="2">
        <v>668.38</v>
      </c>
      <c r="AG1313" s="2">
        <v>91305</v>
      </c>
      <c r="AH1313" s="7" t="str">
        <f>IF(COUNTIF(Returns!$A$2:$A$1635,Orders!AG1313)&gt;0,"Returned","Not Returned")</f>
        <v>Not Returned</v>
      </c>
    </row>
    <row r="1314" spans="5:34" ht="12.75" customHeight="1" thickTop="1" thickBot="1" x14ac:dyDescent="0.3">
      <c r="E1314" s="11">
        <v>20798</v>
      </c>
      <c r="F1314" s="12" t="s">
        <v>106</v>
      </c>
      <c r="G1314" s="12">
        <v>0.1</v>
      </c>
      <c r="H1314" s="12">
        <v>205.99</v>
      </c>
      <c r="I1314" s="12">
        <v>8.99</v>
      </c>
      <c r="J1314" s="12">
        <v>2358</v>
      </c>
      <c r="K1314" s="7" t="str">
        <f>IF(COUNTIF(Table1[Customer ID],Table1[[#This Row],[Customer ID]])&gt;1,"Repeat Customer","One-Time Customer")</f>
        <v>Repeat Customer</v>
      </c>
      <c r="L1314" s="12" t="s">
        <v>2228</v>
      </c>
      <c r="M1314" s="12" t="s">
        <v>49</v>
      </c>
      <c r="N1314" s="12" t="s">
        <v>28</v>
      </c>
      <c r="O1314" s="12" t="s">
        <v>77</v>
      </c>
      <c r="P1314" s="12" t="s">
        <v>78</v>
      </c>
      <c r="Q1314" s="12" t="s">
        <v>59</v>
      </c>
      <c r="R1314" s="12" t="s">
        <v>107</v>
      </c>
      <c r="S1314" s="12">
        <v>0.56000000000000005</v>
      </c>
      <c r="T1314" s="7">
        <f>Table1[[#This Row],[Profit]]/Table1[[#This Row],[Sales]]</f>
        <v>0.45283716345265235</v>
      </c>
      <c r="U1314" s="12" t="s">
        <v>33</v>
      </c>
      <c r="V1314" s="12" t="s">
        <v>136</v>
      </c>
      <c r="W1314" s="12" t="s">
        <v>362</v>
      </c>
      <c r="X1314" s="12" t="s">
        <v>2056</v>
      </c>
      <c r="Y1314" s="12">
        <v>33311</v>
      </c>
      <c r="Z1314" s="13">
        <v>42067</v>
      </c>
      <c r="AA1314" s="14" t="str">
        <f>TEXT(Table1[[#This Row],[Order Date]],"mmmm")</f>
        <v>March</v>
      </c>
      <c r="AB1314" s="8" t="str">
        <f>TEXT(Table1[[#This Row],[Order Date]],"yyyy")</f>
        <v>2015</v>
      </c>
      <c r="AC1314" s="13">
        <v>42071</v>
      </c>
      <c r="AD1314" s="12">
        <v>147</v>
      </c>
      <c r="AE1314" s="12">
        <v>2</v>
      </c>
      <c r="AF1314" s="12">
        <v>324.62</v>
      </c>
      <c r="AG1314" s="12">
        <v>88267</v>
      </c>
      <c r="AH1314" s="7" t="str">
        <f>IF(COUNTIF(Returns!$A$2:$A$1635,Orders!AG1314)&gt;0,"Returned","Not Returned")</f>
        <v>Not Returned</v>
      </c>
    </row>
    <row r="1315" spans="5:34" ht="12.75" customHeight="1" thickTop="1" thickBot="1" x14ac:dyDescent="0.3">
      <c r="E1315" s="9">
        <v>18892</v>
      </c>
      <c r="F1315" s="2" t="s">
        <v>47</v>
      </c>
      <c r="G1315" s="2">
        <v>0.05</v>
      </c>
      <c r="H1315" s="2">
        <v>2.08</v>
      </c>
      <c r="I1315" s="2">
        <v>2.56</v>
      </c>
      <c r="J1315" s="2">
        <v>2358</v>
      </c>
      <c r="K1315" s="7" t="str">
        <f>IF(COUNTIF(Table1[Customer ID],Table1[[#This Row],[Customer ID]])&gt;1,"Repeat Customer","One-Time Customer")</f>
        <v>Repeat Customer</v>
      </c>
      <c r="L1315" s="2" t="s">
        <v>2228</v>
      </c>
      <c r="M1315" s="2" t="s">
        <v>49</v>
      </c>
      <c r="N1315" s="2" t="s">
        <v>40</v>
      </c>
      <c r="O1315" s="2" t="s">
        <v>29</v>
      </c>
      <c r="P1315" s="2" t="s">
        <v>174</v>
      </c>
      <c r="Q1315" s="2" t="s">
        <v>51</v>
      </c>
      <c r="R1315" s="2" t="s">
        <v>316</v>
      </c>
      <c r="S1315" s="2">
        <v>0.55000000000000004</v>
      </c>
      <c r="T1315" s="7">
        <f>Table1[[#This Row],[Profit]]/Table1[[#This Row],[Sales]]</f>
        <v>-25.531785976056685</v>
      </c>
      <c r="U1315" s="2" t="s">
        <v>33</v>
      </c>
      <c r="V1315" s="2" t="s">
        <v>136</v>
      </c>
      <c r="W1315" s="2" t="s">
        <v>362</v>
      </c>
      <c r="X1315" s="2" t="s">
        <v>2056</v>
      </c>
      <c r="Y1315" s="2">
        <v>33311</v>
      </c>
      <c r="Z1315" s="10">
        <v>42049</v>
      </c>
      <c r="AA1315" s="14" t="str">
        <f>TEXT(Table1[[#This Row],[Order Date]],"mmmm")</f>
        <v>February</v>
      </c>
      <c r="AB1315" s="8" t="str">
        <f>TEXT(Table1[[#This Row],[Order Date]],"yyyy")</f>
        <v>2015</v>
      </c>
      <c r="AC1315" s="10">
        <v>42051</v>
      </c>
      <c r="AD1315" s="2">
        <v>-1045.0160000000001</v>
      </c>
      <c r="AE1315" s="2">
        <v>19</v>
      </c>
      <c r="AF1315" s="2">
        <v>40.93</v>
      </c>
      <c r="AG1315" s="2">
        <v>88268</v>
      </c>
      <c r="AH1315" s="7" t="str">
        <f>IF(COUNTIF(Returns!$A$2:$A$1635,Orders!AG1315)&gt;0,"Returned","Not Returned")</f>
        <v>Not Returned</v>
      </c>
    </row>
    <row r="1316" spans="5:34" ht="12.75" customHeight="1" thickTop="1" thickBot="1" x14ac:dyDescent="0.3">
      <c r="E1316" s="11">
        <v>21772</v>
      </c>
      <c r="F1316" s="12" t="s">
        <v>47</v>
      </c>
      <c r="G1316" s="12">
        <v>0</v>
      </c>
      <c r="H1316" s="12">
        <v>7.28</v>
      </c>
      <c r="I1316" s="12">
        <v>1.77</v>
      </c>
      <c r="J1316" s="12">
        <v>2359</v>
      </c>
      <c r="K1316" s="7" t="str">
        <f>IF(COUNTIF(Table1[Customer ID],Table1[[#This Row],[Customer ID]])&gt;1,"Repeat Customer","One-Time Customer")</f>
        <v>One-Time Customer</v>
      </c>
      <c r="L1316" s="12" t="s">
        <v>2229</v>
      </c>
      <c r="M1316" s="12" t="s">
        <v>49</v>
      </c>
      <c r="N1316" s="12" t="s">
        <v>40</v>
      </c>
      <c r="O1316" s="12" t="s">
        <v>29</v>
      </c>
      <c r="P1316" s="12" t="s">
        <v>93</v>
      </c>
      <c r="Q1316" s="12" t="s">
        <v>31</v>
      </c>
      <c r="R1316" s="12" t="s">
        <v>2230</v>
      </c>
      <c r="S1316" s="12">
        <v>0.37</v>
      </c>
      <c r="T1316" s="7">
        <f>Table1[[#This Row],[Profit]]/Table1[[#This Row],[Sales]]</f>
        <v>3.1291651067016102</v>
      </c>
      <c r="U1316" s="12" t="s">
        <v>33</v>
      </c>
      <c r="V1316" s="12" t="s">
        <v>136</v>
      </c>
      <c r="W1316" s="12" t="s">
        <v>362</v>
      </c>
      <c r="X1316" s="12" t="s">
        <v>2231</v>
      </c>
      <c r="Y1316" s="12">
        <v>33917</v>
      </c>
      <c r="Z1316" s="13">
        <v>42040</v>
      </c>
      <c r="AA1316" s="14" t="str">
        <f>TEXT(Table1[[#This Row],[Order Date]],"mmmm")</f>
        <v>February</v>
      </c>
      <c r="AB1316" s="8" t="str">
        <f>TEXT(Table1[[#This Row],[Order Date]],"yyyy")</f>
        <v>2015</v>
      </c>
      <c r="AC1316" s="13">
        <v>42040</v>
      </c>
      <c r="AD1316" s="12">
        <v>167.16000000000003</v>
      </c>
      <c r="AE1316" s="12">
        <v>7</v>
      </c>
      <c r="AF1316" s="12">
        <v>53.42</v>
      </c>
      <c r="AG1316" s="12">
        <v>88265</v>
      </c>
      <c r="AH1316" s="7" t="str">
        <f>IF(COUNTIF(Returns!$A$2:$A$1635,Orders!AG1316)&gt;0,"Returned","Not Returned")</f>
        <v>Not Returned</v>
      </c>
    </row>
    <row r="1317" spans="5:34" ht="12.75" customHeight="1" thickTop="1" thickBot="1" x14ac:dyDescent="0.3">
      <c r="E1317" s="9">
        <v>24890</v>
      </c>
      <c r="F1317" s="2" t="s">
        <v>25</v>
      </c>
      <c r="G1317" s="2">
        <v>0.06</v>
      </c>
      <c r="H1317" s="2">
        <v>8.33</v>
      </c>
      <c r="I1317" s="2">
        <v>1.99</v>
      </c>
      <c r="J1317" s="2">
        <v>2361</v>
      </c>
      <c r="K1317" s="7" t="str">
        <f>IF(COUNTIF(Table1[Customer ID],Table1[[#This Row],[Customer ID]])&gt;1,"Repeat Customer","One-Time Customer")</f>
        <v>One-Time Customer</v>
      </c>
      <c r="L1317" s="2" t="s">
        <v>2232</v>
      </c>
      <c r="M1317" s="2" t="s">
        <v>49</v>
      </c>
      <c r="N1317" s="2" t="s">
        <v>28</v>
      </c>
      <c r="O1317" s="2" t="s">
        <v>77</v>
      </c>
      <c r="P1317" s="2" t="s">
        <v>180</v>
      </c>
      <c r="Q1317" s="2" t="s">
        <v>51</v>
      </c>
      <c r="R1317" s="2" t="s">
        <v>414</v>
      </c>
      <c r="S1317" s="2">
        <v>0.52</v>
      </c>
      <c r="T1317" s="7">
        <f>Table1[[#This Row],[Profit]]/Table1[[#This Row],[Sales]]</f>
        <v>-40.614840989399298</v>
      </c>
      <c r="U1317" s="2" t="s">
        <v>33</v>
      </c>
      <c r="V1317" s="2" t="s">
        <v>136</v>
      </c>
      <c r="W1317" s="2" t="s">
        <v>362</v>
      </c>
      <c r="X1317" s="2" t="s">
        <v>2233</v>
      </c>
      <c r="Y1317" s="2">
        <v>32259</v>
      </c>
      <c r="Z1317" s="10">
        <v>42060</v>
      </c>
      <c r="AA1317" s="14" t="str">
        <f>TEXT(Table1[[#This Row],[Order Date]],"mmmm")</f>
        <v>February</v>
      </c>
      <c r="AB1317" s="8" t="str">
        <f>TEXT(Table1[[#This Row],[Order Date]],"yyyy")</f>
        <v>2015</v>
      </c>
      <c r="AC1317" s="10">
        <v>42061</v>
      </c>
      <c r="AD1317" s="2">
        <v>-344.82000000000005</v>
      </c>
      <c r="AE1317" s="2">
        <v>1</v>
      </c>
      <c r="AF1317" s="2">
        <v>8.49</v>
      </c>
      <c r="AG1317" s="2">
        <v>88266</v>
      </c>
      <c r="AH1317" s="7" t="str">
        <f>IF(COUNTIF(Returns!$A$2:$A$1635,Orders!AG1317)&gt;0,"Returned","Not Returned")</f>
        <v>Not Returned</v>
      </c>
    </row>
    <row r="1318" spans="5:34" ht="12.75" customHeight="1" thickTop="1" thickBot="1" x14ac:dyDescent="0.3">
      <c r="E1318" s="11">
        <v>19369</v>
      </c>
      <c r="F1318" s="12" t="s">
        <v>25</v>
      </c>
      <c r="G1318" s="12">
        <v>0</v>
      </c>
      <c r="H1318" s="12">
        <v>5.77</v>
      </c>
      <c r="I1318" s="12">
        <v>5.92</v>
      </c>
      <c r="J1318" s="12">
        <v>2363</v>
      </c>
      <c r="K1318" s="7" t="str">
        <f>IF(COUNTIF(Table1[Customer ID],Table1[[#This Row],[Customer ID]])&gt;1,"Repeat Customer","One-Time Customer")</f>
        <v>One-Time Customer</v>
      </c>
      <c r="L1318" s="12" t="s">
        <v>2234</v>
      </c>
      <c r="M1318" s="12" t="s">
        <v>49</v>
      </c>
      <c r="N1318" s="12" t="s">
        <v>40</v>
      </c>
      <c r="O1318" s="12" t="s">
        <v>41</v>
      </c>
      <c r="P1318" s="12" t="s">
        <v>50</v>
      </c>
      <c r="Q1318" s="12" t="s">
        <v>86</v>
      </c>
      <c r="R1318" s="12" t="s">
        <v>2235</v>
      </c>
      <c r="S1318" s="12">
        <v>0.55000000000000004</v>
      </c>
      <c r="T1318" s="7">
        <f>Table1[[#This Row],[Profit]]/Table1[[#This Row],[Sales]]</f>
        <v>-0.88034912004578625</v>
      </c>
      <c r="U1318" s="12" t="s">
        <v>33</v>
      </c>
      <c r="V1318" s="12" t="s">
        <v>53</v>
      </c>
      <c r="W1318" s="12" t="s">
        <v>154</v>
      </c>
      <c r="X1318" s="12" t="s">
        <v>2118</v>
      </c>
      <c r="Y1318" s="12">
        <v>44256</v>
      </c>
      <c r="Z1318" s="13">
        <v>42105</v>
      </c>
      <c r="AA1318" s="14" t="str">
        <f>TEXT(Table1[[#This Row],[Order Date]],"mmmm")</f>
        <v>April</v>
      </c>
      <c r="AB1318" s="8" t="str">
        <f>TEXT(Table1[[#This Row],[Order Date]],"yyyy")</f>
        <v>2015</v>
      </c>
      <c r="AC1318" s="13">
        <v>42107</v>
      </c>
      <c r="AD1318" s="12">
        <v>-61.5276</v>
      </c>
      <c r="AE1318" s="12">
        <v>11</v>
      </c>
      <c r="AF1318" s="12">
        <v>69.89</v>
      </c>
      <c r="AG1318" s="12">
        <v>90040</v>
      </c>
      <c r="AH1318" s="7" t="str">
        <f>IF(COUNTIF(Returns!$A$2:$A$1635,Orders!AG1318)&gt;0,"Returned","Not Returned")</f>
        <v>Not Returned</v>
      </c>
    </row>
    <row r="1319" spans="5:34" ht="12.75" customHeight="1" thickTop="1" thickBot="1" x14ac:dyDescent="0.3">
      <c r="E1319" s="9">
        <v>21582</v>
      </c>
      <c r="F1319" s="2" t="s">
        <v>106</v>
      </c>
      <c r="G1319" s="2">
        <v>7.0000000000000007E-2</v>
      </c>
      <c r="H1319" s="2">
        <v>5.98</v>
      </c>
      <c r="I1319" s="2">
        <v>5.79</v>
      </c>
      <c r="J1319" s="2">
        <v>2369</v>
      </c>
      <c r="K1319" s="7" t="str">
        <f>IF(COUNTIF(Table1[Customer ID],Table1[[#This Row],[Customer ID]])&gt;1,"Repeat Customer","One-Time Customer")</f>
        <v>One-Time Customer</v>
      </c>
      <c r="L1319" s="2" t="s">
        <v>2236</v>
      </c>
      <c r="M1319" s="2" t="s">
        <v>49</v>
      </c>
      <c r="N1319" s="2" t="s">
        <v>114</v>
      </c>
      <c r="O1319" s="2" t="s">
        <v>29</v>
      </c>
      <c r="P1319" s="2" t="s">
        <v>93</v>
      </c>
      <c r="Q1319" s="2" t="s">
        <v>59</v>
      </c>
      <c r="R1319" s="2" t="s">
        <v>123</v>
      </c>
      <c r="S1319" s="2">
        <v>0.36</v>
      </c>
      <c r="T1319" s="7">
        <f>Table1[[#This Row],[Profit]]/Table1[[#This Row],[Sales]]</f>
        <v>-0.54214285714285715</v>
      </c>
      <c r="U1319" s="2" t="s">
        <v>33</v>
      </c>
      <c r="V1319" s="2" t="s">
        <v>136</v>
      </c>
      <c r="W1319" s="2" t="s">
        <v>362</v>
      </c>
      <c r="X1319" s="2" t="s">
        <v>2237</v>
      </c>
      <c r="Y1319" s="2">
        <v>33024</v>
      </c>
      <c r="Z1319" s="10">
        <v>42017</v>
      </c>
      <c r="AA1319" s="14" t="str">
        <f>TEXT(Table1[[#This Row],[Order Date]],"mmmm")</f>
        <v>January</v>
      </c>
      <c r="AB1319" s="8" t="str">
        <f>TEXT(Table1[[#This Row],[Order Date]],"yyyy")</f>
        <v>2015</v>
      </c>
      <c r="AC1319" s="10">
        <v>42019</v>
      </c>
      <c r="AD1319" s="2">
        <v>-41.972700000000003</v>
      </c>
      <c r="AE1319" s="2">
        <v>13</v>
      </c>
      <c r="AF1319" s="2">
        <v>77.42</v>
      </c>
      <c r="AG1319" s="2">
        <v>90408</v>
      </c>
      <c r="AH1319" s="7" t="str">
        <f>IF(COUNTIF(Returns!$A$2:$A$1635,Orders!AG1319)&gt;0,"Returned","Not Returned")</f>
        <v>Not Returned</v>
      </c>
    </row>
    <row r="1320" spans="5:34" ht="12.75" customHeight="1" thickTop="1" thickBot="1" x14ac:dyDescent="0.3">
      <c r="E1320" s="11">
        <v>21988</v>
      </c>
      <c r="F1320" s="12" t="s">
        <v>56</v>
      </c>
      <c r="G1320" s="12">
        <v>0.01</v>
      </c>
      <c r="H1320" s="12">
        <v>1.76</v>
      </c>
      <c r="I1320" s="12">
        <v>0.7</v>
      </c>
      <c r="J1320" s="12">
        <v>2372</v>
      </c>
      <c r="K1320" s="7" t="str">
        <f>IF(COUNTIF(Table1[Customer ID],Table1[[#This Row],[Customer ID]])&gt;1,"Repeat Customer","One-Time Customer")</f>
        <v>One-Time Customer</v>
      </c>
      <c r="L1320" s="12" t="s">
        <v>2238</v>
      </c>
      <c r="M1320" s="12" t="s">
        <v>49</v>
      </c>
      <c r="N1320" s="12" t="s">
        <v>28</v>
      </c>
      <c r="O1320" s="12" t="s">
        <v>29</v>
      </c>
      <c r="P1320" s="12" t="s">
        <v>30</v>
      </c>
      <c r="Q1320" s="12" t="s">
        <v>31</v>
      </c>
      <c r="R1320" s="12" t="s">
        <v>127</v>
      </c>
      <c r="S1320" s="12">
        <v>0.56000000000000005</v>
      </c>
      <c r="T1320" s="7">
        <f>Table1[[#This Row],[Profit]]/Table1[[#This Row],[Sales]]</f>
        <v>-0.21666666666666667</v>
      </c>
      <c r="U1320" s="12" t="s">
        <v>33</v>
      </c>
      <c r="V1320" s="12" t="s">
        <v>61</v>
      </c>
      <c r="W1320" s="12" t="s">
        <v>62</v>
      </c>
      <c r="X1320" s="12" t="s">
        <v>2239</v>
      </c>
      <c r="Y1320" s="12">
        <v>55803</v>
      </c>
      <c r="Z1320" s="13">
        <v>42078</v>
      </c>
      <c r="AA1320" s="14" t="str">
        <f>TEXT(Table1[[#This Row],[Order Date]],"mmmm")</f>
        <v>March</v>
      </c>
      <c r="AB1320" s="8" t="str">
        <f>TEXT(Table1[[#This Row],[Order Date]],"yyyy")</f>
        <v>2015</v>
      </c>
      <c r="AC1320" s="13">
        <v>42079</v>
      </c>
      <c r="AD1320" s="12">
        <v>-1.56</v>
      </c>
      <c r="AE1320" s="12">
        <v>4</v>
      </c>
      <c r="AF1320" s="12">
        <v>7.2</v>
      </c>
      <c r="AG1320" s="12">
        <v>90714</v>
      </c>
      <c r="AH1320" s="7" t="str">
        <f>IF(COUNTIF(Returns!$A$2:$A$1635,Orders!AG1320)&gt;0,"Returned","Not Returned")</f>
        <v>Not Returned</v>
      </c>
    </row>
    <row r="1321" spans="5:34" ht="12.75" customHeight="1" thickTop="1" thickBot="1" x14ac:dyDescent="0.3">
      <c r="E1321" s="9">
        <v>22827</v>
      </c>
      <c r="F1321" s="2" t="s">
        <v>25</v>
      </c>
      <c r="G1321" s="2">
        <v>0.05</v>
      </c>
      <c r="H1321" s="2">
        <v>3.28</v>
      </c>
      <c r="I1321" s="2">
        <v>3.97</v>
      </c>
      <c r="J1321" s="2">
        <v>2376</v>
      </c>
      <c r="K1321" s="7" t="str">
        <f>IF(COUNTIF(Table1[Customer ID],Table1[[#This Row],[Customer ID]])&gt;1,"Repeat Customer","One-Time Customer")</f>
        <v>Repeat Customer</v>
      </c>
      <c r="L1321" s="2" t="s">
        <v>2240</v>
      </c>
      <c r="M1321" s="2" t="s">
        <v>49</v>
      </c>
      <c r="N1321" s="2" t="s">
        <v>28</v>
      </c>
      <c r="O1321" s="2" t="s">
        <v>29</v>
      </c>
      <c r="P1321" s="2" t="s">
        <v>30</v>
      </c>
      <c r="Q1321" s="2" t="s">
        <v>31</v>
      </c>
      <c r="R1321" s="2" t="s">
        <v>1793</v>
      </c>
      <c r="S1321" s="2">
        <v>0.56000000000000005</v>
      </c>
      <c r="T1321" s="7">
        <f>Table1[[#This Row],[Profit]]/Table1[[#This Row],[Sales]]</f>
        <v>-1.635503344754446</v>
      </c>
      <c r="U1321" s="2" t="s">
        <v>33</v>
      </c>
      <c r="V1321" s="2" t="s">
        <v>34</v>
      </c>
      <c r="W1321" s="2" t="s">
        <v>1741</v>
      </c>
      <c r="X1321" s="2" t="s">
        <v>1742</v>
      </c>
      <c r="Y1321" s="2">
        <v>83843</v>
      </c>
      <c r="Z1321" s="10">
        <v>42068</v>
      </c>
      <c r="AA1321" s="14" t="str">
        <f>TEXT(Table1[[#This Row],[Order Date]],"mmmm")</f>
        <v>March</v>
      </c>
      <c r="AB1321" s="8" t="str">
        <f>TEXT(Table1[[#This Row],[Order Date]],"yyyy")</f>
        <v>2015</v>
      </c>
      <c r="AC1321" s="10">
        <v>42069</v>
      </c>
      <c r="AD1321" s="2">
        <v>-100.24</v>
      </c>
      <c r="AE1321" s="2">
        <v>18</v>
      </c>
      <c r="AF1321" s="2">
        <v>61.29</v>
      </c>
      <c r="AG1321" s="2">
        <v>91321</v>
      </c>
      <c r="AH1321" s="7" t="str">
        <f>IF(COUNTIF(Returns!$A$2:$A$1635,Orders!AG1321)&gt;0,"Returned","Not Returned")</f>
        <v>Not Returned</v>
      </c>
    </row>
    <row r="1322" spans="5:34" ht="12.75" customHeight="1" thickTop="1" thickBot="1" x14ac:dyDescent="0.3">
      <c r="E1322" s="11">
        <v>22828</v>
      </c>
      <c r="F1322" s="12" t="s">
        <v>25</v>
      </c>
      <c r="G1322" s="12">
        <v>0.03</v>
      </c>
      <c r="H1322" s="12">
        <v>6.98</v>
      </c>
      <c r="I1322" s="12">
        <v>9.69</v>
      </c>
      <c r="J1322" s="12">
        <v>2376</v>
      </c>
      <c r="K1322" s="7" t="str">
        <f>IF(COUNTIF(Table1[Customer ID],Table1[[#This Row],[Customer ID]])&gt;1,"Repeat Customer","One-Time Customer")</f>
        <v>Repeat Customer</v>
      </c>
      <c r="L1322" s="12" t="s">
        <v>2240</v>
      </c>
      <c r="M1322" s="12" t="s">
        <v>49</v>
      </c>
      <c r="N1322" s="12" t="s">
        <v>28</v>
      </c>
      <c r="O1322" s="12" t="s">
        <v>29</v>
      </c>
      <c r="P1322" s="12" t="s">
        <v>141</v>
      </c>
      <c r="Q1322" s="12" t="s">
        <v>59</v>
      </c>
      <c r="R1322" s="12" t="s">
        <v>2241</v>
      </c>
      <c r="S1322" s="12">
        <v>0.83</v>
      </c>
      <c r="T1322" s="7">
        <f>Table1[[#This Row],[Profit]]/Table1[[#This Row],[Sales]]</f>
        <v>-2.4060467246907926</v>
      </c>
      <c r="U1322" s="12" t="s">
        <v>33</v>
      </c>
      <c r="V1322" s="12" t="s">
        <v>34</v>
      </c>
      <c r="W1322" s="12" t="s">
        <v>1741</v>
      </c>
      <c r="X1322" s="12" t="s">
        <v>1742</v>
      </c>
      <c r="Y1322" s="12">
        <v>83843</v>
      </c>
      <c r="Z1322" s="13">
        <v>42068</v>
      </c>
      <c r="AA1322" s="14" t="str">
        <f>TEXT(Table1[[#This Row],[Order Date]],"mmmm")</f>
        <v>March</v>
      </c>
      <c r="AB1322" s="8" t="str">
        <f>TEXT(Table1[[#This Row],[Order Date]],"yyyy")</f>
        <v>2015</v>
      </c>
      <c r="AC1322" s="13">
        <v>42070</v>
      </c>
      <c r="AD1322" s="12">
        <v>-262.62</v>
      </c>
      <c r="AE1322" s="12">
        <v>15</v>
      </c>
      <c r="AF1322" s="12">
        <v>109.15</v>
      </c>
      <c r="AG1322" s="12">
        <v>91321</v>
      </c>
      <c r="AH1322" s="7" t="str">
        <f>IF(COUNTIF(Returns!$A$2:$A$1635,Orders!AG1322)&gt;0,"Returned","Not Returned")</f>
        <v>Not Returned</v>
      </c>
    </row>
    <row r="1323" spans="5:34" ht="12.75" customHeight="1" thickTop="1" thickBot="1" x14ac:dyDescent="0.3">
      <c r="E1323" s="9">
        <v>18151</v>
      </c>
      <c r="F1323" s="2" t="s">
        <v>106</v>
      </c>
      <c r="G1323" s="2">
        <v>0.06</v>
      </c>
      <c r="H1323" s="2">
        <v>122.99</v>
      </c>
      <c r="I1323" s="2">
        <v>19.989999999999998</v>
      </c>
      <c r="J1323" s="2">
        <v>2379</v>
      </c>
      <c r="K1323" s="7" t="str">
        <f>IF(COUNTIF(Table1[Customer ID],Table1[[#This Row],[Customer ID]])&gt;1,"Repeat Customer","One-Time Customer")</f>
        <v>One-Time Customer</v>
      </c>
      <c r="L1323" s="2" t="s">
        <v>2242</v>
      </c>
      <c r="M1323" s="2" t="s">
        <v>49</v>
      </c>
      <c r="N1323" s="2" t="s">
        <v>58</v>
      </c>
      <c r="O1323" s="2" t="s">
        <v>29</v>
      </c>
      <c r="P1323" s="2" t="s">
        <v>109</v>
      </c>
      <c r="Q1323" s="2" t="s">
        <v>59</v>
      </c>
      <c r="R1323" s="2" t="s">
        <v>2243</v>
      </c>
      <c r="S1323" s="2">
        <v>0.37</v>
      </c>
      <c r="T1323" s="7">
        <f>Table1[[#This Row],[Profit]]/Table1[[#This Row],[Sales]]</f>
        <v>0.69</v>
      </c>
      <c r="U1323" s="2" t="s">
        <v>33</v>
      </c>
      <c r="V1323" s="2" t="s">
        <v>61</v>
      </c>
      <c r="W1323" s="2" t="s">
        <v>300</v>
      </c>
      <c r="X1323" s="2" t="s">
        <v>2001</v>
      </c>
      <c r="Y1323" s="2">
        <v>48135</v>
      </c>
      <c r="Z1323" s="10">
        <v>42129</v>
      </c>
      <c r="AA1323" s="14" t="str">
        <f>TEXT(Table1[[#This Row],[Order Date]],"mmmm")</f>
        <v>May</v>
      </c>
      <c r="AB1323" s="8" t="str">
        <f>TEXT(Table1[[#This Row],[Order Date]],"yyyy")</f>
        <v>2015</v>
      </c>
      <c r="AC1323" s="10">
        <v>42131</v>
      </c>
      <c r="AD1323" s="2">
        <v>1019.7095999999999</v>
      </c>
      <c r="AE1323" s="2">
        <v>12</v>
      </c>
      <c r="AF1323" s="2">
        <v>1477.84</v>
      </c>
      <c r="AG1323" s="2">
        <v>86655</v>
      </c>
      <c r="AH1323" s="7" t="str">
        <f>IF(COUNTIF(Returns!$A$2:$A$1635,Orders!AG1323)&gt;0,"Returned","Not Returned")</f>
        <v>Not Returned</v>
      </c>
    </row>
    <row r="1324" spans="5:34" ht="12.75" customHeight="1" thickTop="1" thickBot="1" x14ac:dyDescent="0.3">
      <c r="E1324" s="11">
        <v>19898</v>
      </c>
      <c r="F1324" s="12" t="s">
        <v>37</v>
      </c>
      <c r="G1324" s="12">
        <v>7.0000000000000007E-2</v>
      </c>
      <c r="H1324" s="12">
        <v>3.38</v>
      </c>
      <c r="I1324" s="12">
        <v>0.85</v>
      </c>
      <c r="J1324" s="12">
        <v>2380</v>
      </c>
      <c r="K1324" s="7" t="str">
        <f>IF(COUNTIF(Table1[Customer ID],Table1[[#This Row],[Customer ID]])&gt;1,"Repeat Customer","One-Time Customer")</f>
        <v>Repeat Customer</v>
      </c>
      <c r="L1324" s="12" t="s">
        <v>2244</v>
      </c>
      <c r="M1324" s="12" t="s">
        <v>49</v>
      </c>
      <c r="N1324" s="12" t="s">
        <v>58</v>
      </c>
      <c r="O1324" s="12" t="s">
        <v>29</v>
      </c>
      <c r="P1324" s="12" t="s">
        <v>30</v>
      </c>
      <c r="Q1324" s="12" t="s">
        <v>31</v>
      </c>
      <c r="R1324" s="12" t="s">
        <v>1469</v>
      </c>
      <c r="S1324" s="12">
        <v>0.48</v>
      </c>
      <c r="T1324" s="7">
        <f>Table1[[#This Row],[Profit]]/Table1[[#This Row],[Sales]]</f>
        <v>0.65474552957359011</v>
      </c>
      <c r="U1324" s="12" t="s">
        <v>33</v>
      </c>
      <c r="V1324" s="12" t="s">
        <v>61</v>
      </c>
      <c r="W1324" s="12" t="s">
        <v>300</v>
      </c>
      <c r="X1324" s="12" t="s">
        <v>2245</v>
      </c>
      <c r="Y1324" s="12">
        <v>49505</v>
      </c>
      <c r="Z1324" s="13">
        <v>42120</v>
      </c>
      <c r="AA1324" s="14" t="str">
        <f>TEXT(Table1[[#This Row],[Order Date]],"mmmm")</f>
        <v>April</v>
      </c>
      <c r="AB1324" s="8" t="str">
        <f>TEXT(Table1[[#This Row],[Order Date]],"yyyy")</f>
        <v>2015</v>
      </c>
      <c r="AC1324" s="13">
        <v>42122</v>
      </c>
      <c r="AD1324" s="12">
        <v>19.04</v>
      </c>
      <c r="AE1324" s="12">
        <v>9</v>
      </c>
      <c r="AF1324" s="12">
        <v>29.08</v>
      </c>
      <c r="AG1324" s="12">
        <v>86654</v>
      </c>
      <c r="AH1324" s="7" t="str">
        <f>IF(COUNTIF(Returns!$A$2:$A$1635,Orders!AG1324)&gt;0,"Returned","Not Returned")</f>
        <v>Not Returned</v>
      </c>
    </row>
    <row r="1325" spans="5:34" ht="12.75" customHeight="1" thickTop="1" thickBot="1" x14ac:dyDescent="0.3">
      <c r="E1325" s="9">
        <v>18152</v>
      </c>
      <c r="F1325" s="2" t="s">
        <v>106</v>
      </c>
      <c r="G1325" s="2">
        <v>0.08</v>
      </c>
      <c r="H1325" s="2">
        <v>68.81</v>
      </c>
      <c r="I1325" s="2">
        <v>60</v>
      </c>
      <c r="J1325" s="2">
        <v>2380</v>
      </c>
      <c r="K1325" s="7" t="str">
        <f>IF(COUNTIF(Table1[Customer ID],Table1[[#This Row],[Customer ID]])&gt;1,"Repeat Customer","One-Time Customer")</f>
        <v>Repeat Customer</v>
      </c>
      <c r="L1325" s="2" t="s">
        <v>2244</v>
      </c>
      <c r="M1325" s="2" t="s">
        <v>39</v>
      </c>
      <c r="N1325" s="2" t="s">
        <v>58</v>
      </c>
      <c r="O1325" s="2" t="s">
        <v>29</v>
      </c>
      <c r="P1325" s="2" t="s">
        <v>257</v>
      </c>
      <c r="Q1325" s="2" t="s">
        <v>43</v>
      </c>
      <c r="R1325" s="2" t="s">
        <v>2197</v>
      </c>
      <c r="S1325" s="2">
        <v>0.41</v>
      </c>
      <c r="T1325" s="7">
        <f>Table1[[#This Row],[Profit]]/Table1[[#This Row],[Sales]]</f>
        <v>-0.92022091082703916</v>
      </c>
      <c r="U1325" s="2" t="s">
        <v>33</v>
      </c>
      <c r="V1325" s="2" t="s">
        <v>61</v>
      </c>
      <c r="W1325" s="2" t="s">
        <v>300</v>
      </c>
      <c r="X1325" s="2" t="s">
        <v>2245</v>
      </c>
      <c r="Y1325" s="2">
        <v>49505</v>
      </c>
      <c r="Z1325" s="10">
        <v>42129</v>
      </c>
      <c r="AA1325" s="14" t="str">
        <f>TEXT(Table1[[#This Row],[Order Date]],"mmmm")</f>
        <v>May</v>
      </c>
      <c r="AB1325" s="8" t="str">
        <f>TEXT(Table1[[#This Row],[Order Date]],"yyyy")</f>
        <v>2015</v>
      </c>
      <c r="AC1325" s="10">
        <v>42131</v>
      </c>
      <c r="AD1325" s="2">
        <v>-1069.72</v>
      </c>
      <c r="AE1325" s="2">
        <v>17</v>
      </c>
      <c r="AF1325" s="2">
        <v>1162.46</v>
      </c>
      <c r="AG1325" s="2">
        <v>86655</v>
      </c>
      <c r="AH1325" s="7" t="str">
        <f>IF(COUNTIF(Returns!$A$2:$A$1635,Orders!AG1325)&gt;0,"Returned","Not Returned")</f>
        <v>Not Returned</v>
      </c>
    </row>
    <row r="1326" spans="5:34" ht="12.75" customHeight="1" thickTop="1" thickBot="1" x14ac:dyDescent="0.3">
      <c r="E1326" s="11">
        <v>1898</v>
      </c>
      <c r="F1326" s="12" t="s">
        <v>37</v>
      </c>
      <c r="G1326" s="12">
        <v>7.0000000000000007E-2</v>
      </c>
      <c r="H1326" s="12">
        <v>3.38</v>
      </c>
      <c r="I1326" s="12">
        <v>0.85</v>
      </c>
      <c r="J1326" s="12">
        <v>2382</v>
      </c>
      <c r="K1326" s="7" t="str">
        <f>IF(COUNTIF(Table1[Customer ID],Table1[[#This Row],[Customer ID]])&gt;1,"Repeat Customer","One-Time Customer")</f>
        <v>Repeat Customer</v>
      </c>
      <c r="L1326" s="12" t="s">
        <v>2246</v>
      </c>
      <c r="M1326" s="12" t="s">
        <v>49</v>
      </c>
      <c r="N1326" s="12" t="s">
        <v>58</v>
      </c>
      <c r="O1326" s="12" t="s">
        <v>29</v>
      </c>
      <c r="P1326" s="12" t="s">
        <v>30</v>
      </c>
      <c r="Q1326" s="12" t="s">
        <v>31</v>
      </c>
      <c r="R1326" s="12" t="s">
        <v>1469</v>
      </c>
      <c r="S1326" s="12">
        <v>0.48</v>
      </c>
      <c r="T1326" s="7">
        <f>Table1[[#This Row],[Profit]]/Table1[[#This Row],[Sales]]</f>
        <v>0.17331148734753321</v>
      </c>
      <c r="U1326" s="12" t="s">
        <v>33</v>
      </c>
      <c r="V1326" s="12" t="s">
        <v>53</v>
      </c>
      <c r="W1326" s="12" t="s">
        <v>71</v>
      </c>
      <c r="X1326" s="12" t="s">
        <v>90</v>
      </c>
      <c r="Y1326" s="12">
        <v>10024</v>
      </c>
      <c r="Z1326" s="13">
        <v>42120</v>
      </c>
      <c r="AA1326" s="14" t="str">
        <f>TEXT(Table1[[#This Row],[Order Date]],"mmmm")</f>
        <v>April</v>
      </c>
      <c r="AB1326" s="8" t="str">
        <f>TEXT(Table1[[#This Row],[Order Date]],"yyyy")</f>
        <v>2015</v>
      </c>
      <c r="AC1326" s="13">
        <v>42122</v>
      </c>
      <c r="AD1326" s="12">
        <v>19.04</v>
      </c>
      <c r="AE1326" s="12">
        <v>34</v>
      </c>
      <c r="AF1326" s="12">
        <v>109.86</v>
      </c>
      <c r="AG1326" s="12">
        <v>13606</v>
      </c>
      <c r="AH1326" s="7" t="str">
        <f>IF(COUNTIF(Returns!$A$2:$A$1635,Orders!AG1326)&gt;0,"Returned","Not Returned")</f>
        <v>Not Returned</v>
      </c>
    </row>
    <row r="1327" spans="5:34" ht="12.75" customHeight="1" thickTop="1" thickBot="1" x14ac:dyDescent="0.3">
      <c r="E1327" s="9">
        <v>151</v>
      </c>
      <c r="F1327" s="2" t="s">
        <v>106</v>
      </c>
      <c r="G1327" s="2">
        <v>0.06</v>
      </c>
      <c r="H1327" s="2">
        <v>122.99</v>
      </c>
      <c r="I1327" s="2">
        <v>19.989999999999998</v>
      </c>
      <c r="J1327" s="2">
        <v>2382</v>
      </c>
      <c r="K1327" s="7" t="str">
        <f>IF(COUNTIF(Table1[Customer ID],Table1[[#This Row],[Customer ID]])&gt;1,"Repeat Customer","One-Time Customer")</f>
        <v>Repeat Customer</v>
      </c>
      <c r="L1327" s="2" t="s">
        <v>2246</v>
      </c>
      <c r="M1327" s="2" t="s">
        <v>49</v>
      </c>
      <c r="N1327" s="2" t="s">
        <v>58</v>
      </c>
      <c r="O1327" s="2" t="s">
        <v>29</v>
      </c>
      <c r="P1327" s="2" t="s">
        <v>109</v>
      </c>
      <c r="Q1327" s="2" t="s">
        <v>59</v>
      </c>
      <c r="R1327" s="2" t="s">
        <v>2243</v>
      </c>
      <c r="S1327" s="2">
        <v>0.37</v>
      </c>
      <c r="T1327" s="7">
        <f>Table1[[#This Row],[Profit]]/Table1[[#This Row],[Sales]]</f>
        <v>0.23821741226623358</v>
      </c>
      <c r="U1327" s="2" t="s">
        <v>33</v>
      </c>
      <c r="V1327" s="2" t="s">
        <v>53</v>
      </c>
      <c r="W1327" s="2" t="s">
        <v>71</v>
      </c>
      <c r="X1327" s="2" t="s">
        <v>90</v>
      </c>
      <c r="Y1327" s="2">
        <v>10024</v>
      </c>
      <c r="Z1327" s="10">
        <v>42129</v>
      </c>
      <c r="AA1327" s="14" t="str">
        <f>TEXT(Table1[[#This Row],[Order Date]],"mmmm")</f>
        <v>May</v>
      </c>
      <c r="AB1327" s="8" t="str">
        <f>TEXT(Table1[[#This Row],[Order Date]],"yyyy")</f>
        <v>2015</v>
      </c>
      <c r="AC1327" s="10">
        <v>42131</v>
      </c>
      <c r="AD1327" s="2">
        <v>1408.1865</v>
      </c>
      <c r="AE1327" s="2">
        <v>48</v>
      </c>
      <c r="AF1327" s="2">
        <v>5911.35</v>
      </c>
      <c r="AG1327" s="2">
        <v>962</v>
      </c>
      <c r="AH1327" s="7" t="str">
        <f>IF(COUNTIF(Returns!$A$2:$A$1635,Orders!AG1327)&gt;0,"Returned","Not Returned")</f>
        <v>Not Returned</v>
      </c>
    </row>
    <row r="1328" spans="5:34" ht="12.75" customHeight="1" thickTop="1" thickBot="1" x14ac:dyDescent="0.3">
      <c r="E1328" s="11">
        <v>152</v>
      </c>
      <c r="F1328" s="12" t="s">
        <v>106</v>
      </c>
      <c r="G1328" s="12">
        <v>0.08</v>
      </c>
      <c r="H1328" s="12">
        <v>68.81</v>
      </c>
      <c r="I1328" s="12">
        <v>60</v>
      </c>
      <c r="J1328" s="12">
        <v>2382</v>
      </c>
      <c r="K1328" s="7" t="str">
        <f>IF(COUNTIF(Table1[Customer ID],Table1[[#This Row],[Customer ID]])&gt;1,"Repeat Customer","One-Time Customer")</f>
        <v>Repeat Customer</v>
      </c>
      <c r="L1328" s="12" t="s">
        <v>2246</v>
      </c>
      <c r="M1328" s="12" t="s">
        <v>39</v>
      </c>
      <c r="N1328" s="12" t="s">
        <v>58</v>
      </c>
      <c r="O1328" s="12" t="s">
        <v>29</v>
      </c>
      <c r="P1328" s="12" t="s">
        <v>257</v>
      </c>
      <c r="Q1328" s="12" t="s">
        <v>43</v>
      </c>
      <c r="R1328" s="12" t="s">
        <v>2197</v>
      </c>
      <c r="S1328" s="12">
        <v>0.41</v>
      </c>
      <c r="T1328" s="7">
        <f>Table1[[#This Row],[Profit]]/Table1[[#This Row],[Sales]]</f>
        <v>-0.23005473294837467</v>
      </c>
      <c r="U1328" s="12" t="s">
        <v>33</v>
      </c>
      <c r="V1328" s="12" t="s">
        <v>53</v>
      </c>
      <c r="W1328" s="12" t="s">
        <v>71</v>
      </c>
      <c r="X1328" s="12" t="s">
        <v>90</v>
      </c>
      <c r="Y1328" s="12">
        <v>10024</v>
      </c>
      <c r="Z1328" s="13">
        <v>42129</v>
      </c>
      <c r="AA1328" s="14" t="str">
        <f>TEXT(Table1[[#This Row],[Order Date]],"mmmm")</f>
        <v>May</v>
      </c>
      <c r="AB1328" s="8" t="str">
        <f>TEXT(Table1[[#This Row],[Order Date]],"yyyy")</f>
        <v>2015</v>
      </c>
      <c r="AC1328" s="13">
        <v>42131</v>
      </c>
      <c r="AD1328" s="12">
        <v>-1069.72</v>
      </c>
      <c r="AE1328" s="12">
        <v>68</v>
      </c>
      <c r="AF1328" s="12">
        <v>4649.8500000000004</v>
      </c>
      <c r="AG1328" s="12">
        <v>962</v>
      </c>
      <c r="AH1328" s="7" t="str">
        <f>IF(COUNTIF(Returns!$A$2:$A$1635,Orders!AG1328)&gt;0,"Returned","Not Returned")</f>
        <v>Not Returned</v>
      </c>
    </row>
    <row r="1329" spans="5:34" ht="12.75" customHeight="1" thickTop="1" thickBot="1" x14ac:dyDescent="0.3">
      <c r="E1329" s="9">
        <v>21171</v>
      </c>
      <c r="F1329" s="2" t="s">
        <v>47</v>
      </c>
      <c r="G1329" s="2">
        <v>0.1</v>
      </c>
      <c r="H1329" s="2">
        <v>130.97999999999999</v>
      </c>
      <c r="I1329" s="2">
        <v>30</v>
      </c>
      <c r="J1329" s="2">
        <v>2385</v>
      </c>
      <c r="K1329" s="7" t="str">
        <f>IF(COUNTIF(Table1[Customer ID],Table1[[#This Row],[Customer ID]])&gt;1,"Repeat Customer","One-Time Customer")</f>
        <v>One-Time Customer</v>
      </c>
      <c r="L1329" s="2" t="s">
        <v>2247</v>
      </c>
      <c r="M1329" s="2" t="s">
        <v>39</v>
      </c>
      <c r="N1329" s="2" t="s">
        <v>58</v>
      </c>
      <c r="O1329" s="2" t="s">
        <v>41</v>
      </c>
      <c r="P1329" s="2" t="s">
        <v>42</v>
      </c>
      <c r="Q1329" s="2" t="s">
        <v>43</v>
      </c>
      <c r="R1329" s="2" t="s">
        <v>546</v>
      </c>
      <c r="S1329" s="2">
        <v>0.78</v>
      </c>
      <c r="T1329" s="7">
        <f>Table1[[#This Row],[Profit]]/Table1[[#This Row],[Sales]]</f>
        <v>0.88500834074487056</v>
      </c>
      <c r="U1329" s="2" t="s">
        <v>33</v>
      </c>
      <c r="V1329" s="2" t="s">
        <v>34</v>
      </c>
      <c r="W1329" s="2" t="s">
        <v>366</v>
      </c>
      <c r="X1329" s="2" t="s">
        <v>2248</v>
      </c>
      <c r="Y1329" s="2">
        <v>88001</v>
      </c>
      <c r="Z1329" s="10">
        <v>42146</v>
      </c>
      <c r="AA1329" s="14" t="str">
        <f>TEXT(Table1[[#This Row],[Order Date]],"mmmm")</f>
        <v>May</v>
      </c>
      <c r="AB1329" s="8" t="str">
        <f>TEXT(Table1[[#This Row],[Order Date]],"yyyy")</f>
        <v>2015</v>
      </c>
      <c r="AC1329" s="10">
        <v>42148</v>
      </c>
      <c r="AD1329" s="2">
        <v>2000.11</v>
      </c>
      <c r="AE1329" s="2">
        <v>18</v>
      </c>
      <c r="AF1329" s="2">
        <v>2259.9899999999998</v>
      </c>
      <c r="AG1329" s="2">
        <v>89184</v>
      </c>
      <c r="AH1329" s="7" t="str">
        <f>IF(COUNTIF(Returns!$A$2:$A$1635,Orders!AG1329)&gt;0,"Returned","Not Returned")</f>
        <v>Not Returned</v>
      </c>
    </row>
    <row r="1330" spans="5:34" ht="12.75" customHeight="1" thickTop="1" thickBot="1" x14ac:dyDescent="0.3">
      <c r="E1330" s="11">
        <v>23557</v>
      </c>
      <c r="F1330" s="12" t="s">
        <v>37</v>
      </c>
      <c r="G1330" s="12">
        <v>0.06</v>
      </c>
      <c r="H1330" s="12">
        <v>4.7699999999999996</v>
      </c>
      <c r="I1330" s="12">
        <v>2.39</v>
      </c>
      <c r="J1330" s="12">
        <v>2391</v>
      </c>
      <c r="K1330" s="7" t="str">
        <f>IF(COUNTIF(Table1[Customer ID],Table1[[#This Row],[Customer ID]])&gt;1,"Repeat Customer","One-Time Customer")</f>
        <v>Repeat Customer</v>
      </c>
      <c r="L1330" s="12" t="s">
        <v>2249</v>
      </c>
      <c r="M1330" s="12" t="s">
        <v>49</v>
      </c>
      <c r="N1330" s="12" t="s">
        <v>28</v>
      </c>
      <c r="O1330" s="12" t="s">
        <v>77</v>
      </c>
      <c r="P1330" s="12" t="s">
        <v>180</v>
      </c>
      <c r="Q1330" s="12" t="s">
        <v>51</v>
      </c>
      <c r="R1330" s="12" t="s">
        <v>2250</v>
      </c>
      <c r="S1330" s="12">
        <v>0.72</v>
      </c>
      <c r="T1330" s="7">
        <f>Table1[[#This Row],[Profit]]/Table1[[#This Row],[Sales]]</f>
        <v>-1.0748940178991993</v>
      </c>
      <c r="U1330" s="12" t="s">
        <v>33</v>
      </c>
      <c r="V1330" s="12" t="s">
        <v>53</v>
      </c>
      <c r="W1330" s="12" t="s">
        <v>71</v>
      </c>
      <c r="X1330" s="12" t="s">
        <v>2251</v>
      </c>
      <c r="Y1330" s="12">
        <v>11572</v>
      </c>
      <c r="Z1330" s="13">
        <v>42149</v>
      </c>
      <c r="AA1330" s="14" t="str">
        <f>TEXT(Table1[[#This Row],[Order Date]],"mmmm")</f>
        <v>May</v>
      </c>
      <c r="AB1330" s="8" t="str">
        <f>TEXT(Table1[[#This Row],[Order Date]],"yyyy")</f>
        <v>2015</v>
      </c>
      <c r="AC1330" s="13">
        <v>42150</v>
      </c>
      <c r="AD1330" s="12">
        <v>-45.64</v>
      </c>
      <c r="AE1330" s="12">
        <v>9</v>
      </c>
      <c r="AF1330" s="12">
        <v>42.46</v>
      </c>
      <c r="AG1330" s="12">
        <v>91122</v>
      </c>
      <c r="AH1330" s="7" t="str">
        <f>IF(COUNTIF(Returns!$A$2:$A$1635,Orders!AG1330)&gt;0,"Returned","Not Returned")</f>
        <v>Not Returned</v>
      </c>
    </row>
    <row r="1331" spans="5:34" ht="12.75" customHeight="1" thickTop="1" thickBot="1" x14ac:dyDescent="0.3">
      <c r="E1331" s="9">
        <v>23558</v>
      </c>
      <c r="F1331" s="2" t="s">
        <v>37</v>
      </c>
      <c r="G1331" s="2">
        <v>0.1</v>
      </c>
      <c r="H1331" s="2">
        <v>27.18</v>
      </c>
      <c r="I1331" s="2">
        <v>8.23</v>
      </c>
      <c r="J1331" s="2">
        <v>2391</v>
      </c>
      <c r="K1331" s="7" t="str">
        <f>IF(COUNTIF(Table1[Customer ID],Table1[[#This Row],[Customer ID]])&gt;1,"Repeat Customer","One-Time Customer")</f>
        <v>Repeat Customer</v>
      </c>
      <c r="L1331" s="2" t="s">
        <v>2249</v>
      </c>
      <c r="M1331" s="2" t="s">
        <v>49</v>
      </c>
      <c r="N1331" s="2" t="s">
        <v>28</v>
      </c>
      <c r="O1331" s="2" t="s">
        <v>29</v>
      </c>
      <c r="P1331" s="2" t="s">
        <v>69</v>
      </c>
      <c r="Q1331" s="2" t="s">
        <v>59</v>
      </c>
      <c r="R1331" s="2" t="s">
        <v>2252</v>
      </c>
      <c r="S1331" s="2">
        <v>0.38</v>
      </c>
      <c r="T1331" s="7">
        <f>Table1[[#This Row],[Profit]]/Table1[[#This Row],[Sales]]</f>
        <v>0.65111762083678282</v>
      </c>
      <c r="U1331" s="2" t="s">
        <v>33</v>
      </c>
      <c r="V1331" s="2" t="s">
        <v>53</v>
      </c>
      <c r="W1331" s="2" t="s">
        <v>71</v>
      </c>
      <c r="X1331" s="2" t="s">
        <v>2251</v>
      </c>
      <c r="Y1331" s="2">
        <v>11572</v>
      </c>
      <c r="Z1331" s="10">
        <v>42149</v>
      </c>
      <c r="AA1331" s="14" t="str">
        <f>TEXT(Table1[[#This Row],[Order Date]],"mmmm")</f>
        <v>May</v>
      </c>
      <c r="AB1331" s="8" t="str">
        <f>TEXT(Table1[[#This Row],[Order Date]],"yyyy")</f>
        <v>2015</v>
      </c>
      <c r="AC1331" s="10">
        <v>42151</v>
      </c>
      <c r="AD1331" s="2">
        <v>204.49</v>
      </c>
      <c r="AE1331" s="2">
        <v>12</v>
      </c>
      <c r="AF1331" s="2">
        <v>314.06</v>
      </c>
      <c r="AG1331" s="2">
        <v>91122</v>
      </c>
      <c r="AH1331" s="7" t="str">
        <f>IF(COUNTIF(Returns!$A$2:$A$1635,Orders!AG1331)&gt;0,"Returned","Not Returned")</f>
        <v>Not Returned</v>
      </c>
    </row>
    <row r="1332" spans="5:34" ht="12.75" customHeight="1" thickTop="1" thickBot="1" x14ac:dyDescent="0.3">
      <c r="E1332" s="11">
        <v>21462</v>
      </c>
      <c r="F1332" s="12" t="s">
        <v>37</v>
      </c>
      <c r="G1332" s="12">
        <v>0</v>
      </c>
      <c r="H1332" s="12">
        <v>999.99</v>
      </c>
      <c r="I1332" s="12">
        <v>13.99</v>
      </c>
      <c r="J1332" s="12">
        <v>2391</v>
      </c>
      <c r="K1332" s="7" t="str">
        <f>IF(COUNTIF(Table1[Customer ID],Table1[[#This Row],[Customer ID]])&gt;1,"Repeat Customer","One-Time Customer")</f>
        <v>Repeat Customer</v>
      </c>
      <c r="L1332" s="12" t="s">
        <v>2249</v>
      </c>
      <c r="M1332" s="12" t="s">
        <v>49</v>
      </c>
      <c r="N1332" s="12" t="s">
        <v>28</v>
      </c>
      <c r="O1332" s="12" t="s">
        <v>77</v>
      </c>
      <c r="P1332" s="12" t="s">
        <v>85</v>
      </c>
      <c r="Q1332" s="12" t="s">
        <v>86</v>
      </c>
      <c r="R1332" s="12" t="s">
        <v>530</v>
      </c>
      <c r="S1332" s="12">
        <v>0.36</v>
      </c>
      <c r="T1332" s="7">
        <f>Table1[[#This Row],[Profit]]/Table1[[#This Row],[Sales]]</f>
        <v>-1.4415956593629637</v>
      </c>
      <c r="U1332" s="12" t="s">
        <v>33</v>
      </c>
      <c r="V1332" s="12" t="s">
        <v>53</v>
      </c>
      <c r="W1332" s="12" t="s">
        <v>71</v>
      </c>
      <c r="X1332" s="12" t="s">
        <v>2251</v>
      </c>
      <c r="Y1332" s="12">
        <v>11572</v>
      </c>
      <c r="Z1332" s="13">
        <v>42159</v>
      </c>
      <c r="AA1332" s="14" t="str">
        <f>TEXT(Table1[[#This Row],[Order Date]],"mmmm")</f>
        <v>June</v>
      </c>
      <c r="AB1332" s="8" t="str">
        <f>TEXT(Table1[[#This Row],[Order Date]],"yyyy")</f>
        <v>2015</v>
      </c>
      <c r="AC1332" s="13">
        <v>42161</v>
      </c>
      <c r="AD1332" s="12">
        <v>-1455.9971999999998</v>
      </c>
      <c r="AE1332" s="12">
        <v>1</v>
      </c>
      <c r="AF1332" s="12">
        <v>1009.99</v>
      </c>
      <c r="AG1332" s="12">
        <v>91123</v>
      </c>
      <c r="AH1332" s="7" t="str">
        <f>IF(COUNTIF(Returns!$A$2:$A$1635,Orders!AG1332)&gt;0,"Returned","Not Returned")</f>
        <v>Not Returned</v>
      </c>
    </row>
    <row r="1333" spans="5:34" ht="12.75" customHeight="1" thickTop="1" thickBot="1" x14ac:dyDescent="0.3">
      <c r="E1333" s="9">
        <v>21463</v>
      </c>
      <c r="F1333" s="2" t="s">
        <v>37</v>
      </c>
      <c r="G1333" s="2">
        <v>0.05</v>
      </c>
      <c r="H1333" s="2">
        <v>6.48</v>
      </c>
      <c r="I1333" s="2">
        <v>5.14</v>
      </c>
      <c r="J1333" s="2">
        <v>2391</v>
      </c>
      <c r="K1333" s="7" t="str">
        <f>IF(COUNTIF(Table1[Customer ID],Table1[[#This Row],[Customer ID]])&gt;1,"Repeat Customer","One-Time Customer")</f>
        <v>Repeat Customer</v>
      </c>
      <c r="L1333" s="2" t="s">
        <v>2249</v>
      </c>
      <c r="M1333" s="2" t="s">
        <v>27</v>
      </c>
      <c r="N1333" s="2" t="s">
        <v>28</v>
      </c>
      <c r="O1333" s="2" t="s">
        <v>29</v>
      </c>
      <c r="P1333" s="2" t="s">
        <v>93</v>
      </c>
      <c r="Q1333" s="2" t="s">
        <v>59</v>
      </c>
      <c r="R1333" s="2" t="s">
        <v>938</v>
      </c>
      <c r="S1333" s="2">
        <v>0.37</v>
      </c>
      <c r="T1333" s="7">
        <f>Table1[[#This Row],[Profit]]/Table1[[#This Row],[Sales]]</f>
        <v>-0.24479166666666666</v>
      </c>
      <c r="U1333" s="2" t="s">
        <v>33</v>
      </c>
      <c r="V1333" s="2" t="s">
        <v>53</v>
      </c>
      <c r="W1333" s="2" t="s">
        <v>71</v>
      </c>
      <c r="X1333" s="2" t="s">
        <v>2251</v>
      </c>
      <c r="Y1333" s="2">
        <v>11572</v>
      </c>
      <c r="Z1333" s="10">
        <v>42159</v>
      </c>
      <c r="AA1333" s="14" t="str">
        <f>TEXT(Table1[[#This Row],[Order Date]],"mmmm")</f>
        <v>June</v>
      </c>
      <c r="AB1333" s="8" t="str">
        <f>TEXT(Table1[[#This Row],[Order Date]],"yyyy")</f>
        <v>2015</v>
      </c>
      <c r="AC1333" s="10">
        <v>42160</v>
      </c>
      <c r="AD1333" s="2">
        <v>-22.56</v>
      </c>
      <c r="AE1333" s="2">
        <v>13</v>
      </c>
      <c r="AF1333" s="2">
        <v>92.16</v>
      </c>
      <c r="AG1333" s="2">
        <v>91123</v>
      </c>
      <c r="AH1333" s="7" t="str">
        <f>IF(COUNTIF(Returns!$A$2:$A$1635,Orders!AG1333)&gt;0,"Returned","Not Returned")</f>
        <v>Not Returned</v>
      </c>
    </row>
    <row r="1334" spans="5:34" ht="12.75" customHeight="1" thickTop="1" thickBot="1" x14ac:dyDescent="0.3">
      <c r="E1334" s="11">
        <v>18277</v>
      </c>
      <c r="F1334" s="12" t="s">
        <v>56</v>
      </c>
      <c r="G1334" s="12">
        <v>0.02</v>
      </c>
      <c r="H1334" s="12">
        <v>6.48</v>
      </c>
      <c r="I1334" s="12">
        <v>7.91</v>
      </c>
      <c r="J1334" s="12">
        <v>2393</v>
      </c>
      <c r="K1334" s="7" t="str">
        <f>IF(COUNTIF(Table1[Customer ID],Table1[[#This Row],[Customer ID]])&gt;1,"Repeat Customer","One-Time Customer")</f>
        <v>Repeat Customer</v>
      </c>
      <c r="L1334" s="12" t="s">
        <v>2253</v>
      </c>
      <c r="M1334" s="12" t="s">
        <v>49</v>
      </c>
      <c r="N1334" s="12" t="s">
        <v>28</v>
      </c>
      <c r="O1334" s="12" t="s">
        <v>29</v>
      </c>
      <c r="P1334" s="12" t="s">
        <v>93</v>
      </c>
      <c r="Q1334" s="12" t="s">
        <v>59</v>
      </c>
      <c r="R1334" s="12" t="s">
        <v>2254</v>
      </c>
      <c r="S1334" s="12">
        <v>0.37</v>
      </c>
      <c r="T1334" s="7">
        <f>Table1[[#This Row],[Profit]]/Table1[[#This Row],[Sales]]</f>
        <v>-72.213696969696969</v>
      </c>
      <c r="U1334" s="12" t="s">
        <v>33</v>
      </c>
      <c r="V1334" s="12" t="s">
        <v>136</v>
      </c>
      <c r="W1334" s="12" t="s">
        <v>387</v>
      </c>
      <c r="X1334" s="12" t="s">
        <v>652</v>
      </c>
      <c r="Y1334" s="12">
        <v>30076</v>
      </c>
      <c r="Z1334" s="13">
        <v>42153</v>
      </c>
      <c r="AA1334" s="14" t="str">
        <f>TEXT(Table1[[#This Row],[Order Date]],"mmmm")</f>
        <v>May</v>
      </c>
      <c r="AB1334" s="8" t="str">
        <f>TEXT(Table1[[#This Row],[Order Date]],"yyyy")</f>
        <v>2015</v>
      </c>
      <c r="AC1334" s="13">
        <v>42155</v>
      </c>
      <c r="AD1334" s="12">
        <v>-1191.5260000000001</v>
      </c>
      <c r="AE1334" s="12">
        <v>2</v>
      </c>
      <c r="AF1334" s="12">
        <v>16.5</v>
      </c>
      <c r="AG1334" s="12">
        <v>86950</v>
      </c>
      <c r="AH1334" s="7" t="str">
        <f>IF(COUNTIF(Returns!$A$2:$A$1635,Orders!AG1334)&gt;0,"Returned","Not Returned")</f>
        <v>Not Returned</v>
      </c>
    </row>
    <row r="1335" spans="5:34" ht="12.75" customHeight="1" thickTop="1" thickBot="1" x14ac:dyDescent="0.3">
      <c r="E1335" s="9">
        <v>18197</v>
      </c>
      <c r="F1335" s="2" t="s">
        <v>25</v>
      </c>
      <c r="G1335" s="2">
        <v>0.06</v>
      </c>
      <c r="H1335" s="2">
        <v>105.29</v>
      </c>
      <c r="I1335" s="2">
        <v>10.119999999999999</v>
      </c>
      <c r="J1335" s="2">
        <v>2393</v>
      </c>
      <c r="K1335" s="7" t="str">
        <f>IF(COUNTIF(Table1[Customer ID],Table1[[#This Row],[Customer ID]])&gt;1,"Repeat Customer","One-Time Customer")</f>
        <v>Repeat Customer</v>
      </c>
      <c r="L1335" s="2" t="s">
        <v>2253</v>
      </c>
      <c r="M1335" s="2" t="s">
        <v>49</v>
      </c>
      <c r="N1335" s="2" t="s">
        <v>28</v>
      </c>
      <c r="O1335" s="2" t="s">
        <v>41</v>
      </c>
      <c r="P1335" s="2" t="s">
        <v>50</v>
      </c>
      <c r="Q1335" s="2" t="s">
        <v>236</v>
      </c>
      <c r="R1335" s="2" t="s">
        <v>1507</v>
      </c>
      <c r="S1335" s="2">
        <v>0.79</v>
      </c>
      <c r="T1335" s="7">
        <f>Table1[[#This Row],[Profit]]/Table1[[#This Row],[Sales]]</f>
        <v>-3.7425373754843429E-2</v>
      </c>
      <c r="U1335" s="2" t="s">
        <v>33</v>
      </c>
      <c r="V1335" s="2" t="s">
        <v>136</v>
      </c>
      <c r="W1335" s="2" t="s">
        <v>387</v>
      </c>
      <c r="X1335" s="2" t="s">
        <v>652</v>
      </c>
      <c r="Y1335" s="2">
        <v>30076</v>
      </c>
      <c r="Z1335" s="10">
        <v>42008</v>
      </c>
      <c r="AA1335" s="14" t="str">
        <f>TEXT(Table1[[#This Row],[Order Date]],"mmmm")</f>
        <v>January</v>
      </c>
      <c r="AB1335" s="8" t="str">
        <f>TEXT(Table1[[#This Row],[Order Date]],"yyyy")</f>
        <v>2015</v>
      </c>
      <c r="AC1335" s="10">
        <v>42010</v>
      </c>
      <c r="AD1335" s="2">
        <v>-45.01</v>
      </c>
      <c r="AE1335" s="2">
        <v>12</v>
      </c>
      <c r="AF1335" s="2">
        <v>1202.6600000000001</v>
      </c>
      <c r="AG1335" s="2">
        <v>86951</v>
      </c>
      <c r="AH1335" s="7" t="str">
        <f>IF(COUNTIF(Returns!$A$2:$A$1635,Orders!AG1335)&gt;0,"Returned","Not Returned")</f>
        <v>Not Returned</v>
      </c>
    </row>
    <row r="1336" spans="5:34" ht="12.75" customHeight="1" thickTop="1" thickBot="1" x14ac:dyDescent="0.3">
      <c r="E1336" s="11">
        <v>20197</v>
      </c>
      <c r="F1336" s="12" t="s">
        <v>47</v>
      </c>
      <c r="G1336" s="12">
        <v>0.01</v>
      </c>
      <c r="H1336" s="12">
        <v>11.7</v>
      </c>
      <c r="I1336" s="12">
        <v>5.63</v>
      </c>
      <c r="J1336" s="12">
        <v>2394</v>
      </c>
      <c r="K1336" s="7" t="str">
        <f>IF(COUNTIF(Table1[Customer ID],Table1[[#This Row],[Customer ID]])&gt;1,"Repeat Customer","One-Time Customer")</f>
        <v>Repeat Customer</v>
      </c>
      <c r="L1336" s="12" t="s">
        <v>2255</v>
      </c>
      <c r="M1336" s="12" t="s">
        <v>49</v>
      </c>
      <c r="N1336" s="12" t="s">
        <v>28</v>
      </c>
      <c r="O1336" s="12" t="s">
        <v>29</v>
      </c>
      <c r="P1336" s="12" t="s">
        <v>109</v>
      </c>
      <c r="Q1336" s="12" t="s">
        <v>59</v>
      </c>
      <c r="R1336" s="12" t="s">
        <v>2256</v>
      </c>
      <c r="S1336" s="12">
        <v>0.4</v>
      </c>
      <c r="T1336" s="7">
        <f>Table1[[#This Row],[Profit]]/Table1[[#This Row],[Sales]]</f>
        <v>0.19934922975240224</v>
      </c>
      <c r="U1336" s="12" t="s">
        <v>33</v>
      </c>
      <c r="V1336" s="12" t="s">
        <v>136</v>
      </c>
      <c r="W1336" s="12" t="s">
        <v>387</v>
      </c>
      <c r="X1336" s="12" t="s">
        <v>2257</v>
      </c>
      <c r="Y1336" s="12">
        <v>30328</v>
      </c>
      <c r="Z1336" s="13">
        <v>42125</v>
      </c>
      <c r="AA1336" s="14" t="str">
        <f>TEXT(Table1[[#This Row],[Order Date]],"mmmm")</f>
        <v>May</v>
      </c>
      <c r="AB1336" s="8" t="str">
        <f>TEXT(Table1[[#This Row],[Order Date]],"yyyy")</f>
        <v>2015</v>
      </c>
      <c r="AC1336" s="13">
        <v>42127</v>
      </c>
      <c r="AD1336" s="12">
        <v>39.209999999999994</v>
      </c>
      <c r="AE1336" s="12">
        <v>16</v>
      </c>
      <c r="AF1336" s="12">
        <v>196.69</v>
      </c>
      <c r="AG1336" s="12">
        <v>86949</v>
      </c>
      <c r="AH1336" s="7" t="str">
        <f>IF(COUNTIF(Returns!$A$2:$A$1635,Orders!AG1336)&gt;0,"Returned","Not Returned")</f>
        <v>Not Returned</v>
      </c>
    </row>
    <row r="1337" spans="5:34" ht="12.75" customHeight="1" thickTop="1" thickBot="1" x14ac:dyDescent="0.3">
      <c r="E1337" s="9">
        <v>20198</v>
      </c>
      <c r="F1337" s="2" t="s">
        <v>47</v>
      </c>
      <c r="G1337" s="2">
        <v>0.03</v>
      </c>
      <c r="H1337" s="2">
        <v>4.55</v>
      </c>
      <c r="I1337" s="2">
        <v>1.49</v>
      </c>
      <c r="J1337" s="2">
        <v>2394</v>
      </c>
      <c r="K1337" s="7" t="str">
        <f>IF(COUNTIF(Table1[Customer ID],Table1[[#This Row],[Customer ID]])&gt;1,"Repeat Customer","One-Time Customer")</f>
        <v>Repeat Customer</v>
      </c>
      <c r="L1337" s="2" t="s">
        <v>2255</v>
      </c>
      <c r="M1337" s="2" t="s">
        <v>49</v>
      </c>
      <c r="N1337" s="2" t="s">
        <v>28</v>
      </c>
      <c r="O1337" s="2" t="s">
        <v>29</v>
      </c>
      <c r="P1337" s="2" t="s">
        <v>109</v>
      </c>
      <c r="Q1337" s="2" t="s">
        <v>59</v>
      </c>
      <c r="R1337" s="2" t="s">
        <v>1441</v>
      </c>
      <c r="S1337" s="2">
        <v>0.35</v>
      </c>
      <c r="T1337" s="7">
        <f>Table1[[#This Row],[Profit]]/Table1[[#This Row],[Sales]]</f>
        <v>2.4920556107249259</v>
      </c>
      <c r="U1337" s="2" t="s">
        <v>33</v>
      </c>
      <c r="V1337" s="2" t="s">
        <v>136</v>
      </c>
      <c r="W1337" s="2" t="s">
        <v>387</v>
      </c>
      <c r="X1337" s="2" t="s">
        <v>2257</v>
      </c>
      <c r="Y1337" s="2">
        <v>30328</v>
      </c>
      <c r="Z1337" s="10">
        <v>42125</v>
      </c>
      <c r="AA1337" s="14" t="str">
        <f>TEXT(Table1[[#This Row],[Order Date]],"mmmm")</f>
        <v>May</v>
      </c>
      <c r="AB1337" s="8" t="str">
        <f>TEXT(Table1[[#This Row],[Order Date]],"yyyy")</f>
        <v>2015</v>
      </c>
      <c r="AC1337" s="10">
        <v>42125</v>
      </c>
      <c r="AD1337" s="2">
        <v>100.38000000000001</v>
      </c>
      <c r="AE1337" s="2">
        <v>9</v>
      </c>
      <c r="AF1337" s="2">
        <v>40.28</v>
      </c>
      <c r="AG1337" s="2">
        <v>86949</v>
      </c>
      <c r="AH1337" s="7" t="str">
        <f>IF(COUNTIF(Returns!$A$2:$A$1635,Orders!AG1337)&gt;0,"Returned","Not Returned")</f>
        <v>Not Returned</v>
      </c>
    </row>
    <row r="1338" spans="5:34" ht="12.75" customHeight="1" thickTop="1" thickBot="1" x14ac:dyDescent="0.3">
      <c r="E1338" s="11">
        <v>24954</v>
      </c>
      <c r="F1338" s="12" t="s">
        <v>37</v>
      </c>
      <c r="G1338" s="12">
        <v>0.04</v>
      </c>
      <c r="H1338" s="12">
        <v>60.97</v>
      </c>
      <c r="I1338" s="12">
        <v>4.5</v>
      </c>
      <c r="J1338" s="12">
        <v>2395</v>
      </c>
      <c r="K1338" s="7" t="str">
        <f>IF(COUNTIF(Table1[Customer ID],Table1[[#This Row],[Customer ID]])&gt;1,"Repeat Customer","One-Time Customer")</f>
        <v>One-Time Customer</v>
      </c>
      <c r="L1338" s="12" t="s">
        <v>2258</v>
      </c>
      <c r="M1338" s="12" t="s">
        <v>49</v>
      </c>
      <c r="N1338" s="12" t="s">
        <v>28</v>
      </c>
      <c r="O1338" s="12" t="s">
        <v>29</v>
      </c>
      <c r="P1338" s="12" t="s">
        <v>257</v>
      </c>
      <c r="Q1338" s="12" t="s">
        <v>59</v>
      </c>
      <c r="R1338" s="12" t="s">
        <v>2132</v>
      </c>
      <c r="S1338" s="12">
        <v>0.56000000000000005</v>
      </c>
      <c r="T1338" s="7">
        <f>Table1[[#This Row],[Profit]]/Table1[[#This Row],[Sales]]</f>
        <v>8.7827404319315294E-2</v>
      </c>
      <c r="U1338" s="12" t="s">
        <v>33</v>
      </c>
      <c r="V1338" s="12" t="s">
        <v>136</v>
      </c>
      <c r="W1338" s="12" t="s">
        <v>387</v>
      </c>
      <c r="X1338" s="12" t="s">
        <v>2259</v>
      </c>
      <c r="Y1338" s="12">
        <v>31401</v>
      </c>
      <c r="Z1338" s="13">
        <v>42086</v>
      </c>
      <c r="AA1338" s="14" t="str">
        <f>TEXT(Table1[[#This Row],[Order Date]],"mmmm")</f>
        <v>March</v>
      </c>
      <c r="AB1338" s="8" t="str">
        <f>TEXT(Table1[[#This Row],[Order Date]],"yyyy")</f>
        <v>2015</v>
      </c>
      <c r="AC1338" s="13">
        <v>42087</v>
      </c>
      <c r="AD1338" s="12">
        <v>79.423200000000008</v>
      </c>
      <c r="AE1338" s="12">
        <v>15</v>
      </c>
      <c r="AF1338" s="12">
        <v>904.31</v>
      </c>
      <c r="AG1338" s="12">
        <v>86952</v>
      </c>
      <c r="AH1338" s="7" t="str">
        <f>IF(COUNTIF(Returns!$A$2:$A$1635,Orders!AG1338)&gt;0,"Returned","Not Returned")</f>
        <v>Not Returned</v>
      </c>
    </row>
    <row r="1339" spans="5:34" ht="12.75" customHeight="1" thickTop="1" thickBot="1" x14ac:dyDescent="0.3">
      <c r="E1339" s="9">
        <v>22369</v>
      </c>
      <c r="F1339" s="2" t="s">
        <v>37</v>
      </c>
      <c r="G1339" s="2">
        <v>0.03</v>
      </c>
      <c r="H1339" s="2">
        <v>7.64</v>
      </c>
      <c r="I1339" s="2">
        <v>5.83</v>
      </c>
      <c r="J1339" s="2">
        <v>2398</v>
      </c>
      <c r="K1339" s="7" t="str">
        <f>IF(COUNTIF(Table1[Customer ID],Table1[[#This Row],[Customer ID]])&gt;1,"Repeat Customer","One-Time Customer")</f>
        <v>One-Time Customer</v>
      </c>
      <c r="L1339" s="2" t="s">
        <v>2260</v>
      </c>
      <c r="M1339" s="2" t="s">
        <v>49</v>
      </c>
      <c r="N1339" s="2" t="s">
        <v>28</v>
      </c>
      <c r="O1339" s="2" t="s">
        <v>29</v>
      </c>
      <c r="P1339" s="2" t="s">
        <v>93</v>
      </c>
      <c r="Q1339" s="2" t="s">
        <v>31</v>
      </c>
      <c r="R1339" s="2" t="s">
        <v>1026</v>
      </c>
      <c r="S1339" s="2">
        <v>0.36</v>
      </c>
      <c r="T1339" s="7">
        <f>Table1[[#This Row],[Profit]]/Table1[[#This Row],[Sales]]</f>
        <v>-0.15579599421845963</v>
      </c>
      <c r="U1339" s="2" t="s">
        <v>33</v>
      </c>
      <c r="V1339" s="2" t="s">
        <v>61</v>
      </c>
      <c r="W1339" s="2" t="s">
        <v>178</v>
      </c>
      <c r="X1339" s="2" t="s">
        <v>2261</v>
      </c>
      <c r="Y1339" s="2">
        <v>60103</v>
      </c>
      <c r="Z1339" s="10">
        <v>42059</v>
      </c>
      <c r="AA1339" s="14" t="str">
        <f>TEXT(Table1[[#This Row],[Order Date]],"mmmm")</f>
        <v>February</v>
      </c>
      <c r="AB1339" s="8" t="str">
        <f>TEXT(Table1[[#This Row],[Order Date]],"yyyy")</f>
        <v>2015</v>
      </c>
      <c r="AC1339" s="10">
        <v>42061</v>
      </c>
      <c r="AD1339" s="2">
        <v>-15.090400000000001</v>
      </c>
      <c r="AE1339" s="2">
        <v>12</v>
      </c>
      <c r="AF1339" s="2">
        <v>96.86</v>
      </c>
      <c r="AG1339" s="2">
        <v>86373</v>
      </c>
      <c r="AH1339" s="7" t="str">
        <f>IF(COUNTIF(Returns!$A$2:$A$1635,Orders!AG1339)&gt;0,"Returned","Not Returned")</f>
        <v>Not Returned</v>
      </c>
    </row>
    <row r="1340" spans="5:34" ht="12.75" customHeight="1" thickTop="1" thickBot="1" x14ac:dyDescent="0.3">
      <c r="E1340" s="11">
        <v>19001</v>
      </c>
      <c r="F1340" s="12" t="s">
        <v>56</v>
      </c>
      <c r="G1340" s="12">
        <v>0</v>
      </c>
      <c r="H1340" s="12">
        <v>65.989999999999995</v>
      </c>
      <c r="I1340" s="12">
        <v>3.99</v>
      </c>
      <c r="J1340" s="12">
        <v>2417</v>
      </c>
      <c r="K1340" s="7" t="str">
        <f>IF(COUNTIF(Table1[Customer ID],Table1[[#This Row],[Customer ID]])&gt;1,"Repeat Customer","One-Time Customer")</f>
        <v>One-Time Customer</v>
      </c>
      <c r="L1340" s="12" t="s">
        <v>2262</v>
      </c>
      <c r="M1340" s="12" t="s">
        <v>49</v>
      </c>
      <c r="N1340" s="12" t="s">
        <v>114</v>
      </c>
      <c r="O1340" s="12" t="s">
        <v>77</v>
      </c>
      <c r="P1340" s="12" t="s">
        <v>78</v>
      </c>
      <c r="Q1340" s="12" t="s">
        <v>59</v>
      </c>
      <c r="R1340" s="12" t="s">
        <v>1053</v>
      </c>
      <c r="S1340" s="12">
        <v>0.59</v>
      </c>
      <c r="T1340" s="7">
        <f>Table1[[#This Row],[Profit]]/Table1[[#This Row],[Sales]]</f>
        <v>-7.9101417096584595E-2</v>
      </c>
      <c r="U1340" s="12" t="s">
        <v>33</v>
      </c>
      <c r="V1340" s="12" t="s">
        <v>136</v>
      </c>
      <c r="W1340" s="12" t="s">
        <v>137</v>
      </c>
      <c r="X1340" s="12" t="s">
        <v>2027</v>
      </c>
      <c r="Y1340" s="12">
        <v>22124</v>
      </c>
      <c r="Z1340" s="13">
        <v>42077</v>
      </c>
      <c r="AA1340" s="14" t="str">
        <f>TEXT(Table1[[#This Row],[Order Date]],"mmmm")</f>
        <v>March</v>
      </c>
      <c r="AB1340" s="8" t="str">
        <f>TEXT(Table1[[#This Row],[Order Date]],"yyyy")</f>
        <v>2015</v>
      </c>
      <c r="AC1340" s="13">
        <v>42078</v>
      </c>
      <c r="AD1340" s="12">
        <v>-60.563999999999993</v>
      </c>
      <c r="AE1340" s="12">
        <v>13</v>
      </c>
      <c r="AF1340" s="12">
        <v>765.65</v>
      </c>
      <c r="AG1340" s="12">
        <v>86754</v>
      </c>
      <c r="AH1340" s="7" t="str">
        <f>IF(COUNTIF(Returns!$A$2:$A$1635,Orders!AG1340)&gt;0,"Returned","Not Returned")</f>
        <v>Not Returned</v>
      </c>
    </row>
    <row r="1341" spans="5:34" ht="12.75" customHeight="1" thickTop="1" thickBot="1" x14ac:dyDescent="0.3">
      <c r="E1341" s="9">
        <v>20325</v>
      </c>
      <c r="F1341" s="2" t="s">
        <v>47</v>
      </c>
      <c r="G1341" s="2">
        <v>0.03</v>
      </c>
      <c r="H1341" s="2">
        <v>2.1</v>
      </c>
      <c r="I1341" s="2">
        <v>0.7</v>
      </c>
      <c r="J1341" s="2">
        <v>2418</v>
      </c>
      <c r="K1341" s="7" t="str">
        <f>IF(COUNTIF(Table1[Customer ID],Table1[[#This Row],[Customer ID]])&gt;1,"Repeat Customer","One-Time Customer")</f>
        <v>Repeat Customer</v>
      </c>
      <c r="L1341" s="2" t="s">
        <v>2263</v>
      </c>
      <c r="M1341" s="2" t="s">
        <v>49</v>
      </c>
      <c r="N1341" s="2" t="s">
        <v>114</v>
      </c>
      <c r="O1341" s="2" t="s">
        <v>29</v>
      </c>
      <c r="P1341" s="2" t="s">
        <v>30</v>
      </c>
      <c r="Q1341" s="2" t="s">
        <v>31</v>
      </c>
      <c r="R1341" s="2" t="s">
        <v>2264</v>
      </c>
      <c r="S1341" s="2">
        <v>0.56999999999999995</v>
      </c>
      <c r="T1341" s="7">
        <f>Table1[[#This Row],[Profit]]/Table1[[#This Row],[Sales]]</f>
        <v>-169.02591743119265</v>
      </c>
      <c r="U1341" s="2" t="s">
        <v>33</v>
      </c>
      <c r="V1341" s="2" t="s">
        <v>136</v>
      </c>
      <c r="W1341" s="2" t="s">
        <v>137</v>
      </c>
      <c r="X1341" s="2" t="s">
        <v>2265</v>
      </c>
      <c r="Y1341" s="2">
        <v>23805</v>
      </c>
      <c r="Z1341" s="10">
        <v>42010</v>
      </c>
      <c r="AA1341" s="14" t="str">
        <f>TEXT(Table1[[#This Row],[Order Date]],"mmmm")</f>
        <v>January</v>
      </c>
      <c r="AB1341" s="8" t="str">
        <f>TEXT(Table1[[#This Row],[Order Date]],"yyyy")</f>
        <v>2015</v>
      </c>
      <c r="AC1341" s="10">
        <v>42011</v>
      </c>
      <c r="AD1341" s="2">
        <v>-1473.9059999999999</v>
      </c>
      <c r="AE1341" s="2">
        <v>4</v>
      </c>
      <c r="AF1341" s="2">
        <v>8.7200000000000006</v>
      </c>
      <c r="AG1341" s="2">
        <v>86750</v>
      </c>
      <c r="AH1341" s="7" t="str">
        <f>IF(COUNTIF(Returns!$A$2:$A$1635,Orders!AG1341)&gt;0,"Returned","Not Returned")</f>
        <v>Not Returned</v>
      </c>
    </row>
    <row r="1342" spans="5:34" ht="12.75" customHeight="1" thickTop="1" thickBot="1" x14ac:dyDescent="0.3">
      <c r="E1342" s="11">
        <v>21724</v>
      </c>
      <c r="F1342" s="12" t="s">
        <v>25</v>
      </c>
      <c r="G1342" s="12">
        <v>0.1</v>
      </c>
      <c r="H1342" s="12">
        <v>599.99</v>
      </c>
      <c r="I1342" s="12">
        <v>24.49</v>
      </c>
      <c r="J1342" s="12">
        <v>2418</v>
      </c>
      <c r="K1342" s="7" t="str">
        <f>IF(COUNTIF(Table1[Customer ID],Table1[[#This Row],[Customer ID]])&gt;1,"Repeat Customer","One-Time Customer")</f>
        <v>Repeat Customer</v>
      </c>
      <c r="L1342" s="12" t="s">
        <v>2263</v>
      </c>
      <c r="M1342" s="12" t="s">
        <v>49</v>
      </c>
      <c r="N1342" s="12" t="s">
        <v>114</v>
      </c>
      <c r="O1342" s="12" t="s">
        <v>77</v>
      </c>
      <c r="P1342" s="12" t="s">
        <v>587</v>
      </c>
      <c r="Q1342" s="12" t="s">
        <v>236</v>
      </c>
      <c r="R1342" s="12" t="s">
        <v>2266</v>
      </c>
      <c r="S1342" s="12">
        <v>0.5</v>
      </c>
      <c r="T1342" s="7">
        <f>Table1[[#This Row],[Profit]]/Table1[[#This Row],[Sales]]</f>
        <v>-5.3987214606124594E-2</v>
      </c>
      <c r="U1342" s="12" t="s">
        <v>33</v>
      </c>
      <c r="V1342" s="12" t="s">
        <v>136</v>
      </c>
      <c r="W1342" s="12" t="s">
        <v>137</v>
      </c>
      <c r="X1342" s="12" t="s">
        <v>2265</v>
      </c>
      <c r="Y1342" s="12">
        <v>23805</v>
      </c>
      <c r="Z1342" s="13">
        <v>42014</v>
      </c>
      <c r="AA1342" s="14" t="str">
        <f>TEXT(Table1[[#This Row],[Order Date]],"mmmm")</f>
        <v>January</v>
      </c>
      <c r="AB1342" s="8" t="str">
        <f>TEXT(Table1[[#This Row],[Order Date]],"yyyy")</f>
        <v>2015</v>
      </c>
      <c r="AC1342" s="13">
        <v>42015</v>
      </c>
      <c r="AD1342" s="12">
        <v>-343.12599999999998</v>
      </c>
      <c r="AE1342" s="12">
        <v>11</v>
      </c>
      <c r="AF1342" s="12">
        <v>6355.69</v>
      </c>
      <c r="AG1342" s="12">
        <v>86753</v>
      </c>
      <c r="AH1342" s="7" t="str">
        <f>IF(COUNTIF(Returns!$A$2:$A$1635,Orders!AG1342)&gt;0,"Returned","Not Returned")</f>
        <v>Not Returned</v>
      </c>
    </row>
    <row r="1343" spans="5:34" ht="12.75" customHeight="1" thickTop="1" thickBot="1" x14ac:dyDescent="0.3">
      <c r="E1343" s="9">
        <v>21725</v>
      </c>
      <c r="F1343" s="2" t="s">
        <v>25</v>
      </c>
      <c r="G1343" s="2">
        <v>0.06</v>
      </c>
      <c r="H1343" s="2">
        <v>2.78</v>
      </c>
      <c r="I1343" s="2">
        <v>1.25</v>
      </c>
      <c r="J1343" s="2">
        <v>2418</v>
      </c>
      <c r="K1343" s="7" t="str">
        <f>IF(COUNTIF(Table1[Customer ID],Table1[[#This Row],[Customer ID]])&gt;1,"Repeat Customer","One-Time Customer")</f>
        <v>Repeat Customer</v>
      </c>
      <c r="L1343" s="2" t="s">
        <v>2263</v>
      </c>
      <c r="M1343" s="2" t="s">
        <v>49</v>
      </c>
      <c r="N1343" s="2" t="s">
        <v>114</v>
      </c>
      <c r="O1343" s="2" t="s">
        <v>29</v>
      </c>
      <c r="P1343" s="2" t="s">
        <v>30</v>
      </c>
      <c r="Q1343" s="2" t="s">
        <v>31</v>
      </c>
      <c r="R1343" s="2" t="s">
        <v>2206</v>
      </c>
      <c r="S1343" s="2">
        <v>0.59</v>
      </c>
      <c r="T1343" s="7">
        <f>Table1[[#This Row],[Profit]]/Table1[[#This Row],[Sales]]</f>
        <v>2.3624065503737981</v>
      </c>
      <c r="U1343" s="2" t="s">
        <v>33</v>
      </c>
      <c r="V1343" s="2" t="s">
        <v>136</v>
      </c>
      <c r="W1343" s="2" t="s">
        <v>137</v>
      </c>
      <c r="X1343" s="2" t="s">
        <v>2265</v>
      </c>
      <c r="Y1343" s="2">
        <v>23805</v>
      </c>
      <c r="Z1343" s="10">
        <v>42014</v>
      </c>
      <c r="AA1343" s="14" t="str">
        <f>TEXT(Table1[[#This Row],[Order Date]],"mmmm")</f>
        <v>January</v>
      </c>
      <c r="AB1343" s="8" t="str">
        <f>TEXT(Table1[[#This Row],[Order Date]],"yyyy")</f>
        <v>2015</v>
      </c>
      <c r="AC1343" s="10">
        <v>42016</v>
      </c>
      <c r="AD1343" s="2">
        <v>66.359999999999985</v>
      </c>
      <c r="AE1343" s="2">
        <v>10</v>
      </c>
      <c r="AF1343" s="2">
        <v>28.09</v>
      </c>
      <c r="AG1343" s="2">
        <v>86753</v>
      </c>
      <c r="AH1343" s="7" t="str">
        <f>IF(COUNTIF(Returns!$A$2:$A$1635,Orders!AG1343)&gt;0,"Returned","Not Returned")</f>
        <v>Not Returned</v>
      </c>
    </row>
    <row r="1344" spans="5:34" ht="12.75" customHeight="1" thickTop="1" thickBot="1" x14ac:dyDescent="0.3">
      <c r="E1344" s="11">
        <v>22376</v>
      </c>
      <c r="F1344" s="12" t="s">
        <v>37</v>
      </c>
      <c r="G1344" s="12">
        <v>7.0000000000000007E-2</v>
      </c>
      <c r="H1344" s="12">
        <v>225.04</v>
      </c>
      <c r="I1344" s="12">
        <v>11.79</v>
      </c>
      <c r="J1344" s="12">
        <v>2419</v>
      </c>
      <c r="K1344" s="7" t="str">
        <f>IF(COUNTIF(Table1[Customer ID],Table1[[#This Row],[Customer ID]])&gt;1,"Repeat Customer","One-Time Customer")</f>
        <v>Repeat Customer</v>
      </c>
      <c r="L1344" s="12" t="s">
        <v>2267</v>
      </c>
      <c r="M1344" s="12" t="s">
        <v>49</v>
      </c>
      <c r="N1344" s="12" t="s">
        <v>114</v>
      </c>
      <c r="O1344" s="12" t="s">
        <v>29</v>
      </c>
      <c r="P1344" s="12" t="s">
        <v>257</v>
      </c>
      <c r="Q1344" s="12" t="s">
        <v>86</v>
      </c>
      <c r="R1344" s="12" t="s">
        <v>2268</v>
      </c>
      <c r="S1344" s="12">
        <v>0.42</v>
      </c>
      <c r="T1344" s="7">
        <f>Table1[[#This Row],[Profit]]/Table1[[#This Row],[Sales]]</f>
        <v>-0.14415608547537936</v>
      </c>
      <c r="U1344" s="12" t="s">
        <v>33</v>
      </c>
      <c r="V1344" s="12" t="s">
        <v>136</v>
      </c>
      <c r="W1344" s="12" t="s">
        <v>137</v>
      </c>
      <c r="X1344" s="12" t="s">
        <v>1449</v>
      </c>
      <c r="Y1344" s="12">
        <v>23701</v>
      </c>
      <c r="Z1344" s="13">
        <v>42089</v>
      </c>
      <c r="AA1344" s="14" t="str">
        <f>TEXT(Table1[[#This Row],[Order Date]],"mmmm")</f>
        <v>March</v>
      </c>
      <c r="AB1344" s="8" t="str">
        <f>TEXT(Table1[[#This Row],[Order Date]],"yyyy")</f>
        <v>2015</v>
      </c>
      <c r="AC1344" s="13">
        <v>42089</v>
      </c>
      <c r="AD1344" s="12">
        <v>-162.91800000000001</v>
      </c>
      <c r="AE1344" s="12">
        <v>5</v>
      </c>
      <c r="AF1344" s="12">
        <v>1130.1500000000001</v>
      </c>
      <c r="AG1344" s="12">
        <v>86751</v>
      </c>
      <c r="AH1344" s="7" t="str">
        <f>IF(COUNTIF(Returns!$A$2:$A$1635,Orders!AG1344)&gt;0,"Returned","Not Returned")</f>
        <v>Not Returned</v>
      </c>
    </row>
    <row r="1345" spans="5:34" ht="12.75" customHeight="1" thickTop="1" thickBot="1" x14ac:dyDescent="0.3">
      <c r="E1345" s="9">
        <v>22377</v>
      </c>
      <c r="F1345" s="2" t="s">
        <v>37</v>
      </c>
      <c r="G1345" s="2">
        <v>0.03</v>
      </c>
      <c r="H1345" s="2">
        <v>7.84</v>
      </c>
      <c r="I1345" s="2">
        <v>4.71</v>
      </c>
      <c r="J1345" s="2">
        <v>2419</v>
      </c>
      <c r="K1345" s="7" t="str">
        <f>IF(COUNTIF(Table1[Customer ID],Table1[[#This Row],[Customer ID]])&gt;1,"Repeat Customer","One-Time Customer")</f>
        <v>Repeat Customer</v>
      </c>
      <c r="L1345" s="2" t="s">
        <v>2267</v>
      </c>
      <c r="M1345" s="2" t="s">
        <v>49</v>
      </c>
      <c r="N1345" s="2" t="s">
        <v>114</v>
      </c>
      <c r="O1345" s="2" t="s">
        <v>29</v>
      </c>
      <c r="P1345" s="2" t="s">
        <v>109</v>
      </c>
      <c r="Q1345" s="2" t="s">
        <v>59</v>
      </c>
      <c r="R1345" s="2" t="s">
        <v>2269</v>
      </c>
      <c r="S1345" s="2">
        <v>0.35</v>
      </c>
      <c r="T1345" s="7">
        <f>Table1[[#This Row],[Profit]]/Table1[[#This Row],[Sales]]</f>
        <v>15.812356078719882</v>
      </c>
      <c r="U1345" s="2" t="s">
        <v>33</v>
      </c>
      <c r="V1345" s="2" t="s">
        <v>136</v>
      </c>
      <c r="W1345" s="2" t="s">
        <v>137</v>
      </c>
      <c r="X1345" s="2" t="s">
        <v>1449</v>
      </c>
      <c r="Y1345" s="2">
        <v>23701</v>
      </c>
      <c r="Z1345" s="10">
        <v>42089</v>
      </c>
      <c r="AA1345" s="14" t="str">
        <f>TEXT(Table1[[#This Row],[Order Date]],"mmmm")</f>
        <v>March</v>
      </c>
      <c r="AB1345" s="8" t="str">
        <f>TEXT(Table1[[#This Row],[Order Date]],"yyyy")</f>
        <v>2015</v>
      </c>
      <c r="AC1345" s="10">
        <v>42092</v>
      </c>
      <c r="AD1345" s="2">
        <v>859.7177999999999</v>
      </c>
      <c r="AE1345" s="2">
        <v>7</v>
      </c>
      <c r="AF1345" s="2">
        <v>54.37</v>
      </c>
      <c r="AG1345" s="2">
        <v>86751</v>
      </c>
      <c r="AH1345" s="7" t="str">
        <f>IF(COUNTIF(Returns!$A$2:$A$1635,Orders!AG1345)&gt;0,"Returned","Not Returned")</f>
        <v>Not Returned</v>
      </c>
    </row>
    <row r="1346" spans="5:34" ht="12.75" customHeight="1" thickTop="1" thickBot="1" x14ac:dyDescent="0.3">
      <c r="E1346" s="11">
        <v>25271</v>
      </c>
      <c r="F1346" s="12" t="s">
        <v>25</v>
      </c>
      <c r="G1346" s="12">
        <v>0.04</v>
      </c>
      <c r="H1346" s="12">
        <v>9.11</v>
      </c>
      <c r="I1346" s="12">
        <v>2.15</v>
      </c>
      <c r="J1346" s="12">
        <v>2420</v>
      </c>
      <c r="K1346" s="7" t="str">
        <f>IF(COUNTIF(Table1[Customer ID],Table1[[#This Row],[Customer ID]])&gt;1,"Repeat Customer","One-Time Customer")</f>
        <v>One-Time Customer</v>
      </c>
      <c r="L1346" s="12" t="s">
        <v>2270</v>
      </c>
      <c r="M1346" s="12" t="s">
        <v>49</v>
      </c>
      <c r="N1346" s="12" t="s">
        <v>114</v>
      </c>
      <c r="O1346" s="12" t="s">
        <v>29</v>
      </c>
      <c r="P1346" s="12" t="s">
        <v>93</v>
      </c>
      <c r="Q1346" s="12" t="s">
        <v>31</v>
      </c>
      <c r="R1346" s="12" t="s">
        <v>1258</v>
      </c>
      <c r="S1346" s="12">
        <v>0.4</v>
      </c>
      <c r="T1346" s="7">
        <f>Table1[[#This Row],[Profit]]/Table1[[#This Row],[Sales]]</f>
        <v>-0.22873004857737683</v>
      </c>
      <c r="U1346" s="12" t="s">
        <v>33</v>
      </c>
      <c r="V1346" s="12" t="s">
        <v>136</v>
      </c>
      <c r="W1346" s="12" t="s">
        <v>137</v>
      </c>
      <c r="X1346" s="12" t="s">
        <v>1567</v>
      </c>
      <c r="Y1346" s="12">
        <v>23223</v>
      </c>
      <c r="Z1346" s="13">
        <v>42130</v>
      </c>
      <c r="AA1346" s="14" t="str">
        <f>TEXT(Table1[[#This Row],[Order Date]],"mmmm")</f>
        <v>May</v>
      </c>
      <c r="AB1346" s="8" t="str">
        <f>TEXT(Table1[[#This Row],[Order Date]],"yyyy")</f>
        <v>2015</v>
      </c>
      <c r="AC1346" s="13">
        <v>42130</v>
      </c>
      <c r="AD1346" s="12">
        <v>-23.072000000000003</v>
      </c>
      <c r="AE1346" s="12">
        <v>11</v>
      </c>
      <c r="AF1346" s="12">
        <v>100.87</v>
      </c>
      <c r="AG1346" s="12">
        <v>86752</v>
      </c>
      <c r="AH1346" s="7" t="str">
        <f>IF(COUNTIF(Returns!$A$2:$A$1635,Orders!AG1346)&gt;0,"Returned","Not Returned")</f>
        <v>Not Returned</v>
      </c>
    </row>
    <row r="1347" spans="5:34" ht="12.75" customHeight="1" thickTop="1" thickBot="1" x14ac:dyDescent="0.3">
      <c r="E1347" s="9">
        <v>18802</v>
      </c>
      <c r="F1347" s="2" t="s">
        <v>37</v>
      </c>
      <c r="G1347" s="2">
        <v>0.05</v>
      </c>
      <c r="H1347" s="2">
        <v>150.97999999999999</v>
      </c>
      <c r="I1347" s="2">
        <v>43.71</v>
      </c>
      <c r="J1347" s="2">
        <v>2422</v>
      </c>
      <c r="K1347" s="7" t="str">
        <f>IF(COUNTIF(Table1[Customer ID],Table1[[#This Row],[Customer ID]])&gt;1,"Repeat Customer","One-Time Customer")</f>
        <v>Repeat Customer</v>
      </c>
      <c r="L1347" s="2" t="s">
        <v>2271</v>
      </c>
      <c r="M1347" s="2" t="s">
        <v>39</v>
      </c>
      <c r="N1347" s="2" t="s">
        <v>40</v>
      </c>
      <c r="O1347" s="2" t="s">
        <v>41</v>
      </c>
      <c r="P1347" s="2" t="s">
        <v>42</v>
      </c>
      <c r="Q1347" s="2" t="s">
        <v>43</v>
      </c>
      <c r="R1347" s="2" t="s">
        <v>2272</v>
      </c>
      <c r="S1347" s="2">
        <v>0.55000000000000004</v>
      </c>
      <c r="T1347" s="7">
        <f>Table1[[#This Row],[Profit]]/Table1[[#This Row],[Sales]]</f>
        <v>0.3501733904839856</v>
      </c>
      <c r="U1347" s="2" t="s">
        <v>33</v>
      </c>
      <c r="V1347" s="2" t="s">
        <v>61</v>
      </c>
      <c r="W1347" s="2" t="s">
        <v>130</v>
      </c>
      <c r="X1347" s="2" t="s">
        <v>2273</v>
      </c>
      <c r="Y1347" s="2">
        <v>77340</v>
      </c>
      <c r="Z1347" s="10">
        <v>42148</v>
      </c>
      <c r="AA1347" s="14" t="str">
        <f>TEXT(Table1[[#This Row],[Order Date]],"mmmm")</f>
        <v>May</v>
      </c>
      <c r="AB1347" s="8" t="str">
        <f>TEXT(Table1[[#This Row],[Order Date]],"yyyy")</f>
        <v>2015</v>
      </c>
      <c r="AC1347" s="10">
        <v>42149</v>
      </c>
      <c r="AD1347" s="2">
        <v>650.29999999999995</v>
      </c>
      <c r="AE1347" s="2">
        <v>12</v>
      </c>
      <c r="AF1347" s="2">
        <v>1857.08</v>
      </c>
      <c r="AG1347" s="2">
        <v>89053</v>
      </c>
      <c r="AH1347" s="7" t="str">
        <f>IF(COUNTIF(Returns!$A$2:$A$1635,Orders!AG1347)&gt;0,"Returned","Not Returned")</f>
        <v>Not Returned</v>
      </c>
    </row>
    <row r="1348" spans="5:34" ht="12.75" customHeight="1" thickTop="1" thickBot="1" x14ac:dyDescent="0.3">
      <c r="E1348" s="11">
        <v>19817</v>
      </c>
      <c r="F1348" s="12" t="s">
        <v>56</v>
      </c>
      <c r="G1348" s="12">
        <v>0.09</v>
      </c>
      <c r="H1348" s="12">
        <v>3.89</v>
      </c>
      <c r="I1348" s="12">
        <v>7.01</v>
      </c>
      <c r="J1348" s="12">
        <v>2422</v>
      </c>
      <c r="K1348" s="7" t="str">
        <f>IF(COUNTIF(Table1[Customer ID],Table1[[#This Row],[Customer ID]])&gt;1,"Repeat Customer","One-Time Customer")</f>
        <v>Repeat Customer</v>
      </c>
      <c r="L1348" s="12" t="s">
        <v>2271</v>
      </c>
      <c r="M1348" s="12" t="s">
        <v>27</v>
      </c>
      <c r="N1348" s="12" t="s">
        <v>40</v>
      </c>
      <c r="O1348" s="12" t="s">
        <v>29</v>
      </c>
      <c r="P1348" s="12" t="s">
        <v>109</v>
      </c>
      <c r="Q1348" s="12" t="s">
        <v>59</v>
      </c>
      <c r="R1348" s="12" t="s">
        <v>1340</v>
      </c>
      <c r="S1348" s="12">
        <v>0.37</v>
      </c>
      <c r="T1348" s="7">
        <f>Table1[[#This Row],[Profit]]/Table1[[#This Row],[Sales]]</f>
        <v>-3.6256343984962407</v>
      </c>
      <c r="U1348" s="12" t="s">
        <v>33</v>
      </c>
      <c r="V1348" s="12" t="s">
        <v>61</v>
      </c>
      <c r="W1348" s="12" t="s">
        <v>130</v>
      </c>
      <c r="X1348" s="12" t="s">
        <v>2273</v>
      </c>
      <c r="Y1348" s="12">
        <v>77340</v>
      </c>
      <c r="Z1348" s="13">
        <v>42026</v>
      </c>
      <c r="AA1348" s="14" t="str">
        <f>TEXT(Table1[[#This Row],[Order Date]],"mmmm")</f>
        <v>January</v>
      </c>
      <c r="AB1348" s="8" t="str">
        <f>TEXT(Table1[[#This Row],[Order Date]],"yyyy")</f>
        <v>2015</v>
      </c>
      <c r="AC1348" s="13">
        <v>42028</v>
      </c>
      <c r="AD1348" s="12">
        <v>-154.30700000000002</v>
      </c>
      <c r="AE1348" s="12">
        <v>10</v>
      </c>
      <c r="AF1348" s="12">
        <v>42.56</v>
      </c>
      <c r="AG1348" s="12">
        <v>89055</v>
      </c>
      <c r="AH1348" s="7" t="str">
        <f>IF(COUNTIF(Returns!$A$2:$A$1635,Orders!AG1348)&gt;0,"Returned","Not Returned")</f>
        <v>Not Returned</v>
      </c>
    </row>
    <row r="1349" spans="5:34" ht="12.75" customHeight="1" thickTop="1" thickBot="1" x14ac:dyDescent="0.3">
      <c r="E1349" s="9">
        <v>25126</v>
      </c>
      <c r="F1349" s="2" t="s">
        <v>106</v>
      </c>
      <c r="G1349" s="2">
        <v>0.04</v>
      </c>
      <c r="H1349" s="2">
        <v>100.98</v>
      </c>
      <c r="I1349" s="2">
        <v>7.18</v>
      </c>
      <c r="J1349" s="2">
        <v>2423</v>
      </c>
      <c r="K1349" s="7" t="str">
        <f>IF(COUNTIF(Table1[Customer ID],Table1[[#This Row],[Customer ID]])&gt;1,"Repeat Customer","One-Time Customer")</f>
        <v>One-Time Customer</v>
      </c>
      <c r="L1349" s="2" t="s">
        <v>2274</v>
      </c>
      <c r="M1349" s="2" t="s">
        <v>49</v>
      </c>
      <c r="N1349" s="2" t="s">
        <v>40</v>
      </c>
      <c r="O1349" s="2" t="s">
        <v>77</v>
      </c>
      <c r="P1349" s="2" t="s">
        <v>180</v>
      </c>
      <c r="Q1349" s="2" t="s">
        <v>59</v>
      </c>
      <c r="R1349" s="2" t="s">
        <v>2275</v>
      </c>
      <c r="S1349" s="2">
        <v>0.4</v>
      </c>
      <c r="T1349" s="7">
        <f>Table1[[#This Row],[Profit]]/Table1[[#This Row],[Sales]]</f>
        <v>0.65059892506808703</v>
      </c>
      <c r="U1349" s="2" t="s">
        <v>33</v>
      </c>
      <c r="V1349" s="2" t="s">
        <v>61</v>
      </c>
      <c r="W1349" s="2" t="s">
        <v>130</v>
      </c>
      <c r="X1349" s="2" t="s">
        <v>2276</v>
      </c>
      <c r="Y1349" s="2">
        <v>76053</v>
      </c>
      <c r="Z1349" s="10">
        <v>42025</v>
      </c>
      <c r="AA1349" s="14" t="str">
        <f>TEXT(Table1[[#This Row],[Order Date]],"mmmm")</f>
        <v>January</v>
      </c>
      <c r="AB1349" s="8" t="str">
        <f>TEXT(Table1[[#This Row],[Order Date]],"yyyy")</f>
        <v>2015</v>
      </c>
      <c r="AC1349" s="10">
        <v>42030</v>
      </c>
      <c r="AD1349" s="2">
        <v>269.94</v>
      </c>
      <c r="AE1349" s="2">
        <v>4</v>
      </c>
      <c r="AF1349" s="2">
        <v>414.91</v>
      </c>
      <c r="AG1349" s="2">
        <v>89054</v>
      </c>
      <c r="AH1349" s="7" t="str">
        <f>IF(COUNTIF(Returns!$A$2:$A$1635,Orders!AG1349)&gt;0,"Returned","Not Returned")</f>
        <v>Not Returned</v>
      </c>
    </row>
    <row r="1350" spans="5:34" ht="12.75" customHeight="1" thickTop="1" thickBot="1" x14ac:dyDescent="0.3">
      <c r="E1350" s="11">
        <v>21761</v>
      </c>
      <c r="F1350" s="12" t="s">
        <v>25</v>
      </c>
      <c r="G1350" s="12">
        <v>0.08</v>
      </c>
      <c r="H1350" s="12">
        <v>30.93</v>
      </c>
      <c r="I1350" s="12">
        <v>3.92</v>
      </c>
      <c r="J1350" s="12">
        <v>2426</v>
      </c>
      <c r="K1350" s="7" t="str">
        <f>IF(COUNTIF(Table1[Customer ID],Table1[[#This Row],[Customer ID]])&gt;1,"Repeat Customer","One-Time Customer")</f>
        <v>Repeat Customer</v>
      </c>
      <c r="L1350" s="12" t="s">
        <v>2277</v>
      </c>
      <c r="M1350" s="12" t="s">
        <v>49</v>
      </c>
      <c r="N1350" s="12" t="s">
        <v>58</v>
      </c>
      <c r="O1350" s="12" t="s">
        <v>41</v>
      </c>
      <c r="P1350" s="12" t="s">
        <v>50</v>
      </c>
      <c r="Q1350" s="12" t="s">
        <v>51</v>
      </c>
      <c r="R1350" s="12" t="s">
        <v>1750</v>
      </c>
      <c r="S1350" s="12">
        <v>0.44</v>
      </c>
      <c r="T1350" s="7">
        <f>Table1[[#This Row],[Profit]]/Table1[[#This Row],[Sales]]</f>
        <v>0.69</v>
      </c>
      <c r="U1350" s="12" t="s">
        <v>33</v>
      </c>
      <c r="V1350" s="12" t="s">
        <v>61</v>
      </c>
      <c r="W1350" s="12" t="s">
        <v>130</v>
      </c>
      <c r="X1350" s="12" t="s">
        <v>2278</v>
      </c>
      <c r="Y1350" s="12">
        <v>75061</v>
      </c>
      <c r="Z1350" s="13">
        <v>42078</v>
      </c>
      <c r="AA1350" s="14" t="str">
        <f>TEXT(Table1[[#This Row],[Order Date]],"mmmm")</f>
        <v>March</v>
      </c>
      <c r="AB1350" s="8" t="str">
        <f>TEXT(Table1[[#This Row],[Order Date]],"yyyy")</f>
        <v>2015</v>
      </c>
      <c r="AC1350" s="13">
        <v>42079</v>
      </c>
      <c r="AD1350" s="12">
        <v>63.059099999999994</v>
      </c>
      <c r="AE1350" s="12">
        <v>3</v>
      </c>
      <c r="AF1350" s="12">
        <v>91.39</v>
      </c>
      <c r="AG1350" s="12">
        <v>90859</v>
      </c>
      <c r="AH1350" s="7" t="str">
        <f>IF(COUNTIF(Returns!$A$2:$A$1635,Orders!AG1350)&gt;0,"Returned","Not Returned")</f>
        <v>Not Returned</v>
      </c>
    </row>
    <row r="1351" spans="5:34" ht="12.75" customHeight="1" thickTop="1" thickBot="1" x14ac:dyDescent="0.3">
      <c r="E1351" s="9">
        <v>20496</v>
      </c>
      <c r="F1351" s="2" t="s">
        <v>106</v>
      </c>
      <c r="G1351" s="2">
        <v>0.08</v>
      </c>
      <c r="H1351" s="2">
        <v>4.4800000000000004</v>
      </c>
      <c r="I1351" s="2">
        <v>49</v>
      </c>
      <c r="J1351" s="2">
        <v>2426</v>
      </c>
      <c r="K1351" s="7" t="str">
        <f>IF(COUNTIF(Table1[Customer ID],Table1[[#This Row],[Customer ID]])&gt;1,"Repeat Customer","One-Time Customer")</f>
        <v>Repeat Customer</v>
      </c>
      <c r="L1351" s="2" t="s">
        <v>2277</v>
      </c>
      <c r="M1351" s="2" t="s">
        <v>49</v>
      </c>
      <c r="N1351" s="2" t="s">
        <v>58</v>
      </c>
      <c r="O1351" s="2" t="s">
        <v>29</v>
      </c>
      <c r="P1351" s="2" t="s">
        <v>257</v>
      </c>
      <c r="Q1351" s="2" t="s">
        <v>236</v>
      </c>
      <c r="R1351" s="2" t="s">
        <v>680</v>
      </c>
      <c r="S1351" s="2">
        <v>0.6</v>
      </c>
      <c r="T1351" s="7">
        <f>Table1[[#This Row],[Profit]]/Table1[[#This Row],[Sales]]</f>
        <v>0.69</v>
      </c>
      <c r="U1351" s="2" t="s">
        <v>33</v>
      </c>
      <c r="V1351" s="2" t="s">
        <v>61</v>
      </c>
      <c r="W1351" s="2" t="s">
        <v>130</v>
      </c>
      <c r="X1351" s="2" t="s">
        <v>2278</v>
      </c>
      <c r="Y1351" s="2">
        <v>75061</v>
      </c>
      <c r="Z1351" s="10">
        <v>42126</v>
      </c>
      <c r="AA1351" s="14" t="str">
        <f>TEXT(Table1[[#This Row],[Order Date]],"mmmm")</f>
        <v>May</v>
      </c>
      <c r="AB1351" s="8" t="str">
        <f>TEXT(Table1[[#This Row],[Order Date]],"yyyy")</f>
        <v>2015</v>
      </c>
      <c r="AC1351" s="10">
        <v>42126</v>
      </c>
      <c r="AD1351" s="2">
        <v>139.58009999999999</v>
      </c>
      <c r="AE1351" s="2">
        <v>37</v>
      </c>
      <c r="AF1351" s="2">
        <v>202.29</v>
      </c>
      <c r="AG1351" s="2">
        <v>90861</v>
      </c>
      <c r="AH1351" s="7" t="str">
        <f>IF(COUNTIF(Returns!$A$2:$A$1635,Orders!AG1351)&gt;0,"Returned","Not Returned")</f>
        <v>Not Returned</v>
      </c>
    </row>
    <row r="1352" spans="5:34" ht="12.75" customHeight="1" thickTop="1" thickBot="1" x14ac:dyDescent="0.3">
      <c r="E1352" s="11">
        <v>20497</v>
      </c>
      <c r="F1352" s="12" t="s">
        <v>106</v>
      </c>
      <c r="G1352" s="12">
        <v>0</v>
      </c>
      <c r="H1352" s="12">
        <v>17.670000000000002</v>
      </c>
      <c r="I1352" s="12">
        <v>8.99</v>
      </c>
      <c r="J1352" s="12">
        <v>2426</v>
      </c>
      <c r="K1352" s="7" t="str">
        <f>IF(COUNTIF(Table1[Customer ID],Table1[[#This Row],[Customer ID]])&gt;1,"Repeat Customer","One-Time Customer")</f>
        <v>Repeat Customer</v>
      </c>
      <c r="L1352" s="12" t="s">
        <v>2277</v>
      </c>
      <c r="M1352" s="12" t="s">
        <v>49</v>
      </c>
      <c r="N1352" s="12" t="s">
        <v>58</v>
      </c>
      <c r="O1352" s="12" t="s">
        <v>41</v>
      </c>
      <c r="P1352" s="12" t="s">
        <v>50</v>
      </c>
      <c r="Q1352" s="12" t="s">
        <v>51</v>
      </c>
      <c r="R1352" s="12" t="s">
        <v>807</v>
      </c>
      <c r="S1352" s="12">
        <v>0.47</v>
      </c>
      <c r="T1352" s="7">
        <f>Table1[[#This Row],[Profit]]/Table1[[#This Row],[Sales]]</f>
        <v>0.65005038231284462</v>
      </c>
      <c r="U1352" s="12" t="s">
        <v>33</v>
      </c>
      <c r="V1352" s="12" t="s">
        <v>61</v>
      </c>
      <c r="W1352" s="12" t="s">
        <v>130</v>
      </c>
      <c r="X1352" s="12" t="s">
        <v>2278</v>
      </c>
      <c r="Y1352" s="12">
        <v>75061</v>
      </c>
      <c r="Z1352" s="13">
        <v>42126</v>
      </c>
      <c r="AA1352" s="14" t="str">
        <f>TEXT(Table1[[#This Row],[Order Date]],"mmmm")</f>
        <v>May</v>
      </c>
      <c r="AB1352" s="8" t="str">
        <f>TEXT(Table1[[#This Row],[Order Date]],"yyyy")</f>
        <v>2015</v>
      </c>
      <c r="AC1352" s="13">
        <v>42133</v>
      </c>
      <c r="AD1352" s="12">
        <v>109.67000000000002</v>
      </c>
      <c r="AE1352" s="12">
        <v>9</v>
      </c>
      <c r="AF1352" s="12">
        <v>168.71</v>
      </c>
      <c r="AG1352" s="12">
        <v>90861</v>
      </c>
      <c r="AH1352" s="7" t="str">
        <f>IF(COUNTIF(Returns!$A$2:$A$1635,Orders!AG1352)&gt;0,"Returned","Not Returned")</f>
        <v>Not Returned</v>
      </c>
    </row>
    <row r="1353" spans="5:34" ht="12.75" customHeight="1" thickTop="1" thickBot="1" x14ac:dyDescent="0.3">
      <c r="E1353" s="9">
        <v>23729</v>
      </c>
      <c r="F1353" s="2" t="s">
        <v>25</v>
      </c>
      <c r="G1353" s="2">
        <v>0.03</v>
      </c>
      <c r="H1353" s="2">
        <v>40.99</v>
      </c>
      <c r="I1353" s="2">
        <v>19.989999999999998</v>
      </c>
      <c r="J1353" s="2">
        <v>2427</v>
      </c>
      <c r="K1353" s="7" t="str">
        <f>IF(COUNTIF(Table1[Customer ID],Table1[[#This Row],[Customer ID]])&gt;1,"Repeat Customer","One-Time Customer")</f>
        <v>One-Time Customer</v>
      </c>
      <c r="L1353" s="2" t="s">
        <v>2279</v>
      </c>
      <c r="M1353" s="2" t="s">
        <v>49</v>
      </c>
      <c r="N1353" s="2" t="s">
        <v>28</v>
      </c>
      <c r="O1353" s="2" t="s">
        <v>29</v>
      </c>
      <c r="P1353" s="2" t="s">
        <v>93</v>
      </c>
      <c r="Q1353" s="2" t="s">
        <v>59</v>
      </c>
      <c r="R1353" s="2" t="s">
        <v>1934</v>
      </c>
      <c r="S1353" s="2">
        <v>0.36</v>
      </c>
      <c r="T1353" s="7">
        <f>Table1[[#This Row],[Profit]]/Table1[[#This Row],[Sales]]</f>
        <v>0.44634788008807091</v>
      </c>
      <c r="U1353" s="2" t="s">
        <v>33</v>
      </c>
      <c r="V1353" s="2" t="s">
        <v>61</v>
      </c>
      <c r="W1353" s="2" t="s">
        <v>130</v>
      </c>
      <c r="X1353" s="2" t="s">
        <v>2280</v>
      </c>
      <c r="Y1353" s="2">
        <v>76248</v>
      </c>
      <c r="Z1353" s="10">
        <v>42052</v>
      </c>
      <c r="AA1353" s="14" t="str">
        <f>TEXT(Table1[[#This Row],[Order Date]],"mmmm")</f>
        <v>February</v>
      </c>
      <c r="AB1353" s="8" t="str">
        <f>TEXT(Table1[[#This Row],[Order Date]],"yyyy")</f>
        <v>2015</v>
      </c>
      <c r="AC1353" s="10">
        <v>42053</v>
      </c>
      <c r="AD1353" s="2">
        <v>395.30799999999999</v>
      </c>
      <c r="AE1353" s="2">
        <v>21</v>
      </c>
      <c r="AF1353" s="2">
        <v>885.65</v>
      </c>
      <c r="AG1353" s="2">
        <v>90860</v>
      </c>
      <c r="AH1353" s="7" t="str">
        <f>IF(COUNTIF(Returns!$A$2:$A$1635,Orders!AG1353)&gt;0,"Returned","Not Returned")</f>
        <v>Not Returned</v>
      </c>
    </row>
    <row r="1354" spans="5:34" ht="12.75" customHeight="1" thickTop="1" thickBot="1" x14ac:dyDescent="0.3">
      <c r="E1354" s="11">
        <v>22562</v>
      </c>
      <c r="F1354" s="12" t="s">
        <v>37</v>
      </c>
      <c r="G1354" s="12">
        <v>0.1</v>
      </c>
      <c r="H1354" s="12">
        <v>14.28</v>
      </c>
      <c r="I1354" s="12">
        <v>2.99</v>
      </c>
      <c r="J1354" s="12">
        <v>2430</v>
      </c>
      <c r="K1354" s="7" t="str">
        <f>IF(COUNTIF(Table1[Customer ID],Table1[[#This Row],[Customer ID]])&gt;1,"Repeat Customer","One-Time Customer")</f>
        <v>Repeat Customer</v>
      </c>
      <c r="L1354" s="12" t="s">
        <v>2281</v>
      </c>
      <c r="M1354" s="12" t="s">
        <v>49</v>
      </c>
      <c r="N1354" s="12" t="s">
        <v>40</v>
      </c>
      <c r="O1354" s="12" t="s">
        <v>29</v>
      </c>
      <c r="P1354" s="12" t="s">
        <v>109</v>
      </c>
      <c r="Q1354" s="12" t="s">
        <v>59</v>
      </c>
      <c r="R1354" s="12" t="s">
        <v>1713</v>
      </c>
      <c r="S1354" s="12">
        <v>0.39</v>
      </c>
      <c r="T1354" s="7">
        <f>Table1[[#This Row],[Profit]]/Table1[[#This Row],[Sales]]</f>
        <v>0.69</v>
      </c>
      <c r="U1354" s="12" t="s">
        <v>33</v>
      </c>
      <c r="V1354" s="12" t="s">
        <v>61</v>
      </c>
      <c r="W1354" s="12" t="s">
        <v>130</v>
      </c>
      <c r="X1354" s="12" t="s">
        <v>2282</v>
      </c>
      <c r="Y1354" s="12">
        <v>76541</v>
      </c>
      <c r="Z1354" s="13">
        <v>42087</v>
      </c>
      <c r="AA1354" s="14" t="str">
        <f>TEXT(Table1[[#This Row],[Order Date]],"mmmm")</f>
        <v>March</v>
      </c>
      <c r="AB1354" s="8" t="str">
        <f>TEXT(Table1[[#This Row],[Order Date]],"yyyy")</f>
        <v>2015</v>
      </c>
      <c r="AC1354" s="13">
        <v>42088</v>
      </c>
      <c r="AD1354" s="12">
        <v>104.9145</v>
      </c>
      <c r="AE1354" s="12">
        <v>11</v>
      </c>
      <c r="AF1354" s="12">
        <v>152.05000000000001</v>
      </c>
      <c r="AG1354" s="12">
        <v>91108</v>
      </c>
      <c r="AH1354" s="7" t="str">
        <f>IF(COUNTIF(Returns!$A$2:$A$1635,Orders!AG1354)&gt;0,"Returned","Not Returned")</f>
        <v>Not Returned</v>
      </c>
    </row>
    <row r="1355" spans="5:34" ht="12.75" customHeight="1" thickTop="1" thickBot="1" x14ac:dyDescent="0.3">
      <c r="E1355" s="9">
        <v>22105</v>
      </c>
      <c r="F1355" s="2" t="s">
        <v>37</v>
      </c>
      <c r="G1355" s="2">
        <v>0.04</v>
      </c>
      <c r="H1355" s="2">
        <v>7.08</v>
      </c>
      <c r="I1355" s="2">
        <v>2.35</v>
      </c>
      <c r="J1355" s="2">
        <v>2430</v>
      </c>
      <c r="K1355" s="7" t="str">
        <f>IF(COUNTIF(Table1[Customer ID],Table1[[#This Row],[Customer ID]])&gt;1,"Repeat Customer","One-Time Customer")</f>
        <v>Repeat Customer</v>
      </c>
      <c r="L1355" s="2" t="s">
        <v>2281</v>
      </c>
      <c r="M1355" s="2" t="s">
        <v>49</v>
      </c>
      <c r="N1355" s="2" t="s">
        <v>40</v>
      </c>
      <c r="O1355" s="2" t="s">
        <v>29</v>
      </c>
      <c r="P1355" s="2" t="s">
        <v>30</v>
      </c>
      <c r="Q1355" s="2" t="s">
        <v>31</v>
      </c>
      <c r="R1355" s="2" t="s">
        <v>1144</v>
      </c>
      <c r="S1355" s="2">
        <v>0.47</v>
      </c>
      <c r="T1355" s="7">
        <f>Table1[[#This Row],[Profit]]/Table1[[#This Row],[Sales]]</f>
        <v>0.50081466395112018</v>
      </c>
      <c r="U1355" s="2" t="s">
        <v>33</v>
      </c>
      <c r="V1355" s="2" t="s">
        <v>61</v>
      </c>
      <c r="W1355" s="2" t="s">
        <v>130</v>
      </c>
      <c r="X1355" s="2" t="s">
        <v>2282</v>
      </c>
      <c r="Y1355" s="2">
        <v>76541</v>
      </c>
      <c r="Z1355" s="10">
        <v>42104</v>
      </c>
      <c r="AA1355" s="14" t="str">
        <f>TEXT(Table1[[#This Row],[Order Date]],"mmmm")</f>
        <v>April</v>
      </c>
      <c r="AB1355" s="8" t="str">
        <f>TEXT(Table1[[#This Row],[Order Date]],"yyyy")</f>
        <v>2015</v>
      </c>
      <c r="AC1355" s="10">
        <v>42105</v>
      </c>
      <c r="AD1355" s="2">
        <v>24.59</v>
      </c>
      <c r="AE1355" s="2">
        <v>7</v>
      </c>
      <c r="AF1355" s="2">
        <v>49.1</v>
      </c>
      <c r="AG1355" s="2">
        <v>91109</v>
      </c>
      <c r="AH1355" s="7" t="str">
        <f>IF(COUNTIF(Returns!$A$2:$A$1635,Orders!AG1355)&gt;0,"Returned","Not Returned")</f>
        <v>Not Returned</v>
      </c>
    </row>
    <row r="1356" spans="5:34" ht="12.75" customHeight="1" thickTop="1" thickBot="1" x14ac:dyDescent="0.3">
      <c r="E1356" s="11">
        <v>20731</v>
      </c>
      <c r="F1356" s="12" t="s">
        <v>106</v>
      </c>
      <c r="G1356" s="12">
        <v>0.03</v>
      </c>
      <c r="H1356" s="12">
        <v>140.99</v>
      </c>
      <c r="I1356" s="12">
        <v>4.2</v>
      </c>
      <c r="J1356" s="12">
        <v>2430</v>
      </c>
      <c r="K1356" s="7" t="str">
        <f>IF(COUNTIF(Table1[Customer ID],Table1[[#This Row],[Customer ID]])&gt;1,"Repeat Customer","One-Time Customer")</f>
        <v>Repeat Customer</v>
      </c>
      <c r="L1356" s="12" t="s">
        <v>2281</v>
      </c>
      <c r="M1356" s="12" t="s">
        <v>49</v>
      </c>
      <c r="N1356" s="12" t="s">
        <v>40</v>
      </c>
      <c r="O1356" s="12" t="s">
        <v>77</v>
      </c>
      <c r="P1356" s="12" t="s">
        <v>78</v>
      </c>
      <c r="Q1356" s="12" t="s">
        <v>59</v>
      </c>
      <c r="R1356" s="12" t="s">
        <v>2283</v>
      </c>
      <c r="S1356" s="12">
        <v>0.59</v>
      </c>
      <c r="T1356" s="7">
        <f>Table1[[#This Row],[Profit]]/Table1[[#This Row],[Sales]]</f>
        <v>-1.8614835254017206</v>
      </c>
      <c r="U1356" s="12" t="s">
        <v>33</v>
      </c>
      <c r="V1356" s="12" t="s">
        <v>61</v>
      </c>
      <c r="W1356" s="12" t="s">
        <v>130</v>
      </c>
      <c r="X1356" s="12" t="s">
        <v>2282</v>
      </c>
      <c r="Y1356" s="12">
        <v>76541</v>
      </c>
      <c r="Z1356" s="13">
        <v>42092</v>
      </c>
      <c r="AA1356" s="14" t="str">
        <f>TEXT(Table1[[#This Row],[Order Date]],"mmmm")</f>
        <v>March</v>
      </c>
      <c r="AB1356" s="8" t="str">
        <f>TEXT(Table1[[#This Row],[Order Date]],"yyyy")</f>
        <v>2015</v>
      </c>
      <c r="AC1356" s="13">
        <v>42100</v>
      </c>
      <c r="AD1356" s="12">
        <v>-458.74400000000003</v>
      </c>
      <c r="AE1356" s="12">
        <v>2</v>
      </c>
      <c r="AF1356" s="12">
        <v>246.44</v>
      </c>
      <c r="AG1356" s="12">
        <v>91110</v>
      </c>
      <c r="AH1356" s="7" t="str">
        <f>IF(COUNTIF(Returns!$A$2:$A$1635,Orders!AG1356)&gt;0,"Returned","Not Returned")</f>
        <v>Not Returned</v>
      </c>
    </row>
    <row r="1357" spans="5:34" ht="12.75" customHeight="1" thickTop="1" thickBot="1" x14ac:dyDescent="0.3">
      <c r="E1357" s="9">
        <v>3490</v>
      </c>
      <c r="F1357" s="2" t="s">
        <v>37</v>
      </c>
      <c r="G1357" s="2">
        <v>0.05</v>
      </c>
      <c r="H1357" s="2">
        <v>8.85</v>
      </c>
      <c r="I1357" s="2">
        <v>5.6</v>
      </c>
      <c r="J1357" s="2">
        <v>2431</v>
      </c>
      <c r="K1357" s="7" t="str">
        <f>IF(COUNTIF(Table1[Customer ID],Table1[[#This Row],[Customer ID]])&gt;1,"Repeat Customer","One-Time Customer")</f>
        <v>Repeat Customer</v>
      </c>
      <c r="L1357" s="2" t="s">
        <v>2284</v>
      </c>
      <c r="M1357" s="2" t="s">
        <v>49</v>
      </c>
      <c r="N1357" s="2" t="s">
        <v>114</v>
      </c>
      <c r="O1357" s="2" t="s">
        <v>29</v>
      </c>
      <c r="P1357" s="2" t="s">
        <v>109</v>
      </c>
      <c r="Q1357" s="2" t="s">
        <v>59</v>
      </c>
      <c r="R1357" s="2" t="s">
        <v>2285</v>
      </c>
      <c r="S1357" s="2">
        <v>0.36</v>
      </c>
      <c r="T1357" s="7">
        <f>Table1[[#This Row],[Profit]]/Table1[[#This Row],[Sales]]</f>
        <v>-4.6097046413502103E-2</v>
      </c>
      <c r="U1357" s="2" t="s">
        <v>33</v>
      </c>
      <c r="V1357" s="2" t="s">
        <v>34</v>
      </c>
      <c r="W1357" s="2" t="s">
        <v>45</v>
      </c>
      <c r="X1357" s="2" t="s">
        <v>663</v>
      </c>
      <c r="Y1357" s="2">
        <v>90004</v>
      </c>
      <c r="Z1357" s="10">
        <v>42165</v>
      </c>
      <c r="AA1357" s="14" t="str">
        <f>TEXT(Table1[[#This Row],[Order Date]],"mmmm")</f>
        <v>June</v>
      </c>
      <c r="AB1357" s="8" t="str">
        <f>TEXT(Table1[[#This Row],[Order Date]],"yyyy")</f>
        <v>2015</v>
      </c>
      <c r="AC1357" s="10">
        <v>42166</v>
      </c>
      <c r="AD1357" s="2">
        <v>-9.1769999999999996</v>
      </c>
      <c r="AE1357" s="2">
        <v>21</v>
      </c>
      <c r="AF1357" s="2">
        <v>199.08</v>
      </c>
      <c r="AG1357" s="2">
        <v>24869</v>
      </c>
      <c r="AH1357" s="7" t="str">
        <f>IF(COUNTIF(Returns!$A$2:$A$1635,Orders!AG1357)&gt;0,"Returned","Not Returned")</f>
        <v>Not Returned</v>
      </c>
    </row>
    <row r="1358" spans="5:34" ht="12.75" customHeight="1" thickTop="1" thickBot="1" x14ac:dyDescent="0.3">
      <c r="E1358" s="11">
        <v>819</v>
      </c>
      <c r="F1358" s="12" t="s">
        <v>25</v>
      </c>
      <c r="G1358" s="12">
        <v>7.0000000000000007E-2</v>
      </c>
      <c r="H1358" s="12">
        <v>155.06</v>
      </c>
      <c r="I1358" s="12">
        <v>7.07</v>
      </c>
      <c r="J1358" s="12">
        <v>2431</v>
      </c>
      <c r="K1358" s="7" t="str">
        <f>IF(COUNTIF(Table1[Customer ID],Table1[[#This Row],[Customer ID]])&gt;1,"Repeat Customer","One-Time Customer")</f>
        <v>Repeat Customer</v>
      </c>
      <c r="L1358" s="12" t="s">
        <v>2284</v>
      </c>
      <c r="M1358" s="12" t="s">
        <v>49</v>
      </c>
      <c r="N1358" s="12" t="s">
        <v>114</v>
      </c>
      <c r="O1358" s="12" t="s">
        <v>29</v>
      </c>
      <c r="P1358" s="12" t="s">
        <v>141</v>
      </c>
      <c r="Q1358" s="12" t="s">
        <v>59</v>
      </c>
      <c r="R1358" s="12" t="s">
        <v>142</v>
      </c>
      <c r="S1358" s="12">
        <v>0.59</v>
      </c>
      <c r="T1358" s="7">
        <f>Table1[[#This Row],[Profit]]/Table1[[#This Row],[Sales]]</f>
        <v>-5.9708592642724378E-2</v>
      </c>
      <c r="U1358" s="12" t="s">
        <v>33</v>
      </c>
      <c r="V1358" s="12" t="s">
        <v>34</v>
      </c>
      <c r="W1358" s="12" t="s">
        <v>45</v>
      </c>
      <c r="X1358" s="12" t="s">
        <v>663</v>
      </c>
      <c r="Y1358" s="12">
        <v>90004</v>
      </c>
      <c r="Z1358" s="13">
        <v>42143</v>
      </c>
      <c r="AA1358" s="14" t="str">
        <f>TEXT(Table1[[#This Row],[Order Date]],"mmmm")</f>
        <v>May</v>
      </c>
      <c r="AB1358" s="8" t="str">
        <f>TEXT(Table1[[#This Row],[Order Date]],"yyyy")</f>
        <v>2015</v>
      </c>
      <c r="AC1358" s="13">
        <v>42143</v>
      </c>
      <c r="AD1358" s="12">
        <v>-121.75</v>
      </c>
      <c r="AE1358" s="12">
        <v>14</v>
      </c>
      <c r="AF1358" s="12">
        <v>2039.07</v>
      </c>
      <c r="AG1358" s="12">
        <v>5920</v>
      </c>
      <c r="AH1358" s="7" t="str">
        <f>IF(COUNTIF(Returns!$A$2:$A$1635,Orders!AG1358)&gt;0,"Returned","Not Returned")</f>
        <v>Not Returned</v>
      </c>
    </row>
    <row r="1359" spans="5:34" ht="12.75" customHeight="1" thickTop="1" thickBot="1" x14ac:dyDescent="0.3">
      <c r="E1359" s="9">
        <v>18819</v>
      </c>
      <c r="F1359" s="2" t="s">
        <v>25</v>
      </c>
      <c r="G1359" s="2">
        <v>7.0000000000000007E-2</v>
      </c>
      <c r="H1359" s="2">
        <v>155.06</v>
      </c>
      <c r="I1359" s="2">
        <v>7.07</v>
      </c>
      <c r="J1359" s="2">
        <v>2432</v>
      </c>
      <c r="K1359" s="7" t="str">
        <f>IF(COUNTIF(Table1[Customer ID],Table1[[#This Row],[Customer ID]])&gt;1,"Repeat Customer","One-Time Customer")</f>
        <v>Repeat Customer</v>
      </c>
      <c r="L1359" s="2" t="s">
        <v>2286</v>
      </c>
      <c r="M1359" s="2" t="s">
        <v>49</v>
      </c>
      <c r="N1359" s="2" t="s">
        <v>114</v>
      </c>
      <c r="O1359" s="2" t="s">
        <v>29</v>
      </c>
      <c r="P1359" s="2" t="s">
        <v>141</v>
      </c>
      <c r="Q1359" s="2" t="s">
        <v>59</v>
      </c>
      <c r="R1359" s="2" t="s">
        <v>142</v>
      </c>
      <c r="S1359" s="2">
        <v>0.59</v>
      </c>
      <c r="T1359" s="7">
        <f>Table1[[#This Row],[Profit]]/Table1[[#This Row],[Sales]]</f>
        <v>5.5728475305533993E-2</v>
      </c>
      <c r="U1359" s="2" t="s">
        <v>33</v>
      </c>
      <c r="V1359" s="2" t="s">
        <v>61</v>
      </c>
      <c r="W1359" s="2" t="s">
        <v>304</v>
      </c>
      <c r="X1359" s="2" t="s">
        <v>2287</v>
      </c>
      <c r="Y1359" s="2">
        <v>73110</v>
      </c>
      <c r="Z1359" s="10">
        <v>42143</v>
      </c>
      <c r="AA1359" s="14" t="str">
        <f>TEXT(Table1[[#This Row],[Order Date]],"mmmm")</f>
        <v>May</v>
      </c>
      <c r="AB1359" s="8" t="str">
        <f>TEXT(Table1[[#This Row],[Order Date]],"yyyy")</f>
        <v>2015</v>
      </c>
      <c r="AC1359" s="10">
        <v>42143</v>
      </c>
      <c r="AD1359" s="2">
        <v>24.350000000000023</v>
      </c>
      <c r="AE1359" s="2">
        <v>3</v>
      </c>
      <c r="AF1359" s="2">
        <v>436.94</v>
      </c>
      <c r="AG1359" s="2">
        <v>89096</v>
      </c>
      <c r="AH1359" s="7" t="str">
        <f>IF(COUNTIF(Returns!$A$2:$A$1635,Orders!AG1359)&gt;0,"Returned","Not Returned")</f>
        <v>Not Returned</v>
      </c>
    </row>
    <row r="1360" spans="5:34" ht="12.75" customHeight="1" thickTop="1" thickBot="1" x14ac:dyDescent="0.3">
      <c r="E1360" s="11">
        <v>20286</v>
      </c>
      <c r="F1360" s="12" t="s">
        <v>37</v>
      </c>
      <c r="G1360" s="12">
        <v>0.09</v>
      </c>
      <c r="H1360" s="12">
        <v>5.4</v>
      </c>
      <c r="I1360" s="12">
        <v>7.78</v>
      </c>
      <c r="J1360" s="12">
        <v>2432</v>
      </c>
      <c r="K1360" s="7" t="str">
        <f>IF(COUNTIF(Table1[Customer ID],Table1[[#This Row],[Customer ID]])&gt;1,"Repeat Customer","One-Time Customer")</f>
        <v>Repeat Customer</v>
      </c>
      <c r="L1360" s="12" t="s">
        <v>2286</v>
      </c>
      <c r="M1360" s="12" t="s">
        <v>27</v>
      </c>
      <c r="N1360" s="12" t="s">
        <v>114</v>
      </c>
      <c r="O1360" s="12" t="s">
        <v>29</v>
      </c>
      <c r="P1360" s="12" t="s">
        <v>109</v>
      </c>
      <c r="Q1360" s="12" t="s">
        <v>59</v>
      </c>
      <c r="R1360" s="12" t="s">
        <v>310</v>
      </c>
      <c r="S1360" s="12">
        <v>0.37</v>
      </c>
      <c r="T1360" s="7">
        <f>Table1[[#This Row],[Profit]]/Table1[[#This Row],[Sales]]</f>
        <v>-0.93002942750133755</v>
      </c>
      <c r="U1360" s="12" t="s">
        <v>33</v>
      </c>
      <c r="V1360" s="12" t="s">
        <v>61</v>
      </c>
      <c r="W1360" s="12" t="s">
        <v>304</v>
      </c>
      <c r="X1360" s="12" t="s">
        <v>2287</v>
      </c>
      <c r="Y1360" s="12">
        <v>73110</v>
      </c>
      <c r="Z1360" s="13">
        <v>42161</v>
      </c>
      <c r="AA1360" s="14" t="str">
        <f>TEXT(Table1[[#This Row],[Order Date]],"mmmm")</f>
        <v>June</v>
      </c>
      <c r="AB1360" s="8" t="str">
        <f>TEXT(Table1[[#This Row],[Order Date]],"yyyy")</f>
        <v>2015</v>
      </c>
      <c r="AC1360" s="13">
        <v>42163</v>
      </c>
      <c r="AD1360" s="12">
        <v>-34.764499999999998</v>
      </c>
      <c r="AE1360" s="12">
        <v>6</v>
      </c>
      <c r="AF1360" s="12">
        <v>37.380000000000003</v>
      </c>
      <c r="AG1360" s="12">
        <v>89097</v>
      </c>
      <c r="AH1360" s="7" t="str">
        <f>IF(COUNTIF(Returns!$A$2:$A$1635,Orders!AG1360)&gt;0,"Returned","Not Returned")</f>
        <v>Not Returned</v>
      </c>
    </row>
    <row r="1361" spans="5:34" ht="12.75" customHeight="1" thickTop="1" thickBot="1" x14ac:dyDescent="0.3">
      <c r="E1361" s="9">
        <v>21490</v>
      </c>
      <c r="F1361" s="2" t="s">
        <v>37</v>
      </c>
      <c r="G1361" s="2">
        <v>0.05</v>
      </c>
      <c r="H1361" s="2">
        <v>8.85</v>
      </c>
      <c r="I1361" s="2">
        <v>5.6</v>
      </c>
      <c r="J1361" s="2">
        <v>2433</v>
      </c>
      <c r="K1361" s="7" t="str">
        <f>IF(COUNTIF(Table1[Customer ID],Table1[[#This Row],[Customer ID]])&gt;1,"Repeat Customer","One-Time Customer")</f>
        <v>One-Time Customer</v>
      </c>
      <c r="L1361" s="2" t="s">
        <v>2288</v>
      </c>
      <c r="M1361" s="2" t="s">
        <v>49</v>
      </c>
      <c r="N1361" s="2" t="s">
        <v>114</v>
      </c>
      <c r="O1361" s="2" t="s">
        <v>29</v>
      </c>
      <c r="P1361" s="2" t="s">
        <v>109</v>
      </c>
      <c r="Q1361" s="2" t="s">
        <v>59</v>
      </c>
      <c r="R1361" s="2" t="s">
        <v>2285</v>
      </c>
      <c r="S1361" s="2">
        <v>0.36</v>
      </c>
      <c r="T1361" s="7">
        <f>Table1[[#This Row],[Profit]]/Table1[[#This Row],[Sales]]</f>
        <v>-0.1548860759493671</v>
      </c>
      <c r="U1361" s="2" t="s">
        <v>33</v>
      </c>
      <c r="V1361" s="2" t="s">
        <v>61</v>
      </c>
      <c r="W1361" s="2" t="s">
        <v>304</v>
      </c>
      <c r="X1361" s="2" t="s">
        <v>2289</v>
      </c>
      <c r="Y1361" s="2">
        <v>73160</v>
      </c>
      <c r="Z1361" s="10">
        <v>42165</v>
      </c>
      <c r="AA1361" s="14" t="str">
        <f>TEXT(Table1[[#This Row],[Order Date]],"mmmm")</f>
        <v>June</v>
      </c>
      <c r="AB1361" s="8" t="str">
        <f>TEXT(Table1[[#This Row],[Order Date]],"yyyy")</f>
        <v>2015</v>
      </c>
      <c r="AC1361" s="10">
        <v>42166</v>
      </c>
      <c r="AD1361" s="2">
        <v>-7.3415999999999997</v>
      </c>
      <c r="AE1361" s="2">
        <v>5</v>
      </c>
      <c r="AF1361" s="2">
        <v>47.4</v>
      </c>
      <c r="AG1361" s="2">
        <v>89095</v>
      </c>
      <c r="AH1361" s="7" t="str">
        <f>IF(COUNTIF(Returns!$A$2:$A$1635,Orders!AG1361)&gt;0,"Returned","Not Returned")</f>
        <v>Not Returned</v>
      </c>
    </row>
    <row r="1362" spans="5:34" ht="12.75" customHeight="1" thickTop="1" thickBot="1" x14ac:dyDescent="0.3">
      <c r="E1362" s="11">
        <v>19566</v>
      </c>
      <c r="F1362" s="12" t="s">
        <v>106</v>
      </c>
      <c r="G1362" s="12">
        <v>0.09</v>
      </c>
      <c r="H1362" s="12">
        <v>90.97</v>
      </c>
      <c r="I1362" s="12">
        <v>14</v>
      </c>
      <c r="J1362" s="12">
        <v>2437</v>
      </c>
      <c r="K1362" s="7" t="str">
        <f>IF(COUNTIF(Table1[Customer ID],Table1[[#This Row],[Customer ID]])&gt;1,"Repeat Customer","One-Time Customer")</f>
        <v>One-Time Customer</v>
      </c>
      <c r="L1362" s="12" t="s">
        <v>2290</v>
      </c>
      <c r="M1362" s="12" t="s">
        <v>39</v>
      </c>
      <c r="N1362" s="12" t="s">
        <v>40</v>
      </c>
      <c r="O1362" s="12" t="s">
        <v>77</v>
      </c>
      <c r="P1362" s="12" t="s">
        <v>85</v>
      </c>
      <c r="Q1362" s="12" t="s">
        <v>43</v>
      </c>
      <c r="R1362" s="12" t="s">
        <v>1805</v>
      </c>
      <c r="S1362" s="12">
        <v>0.36</v>
      </c>
      <c r="T1362" s="7">
        <f>Table1[[#This Row],[Profit]]/Table1[[#This Row],[Sales]]</f>
        <v>0.13573076923076943</v>
      </c>
      <c r="U1362" s="12" t="s">
        <v>33</v>
      </c>
      <c r="V1362" s="12" t="s">
        <v>61</v>
      </c>
      <c r="W1362" s="12" t="s">
        <v>1858</v>
      </c>
      <c r="X1362" s="12" t="s">
        <v>2291</v>
      </c>
      <c r="Y1362" s="12">
        <v>53150</v>
      </c>
      <c r="Z1362" s="13">
        <v>42064</v>
      </c>
      <c r="AA1362" s="14" t="str">
        <f>TEXT(Table1[[#This Row],[Order Date]],"mmmm")</f>
        <v>March</v>
      </c>
      <c r="AB1362" s="8" t="str">
        <f>TEXT(Table1[[#This Row],[Order Date]],"yyyy")</f>
        <v>2015</v>
      </c>
      <c r="AC1362" s="13">
        <v>42066</v>
      </c>
      <c r="AD1362" s="12">
        <v>35.290000000000049</v>
      </c>
      <c r="AE1362" s="12">
        <v>3</v>
      </c>
      <c r="AF1362" s="12">
        <v>260</v>
      </c>
      <c r="AG1362" s="12">
        <v>90301</v>
      </c>
      <c r="AH1362" s="7" t="str">
        <f>IF(COUNTIF(Returns!$A$2:$A$1635,Orders!AG1362)&gt;0,"Returned","Not Returned")</f>
        <v>Not Returned</v>
      </c>
    </row>
    <row r="1363" spans="5:34" ht="12.75" customHeight="1" thickTop="1" thickBot="1" x14ac:dyDescent="0.3">
      <c r="E1363" s="9">
        <v>20157</v>
      </c>
      <c r="F1363" s="2" t="s">
        <v>56</v>
      </c>
      <c r="G1363" s="2">
        <v>0.02</v>
      </c>
      <c r="H1363" s="2">
        <v>63.94</v>
      </c>
      <c r="I1363" s="2">
        <v>14.48</v>
      </c>
      <c r="J1363" s="2">
        <v>2441</v>
      </c>
      <c r="K1363" s="7" t="str">
        <f>IF(COUNTIF(Table1[Customer ID],Table1[[#This Row],[Customer ID]])&gt;1,"Repeat Customer","One-Time Customer")</f>
        <v>One-Time Customer</v>
      </c>
      <c r="L1363" s="2" t="s">
        <v>2292</v>
      </c>
      <c r="M1363" s="2" t="s">
        <v>49</v>
      </c>
      <c r="N1363" s="2" t="s">
        <v>114</v>
      </c>
      <c r="O1363" s="2" t="s">
        <v>41</v>
      </c>
      <c r="P1363" s="2" t="s">
        <v>50</v>
      </c>
      <c r="Q1363" s="2" t="s">
        <v>59</v>
      </c>
      <c r="R1363" s="2" t="s">
        <v>519</v>
      </c>
      <c r="S1363" s="2">
        <v>0.46</v>
      </c>
      <c r="T1363" s="7">
        <f>Table1[[#This Row],[Profit]]/Table1[[#This Row],[Sales]]</f>
        <v>-0.14114414541355502</v>
      </c>
      <c r="U1363" s="2" t="s">
        <v>33</v>
      </c>
      <c r="V1363" s="2" t="s">
        <v>136</v>
      </c>
      <c r="W1363" s="2" t="s">
        <v>362</v>
      </c>
      <c r="X1363" s="2" t="s">
        <v>2293</v>
      </c>
      <c r="Y1363" s="2">
        <v>32935</v>
      </c>
      <c r="Z1363" s="10">
        <v>42098</v>
      </c>
      <c r="AA1363" s="14" t="str">
        <f>TEXT(Table1[[#This Row],[Order Date]],"mmmm")</f>
        <v>April</v>
      </c>
      <c r="AB1363" s="8" t="str">
        <f>TEXT(Table1[[#This Row],[Order Date]],"yyyy")</f>
        <v>2015</v>
      </c>
      <c r="AC1363" s="10">
        <v>42098</v>
      </c>
      <c r="AD1363" s="2">
        <v>-100.17</v>
      </c>
      <c r="AE1363" s="2">
        <v>11</v>
      </c>
      <c r="AF1363" s="2">
        <v>709.7</v>
      </c>
      <c r="AG1363" s="2">
        <v>89300</v>
      </c>
      <c r="AH1363" s="7" t="str">
        <f>IF(COUNTIF(Returns!$A$2:$A$1635,Orders!AG1363)&gt;0,"Returned","Not Returned")</f>
        <v>Not Returned</v>
      </c>
    </row>
    <row r="1364" spans="5:34" ht="12.75" customHeight="1" thickTop="1" thickBot="1" x14ac:dyDescent="0.3">
      <c r="E1364" s="11">
        <v>20158</v>
      </c>
      <c r="F1364" s="12" t="s">
        <v>56</v>
      </c>
      <c r="G1364" s="12">
        <v>0.01</v>
      </c>
      <c r="H1364" s="12">
        <v>5.0199999999999996</v>
      </c>
      <c r="I1364" s="12">
        <v>5.14</v>
      </c>
      <c r="J1364" s="12">
        <v>2442</v>
      </c>
      <c r="K1364" s="7" t="str">
        <f>IF(COUNTIF(Table1[Customer ID],Table1[[#This Row],[Customer ID]])&gt;1,"Repeat Customer","One-Time Customer")</f>
        <v>One-Time Customer</v>
      </c>
      <c r="L1364" s="12" t="s">
        <v>2294</v>
      </c>
      <c r="M1364" s="12" t="s">
        <v>49</v>
      </c>
      <c r="N1364" s="12" t="s">
        <v>114</v>
      </c>
      <c r="O1364" s="12" t="s">
        <v>77</v>
      </c>
      <c r="P1364" s="12" t="s">
        <v>180</v>
      </c>
      <c r="Q1364" s="12" t="s">
        <v>51</v>
      </c>
      <c r="R1364" s="12" t="s">
        <v>840</v>
      </c>
      <c r="S1364" s="12">
        <v>0.79</v>
      </c>
      <c r="T1364" s="7">
        <f>Table1[[#This Row],[Profit]]/Table1[[#This Row],[Sales]]</f>
        <v>-0.14398249452954046</v>
      </c>
      <c r="U1364" s="12" t="s">
        <v>33</v>
      </c>
      <c r="V1364" s="12" t="s">
        <v>136</v>
      </c>
      <c r="W1364" s="12" t="s">
        <v>362</v>
      </c>
      <c r="X1364" s="12" t="s">
        <v>2295</v>
      </c>
      <c r="Y1364" s="12">
        <v>32953</v>
      </c>
      <c r="Z1364" s="13">
        <v>42098</v>
      </c>
      <c r="AA1364" s="14" t="str">
        <f>TEXT(Table1[[#This Row],[Order Date]],"mmmm")</f>
        <v>April</v>
      </c>
      <c r="AB1364" s="8" t="str">
        <f>TEXT(Table1[[#This Row],[Order Date]],"yyyy")</f>
        <v>2015</v>
      </c>
      <c r="AC1364" s="13">
        <v>42100</v>
      </c>
      <c r="AD1364" s="12">
        <v>-3.9479999999999995</v>
      </c>
      <c r="AE1364" s="12">
        <v>5</v>
      </c>
      <c r="AF1364" s="12">
        <v>27.42</v>
      </c>
      <c r="AG1364" s="12">
        <v>89300</v>
      </c>
      <c r="AH1364" s="7" t="str">
        <f>IF(COUNTIF(Returns!$A$2:$A$1635,Orders!AG1364)&gt;0,"Returned","Not Returned")</f>
        <v>Not Returned</v>
      </c>
    </row>
    <row r="1365" spans="5:34" ht="12.75" customHeight="1" thickTop="1" thickBot="1" x14ac:dyDescent="0.3">
      <c r="E1365" s="9">
        <v>21084</v>
      </c>
      <c r="F1365" s="2" t="s">
        <v>25</v>
      </c>
      <c r="G1365" s="2">
        <v>0.05</v>
      </c>
      <c r="H1365" s="2">
        <v>58.1</v>
      </c>
      <c r="I1365" s="2">
        <v>1.49</v>
      </c>
      <c r="J1365" s="2">
        <v>2443</v>
      </c>
      <c r="K1365" s="7" t="str">
        <f>IF(COUNTIF(Table1[Customer ID],Table1[[#This Row],[Customer ID]])&gt;1,"Repeat Customer","One-Time Customer")</f>
        <v>Repeat Customer</v>
      </c>
      <c r="L1365" s="2" t="s">
        <v>2296</v>
      </c>
      <c r="M1365" s="2" t="s">
        <v>49</v>
      </c>
      <c r="N1365" s="2" t="s">
        <v>28</v>
      </c>
      <c r="O1365" s="2" t="s">
        <v>29</v>
      </c>
      <c r="P1365" s="2" t="s">
        <v>109</v>
      </c>
      <c r="Q1365" s="2" t="s">
        <v>59</v>
      </c>
      <c r="R1365" s="2" t="s">
        <v>283</v>
      </c>
      <c r="S1365" s="2">
        <v>0.38</v>
      </c>
      <c r="T1365" s="7">
        <f>Table1[[#This Row],[Profit]]/Table1[[#This Row],[Sales]]</f>
        <v>2.2108976267150164</v>
      </c>
      <c r="U1365" s="2" t="s">
        <v>33</v>
      </c>
      <c r="V1365" s="2" t="s">
        <v>136</v>
      </c>
      <c r="W1365" s="2" t="s">
        <v>362</v>
      </c>
      <c r="X1365" s="2" t="s">
        <v>447</v>
      </c>
      <c r="Y1365" s="2">
        <v>33142</v>
      </c>
      <c r="Z1365" s="10">
        <v>42022</v>
      </c>
      <c r="AA1365" s="14" t="str">
        <f>TEXT(Table1[[#This Row],[Order Date]],"mmmm")</f>
        <v>January</v>
      </c>
      <c r="AB1365" s="8" t="str">
        <f>TEXT(Table1[[#This Row],[Order Date]],"yyyy")</f>
        <v>2015</v>
      </c>
      <c r="AC1365" s="10">
        <v>42022</v>
      </c>
      <c r="AD1365" s="2">
        <v>1633.9859999999999</v>
      </c>
      <c r="AE1365" s="2">
        <v>13</v>
      </c>
      <c r="AF1365" s="2">
        <v>739.06</v>
      </c>
      <c r="AG1365" s="2">
        <v>89299</v>
      </c>
      <c r="AH1365" s="7" t="str">
        <f>IF(COUNTIF(Returns!$A$2:$A$1635,Orders!AG1365)&gt;0,"Returned","Not Returned")</f>
        <v>Not Returned</v>
      </c>
    </row>
    <row r="1366" spans="5:34" ht="12.75" customHeight="1" thickTop="1" thickBot="1" x14ac:dyDescent="0.3">
      <c r="E1366" s="11">
        <v>25304</v>
      </c>
      <c r="F1366" s="12" t="s">
        <v>37</v>
      </c>
      <c r="G1366" s="12">
        <v>0.06</v>
      </c>
      <c r="H1366" s="12">
        <v>2.2799999999999998</v>
      </c>
      <c r="I1366" s="12">
        <v>5.2</v>
      </c>
      <c r="J1366" s="12">
        <v>2443</v>
      </c>
      <c r="K1366" s="7" t="str">
        <f>IF(COUNTIF(Table1[Customer ID],Table1[[#This Row],[Customer ID]])&gt;1,"Repeat Customer","One-Time Customer")</f>
        <v>Repeat Customer</v>
      </c>
      <c r="L1366" s="12" t="s">
        <v>2296</v>
      </c>
      <c r="M1366" s="12" t="s">
        <v>49</v>
      </c>
      <c r="N1366" s="12" t="s">
        <v>28</v>
      </c>
      <c r="O1366" s="12" t="s">
        <v>29</v>
      </c>
      <c r="P1366" s="12" t="s">
        <v>30</v>
      </c>
      <c r="Q1366" s="12" t="s">
        <v>31</v>
      </c>
      <c r="R1366" s="12" t="s">
        <v>2297</v>
      </c>
      <c r="S1366" s="12">
        <v>0.41</v>
      </c>
      <c r="T1366" s="7">
        <f>Table1[[#This Row],[Profit]]/Table1[[#This Row],[Sales]]</f>
        <v>-65.72469314079423</v>
      </c>
      <c r="U1366" s="12" t="s">
        <v>33</v>
      </c>
      <c r="V1366" s="12" t="s">
        <v>136</v>
      </c>
      <c r="W1366" s="12" t="s">
        <v>362</v>
      </c>
      <c r="X1366" s="12" t="s">
        <v>447</v>
      </c>
      <c r="Y1366" s="12">
        <v>33142</v>
      </c>
      <c r="Z1366" s="13">
        <v>42156</v>
      </c>
      <c r="AA1366" s="14" t="str">
        <f>TEXT(Table1[[#This Row],[Order Date]],"mmmm")</f>
        <v>June</v>
      </c>
      <c r="AB1366" s="8" t="str">
        <f>TEXT(Table1[[#This Row],[Order Date]],"yyyy")</f>
        <v>2015</v>
      </c>
      <c r="AC1366" s="13">
        <v>42158</v>
      </c>
      <c r="AD1366" s="12">
        <v>-2002.6314000000002</v>
      </c>
      <c r="AE1366" s="12">
        <v>13</v>
      </c>
      <c r="AF1366" s="12">
        <v>30.47</v>
      </c>
      <c r="AG1366" s="12">
        <v>89301</v>
      </c>
      <c r="AH1366" s="7" t="str">
        <f>IF(COUNTIF(Returns!$A$2:$A$1635,Orders!AG1366)&gt;0,"Returned","Not Returned")</f>
        <v>Not Returned</v>
      </c>
    </row>
    <row r="1367" spans="5:34" ht="12.75" customHeight="1" thickTop="1" thickBot="1" x14ac:dyDescent="0.3">
      <c r="E1367" s="9">
        <v>25742</v>
      </c>
      <c r="F1367" s="2" t="s">
        <v>25</v>
      </c>
      <c r="G1367" s="2">
        <v>0.09</v>
      </c>
      <c r="H1367" s="2">
        <v>6.48</v>
      </c>
      <c r="I1367" s="2">
        <v>7.03</v>
      </c>
      <c r="J1367" s="2">
        <v>2448</v>
      </c>
      <c r="K1367" s="7" t="str">
        <f>IF(COUNTIF(Table1[Customer ID],Table1[[#This Row],[Customer ID]])&gt;1,"Repeat Customer","One-Time Customer")</f>
        <v>One-Time Customer</v>
      </c>
      <c r="L1367" s="2" t="s">
        <v>2298</v>
      </c>
      <c r="M1367" s="2" t="s">
        <v>49</v>
      </c>
      <c r="N1367" s="2" t="s">
        <v>114</v>
      </c>
      <c r="O1367" s="2" t="s">
        <v>29</v>
      </c>
      <c r="P1367" s="2" t="s">
        <v>93</v>
      </c>
      <c r="Q1367" s="2" t="s">
        <v>59</v>
      </c>
      <c r="R1367" s="2" t="s">
        <v>374</v>
      </c>
      <c r="S1367" s="2">
        <v>0.37</v>
      </c>
      <c r="T1367" s="7">
        <f>Table1[[#This Row],[Profit]]/Table1[[#This Row],[Sales]]</f>
        <v>-1.3016501650165018</v>
      </c>
      <c r="U1367" s="2" t="s">
        <v>33</v>
      </c>
      <c r="V1367" s="2" t="s">
        <v>61</v>
      </c>
      <c r="W1367" s="2" t="s">
        <v>62</v>
      </c>
      <c r="X1367" s="2" t="s">
        <v>2299</v>
      </c>
      <c r="Y1367" s="2">
        <v>55410</v>
      </c>
      <c r="Z1367" s="10">
        <v>42184</v>
      </c>
      <c r="AA1367" s="14" t="str">
        <f>TEXT(Table1[[#This Row],[Order Date]],"mmmm")</f>
        <v>June</v>
      </c>
      <c r="AB1367" s="8" t="str">
        <f>TEXT(Table1[[#This Row],[Order Date]],"yyyy")</f>
        <v>2015</v>
      </c>
      <c r="AC1367" s="10">
        <v>42186</v>
      </c>
      <c r="AD1367" s="2">
        <v>-126.208</v>
      </c>
      <c r="AE1367" s="2">
        <v>16</v>
      </c>
      <c r="AF1367" s="2">
        <v>96.96</v>
      </c>
      <c r="AG1367" s="2">
        <v>87790</v>
      </c>
      <c r="AH1367" s="7" t="str">
        <f>IF(COUNTIF(Returns!$A$2:$A$1635,Orders!AG1367)&gt;0,"Returned","Not Returned")</f>
        <v>Not Returned</v>
      </c>
    </row>
    <row r="1368" spans="5:34" ht="12.75" customHeight="1" thickTop="1" thickBot="1" x14ac:dyDescent="0.3">
      <c r="E1368" s="11">
        <v>20687</v>
      </c>
      <c r="F1368" s="12" t="s">
        <v>37</v>
      </c>
      <c r="G1368" s="12">
        <v>0.08</v>
      </c>
      <c r="H1368" s="12">
        <v>4.13</v>
      </c>
      <c r="I1368" s="12">
        <v>1.17</v>
      </c>
      <c r="J1368" s="12">
        <v>2450</v>
      </c>
      <c r="K1368" s="7" t="str">
        <f>IF(COUNTIF(Table1[Customer ID],Table1[[#This Row],[Customer ID]])&gt;1,"Repeat Customer","One-Time Customer")</f>
        <v>One-Time Customer</v>
      </c>
      <c r="L1368" s="12" t="s">
        <v>2300</v>
      </c>
      <c r="M1368" s="12" t="s">
        <v>49</v>
      </c>
      <c r="N1368" s="12" t="s">
        <v>40</v>
      </c>
      <c r="O1368" s="12" t="s">
        <v>29</v>
      </c>
      <c r="P1368" s="12" t="s">
        <v>30</v>
      </c>
      <c r="Q1368" s="12" t="s">
        <v>31</v>
      </c>
      <c r="R1368" s="12" t="s">
        <v>2301</v>
      </c>
      <c r="S1368" s="12">
        <v>0.56999999999999995</v>
      </c>
      <c r="T1368" s="7">
        <f>Table1[[#This Row],[Profit]]/Table1[[#This Row],[Sales]]</f>
        <v>-1.3159144893111638</v>
      </c>
      <c r="U1368" s="12" t="s">
        <v>33</v>
      </c>
      <c r="V1368" s="12" t="s">
        <v>61</v>
      </c>
      <c r="W1368" s="12" t="s">
        <v>1858</v>
      </c>
      <c r="X1368" s="12" t="s">
        <v>2302</v>
      </c>
      <c r="Y1368" s="12">
        <v>53545</v>
      </c>
      <c r="Z1368" s="13">
        <v>42147</v>
      </c>
      <c r="AA1368" s="14" t="str">
        <f>TEXT(Table1[[#This Row],[Order Date]],"mmmm")</f>
        <v>May</v>
      </c>
      <c r="AB1368" s="8" t="str">
        <f>TEXT(Table1[[#This Row],[Order Date]],"yyyy")</f>
        <v>2015</v>
      </c>
      <c r="AC1368" s="13">
        <v>42149</v>
      </c>
      <c r="AD1368" s="12">
        <v>-5.54</v>
      </c>
      <c r="AE1368" s="12">
        <v>1</v>
      </c>
      <c r="AF1368" s="12">
        <v>4.21</v>
      </c>
      <c r="AG1368" s="12">
        <v>90322</v>
      </c>
      <c r="AH1368" s="7" t="str">
        <f>IF(COUNTIF(Returns!$A$2:$A$1635,Orders!AG1368)&gt;0,"Returned","Not Returned")</f>
        <v>Not Returned</v>
      </c>
    </row>
    <row r="1369" spans="5:34" ht="12.75" customHeight="1" thickTop="1" thickBot="1" x14ac:dyDescent="0.3">
      <c r="E1369" s="9">
        <v>21198</v>
      </c>
      <c r="F1369" s="2" t="s">
        <v>56</v>
      </c>
      <c r="G1369" s="2">
        <v>0.06</v>
      </c>
      <c r="H1369" s="2">
        <v>3499.99</v>
      </c>
      <c r="I1369" s="2">
        <v>24.49</v>
      </c>
      <c r="J1369" s="2">
        <v>2454</v>
      </c>
      <c r="K1369" s="7" t="str">
        <f>IF(COUNTIF(Table1[Customer ID],Table1[[#This Row],[Customer ID]])&gt;1,"Repeat Customer","One-Time Customer")</f>
        <v>One-Time Customer</v>
      </c>
      <c r="L1369" s="2" t="s">
        <v>2303</v>
      </c>
      <c r="M1369" s="2" t="s">
        <v>27</v>
      </c>
      <c r="N1369" s="2" t="s">
        <v>28</v>
      </c>
      <c r="O1369" s="2" t="s">
        <v>77</v>
      </c>
      <c r="P1369" s="2" t="s">
        <v>587</v>
      </c>
      <c r="Q1369" s="2" t="s">
        <v>236</v>
      </c>
      <c r="R1369" s="2" t="s">
        <v>1309</v>
      </c>
      <c r="S1369" s="2">
        <v>0.37</v>
      </c>
      <c r="T1369" s="7">
        <f>Table1[[#This Row],[Profit]]/Table1[[#This Row],[Sales]]</f>
        <v>-1.9275099428777448E-2</v>
      </c>
      <c r="U1369" s="2" t="s">
        <v>33</v>
      </c>
      <c r="V1369" s="2" t="s">
        <v>136</v>
      </c>
      <c r="W1369" s="2" t="s">
        <v>1278</v>
      </c>
      <c r="X1369" s="2" t="s">
        <v>2304</v>
      </c>
      <c r="Y1369" s="2">
        <v>35244</v>
      </c>
      <c r="Z1369" s="10">
        <v>42064</v>
      </c>
      <c r="AA1369" s="14" t="str">
        <f>TEXT(Table1[[#This Row],[Order Date]],"mmmm")</f>
        <v>March</v>
      </c>
      <c r="AB1369" s="8" t="str">
        <f>TEXT(Table1[[#This Row],[Order Date]],"yyyy")</f>
        <v>2015</v>
      </c>
      <c r="AC1369" s="10">
        <v>42067</v>
      </c>
      <c r="AD1369" s="2">
        <v>-68.432000000000002</v>
      </c>
      <c r="AE1369" s="2">
        <v>1</v>
      </c>
      <c r="AF1369" s="2">
        <v>3550.28</v>
      </c>
      <c r="AG1369" s="2">
        <v>89219</v>
      </c>
      <c r="AH1369" s="7" t="str">
        <f>IF(COUNTIF(Returns!$A$2:$A$1635,Orders!AG1369)&gt;0,"Returned","Not Returned")</f>
        <v>Not Returned</v>
      </c>
    </row>
    <row r="1370" spans="5:34" ht="12.75" customHeight="1" thickTop="1" thickBot="1" x14ac:dyDescent="0.3">
      <c r="E1370" s="11">
        <v>25536</v>
      </c>
      <c r="F1370" s="12" t="s">
        <v>25</v>
      </c>
      <c r="G1370" s="12">
        <v>7.0000000000000007E-2</v>
      </c>
      <c r="H1370" s="12">
        <v>179.99</v>
      </c>
      <c r="I1370" s="12">
        <v>19.989999999999998</v>
      </c>
      <c r="J1370" s="12">
        <v>2456</v>
      </c>
      <c r="K1370" s="7" t="str">
        <f>IF(COUNTIF(Table1[Customer ID],Table1[[#This Row],[Customer ID]])&gt;1,"Repeat Customer","One-Time Customer")</f>
        <v>Repeat Customer</v>
      </c>
      <c r="L1370" s="12" t="s">
        <v>2305</v>
      </c>
      <c r="M1370" s="12" t="s">
        <v>49</v>
      </c>
      <c r="N1370" s="12" t="s">
        <v>40</v>
      </c>
      <c r="O1370" s="12" t="s">
        <v>77</v>
      </c>
      <c r="P1370" s="12" t="s">
        <v>180</v>
      </c>
      <c r="Q1370" s="12" t="s">
        <v>59</v>
      </c>
      <c r="R1370" s="12" t="s">
        <v>579</v>
      </c>
      <c r="S1370" s="12">
        <v>0.48</v>
      </c>
      <c r="T1370" s="7">
        <f>Table1[[#This Row],[Profit]]/Table1[[#This Row],[Sales]]</f>
        <v>0.61691375785568259</v>
      </c>
      <c r="U1370" s="12" t="s">
        <v>33</v>
      </c>
      <c r="V1370" s="12" t="s">
        <v>136</v>
      </c>
      <c r="W1370" s="12" t="s">
        <v>1278</v>
      </c>
      <c r="X1370" s="12" t="s">
        <v>2306</v>
      </c>
      <c r="Y1370" s="12">
        <v>36608</v>
      </c>
      <c r="Z1370" s="13">
        <v>42026</v>
      </c>
      <c r="AA1370" s="14" t="str">
        <f>TEXT(Table1[[#This Row],[Order Date]],"mmmm")</f>
        <v>January</v>
      </c>
      <c r="AB1370" s="8" t="str">
        <f>TEXT(Table1[[#This Row],[Order Date]],"yyyy")</f>
        <v>2015</v>
      </c>
      <c r="AC1370" s="13">
        <v>42027</v>
      </c>
      <c r="AD1370" s="12">
        <v>733.2822000000001</v>
      </c>
      <c r="AE1370" s="12">
        <v>7</v>
      </c>
      <c r="AF1370" s="12">
        <v>1188.6300000000001</v>
      </c>
      <c r="AG1370" s="12">
        <v>89218</v>
      </c>
      <c r="AH1370" s="7" t="str">
        <f>IF(COUNTIF(Returns!$A$2:$A$1635,Orders!AG1370)&gt;0,"Returned","Not Returned")</f>
        <v>Not Returned</v>
      </c>
    </row>
    <row r="1371" spans="5:34" ht="12.75" customHeight="1" thickTop="1" thickBot="1" x14ac:dyDescent="0.3">
      <c r="E1371" s="9">
        <v>25537</v>
      </c>
      <c r="F1371" s="2" t="s">
        <v>25</v>
      </c>
      <c r="G1371" s="2">
        <v>0.02</v>
      </c>
      <c r="H1371" s="2">
        <v>92.23</v>
      </c>
      <c r="I1371" s="2">
        <v>39.61</v>
      </c>
      <c r="J1371" s="2">
        <v>2456</v>
      </c>
      <c r="K1371" s="7" t="str">
        <f>IF(COUNTIF(Table1[Customer ID],Table1[[#This Row],[Customer ID]])&gt;1,"Repeat Customer","One-Time Customer")</f>
        <v>Repeat Customer</v>
      </c>
      <c r="L1371" s="2" t="s">
        <v>2305</v>
      </c>
      <c r="M1371" s="2" t="s">
        <v>27</v>
      </c>
      <c r="N1371" s="2" t="s">
        <v>40</v>
      </c>
      <c r="O1371" s="2" t="s">
        <v>41</v>
      </c>
      <c r="P1371" s="2" t="s">
        <v>50</v>
      </c>
      <c r="Q1371" s="2" t="s">
        <v>86</v>
      </c>
      <c r="R1371" s="2" t="s">
        <v>2307</v>
      </c>
      <c r="S1371" s="2">
        <v>0.67</v>
      </c>
      <c r="T1371" s="7">
        <f>Table1[[#This Row],[Profit]]/Table1[[#This Row],[Sales]]</f>
        <v>-0.89708237204558727</v>
      </c>
      <c r="U1371" s="2" t="s">
        <v>33</v>
      </c>
      <c r="V1371" s="2" t="s">
        <v>136</v>
      </c>
      <c r="W1371" s="2" t="s">
        <v>1278</v>
      </c>
      <c r="X1371" s="2" t="s">
        <v>2306</v>
      </c>
      <c r="Y1371" s="2">
        <v>36608</v>
      </c>
      <c r="Z1371" s="10">
        <v>42026</v>
      </c>
      <c r="AA1371" s="14" t="str">
        <f>TEXT(Table1[[#This Row],[Order Date]],"mmmm")</f>
        <v>January</v>
      </c>
      <c r="AB1371" s="8" t="str">
        <f>TEXT(Table1[[#This Row],[Order Date]],"yyyy")</f>
        <v>2015</v>
      </c>
      <c r="AC1371" s="10">
        <v>42027</v>
      </c>
      <c r="AD1371" s="2">
        <v>-905.99039999999991</v>
      </c>
      <c r="AE1371" s="2">
        <v>11</v>
      </c>
      <c r="AF1371" s="2">
        <v>1009.93</v>
      </c>
      <c r="AG1371" s="2">
        <v>89218</v>
      </c>
      <c r="AH1371" s="7" t="str">
        <f>IF(COUNTIF(Returns!$A$2:$A$1635,Orders!AG1371)&gt;0,"Returned","Not Returned")</f>
        <v>Not Returned</v>
      </c>
    </row>
    <row r="1372" spans="5:34" ht="12.75" customHeight="1" thickTop="1" thickBot="1" x14ac:dyDescent="0.3">
      <c r="E1372" s="11">
        <v>25535</v>
      </c>
      <c r="F1372" s="12" t="s">
        <v>25</v>
      </c>
      <c r="G1372" s="12">
        <v>0.02</v>
      </c>
      <c r="H1372" s="12">
        <v>15.22</v>
      </c>
      <c r="I1372" s="12">
        <v>9.73</v>
      </c>
      <c r="J1372" s="12">
        <v>2457</v>
      </c>
      <c r="K1372" s="7" t="str">
        <f>IF(COUNTIF(Table1[Customer ID],Table1[[#This Row],[Customer ID]])&gt;1,"Repeat Customer","One-Time Customer")</f>
        <v>One-Time Customer</v>
      </c>
      <c r="L1372" s="12" t="s">
        <v>2308</v>
      </c>
      <c r="M1372" s="12" t="s">
        <v>49</v>
      </c>
      <c r="N1372" s="12" t="s">
        <v>40</v>
      </c>
      <c r="O1372" s="12" t="s">
        <v>29</v>
      </c>
      <c r="P1372" s="12" t="s">
        <v>109</v>
      </c>
      <c r="Q1372" s="12" t="s">
        <v>59</v>
      </c>
      <c r="R1372" s="12" t="s">
        <v>2309</v>
      </c>
      <c r="S1372" s="12">
        <v>0.36</v>
      </c>
      <c r="T1372" s="7">
        <f>Table1[[#This Row],[Profit]]/Table1[[#This Row],[Sales]]</f>
        <v>-0.15374854299928928</v>
      </c>
      <c r="U1372" s="12" t="s">
        <v>33</v>
      </c>
      <c r="V1372" s="12" t="s">
        <v>61</v>
      </c>
      <c r="W1372" s="12" t="s">
        <v>62</v>
      </c>
      <c r="X1372" s="12" t="s">
        <v>2310</v>
      </c>
      <c r="Y1372" s="12">
        <v>55014</v>
      </c>
      <c r="Z1372" s="13">
        <v>42026</v>
      </c>
      <c r="AA1372" s="14" t="str">
        <f>TEXT(Table1[[#This Row],[Order Date]],"mmmm")</f>
        <v>January</v>
      </c>
      <c r="AB1372" s="8" t="str">
        <f>TEXT(Table1[[#This Row],[Order Date]],"yyyy")</f>
        <v>2015</v>
      </c>
      <c r="AC1372" s="13">
        <v>42026</v>
      </c>
      <c r="AD1372" s="12">
        <v>-21.63242</v>
      </c>
      <c r="AE1372" s="12">
        <v>9</v>
      </c>
      <c r="AF1372" s="12">
        <v>140.69999999999999</v>
      </c>
      <c r="AG1372" s="12">
        <v>89218</v>
      </c>
      <c r="AH1372" s="7" t="str">
        <f>IF(COUNTIF(Returns!$A$2:$A$1635,Orders!AG1372)&gt;0,"Returned","Not Returned")</f>
        <v>Not Returned</v>
      </c>
    </row>
    <row r="1373" spans="5:34" ht="12.75" customHeight="1" thickTop="1" thickBot="1" x14ac:dyDescent="0.3">
      <c r="E1373" s="9">
        <v>22321</v>
      </c>
      <c r="F1373" s="2" t="s">
        <v>25</v>
      </c>
      <c r="G1373" s="2">
        <v>0.03</v>
      </c>
      <c r="H1373" s="2">
        <v>6.48</v>
      </c>
      <c r="I1373" s="2">
        <v>8.73</v>
      </c>
      <c r="J1373" s="2">
        <v>2458</v>
      </c>
      <c r="K1373" s="7" t="str">
        <f>IF(COUNTIF(Table1[Customer ID],Table1[[#This Row],[Customer ID]])&gt;1,"Repeat Customer","One-Time Customer")</f>
        <v>Repeat Customer</v>
      </c>
      <c r="L1373" s="2" t="s">
        <v>2311</v>
      </c>
      <c r="M1373" s="2" t="s">
        <v>49</v>
      </c>
      <c r="N1373" s="2" t="s">
        <v>40</v>
      </c>
      <c r="O1373" s="2" t="s">
        <v>29</v>
      </c>
      <c r="P1373" s="2" t="s">
        <v>93</v>
      </c>
      <c r="Q1373" s="2" t="s">
        <v>59</v>
      </c>
      <c r="R1373" s="2" t="s">
        <v>2312</v>
      </c>
      <c r="S1373" s="2">
        <v>0.37</v>
      </c>
      <c r="T1373" s="7">
        <f>Table1[[#This Row],[Profit]]/Table1[[#This Row],[Sales]]</f>
        <v>-2.1968652037617553</v>
      </c>
      <c r="U1373" s="2" t="s">
        <v>33</v>
      </c>
      <c r="V1373" s="2" t="s">
        <v>61</v>
      </c>
      <c r="W1373" s="2" t="s">
        <v>62</v>
      </c>
      <c r="X1373" s="2" t="s">
        <v>2299</v>
      </c>
      <c r="Y1373" s="2">
        <v>55410</v>
      </c>
      <c r="Z1373" s="10">
        <v>42007</v>
      </c>
      <c r="AA1373" s="14" t="str">
        <f>TEXT(Table1[[#This Row],[Order Date]],"mmmm")</f>
        <v>January</v>
      </c>
      <c r="AB1373" s="8" t="str">
        <f>TEXT(Table1[[#This Row],[Order Date]],"yyyy")</f>
        <v>2015</v>
      </c>
      <c r="AC1373" s="10">
        <v>42009</v>
      </c>
      <c r="AD1373" s="2">
        <v>-35.04</v>
      </c>
      <c r="AE1373" s="2">
        <v>2</v>
      </c>
      <c r="AF1373" s="2">
        <v>15.95</v>
      </c>
      <c r="AG1373" s="2">
        <v>91285</v>
      </c>
      <c r="AH1373" s="7" t="str">
        <f>IF(COUNTIF(Returns!$A$2:$A$1635,Orders!AG1373)&gt;0,"Returned","Not Returned")</f>
        <v>Not Returned</v>
      </c>
    </row>
    <row r="1374" spans="5:34" ht="12.75" customHeight="1" thickTop="1" thickBot="1" x14ac:dyDescent="0.3">
      <c r="E1374" s="11">
        <v>21190</v>
      </c>
      <c r="F1374" s="12" t="s">
        <v>56</v>
      </c>
      <c r="G1374" s="12">
        <v>0.05</v>
      </c>
      <c r="H1374" s="12">
        <v>12.88</v>
      </c>
      <c r="I1374" s="12">
        <v>4.59</v>
      </c>
      <c r="J1374" s="12">
        <v>2458</v>
      </c>
      <c r="K1374" s="7" t="str">
        <f>IF(COUNTIF(Table1[Customer ID],Table1[[#This Row],[Customer ID]])&gt;1,"Repeat Customer","One-Time Customer")</f>
        <v>Repeat Customer</v>
      </c>
      <c r="L1374" s="12" t="s">
        <v>2311</v>
      </c>
      <c r="M1374" s="12" t="s">
        <v>49</v>
      </c>
      <c r="N1374" s="12" t="s">
        <v>40</v>
      </c>
      <c r="O1374" s="12" t="s">
        <v>29</v>
      </c>
      <c r="P1374" s="12" t="s">
        <v>174</v>
      </c>
      <c r="Q1374" s="12" t="s">
        <v>31</v>
      </c>
      <c r="R1374" s="12" t="s">
        <v>1622</v>
      </c>
      <c r="S1374" s="12">
        <v>0.82</v>
      </c>
      <c r="T1374" s="7">
        <f>Table1[[#This Row],[Profit]]/Table1[[#This Row],[Sales]]</f>
        <v>0.14120425029515948</v>
      </c>
      <c r="U1374" s="12" t="s">
        <v>33</v>
      </c>
      <c r="V1374" s="12" t="s">
        <v>61</v>
      </c>
      <c r="W1374" s="12" t="s">
        <v>62</v>
      </c>
      <c r="X1374" s="12" t="s">
        <v>2299</v>
      </c>
      <c r="Y1374" s="12">
        <v>55410</v>
      </c>
      <c r="Z1374" s="13">
        <v>42147</v>
      </c>
      <c r="AA1374" s="14" t="str">
        <f>TEXT(Table1[[#This Row],[Order Date]],"mmmm")</f>
        <v>May</v>
      </c>
      <c r="AB1374" s="8" t="str">
        <f>TEXT(Table1[[#This Row],[Order Date]],"yyyy")</f>
        <v>2015</v>
      </c>
      <c r="AC1374" s="13">
        <v>42149</v>
      </c>
      <c r="AD1374" s="12">
        <v>5.980000000000004</v>
      </c>
      <c r="AE1374" s="12">
        <v>3</v>
      </c>
      <c r="AF1374" s="12">
        <v>42.35</v>
      </c>
      <c r="AG1374" s="12">
        <v>91286</v>
      </c>
      <c r="AH1374" s="7" t="str">
        <f>IF(COUNTIF(Returns!$A$2:$A$1635,Orders!AG1374)&gt;0,"Returned","Not Returned")</f>
        <v>Not Returned</v>
      </c>
    </row>
    <row r="1375" spans="5:34" ht="12.75" customHeight="1" thickTop="1" thickBot="1" x14ac:dyDescent="0.3">
      <c r="E1375" s="9">
        <v>4321</v>
      </c>
      <c r="F1375" s="2" t="s">
        <v>25</v>
      </c>
      <c r="G1375" s="2">
        <v>0.03</v>
      </c>
      <c r="H1375" s="2">
        <v>6.48</v>
      </c>
      <c r="I1375" s="2">
        <v>8.73</v>
      </c>
      <c r="J1375" s="2">
        <v>2460</v>
      </c>
      <c r="K1375" s="7" t="str">
        <f>IF(COUNTIF(Table1[Customer ID],Table1[[#This Row],[Customer ID]])&gt;1,"Repeat Customer","One-Time Customer")</f>
        <v>Repeat Customer</v>
      </c>
      <c r="L1375" s="2" t="s">
        <v>2313</v>
      </c>
      <c r="M1375" s="2" t="s">
        <v>49</v>
      </c>
      <c r="N1375" s="2" t="s">
        <v>40</v>
      </c>
      <c r="O1375" s="2" t="s">
        <v>29</v>
      </c>
      <c r="P1375" s="2" t="s">
        <v>93</v>
      </c>
      <c r="Q1375" s="2" t="s">
        <v>59</v>
      </c>
      <c r="R1375" s="2" t="s">
        <v>2312</v>
      </c>
      <c r="S1375" s="2">
        <v>0.37</v>
      </c>
      <c r="T1375" s="7">
        <f>Table1[[#This Row],[Profit]]/Table1[[#This Row],[Sales]]</f>
        <v>-0.54938852304797736</v>
      </c>
      <c r="U1375" s="2" t="s">
        <v>33</v>
      </c>
      <c r="V1375" s="2" t="s">
        <v>53</v>
      </c>
      <c r="W1375" s="2" t="s">
        <v>71</v>
      </c>
      <c r="X1375" s="2" t="s">
        <v>90</v>
      </c>
      <c r="Y1375" s="2">
        <v>10035</v>
      </c>
      <c r="Z1375" s="10">
        <v>42007</v>
      </c>
      <c r="AA1375" s="14" t="str">
        <f>TEXT(Table1[[#This Row],[Order Date]],"mmmm")</f>
        <v>January</v>
      </c>
      <c r="AB1375" s="8" t="str">
        <f>TEXT(Table1[[#This Row],[Order Date]],"yyyy")</f>
        <v>2015</v>
      </c>
      <c r="AC1375" s="10">
        <v>42009</v>
      </c>
      <c r="AD1375" s="2">
        <v>-35.04</v>
      </c>
      <c r="AE1375" s="2">
        <v>8</v>
      </c>
      <c r="AF1375" s="2">
        <v>63.78</v>
      </c>
      <c r="AG1375" s="2">
        <v>30785</v>
      </c>
      <c r="AH1375" s="7" t="str">
        <f>IF(COUNTIF(Returns!$A$2:$A$1635,Orders!AG1375)&gt;0,"Returned","Not Returned")</f>
        <v>Not Returned</v>
      </c>
    </row>
    <row r="1376" spans="5:34" ht="12.75" customHeight="1" thickTop="1" thickBot="1" x14ac:dyDescent="0.3">
      <c r="E1376" s="11">
        <v>4322</v>
      </c>
      <c r="F1376" s="12" t="s">
        <v>25</v>
      </c>
      <c r="G1376" s="12">
        <v>7.0000000000000007E-2</v>
      </c>
      <c r="H1376" s="12">
        <v>9.93</v>
      </c>
      <c r="I1376" s="12">
        <v>1.0900000000000001</v>
      </c>
      <c r="J1376" s="12">
        <v>2460</v>
      </c>
      <c r="K1376" s="7" t="str">
        <f>IF(COUNTIF(Table1[Customer ID],Table1[[#This Row],[Customer ID]])&gt;1,"Repeat Customer","One-Time Customer")</f>
        <v>Repeat Customer</v>
      </c>
      <c r="L1376" s="12" t="s">
        <v>2313</v>
      </c>
      <c r="M1376" s="12" t="s">
        <v>49</v>
      </c>
      <c r="N1376" s="12" t="s">
        <v>40</v>
      </c>
      <c r="O1376" s="12" t="s">
        <v>29</v>
      </c>
      <c r="P1376" s="12" t="s">
        <v>30</v>
      </c>
      <c r="Q1376" s="12" t="s">
        <v>31</v>
      </c>
      <c r="R1376" s="12" t="s">
        <v>2314</v>
      </c>
      <c r="S1376" s="12">
        <v>0.43</v>
      </c>
      <c r="T1376" s="7">
        <f>Table1[[#This Row],[Profit]]/Table1[[#This Row],[Sales]]</f>
        <v>0.33110427138460174</v>
      </c>
      <c r="U1376" s="12" t="s">
        <v>33</v>
      </c>
      <c r="V1376" s="12" t="s">
        <v>53</v>
      </c>
      <c r="W1376" s="12" t="s">
        <v>71</v>
      </c>
      <c r="X1376" s="12" t="s">
        <v>90</v>
      </c>
      <c r="Y1376" s="12">
        <v>10035</v>
      </c>
      <c r="Z1376" s="13">
        <v>42007</v>
      </c>
      <c r="AA1376" s="14" t="str">
        <f>TEXT(Table1[[#This Row],[Order Date]],"mmmm")</f>
        <v>January</v>
      </c>
      <c r="AB1376" s="8" t="str">
        <f>TEXT(Table1[[#This Row],[Order Date]],"yyyy")</f>
        <v>2015</v>
      </c>
      <c r="AC1376" s="13">
        <v>42010</v>
      </c>
      <c r="AD1376" s="12">
        <v>149.53</v>
      </c>
      <c r="AE1376" s="12">
        <v>46</v>
      </c>
      <c r="AF1376" s="12">
        <v>451.61</v>
      </c>
      <c r="AG1376" s="12">
        <v>30785</v>
      </c>
      <c r="AH1376" s="7" t="str">
        <f>IF(COUNTIF(Returns!$A$2:$A$1635,Orders!AG1376)&gt;0,"Returned","Not Returned")</f>
        <v>Not Returned</v>
      </c>
    </row>
    <row r="1377" spans="5:34" ht="12.75" customHeight="1" thickTop="1" thickBot="1" x14ac:dyDescent="0.3">
      <c r="E1377" s="9">
        <v>25859</v>
      </c>
      <c r="F1377" s="2" t="s">
        <v>25</v>
      </c>
      <c r="G1377" s="2">
        <v>0.09</v>
      </c>
      <c r="H1377" s="2">
        <v>1.74</v>
      </c>
      <c r="I1377" s="2">
        <v>4.08</v>
      </c>
      <c r="J1377" s="2">
        <v>2464</v>
      </c>
      <c r="K1377" s="7" t="str">
        <f>IF(COUNTIF(Table1[Customer ID],Table1[[#This Row],[Customer ID]])&gt;1,"Repeat Customer","One-Time Customer")</f>
        <v>Repeat Customer</v>
      </c>
      <c r="L1377" s="2" t="s">
        <v>2315</v>
      </c>
      <c r="M1377" s="2" t="s">
        <v>27</v>
      </c>
      <c r="N1377" s="2" t="s">
        <v>114</v>
      </c>
      <c r="O1377" s="2" t="s">
        <v>41</v>
      </c>
      <c r="P1377" s="2" t="s">
        <v>50</v>
      </c>
      <c r="Q1377" s="2" t="s">
        <v>51</v>
      </c>
      <c r="R1377" s="2" t="s">
        <v>219</v>
      </c>
      <c r="S1377" s="2">
        <v>0.53</v>
      </c>
      <c r="T1377" s="7">
        <f>Table1[[#This Row],[Profit]]/Table1[[#This Row],[Sales]]</f>
        <v>58.430547550432273</v>
      </c>
      <c r="U1377" s="2" t="s">
        <v>33</v>
      </c>
      <c r="V1377" s="2" t="s">
        <v>136</v>
      </c>
      <c r="W1377" s="2" t="s">
        <v>171</v>
      </c>
      <c r="X1377" s="2" t="s">
        <v>2316</v>
      </c>
      <c r="Y1377" s="2">
        <v>71111</v>
      </c>
      <c r="Z1377" s="10">
        <v>42135</v>
      </c>
      <c r="AA1377" s="14" t="str">
        <f>TEXT(Table1[[#This Row],[Order Date]],"mmmm")</f>
        <v>May</v>
      </c>
      <c r="AB1377" s="8" t="str">
        <f>TEXT(Table1[[#This Row],[Order Date]],"yyyy")</f>
        <v>2015</v>
      </c>
      <c r="AC1377" s="10">
        <v>42137</v>
      </c>
      <c r="AD1377" s="2">
        <v>608.26199999999994</v>
      </c>
      <c r="AE1377" s="2">
        <v>4</v>
      </c>
      <c r="AF1377" s="2">
        <v>10.41</v>
      </c>
      <c r="AG1377" s="2">
        <v>88713</v>
      </c>
      <c r="AH1377" s="7" t="str">
        <f>IF(COUNTIF(Returns!$A$2:$A$1635,Orders!AG1377)&gt;0,"Returned","Not Returned")</f>
        <v>Not Returned</v>
      </c>
    </row>
    <row r="1378" spans="5:34" ht="12.75" customHeight="1" thickTop="1" thickBot="1" x14ac:dyDescent="0.3">
      <c r="E1378" s="11">
        <v>25860</v>
      </c>
      <c r="F1378" s="12" t="s">
        <v>25</v>
      </c>
      <c r="G1378" s="12">
        <v>0.08</v>
      </c>
      <c r="H1378" s="12">
        <v>227.55</v>
      </c>
      <c r="I1378" s="12">
        <v>32.479999999999997</v>
      </c>
      <c r="J1378" s="12">
        <v>2464</v>
      </c>
      <c r="K1378" s="7" t="str">
        <f>IF(COUNTIF(Table1[Customer ID],Table1[[#This Row],[Customer ID]])&gt;1,"Repeat Customer","One-Time Customer")</f>
        <v>Repeat Customer</v>
      </c>
      <c r="L1378" s="12" t="s">
        <v>2315</v>
      </c>
      <c r="M1378" s="12" t="s">
        <v>39</v>
      </c>
      <c r="N1378" s="12" t="s">
        <v>114</v>
      </c>
      <c r="O1378" s="12" t="s">
        <v>41</v>
      </c>
      <c r="P1378" s="12" t="s">
        <v>152</v>
      </c>
      <c r="Q1378" s="12" t="s">
        <v>121</v>
      </c>
      <c r="R1378" s="12" t="s">
        <v>2317</v>
      </c>
      <c r="S1378" s="12">
        <v>0.68</v>
      </c>
      <c r="T1378" s="7">
        <f>Table1[[#This Row],[Profit]]/Table1[[#This Row],[Sales]]</f>
        <v>-0.20008478263921059</v>
      </c>
      <c r="U1378" s="12" t="s">
        <v>33</v>
      </c>
      <c r="V1378" s="12" t="s">
        <v>136</v>
      </c>
      <c r="W1378" s="12" t="s">
        <v>171</v>
      </c>
      <c r="X1378" s="12" t="s">
        <v>2316</v>
      </c>
      <c r="Y1378" s="12">
        <v>71111</v>
      </c>
      <c r="Z1378" s="13">
        <v>42135</v>
      </c>
      <c r="AA1378" s="14" t="str">
        <f>TEXT(Table1[[#This Row],[Order Date]],"mmmm")</f>
        <v>May</v>
      </c>
      <c r="AB1378" s="8" t="str">
        <f>TEXT(Table1[[#This Row],[Order Date]],"yyyy")</f>
        <v>2015</v>
      </c>
      <c r="AC1378" s="13">
        <v>42135</v>
      </c>
      <c r="AD1378" s="12">
        <v>-570.16960000000006</v>
      </c>
      <c r="AE1378" s="12">
        <v>16</v>
      </c>
      <c r="AF1378" s="12">
        <v>2849.64</v>
      </c>
      <c r="AG1378" s="12">
        <v>88713</v>
      </c>
      <c r="AH1378" s="7" t="str">
        <f>IF(COUNTIF(Returns!$A$2:$A$1635,Orders!AG1378)&gt;0,"Returned","Not Returned")</f>
        <v>Not Returned</v>
      </c>
    </row>
    <row r="1379" spans="5:34" ht="12.75" customHeight="1" thickTop="1" thickBot="1" x14ac:dyDescent="0.3">
      <c r="E1379" s="9">
        <v>25807</v>
      </c>
      <c r="F1379" s="2" t="s">
        <v>37</v>
      </c>
      <c r="G1379" s="2">
        <v>0.05</v>
      </c>
      <c r="H1379" s="2">
        <v>6.28</v>
      </c>
      <c r="I1379" s="2">
        <v>5.36</v>
      </c>
      <c r="J1379" s="2">
        <v>2464</v>
      </c>
      <c r="K1379" s="7" t="str">
        <f>IF(COUNTIF(Table1[Customer ID],Table1[[#This Row],[Customer ID]])&gt;1,"Repeat Customer","One-Time Customer")</f>
        <v>Repeat Customer</v>
      </c>
      <c r="L1379" s="2" t="s">
        <v>2315</v>
      </c>
      <c r="M1379" s="2" t="s">
        <v>49</v>
      </c>
      <c r="N1379" s="2" t="s">
        <v>114</v>
      </c>
      <c r="O1379" s="2" t="s">
        <v>29</v>
      </c>
      <c r="P1379" s="2" t="s">
        <v>109</v>
      </c>
      <c r="Q1379" s="2" t="s">
        <v>59</v>
      </c>
      <c r="R1379" s="2" t="s">
        <v>2318</v>
      </c>
      <c r="S1379" s="2">
        <v>0.4</v>
      </c>
      <c r="T1379" s="7">
        <f>Table1[[#This Row],[Profit]]/Table1[[#This Row],[Sales]]</f>
        <v>3.3596214511041014E-2</v>
      </c>
      <c r="U1379" s="2" t="s">
        <v>33</v>
      </c>
      <c r="V1379" s="2" t="s">
        <v>136</v>
      </c>
      <c r="W1379" s="2" t="s">
        <v>171</v>
      </c>
      <c r="X1379" s="2" t="s">
        <v>2316</v>
      </c>
      <c r="Y1379" s="2">
        <v>71111</v>
      </c>
      <c r="Z1379" s="10">
        <v>42024</v>
      </c>
      <c r="AA1379" s="14" t="str">
        <f>TEXT(Table1[[#This Row],[Order Date]],"mmmm")</f>
        <v>January</v>
      </c>
      <c r="AB1379" s="8" t="str">
        <f>TEXT(Table1[[#This Row],[Order Date]],"yyyy")</f>
        <v>2015</v>
      </c>
      <c r="AC1379" s="10">
        <v>42027</v>
      </c>
      <c r="AD1379" s="2">
        <v>1.278</v>
      </c>
      <c r="AE1379" s="2">
        <v>6</v>
      </c>
      <c r="AF1379" s="2">
        <v>38.04</v>
      </c>
      <c r="AG1379" s="2">
        <v>88714</v>
      </c>
      <c r="AH1379" s="7" t="str">
        <f>IF(COUNTIF(Returns!$A$2:$A$1635,Orders!AG1379)&gt;0,"Returned","Not Returned")</f>
        <v>Not Returned</v>
      </c>
    </row>
    <row r="1380" spans="5:34" ht="12.75" customHeight="1" thickTop="1" thickBot="1" x14ac:dyDescent="0.3">
      <c r="E1380" s="11">
        <v>25808</v>
      </c>
      <c r="F1380" s="12" t="s">
        <v>37</v>
      </c>
      <c r="G1380" s="12">
        <v>0.04</v>
      </c>
      <c r="H1380" s="12">
        <v>3.08</v>
      </c>
      <c r="I1380" s="12">
        <v>0.99</v>
      </c>
      <c r="J1380" s="12">
        <v>2464</v>
      </c>
      <c r="K1380" s="7" t="str">
        <f>IF(COUNTIF(Table1[Customer ID],Table1[[#This Row],[Customer ID]])&gt;1,"Repeat Customer","One-Time Customer")</f>
        <v>Repeat Customer</v>
      </c>
      <c r="L1380" s="12" t="s">
        <v>2315</v>
      </c>
      <c r="M1380" s="12" t="s">
        <v>49</v>
      </c>
      <c r="N1380" s="12" t="s">
        <v>114</v>
      </c>
      <c r="O1380" s="12" t="s">
        <v>29</v>
      </c>
      <c r="P1380" s="12" t="s">
        <v>134</v>
      </c>
      <c r="Q1380" s="12" t="s">
        <v>59</v>
      </c>
      <c r="R1380" s="12" t="s">
        <v>1994</v>
      </c>
      <c r="S1380" s="12">
        <v>0.37</v>
      </c>
      <c r="T1380" s="7">
        <f>Table1[[#This Row],[Profit]]/Table1[[#This Row],[Sales]]</f>
        <v>9.9762520573712656</v>
      </c>
      <c r="U1380" s="12" t="s">
        <v>33</v>
      </c>
      <c r="V1380" s="12" t="s">
        <v>136</v>
      </c>
      <c r="W1380" s="12" t="s">
        <v>171</v>
      </c>
      <c r="X1380" s="12" t="s">
        <v>2316</v>
      </c>
      <c r="Y1380" s="12">
        <v>71111</v>
      </c>
      <c r="Z1380" s="13">
        <v>42024</v>
      </c>
      <c r="AA1380" s="14" t="str">
        <f>TEXT(Table1[[#This Row],[Order Date]],"mmmm")</f>
        <v>January</v>
      </c>
      <c r="AB1380" s="8" t="str">
        <f>TEXT(Table1[[#This Row],[Order Date]],"yyyy")</f>
        <v>2015</v>
      </c>
      <c r="AC1380" s="13">
        <v>42025</v>
      </c>
      <c r="AD1380" s="12">
        <v>424.28999999999996</v>
      </c>
      <c r="AE1380" s="12">
        <v>14</v>
      </c>
      <c r="AF1380" s="12">
        <v>42.53</v>
      </c>
      <c r="AG1380" s="12">
        <v>88714</v>
      </c>
      <c r="AH1380" s="7" t="str">
        <f>IF(COUNTIF(Returns!$A$2:$A$1635,Orders!AG1380)&gt;0,"Returned","Not Returned")</f>
        <v>Not Returned</v>
      </c>
    </row>
    <row r="1381" spans="5:34" ht="12.75" customHeight="1" thickTop="1" thickBot="1" x14ac:dyDescent="0.3">
      <c r="E1381" s="9">
        <v>22580</v>
      </c>
      <c r="F1381" s="2" t="s">
        <v>56</v>
      </c>
      <c r="G1381" s="2">
        <v>0.04</v>
      </c>
      <c r="H1381" s="2">
        <v>2.08</v>
      </c>
      <c r="I1381" s="2">
        <v>1.49</v>
      </c>
      <c r="J1381" s="2">
        <v>2466</v>
      </c>
      <c r="K1381" s="7" t="str">
        <f>IF(COUNTIF(Table1[Customer ID],Table1[[#This Row],[Customer ID]])&gt;1,"Repeat Customer","One-Time Customer")</f>
        <v>Repeat Customer</v>
      </c>
      <c r="L1381" s="2" t="s">
        <v>2319</v>
      </c>
      <c r="M1381" s="2" t="s">
        <v>49</v>
      </c>
      <c r="N1381" s="2" t="s">
        <v>28</v>
      </c>
      <c r="O1381" s="2" t="s">
        <v>29</v>
      </c>
      <c r="P1381" s="2" t="s">
        <v>109</v>
      </c>
      <c r="Q1381" s="2" t="s">
        <v>59</v>
      </c>
      <c r="R1381" s="2" t="s">
        <v>1350</v>
      </c>
      <c r="S1381" s="2">
        <v>0.36</v>
      </c>
      <c r="T1381" s="7">
        <f>Table1[[#This Row],[Profit]]/Table1[[#This Row],[Sales]]</f>
        <v>-0.25183209207853757</v>
      </c>
      <c r="U1381" s="2" t="s">
        <v>33</v>
      </c>
      <c r="V1381" s="2" t="s">
        <v>61</v>
      </c>
      <c r="W1381" s="2" t="s">
        <v>300</v>
      </c>
      <c r="X1381" s="2" t="s">
        <v>2320</v>
      </c>
      <c r="Y1381" s="2">
        <v>49783</v>
      </c>
      <c r="Z1381" s="10">
        <v>42062</v>
      </c>
      <c r="AA1381" s="14" t="str">
        <f>TEXT(Table1[[#This Row],[Order Date]],"mmmm")</f>
        <v>February</v>
      </c>
      <c r="AB1381" s="8" t="str">
        <f>TEXT(Table1[[#This Row],[Order Date]],"yyyy")</f>
        <v>2015</v>
      </c>
      <c r="AC1381" s="10">
        <v>42063</v>
      </c>
      <c r="AD1381" s="2">
        <v>-3.71956</v>
      </c>
      <c r="AE1381" s="2">
        <v>7</v>
      </c>
      <c r="AF1381" s="2">
        <v>14.77</v>
      </c>
      <c r="AG1381" s="2">
        <v>88136</v>
      </c>
      <c r="AH1381" s="7" t="str">
        <f>IF(COUNTIF(Returns!$A$2:$A$1635,Orders!AG1381)&gt;0,"Returned","Not Returned")</f>
        <v>Not Returned</v>
      </c>
    </row>
    <row r="1382" spans="5:34" ht="12.75" customHeight="1" thickTop="1" thickBot="1" x14ac:dyDescent="0.3">
      <c r="E1382" s="11">
        <v>22582</v>
      </c>
      <c r="F1382" s="12" t="s">
        <v>56</v>
      </c>
      <c r="G1382" s="12">
        <v>0.02</v>
      </c>
      <c r="H1382" s="12">
        <v>53.98</v>
      </c>
      <c r="I1382" s="12">
        <v>5.5</v>
      </c>
      <c r="J1382" s="12">
        <v>2466</v>
      </c>
      <c r="K1382" s="7" t="str">
        <f>IF(COUNTIF(Table1[Customer ID],Table1[[#This Row],[Customer ID]])&gt;1,"Repeat Customer","One-Time Customer")</f>
        <v>Repeat Customer</v>
      </c>
      <c r="L1382" s="12" t="s">
        <v>2319</v>
      </c>
      <c r="M1382" s="12" t="s">
        <v>27</v>
      </c>
      <c r="N1382" s="12" t="s">
        <v>28</v>
      </c>
      <c r="O1382" s="12" t="s">
        <v>77</v>
      </c>
      <c r="P1382" s="12" t="s">
        <v>180</v>
      </c>
      <c r="Q1382" s="12" t="s">
        <v>59</v>
      </c>
      <c r="R1382" s="12" t="s">
        <v>2321</v>
      </c>
      <c r="S1382" s="12">
        <v>0.62</v>
      </c>
      <c r="T1382" s="7">
        <f>Table1[[#This Row],[Profit]]/Table1[[#This Row],[Sales]]</f>
        <v>0.23263751055141108</v>
      </c>
      <c r="U1382" s="12" t="s">
        <v>33</v>
      </c>
      <c r="V1382" s="12" t="s">
        <v>61</v>
      </c>
      <c r="W1382" s="12" t="s">
        <v>300</v>
      </c>
      <c r="X1382" s="12" t="s">
        <v>2320</v>
      </c>
      <c r="Y1382" s="12">
        <v>49783</v>
      </c>
      <c r="Z1382" s="13">
        <v>42062</v>
      </c>
      <c r="AA1382" s="14" t="str">
        <f>TEXT(Table1[[#This Row],[Order Date]],"mmmm")</f>
        <v>February</v>
      </c>
      <c r="AB1382" s="8" t="str">
        <f>TEXT(Table1[[#This Row],[Order Date]],"yyyy")</f>
        <v>2015</v>
      </c>
      <c r="AC1382" s="13">
        <v>42063</v>
      </c>
      <c r="AD1382" s="12">
        <v>101.97200000000001</v>
      </c>
      <c r="AE1382" s="12">
        <v>8</v>
      </c>
      <c r="AF1382" s="12">
        <v>438.33</v>
      </c>
      <c r="AG1382" s="12">
        <v>88136</v>
      </c>
      <c r="AH1382" s="7" t="str">
        <f>IF(COUNTIF(Returns!$A$2:$A$1635,Orders!AG1382)&gt;0,"Returned","Not Returned")</f>
        <v>Not Returned</v>
      </c>
    </row>
    <row r="1383" spans="5:34" ht="12.75" customHeight="1" thickTop="1" thickBot="1" x14ac:dyDescent="0.3">
      <c r="E1383" s="9">
        <v>22583</v>
      </c>
      <c r="F1383" s="2" t="s">
        <v>56</v>
      </c>
      <c r="G1383" s="2">
        <v>0.05</v>
      </c>
      <c r="H1383" s="2">
        <v>4.9800000000000004</v>
      </c>
      <c r="I1383" s="2">
        <v>5.0199999999999996</v>
      </c>
      <c r="J1383" s="2">
        <v>2466</v>
      </c>
      <c r="K1383" s="7" t="str">
        <f>IF(COUNTIF(Table1[Customer ID],Table1[[#This Row],[Customer ID]])&gt;1,"Repeat Customer","One-Time Customer")</f>
        <v>Repeat Customer</v>
      </c>
      <c r="L1383" s="2" t="s">
        <v>2319</v>
      </c>
      <c r="M1383" s="2" t="s">
        <v>49</v>
      </c>
      <c r="N1383" s="2" t="s">
        <v>28</v>
      </c>
      <c r="O1383" s="2" t="s">
        <v>29</v>
      </c>
      <c r="P1383" s="2" t="s">
        <v>93</v>
      </c>
      <c r="Q1383" s="2" t="s">
        <v>59</v>
      </c>
      <c r="R1383" s="2" t="s">
        <v>2322</v>
      </c>
      <c r="S1383" s="2">
        <v>0.38</v>
      </c>
      <c r="T1383" s="7">
        <f>Table1[[#This Row],[Profit]]/Table1[[#This Row],[Sales]]</f>
        <v>-0.43649435843610596</v>
      </c>
      <c r="U1383" s="2" t="s">
        <v>33</v>
      </c>
      <c r="V1383" s="2" t="s">
        <v>61</v>
      </c>
      <c r="W1383" s="2" t="s">
        <v>300</v>
      </c>
      <c r="X1383" s="2" t="s">
        <v>2320</v>
      </c>
      <c r="Y1383" s="2">
        <v>49783</v>
      </c>
      <c r="Z1383" s="10">
        <v>42062</v>
      </c>
      <c r="AA1383" s="14" t="str">
        <f>TEXT(Table1[[#This Row],[Order Date]],"mmmm")</f>
        <v>February</v>
      </c>
      <c r="AB1383" s="8" t="str">
        <f>TEXT(Table1[[#This Row],[Order Date]],"yyyy")</f>
        <v>2015</v>
      </c>
      <c r="AC1383" s="10">
        <v>42062</v>
      </c>
      <c r="AD1383" s="2">
        <v>-16.634799999999998</v>
      </c>
      <c r="AE1383" s="2">
        <v>7</v>
      </c>
      <c r="AF1383" s="2">
        <v>38.11</v>
      </c>
      <c r="AG1383" s="2">
        <v>88136</v>
      </c>
      <c r="AH1383" s="7" t="str">
        <f>IF(COUNTIF(Returns!$A$2:$A$1635,Orders!AG1383)&gt;0,"Returned","Not Returned")</f>
        <v>Not Returned</v>
      </c>
    </row>
    <row r="1384" spans="5:34" ht="12.75" customHeight="1" thickTop="1" thickBot="1" x14ac:dyDescent="0.3">
      <c r="E1384" s="11">
        <v>19766</v>
      </c>
      <c r="F1384" s="12" t="s">
        <v>47</v>
      </c>
      <c r="G1384" s="12">
        <v>0.09</v>
      </c>
      <c r="H1384" s="12">
        <v>58.1</v>
      </c>
      <c r="I1384" s="12">
        <v>1.49</v>
      </c>
      <c r="J1384" s="12">
        <v>2468</v>
      </c>
      <c r="K1384" s="7" t="str">
        <f>IF(COUNTIF(Table1[Customer ID],Table1[[#This Row],[Customer ID]])&gt;1,"Repeat Customer","One-Time Customer")</f>
        <v>Repeat Customer</v>
      </c>
      <c r="L1384" s="12" t="s">
        <v>2323</v>
      </c>
      <c r="M1384" s="12" t="s">
        <v>27</v>
      </c>
      <c r="N1384" s="12" t="s">
        <v>40</v>
      </c>
      <c r="O1384" s="12" t="s">
        <v>29</v>
      </c>
      <c r="P1384" s="12" t="s">
        <v>109</v>
      </c>
      <c r="Q1384" s="12" t="s">
        <v>59</v>
      </c>
      <c r="R1384" s="12" t="s">
        <v>283</v>
      </c>
      <c r="S1384" s="12">
        <v>0.38</v>
      </c>
      <c r="T1384" s="7">
        <f>Table1[[#This Row],[Profit]]/Table1[[#This Row],[Sales]]</f>
        <v>4.5187654903812104</v>
      </c>
      <c r="U1384" s="12" t="s">
        <v>33</v>
      </c>
      <c r="V1384" s="12" t="s">
        <v>136</v>
      </c>
      <c r="W1384" s="12" t="s">
        <v>322</v>
      </c>
      <c r="X1384" s="12" t="s">
        <v>2324</v>
      </c>
      <c r="Y1384" s="12">
        <v>28144</v>
      </c>
      <c r="Z1384" s="13">
        <v>42121</v>
      </c>
      <c r="AA1384" s="14" t="str">
        <f>TEXT(Table1[[#This Row],[Order Date]],"mmmm")</f>
        <v>April</v>
      </c>
      <c r="AB1384" s="8" t="str">
        <f>TEXT(Table1[[#This Row],[Order Date]],"yyyy")</f>
        <v>2015</v>
      </c>
      <c r="AC1384" s="13">
        <v>42123</v>
      </c>
      <c r="AD1384" s="12">
        <v>765.75</v>
      </c>
      <c r="AE1384" s="12">
        <v>3</v>
      </c>
      <c r="AF1384" s="12">
        <v>169.46</v>
      </c>
      <c r="AG1384" s="12">
        <v>88135</v>
      </c>
      <c r="AH1384" s="7" t="str">
        <f>IF(COUNTIF(Returns!$A$2:$A$1635,Orders!AG1384)&gt;0,"Returned","Not Returned")</f>
        <v>Not Returned</v>
      </c>
    </row>
    <row r="1385" spans="5:34" ht="12.75" customHeight="1" thickTop="1" thickBot="1" x14ac:dyDescent="0.3">
      <c r="E1385" s="9">
        <v>18684</v>
      </c>
      <c r="F1385" s="2" t="s">
        <v>47</v>
      </c>
      <c r="G1385" s="2">
        <v>0.04</v>
      </c>
      <c r="H1385" s="2">
        <v>65.989999999999995</v>
      </c>
      <c r="I1385" s="2">
        <v>8.99</v>
      </c>
      <c r="J1385" s="2">
        <v>2468</v>
      </c>
      <c r="K1385" s="7" t="str">
        <f>IF(COUNTIF(Table1[Customer ID],Table1[[#This Row],[Customer ID]])&gt;1,"Repeat Customer","One-Time Customer")</f>
        <v>Repeat Customer</v>
      </c>
      <c r="L1385" s="2" t="s">
        <v>2323</v>
      </c>
      <c r="M1385" s="2" t="s">
        <v>49</v>
      </c>
      <c r="N1385" s="2" t="s">
        <v>28</v>
      </c>
      <c r="O1385" s="2" t="s">
        <v>77</v>
      </c>
      <c r="P1385" s="2" t="s">
        <v>78</v>
      </c>
      <c r="Q1385" s="2" t="s">
        <v>59</v>
      </c>
      <c r="R1385" s="2" t="s">
        <v>1665</v>
      </c>
      <c r="S1385" s="2">
        <v>0.55000000000000004</v>
      </c>
      <c r="T1385" s="7">
        <f>Table1[[#This Row],[Profit]]/Table1[[#This Row],[Sales]]</f>
        <v>-0.4623997681383441</v>
      </c>
      <c r="U1385" s="2" t="s">
        <v>33</v>
      </c>
      <c r="V1385" s="2" t="s">
        <v>136</v>
      </c>
      <c r="W1385" s="2" t="s">
        <v>322</v>
      </c>
      <c r="X1385" s="2" t="s">
        <v>2324</v>
      </c>
      <c r="Y1385" s="2">
        <v>28144</v>
      </c>
      <c r="Z1385" s="10">
        <v>42076</v>
      </c>
      <c r="AA1385" s="14" t="str">
        <f>TEXT(Table1[[#This Row],[Order Date]],"mmmm")</f>
        <v>March</v>
      </c>
      <c r="AB1385" s="8" t="str">
        <f>TEXT(Table1[[#This Row],[Order Date]],"yyyy")</f>
        <v>2015</v>
      </c>
      <c r="AC1385" s="10">
        <v>42077</v>
      </c>
      <c r="AD1385" s="2">
        <v>-335.041</v>
      </c>
      <c r="AE1385" s="2">
        <v>13</v>
      </c>
      <c r="AF1385" s="2">
        <v>724.57</v>
      </c>
      <c r="AG1385" s="2">
        <v>88137</v>
      </c>
      <c r="AH1385" s="7" t="str">
        <f>IF(COUNTIF(Returns!$A$2:$A$1635,Orders!AG1385)&gt;0,"Returned","Not Returned")</f>
        <v>Not Returned</v>
      </c>
    </row>
    <row r="1386" spans="5:34" ht="12.75" customHeight="1" thickTop="1" thickBot="1" x14ac:dyDescent="0.3">
      <c r="E1386" s="11">
        <v>26057</v>
      </c>
      <c r="F1386" s="12" t="s">
        <v>106</v>
      </c>
      <c r="G1386" s="12">
        <v>0.1</v>
      </c>
      <c r="H1386" s="12">
        <v>4.91</v>
      </c>
      <c r="I1386" s="12">
        <v>0.5</v>
      </c>
      <c r="J1386" s="12">
        <v>2472</v>
      </c>
      <c r="K1386" s="7" t="str">
        <f>IF(COUNTIF(Table1[Customer ID],Table1[[#This Row],[Customer ID]])&gt;1,"Repeat Customer","One-Time Customer")</f>
        <v>One-Time Customer</v>
      </c>
      <c r="L1386" s="12" t="s">
        <v>2325</v>
      </c>
      <c r="M1386" s="12" t="s">
        <v>27</v>
      </c>
      <c r="N1386" s="12" t="s">
        <v>40</v>
      </c>
      <c r="O1386" s="12" t="s">
        <v>29</v>
      </c>
      <c r="P1386" s="12" t="s">
        <v>134</v>
      </c>
      <c r="Q1386" s="12" t="s">
        <v>59</v>
      </c>
      <c r="R1386" s="12" t="s">
        <v>163</v>
      </c>
      <c r="S1386" s="12">
        <v>0.36</v>
      </c>
      <c r="T1386" s="7">
        <f>Table1[[#This Row],[Profit]]/Table1[[#This Row],[Sales]]</f>
        <v>0.69</v>
      </c>
      <c r="U1386" s="12" t="s">
        <v>33</v>
      </c>
      <c r="V1386" s="12" t="s">
        <v>61</v>
      </c>
      <c r="W1386" s="12" t="s">
        <v>178</v>
      </c>
      <c r="X1386" s="12" t="s">
        <v>2326</v>
      </c>
      <c r="Y1386" s="12">
        <v>60432</v>
      </c>
      <c r="Z1386" s="13">
        <v>42056</v>
      </c>
      <c r="AA1386" s="14" t="str">
        <f>TEXT(Table1[[#This Row],[Order Date]],"mmmm")</f>
        <v>February</v>
      </c>
      <c r="AB1386" s="8" t="str">
        <f>TEXT(Table1[[#This Row],[Order Date]],"yyyy")</f>
        <v>2015</v>
      </c>
      <c r="AC1386" s="13">
        <v>42056</v>
      </c>
      <c r="AD1386" s="12">
        <v>35.279699999999998</v>
      </c>
      <c r="AE1386" s="12">
        <v>10</v>
      </c>
      <c r="AF1386" s="12">
        <v>51.13</v>
      </c>
      <c r="AG1386" s="12">
        <v>86514</v>
      </c>
      <c r="AH1386" s="7" t="str">
        <f>IF(COUNTIF(Returns!$A$2:$A$1635,Orders!AG1386)&gt;0,"Returned","Not Returned")</f>
        <v>Not Returned</v>
      </c>
    </row>
    <row r="1387" spans="5:34" ht="12.75" customHeight="1" thickTop="1" thickBot="1" x14ac:dyDescent="0.3">
      <c r="E1387" s="9">
        <v>24584</v>
      </c>
      <c r="F1387" s="2" t="s">
        <v>47</v>
      </c>
      <c r="G1387" s="2">
        <v>7.0000000000000007E-2</v>
      </c>
      <c r="H1387" s="2">
        <v>5.18</v>
      </c>
      <c r="I1387" s="2">
        <v>5.74</v>
      </c>
      <c r="J1387" s="2">
        <v>2481</v>
      </c>
      <c r="K1387" s="7" t="str">
        <f>IF(COUNTIF(Table1[Customer ID],Table1[[#This Row],[Customer ID]])&gt;1,"Repeat Customer","One-Time Customer")</f>
        <v>One-Time Customer</v>
      </c>
      <c r="L1387" s="2" t="s">
        <v>2327</v>
      </c>
      <c r="M1387" s="2" t="s">
        <v>27</v>
      </c>
      <c r="N1387" s="2" t="s">
        <v>28</v>
      </c>
      <c r="O1387" s="2" t="s">
        <v>29</v>
      </c>
      <c r="P1387" s="2" t="s">
        <v>109</v>
      </c>
      <c r="Q1387" s="2" t="s">
        <v>59</v>
      </c>
      <c r="R1387" s="2" t="s">
        <v>875</v>
      </c>
      <c r="S1387" s="2">
        <v>0.36</v>
      </c>
      <c r="T1387" s="7">
        <f>Table1[[#This Row],[Profit]]/Table1[[#This Row],[Sales]]</f>
        <v>-2.3619394548423562</v>
      </c>
      <c r="U1387" s="2" t="s">
        <v>33</v>
      </c>
      <c r="V1387" s="2" t="s">
        <v>136</v>
      </c>
      <c r="W1387" s="2" t="s">
        <v>171</v>
      </c>
      <c r="X1387" s="2" t="s">
        <v>1479</v>
      </c>
      <c r="Y1387" s="2">
        <v>70506</v>
      </c>
      <c r="Z1387" s="10">
        <v>42100</v>
      </c>
      <c r="AA1387" s="14" t="str">
        <f>TEXT(Table1[[#This Row],[Order Date]],"mmmm")</f>
        <v>April</v>
      </c>
      <c r="AB1387" s="8" t="str">
        <f>TEXT(Table1[[#This Row],[Order Date]],"yyyy")</f>
        <v>2015</v>
      </c>
      <c r="AC1387" s="10">
        <v>42102</v>
      </c>
      <c r="AD1387" s="2">
        <v>-188.03399999999999</v>
      </c>
      <c r="AE1387" s="2">
        <v>14</v>
      </c>
      <c r="AF1387" s="2">
        <v>79.61</v>
      </c>
      <c r="AG1387" s="2">
        <v>91000</v>
      </c>
      <c r="AH1387" s="7" t="str">
        <f>IF(COUNTIF(Returns!$A$2:$A$1635,Orders!AG1387)&gt;0,"Returned","Not Returned")</f>
        <v>Not Returned</v>
      </c>
    </row>
    <row r="1388" spans="5:34" ht="12.75" customHeight="1" thickTop="1" thickBot="1" x14ac:dyDescent="0.3">
      <c r="E1388" s="11">
        <v>24568</v>
      </c>
      <c r="F1388" s="12" t="s">
        <v>56</v>
      </c>
      <c r="G1388" s="12">
        <v>0.05</v>
      </c>
      <c r="H1388" s="12">
        <v>6.48</v>
      </c>
      <c r="I1388" s="12">
        <v>7.91</v>
      </c>
      <c r="J1388" s="12">
        <v>2484</v>
      </c>
      <c r="K1388" s="7" t="str">
        <f>IF(COUNTIF(Table1[Customer ID],Table1[[#This Row],[Customer ID]])&gt;1,"Repeat Customer","One-Time Customer")</f>
        <v>Repeat Customer</v>
      </c>
      <c r="L1388" s="12" t="s">
        <v>2328</v>
      </c>
      <c r="M1388" s="12" t="s">
        <v>49</v>
      </c>
      <c r="N1388" s="12" t="s">
        <v>28</v>
      </c>
      <c r="O1388" s="12" t="s">
        <v>29</v>
      </c>
      <c r="P1388" s="12" t="s">
        <v>93</v>
      </c>
      <c r="Q1388" s="12" t="s">
        <v>59</v>
      </c>
      <c r="R1388" s="12" t="s">
        <v>2254</v>
      </c>
      <c r="S1388" s="12">
        <v>0.37</v>
      </c>
      <c r="T1388" s="7">
        <f>Table1[[#This Row],[Profit]]/Table1[[#This Row],[Sales]]</f>
        <v>2.9286480589144466</v>
      </c>
      <c r="U1388" s="12" t="s">
        <v>33</v>
      </c>
      <c r="V1388" s="12" t="s">
        <v>136</v>
      </c>
      <c r="W1388" s="12" t="s">
        <v>362</v>
      </c>
      <c r="X1388" s="12" t="s">
        <v>2329</v>
      </c>
      <c r="Y1388" s="12">
        <v>33881</v>
      </c>
      <c r="Z1388" s="13">
        <v>42076</v>
      </c>
      <c r="AA1388" s="14" t="str">
        <f>TEXT(Table1[[#This Row],[Order Date]],"mmmm")</f>
        <v>March</v>
      </c>
      <c r="AB1388" s="8" t="str">
        <f>TEXT(Table1[[#This Row],[Order Date]],"yyyy")</f>
        <v>2015</v>
      </c>
      <c r="AC1388" s="13">
        <v>42077</v>
      </c>
      <c r="AD1388" s="12">
        <v>322.12199999999996</v>
      </c>
      <c r="AE1388" s="12">
        <v>16</v>
      </c>
      <c r="AF1388" s="12">
        <v>109.99</v>
      </c>
      <c r="AG1388" s="12">
        <v>88998</v>
      </c>
      <c r="AH1388" s="7" t="str">
        <f>IF(COUNTIF(Returns!$A$2:$A$1635,Orders!AG1388)&gt;0,"Returned","Not Returned")</f>
        <v>Not Returned</v>
      </c>
    </row>
    <row r="1389" spans="5:34" ht="12.75" customHeight="1" thickTop="1" thickBot="1" x14ac:dyDescent="0.3">
      <c r="E1389" s="9">
        <v>24569</v>
      </c>
      <c r="F1389" s="2" t="s">
        <v>56</v>
      </c>
      <c r="G1389" s="2">
        <v>0.03</v>
      </c>
      <c r="H1389" s="2">
        <v>111.03</v>
      </c>
      <c r="I1389" s="2">
        <v>8.64</v>
      </c>
      <c r="J1389" s="2">
        <v>2484</v>
      </c>
      <c r="K1389" s="7" t="str">
        <f>IF(COUNTIF(Table1[Customer ID],Table1[[#This Row],[Customer ID]])&gt;1,"Repeat Customer","One-Time Customer")</f>
        <v>Repeat Customer</v>
      </c>
      <c r="L1389" s="2" t="s">
        <v>2328</v>
      </c>
      <c r="M1389" s="2" t="s">
        <v>49</v>
      </c>
      <c r="N1389" s="2" t="s">
        <v>28</v>
      </c>
      <c r="O1389" s="2" t="s">
        <v>29</v>
      </c>
      <c r="P1389" s="2" t="s">
        <v>141</v>
      </c>
      <c r="Q1389" s="2" t="s">
        <v>59</v>
      </c>
      <c r="R1389" s="2" t="s">
        <v>2330</v>
      </c>
      <c r="S1389" s="2">
        <v>0.78</v>
      </c>
      <c r="T1389" s="7">
        <f>Table1[[#This Row],[Profit]]/Table1[[#This Row],[Sales]]</f>
        <v>0.40721237168377544</v>
      </c>
      <c r="U1389" s="2" t="s">
        <v>33</v>
      </c>
      <c r="V1389" s="2" t="s">
        <v>136</v>
      </c>
      <c r="W1389" s="2" t="s">
        <v>362</v>
      </c>
      <c r="X1389" s="2" t="s">
        <v>2329</v>
      </c>
      <c r="Y1389" s="2">
        <v>33881</v>
      </c>
      <c r="Z1389" s="10">
        <v>42076</v>
      </c>
      <c r="AA1389" s="14" t="str">
        <f>TEXT(Table1[[#This Row],[Order Date]],"mmmm")</f>
        <v>March</v>
      </c>
      <c r="AB1389" s="8" t="str">
        <f>TEXT(Table1[[#This Row],[Order Date]],"yyyy")</f>
        <v>2015</v>
      </c>
      <c r="AC1389" s="10">
        <v>42077</v>
      </c>
      <c r="AD1389" s="2">
        <v>366.53999999999996</v>
      </c>
      <c r="AE1389" s="2">
        <v>8</v>
      </c>
      <c r="AF1389" s="2">
        <v>900.12</v>
      </c>
      <c r="AG1389" s="2">
        <v>88998</v>
      </c>
      <c r="AH1389" s="7" t="str">
        <f>IF(COUNTIF(Returns!$A$2:$A$1635,Orders!AG1389)&gt;0,"Returned","Not Returned")</f>
        <v>Not Returned</v>
      </c>
    </row>
    <row r="1390" spans="5:34" ht="12.75" customHeight="1" thickTop="1" thickBot="1" x14ac:dyDescent="0.3">
      <c r="E1390" s="11">
        <v>22028</v>
      </c>
      <c r="F1390" s="12" t="s">
        <v>25</v>
      </c>
      <c r="G1390" s="12">
        <v>0.02</v>
      </c>
      <c r="H1390" s="12">
        <v>71.37</v>
      </c>
      <c r="I1390" s="12">
        <v>69</v>
      </c>
      <c r="J1390" s="12">
        <v>2486</v>
      </c>
      <c r="K1390" s="7" t="str">
        <f>IF(COUNTIF(Table1[Customer ID],Table1[[#This Row],[Customer ID]])&gt;1,"Repeat Customer","One-Time Customer")</f>
        <v>Repeat Customer</v>
      </c>
      <c r="L1390" s="12" t="s">
        <v>2331</v>
      </c>
      <c r="M1390" s="12" t="s">
        <v>49</v>
      </c>
      <c r="N1390" s="12" t="s">
        <v>58</v>
      </c>
      <c r="O1390" s="12" t="s">
        <v>41</v>
      </c>
      <c r="P1390" s="12" t="s">
        <v>152</v>
      </c>
      <c r="Q1390" s="12" t="s">
        <v>236</v>
      </c>
      <c r="R1390" s="12" t="s">
        <v>2221</v>
      </c>
      <c r="S1390" s="12">
        <v>0.68</v>
      </c>
      <c r="T1390" s="7">
        <f>Table1[[#This Row],[Profit]]/Table1[[#This Row],[Sales]]</f>
        <v>-1.8513088123895296</v>
      </c>
      <c r="U1390" s="12" t="s">
        <v>33</v>
      </c>
      <c r="V1390" s="12" t="s">
        <v>136</v>
      </c>
      <c r="W1390" s="12" t="s">
        <v>387</v>
      </c>
      <c r="X1390" s="12" t="s">
        <v>2332</v>
      </c>
      <c r="Y1390" s="12">
        <v>30458</v>
      </c>
      <c r="Z1390" s="13">
        <v>42041</v>
      </c>
      <c r="AA1390" s="14" t="str">
        <f>TEXT(Table1[[#This Row],[Order Date]],"mmmm")</f>
        <v>February</v>
      </c>
      <c r="AB1390" s="8" t="str">
        <f>TEXT(Table1[[#This Row],[Order Date]],"yyyy")</f>
        <v>2015</v>
      </c>
      <c r="AC1390" s="13">
        <v>42042</v>
      </c>
      <c r="AD1390" s="12">
        <v>-439.90800000000002</v>
      </c>
      <c r="AE1390" s="12">
        <v>4</v>
      </c>
      <c r="AF1390" s="12">
        <v>237.62</v>
      </c>
      <c r="AG1390" s="12">
        <v>91414</v>
      </c>
      <c r="AH1390" s="7" t="str">
        <f>IF(COUNTIF(Returns!$A$2:$A$1635,Orders!AG1390)&gt;0,"Returned","Not Returned")</f>
        <v>Not Returned</v>
      </c>
    </row>
    <row r="1391" spans="5:34" ht="12.75" customHeight="1" thickTop="1" thickBot="1" x14ac:dyDescent="0.3">
      <c r="E1391" s="9">
        <v>22029</v>
      </c>
      <c r="F1391" s="2" t="s">
        <v>25</v>
      </c>
      <c r="G1391" s="2">
        <v>0.03</v>
      </c>
      <c r="H1391" s="2">
        <v>205.99</v>
      </c>
      <c r="I1391" s="2">
        <v>8.99</v>
      </c>
      <c r="J1391" s="2">
        <v>2486</v>
      </c>
      <c r="K1391" s="7" t="str">
        <f>IF(COUNTIF(Table1[Customer ID],Table1[[#This Row],[Customer ID]])&gt;1,"Repeat Customer","One-Time Customer")</f>
        <v>Repeat Customer</v>
      </c>
      <c r="L1391" s="2" t="s">
        <v>2331</v>
      </c>
      <c r="M1391" s="2" t="s">
        <v>27</v>
      </c>
      <c r="N1391" s="2" t="s">
        <v>58</v>
      </c>
      <c r="O1391" s="2" t="s">
        <v>77</v>
      </c>
      <c r="P1391" s="2" t="s">
        <v>78</v>
      </c>
      <c r="Q1391" s="2" t="s">
        <v>59</v>
      </c>
      <c r="R1391" s="2" t="s">
        <v>1542</v>
      </c>
      <c r="S1391" s="2">
        <v>0.6</v>
      </c>
      <c r="T1391" s="7">
        <f>Table1[[#This Row],[Profit]]/Table1[[#This Row],[Sales]]</f>
        <v>6.1654914408797188</v>
      </c>
      <c r="U1391" s="2" t="s">
        <v>33</v>
      </c>
      <c r="V1391" s="2" t="s">
        <v>136</v>
      </c>
      <c r="W1391" s="2" t="s">
        <v>387</v>
      </c>
      <c r="X1391" s="2" t="s">
        <v>2332</v>
      </c>
      <c r="Y1391" s="2">
        <v>30458</v>
      </c>
      <c r="Z1391" s="10">
        <v>42041</v>
      </c>
      <c r="AA1391" s="14" t="str">
        <f>TEXT(Table1[[#This Row],[Order Date]],"mmmm")</f>
        <v>February</v>
      </c>
      <c r="AB1391" s="8" t="str">
        <f>TEXT(Table1[[#This Row],[Order Date]],"yyyy")</f>
        <v>2015</v>
      </c>
      <c r="AC1391" s="10">
        <v>42043</v>
      </c>
      <c r="AD1391" s="2">
        <v>1087.7159999999999</v>
      </c>
      <c r="AE1391" s="2">
        <v>1</v>
      </c>
      <c r="AF1391" s="2">
        <v>176.42</v>
      </c>
      <c r="AG1391" s="2">
        <v>91414</v>
      </c>
      <c r="AH1391" s="7" t="str">
        <f>IF(COUNTIF(Returns!$A$2:$A$1635,Orders!AG1391)&gt;0,"Returned","Not Returned")</f>
        <v>Not Returned</v>
      </c>
    </row>
    <row r="1392" spans="5:34" ht="12.75" customHeight="1" thickTop="1" thickBot="1" x14ac:dyDescent="0.3">
      <c r="E1392" s="11">
        <v>23495</v>
      </c>
      <c r="F1392" s="12" t="s">
        <v>106</v>
      </c>
      <c r="G1392" s="12">
        <v>0</v>
      </c>
      <c r="H1392" s="12">
        <v>180.98</v>
      </c>
      <c r="I1392" s="12">
        <v>30</v>
      </c>
      <c r="J1392" s="12">
        <v>2486</v>
      </c>
      <c r="K1392" s="7" t="str">
        <f>IF(COUNTIF(Table1[Customer ID],Table1[[#This Row],[Customer ID]])&gt;1,"Repeat Customer","One-Time Customer")</f>
        <v>Repeat Customer</v>
      </c>
      <c r="L1392" s="12" t="s">
        <v>2331</v>
      </c>
      <c r="M1392" s="12" t="s">
        <v>39</v>
      </c>
      <c r="N1392" s="12" t="s">
        <v>58</v>
      </c>
      <c r="O1392" s="12" t="s">
        <v>41</v>
      </c>
      <c r="P1392" s="12" t="s">
        <v>42</v>
      </c>
      <c r="Q1392" s="12" t="s">
        <v>43</v>
      </c>
      <c r="R1392" s="12" t="s">
        <v>1886</v>
      </c>
      <c r="S1392" s="12">
        <v>0.69</v>
      </c>
      <c r="T1392" s="7">
        <f>Table1[[#This Row],[Profit]]/Table1[[#This Row],[Sales]]</f>
        <v>4.4161676646706591E-3</v>
      </c>
      <c r="U1392" s="12" t="s">
        <v>33</v>
      </c>
      <c r="V1392" s="12" t="s">
        <v>136</v>
      </c>
      <c r="W1392" s="12" t="s">
        <v>387</v>
      </c>
      <c r="X1392" s="12" t="s">
        <v>2332</v>
      </c>
      <c r="Y1392" s="12">
        <v>30458</v>
      </c>
      <c r="Z1392" s="13">
        <v>42038</v>
      </c>
      <c r="AA1392" s="14" t="str">
        <f>TEXT(Table1[[#This Row],[Order Date]],"mmmm")</f>
        <v>February</v>
      </c>
      <c r="AB1392" s="8" t="str">
        <f>TEXT(Table1[[#This Row],[Order Date]],"yyyy")</f>
        <v>2015</v>
      </c>
      <c r="AC1392" s="13">
        <v>42040</v>
      </c>
      <c r="AD1392" s="12">
        <v>9.2040000000000006</v>
      </c>
      <c r="AE1392" s="12">
        <v>11</v>
      </c>
      <c r="AF1392" s="12">
        <v>2084.16</v>
      </c>
      <c r="AG1392" s="12">
        <v>91416</v>
      </c>
      <c r="AH1392" s="7" t="str">
        <f>IF(COUNTIF(Returns!$A$2:$A$1635,Orders!AG1392)&gt;0,"Returned","Not Returned")</f>
        <v>Not Returned</v>
      </c>
    </row>
    <row r="1393" spans="5:34" ht="12.75" customHeight="1" thickTop="1" thickBot="1" x14ac:dyDescent="0.3">
      <c r="E1393" s="9">
        <v>23983</v>
      </c>
      <c r="F1393" s="2" t="s">
        <v>37</v>
      </c>
      <c r="G1393" s="2">
        <v>0.04</v>
      </c>
      <c r="H1393" s="2">
        <v>3.08</v>
      </c>
      <c r="I1393" s="2">
        <v>0.99</v>
      </c>
      <c r="J1393" s="2">
        <v>2487</v>
      </c>
      <c r="K1393" s="7" t="str">
        <f>IF(COUNTIF(Table1[Customer ID],Table1[[#This Row],[Customer ID]])&gt;1,"Repeat Customer","One-Time Customer")</f>
        <v>Repeat Customer</v>
      </c>
      <c r="L1393" s="2" t="s">
        <v>2333</v>
      </c>
      <c r="M1393" s="2" t="s">
        <v>49</v>
      </c>
      <c r="N1393" s="2" t="s">
        <v>58</v>
      </c>
      <c r="O1393" s="2" t="s">
        <v>29</v>
      </c>
      <c r="P1393" s="2" t="s">
        <v>134</v>
      </c>
      <c r="Q1393" s="2" t="s">
        <v>59</v>
      </c>
      <c r="R1393" s="2" t="s">
        <v>1994</v>
      </c>
      <c r="S1393" s="2">
        <v>0.37</v>
      </c>
      <c r="T1393" s="7">
        <f>Table1[[#This Row],[Profit]]/Table1[[#This Row],[Sales]]</f>
        <v>5.9222114720110577</v>
      </c>
      <c r="U1393" s="2" t="s">
        <v>33</v>
      </c>
      <c r="V1393" s="2" t="s">
        <v>136</v>
      </c>
      <c r="W1393" s="2" t="s">
        <v>387</v>
      </c>
      <c r="X1393" s="2" t="s">
        <v>2334</v>
      </c>
      <c r="Y1393" s="2">
        <v>30084</v>
      </c>
      <c r="Z1393" s="10">
        <v>42175</v>
      </c>
      <c r="AA1393" s="14" t="str">
        <f>TEXT(Table1[[#This Row],[Order Date]],"mmmm")</f>
        <v>June</v>
      </c>
      <c r="AB1393" s="8" t="str">
        <f>TEXT(Table1[[#This Row],[Order Date]],"yyyy")</f>
        <v>2015</v>
      </c>
      <c r="AC1393" s="10">
        <v>42176</v>
      </c>
      <c r="AD1393" s="2">
        <v>257.08319999999998</v>
      </c>
      <c r="AE1393" s="2">
        <v>14</v>
      </c>
      <c r="AF1393" s="2">
        <v>43.41</v>
      </c>
      <c r="AG1393" s="2">
        <v>91415</v>
      </c>
      <c r="AH1393" s="7" t="str">
        <f>IF(COUNTIF(Returns!$A$2:$A$1635,Orders!AG1393)&gt;0,"Returned","Not Returned")</f>
        <v>Not Returned</v>
      </c>
    </row>
    <row r="1394" spans="5:34" ht="12.75" customHeight="1" thickTop="1" thickBot="1" x14ac:dyDescent="0.3">
      <c r="E1394" s="11">
        <v>23984</v>
      </c>
      <c r="F1394" s="12" t="s">
        <v>37</v>
      </c>
      <c r="G1394" s="12">
        <v>0.1</v>
      </c>
      <c r="H1394" s="12">
        <v>2.78</v>
      </c>
      <c r="I1394" s="12">
        <v>1.25</v>
      </c>
      <c r="J1394" s="12">
        <v>2487</v>
      </c>
      <c r="K1394" s="7" t="str">
        <f>IF(COUNTIF(Table1[Customer ID],Table1[[#This Row],[Customer ID]])&gt;1,"Repeat Customer","One-Time Customer")</f>
        <v>Repeat Customer</v>
      </c>
      <c r="L1394" s="12" t="s">
        <v>2333</v>
      </c>
      <c r="M1394" s="12" t="s">
        <v>49</v>
      </c>
      <c r="N1394" s="12" t="s">
        <v>58</v>
      </c>
      <c r="O1394" s="12" t="s">
        <v>29</v>
      </c>
      <c r="P1394" s="12" t="s">
        <v>30</v>
      </c>
      <c r="Q1394" s="12" t="s">
        <v>31</v>
      </c>
      <c r="R1394" s="12" t="s">
        <v>2206</v>
      </c>
      <c r="S1394" s="12">
        <v>0.59</v>
      </c>
      <c r="T1394" s="7">
        <f>Table1[[#This Row],[Profit]]/Table1[[#This Row],[Sales]]</f>
        <v>1.6919431279620853E-2</v>
      </c>
      <c r="U1394" s="12" t="s">
        <v>33</v>
      </c>
      <c r="V1394" s="12" t="s">
        <v>136</v>
      </c>
      <c r="W1394" s="12" t="s">
        <v>387</v>
      </c>
      <c r="X1394" s="12" t="s">
        <v>2334</v>
      </c>
      <c r="Y1394" s="12">
        <v>30084</v>
      </c>
      <c r="Z1394" s="13">
        <v>42175</v>
      </c>
      <c r="AA1394" s="14" t="str">
        <f>TEXT(Table1[[#This Row],[Order Date]],"mmmm")</f>
        <v>June</v>
      </c>
      <c r="AB1394" s="8" t="str">
        <f>TEXT(Table1[[#This Row],[Order Date]],"yyyy")</f>
        <v>2015</v>
      </c>
      <c r="AC1394" s="13">
        <v>42176</v>
      </c>
      <c r="AD1394" s="12">
        <v>0.7854000000000001</v>
      </c>
      <c r="AE1394" s="12">
        <v>18</v>
      </c>
      <c r="AF1394" s="12">
        <v>46.42</v>
      </c>
      <c r="AG1394" s="12">
        <v>91415</v>
      </c>
      <c r="AH1394" s="7" t="str">
        <f>IF(COUNTIF(Returns!$A$2:$A$1635,Orders!AG1394)&gt;0,"Returned","Not Returned")</f>
        <v>Not Returned</v>
      </c>
    </row>
    <row r="1395" spans="5:34" ht="12.75" customHeight="1" thickTop="1" thickBot="1" x14ac:dyDescent="0.3">
      <c r="E1395" s="9">
        <v>24476</v>
      </c>
      <c r="F1395" s="2" t="s">
        <v>37</v>
      </c>
      <c r="G1395" s="2">
        <v>0.02</v>
      </c>
      <c r="H1395" s="2">
        <v>136.97999999999999</v>
      </c>
      <c r="I1395" s="2">
        <v>24.49</v>
      </c>
      <c r="J1395" s="2">
        <v>2487</v>
      </c>
      <c r="K1395" s="7" t="str">
        <f>IF(COUNTIF(Table1[Customer ID],Table1[[#This Row],[Customer ID]])&gt;1,"Repeat Customer","One-Time Customer")</f>
        <v>Repeat Customer</v>
      </c>
      <c r="L1395" s="2" t="s">
        <v>2333</v>
      </c>
      <c r="M1395" s="2" t="s">
        <v>27</v>
      </c>
      <c r="N1395" s="2" t="s">
        <v>58</v>
      </c>
      <c r="O1395" s="2" t="s">
        <v>41</v>
      </c>
      <c r="P1395" s="2" t="s">
        <v>50</v>
      </c>
      <c r="Q1395" s="2" t="s">
        <v>236</v>
      </c>
      <c r="R1395" s="2" t="s">
        <v>1648</v>
      </c>
      <c r="S1395" s="2">
        <v>0.59</v>
      </c>
      <c r="T1395" s="7">
        <f>Table1[[#This Row],[Profit]]/Table1[[#This Row],[Sales]]</f>
        <v>7.7619527586660242E-2</v>
      </c>
      <c r="U1395" s="2" t="s">
        <v>33</v>
      </c>
      <c r="V1395" s="2" t="s">
        <v>136</v>
      </c>
      <c r="W1395" s="2" t="s">
        <v>387</v>
      </c>
      <c r="X1395" s="2" t="s">
        <v>2334</v>
      </c>
      <c r="Y1395" s="2">
        <v>30084</v>
      </c>
      <c r="Z1395" s="10">
        <v>42157</v>
      </c>
      <c r="AA1395" s="14" t="str">
        <f>TEXT(Table1[[#This Row],[Order Date]],"mmmm")</f>
        <v>June</v>
      </c>
      <c r="AB1395" s="8" t="str">
        <f>TEXT(Table1[[#This Row],[Order Date]],"yyyy")</f>
        <v>2015</v>
      </c>
      <c r="AC1395" s="10">
        <v>42158</v>
      </c>
      <c r="AD1395" s="2">
        <v>88.56</v>
      </c>
      <c r="AE1395" s="2">
        <v>8</v>
      </c>
      <c r="AF1395" s="2">
        <v>1140.95</v>
      </c>
      <c r="AG1395" s="2">
        <v>91417</v>
      </c>
      <c r="AH1395" s="7" t="str">
        <f>IF(COUNTIF(Returns!$A$2:$A$1635,Orders!AG1395)&gt;0,"Returned","Not Returned")</f>
        <v>Not Returned</v>
      </c>
    </row>
    <row r="1396" spans="5:34" ht="12.75" customHeight="1" thickTop="1" thickBot="1" x14ac:dyDescent="0.3">
      <c r="E1396" s="11">
        <v>20065</v>
      </c>
      <c r="F1396" s="12" t="s">
        <v>25</v>
      </c>
      <c r="G1396" s="12">
        <v>0.08</v>
      </c>
      <c r="H1396" s="12">
        <v>4.91</v>
      </c>
      <c r="I1396" s="12">
        <v>0.5</v>
      </c>
      <c r="J1396" s="12">
        <v>2488</v>
      </c>
      <c r="K1396" s="7" t="str">
        <f>IF(COUNTIF(Table1[Customer ID],Table1[[#This Row],[Customer ID]])&gt;1,"Repeat Customer","One-Time Customer")</f>
        <v>Repeat Customer</v>
      </c>
      <c r="L1396" s="12" t="s">
        <v>2335</v>
      </c>
      <c r="M1396" s="12" t="s">
        <v>49</v>
      </c>
      <c r="N1396" s="12" t="s">
        <v>114</v>
      </c>
      <c r="O1396" s="12" t="s">
        <v>29</v>
      </c>
      <c r="P1396" s="12" t="s">
        <v>134</v>
      </c>
      <c r="Q1396" s="12" t="s">
        <v>59</v>
      </c>
      <c r="R1396" s="12" t="s">
        <v>163</v>
      </c>
      <c r="S1396" s="12">
        <v>0.36</v>
      </c>
      <c r="T1396" s="7">
        <f>Table1[[#This Row],[Profit]]/Table1[[#This Row],[Sales]]</f>
        <v>0.29810260014054818</v>
      </c>
      <c r="U1396" s="12" t="s">
        <v>33</v>
      </c>
      <c r="V1396" s="12" t="s">
        <v>136</v>
      </c>
      <c r="W1396" s="12" t="s">
        <v>958</v>
      </c>
      <c r="X1396" s="12" t="s">
        <v>2336</v>
      </c>
      <c r="Y1396" s="12">
        <v>72023</v>
      </c>
      <c r="Z1396" s="13">
        <v>42103</v>
      </c>
      <c r="AA1396" s="14" t="str">
        <f>TEXT(Table1[[#This Row],[Order Date]],"mmmm")</f>
        <v>April</v>
      </c>
      <c r="AB1396" s="8" t="str">
        <f>TEXT(Table1[[#This Row],[Order Date]],"yyyy")</f>
        <v>2015</v>
      </c>
      <c r="AC1396" s="13">
        <v>42103</v>
      </c>
      <c r="AD1396" s="12">
        <v>12.726000000000001</v>
      </c>
      <c r="AE1396" s="12">
        <v>9</v>
      </c>
      <c r="AF1396" s="12">
        <v>42.69</v>
      </c>
      <c r="AG1396" s="12">
        <v>86887</v>
      </c>
      <c r="AH1396" s="7" t="str">
        <f>IF(COUNTIF(Returns!$A$2:$A$1635,Orders!AG1396)&gt;0,"Returned","Not Returned")</f>
        <v>Not Returned</v>
      </c>
    </row>
    <row r="1397" spans="5:34" ht="12.75" customHeight="1" thickTop="1" thickBot="1" x14ac:dyDescent="0.3">
      <c r="E1397" s="9">
        <v>20066</v>
      </c>
      <c r="F1397" s="2" t="s">
        <v>25</v>
      </c>
      <c r="G1397" s="2">
        <v>0.02</v>
      </c>
      <c r="H1397" s="2">
        <v>28.15</v>
      </c>
      <c r="I1397" s="2">
        <v>6.17</v>
      </c>
      <c r="J1397" s="2">
        <v>2488</v>
      </c>
      <c r="K1397" s="7" t="str">
        <f>IF(COUNTIF(Table1[Customer ID],Table1[[#This Row],[Customer ID]])&gt;1,"Repeat Customer","One-Time Customer")</f>
        <v>Repeat Customer</v>
      </c>
      <c r="L1397" s="2" t="s">
        <v>2335</v>
      </c>
      <c r="M1397" s="2" t="s">
        <v>49</v>
      </c>
      <c r="N1397" s="2" t="s">
        <v>114</v>
      </c>
      <c r="O1397" s="2" t="s">
        <v>29</v>
      </c>
      <c r="P1397" s="2" t="s">
        <v>30</v>
      </c>
      <c r="Q1397" s="2" t="s">
        <v>51</v>
      </c>
      <c r="R1397" s="2" t="s">
        <v>2337</v>
      </c>
      <c r="S1397" s="2">
        <v>0.55000000000000004</v>
      </c>
      <c r="T1397" s="7">
        <f>Table1[[#This Row],[Profit]]/Table1[[#This Row],[Sales]]</f>
        <v>0.49114749091353344</v>
      </c>
      <c r="U1397" s="2" t="s">
        <v>33</v>
      </c>
      <c r="V1397" s="2" t="s">
        <v>136</v>
      </c>
      <c r="W1397" s="2" t="s">
        <v>958</v>
      </c>
      <c r="X1397" s="2" t="s">
        <v>2336</v>
      </c>
      <c r="Y1397" s="2">
        <v>72023</v>
      </c>
      <c r="Z1397" s="10">
        <v>42103</v>
      </c>
      <c r="AA1397" s="14" t="str">
        <f>TEXT(Table1[[#This Row],[Order Date]],"mmmm")</f>
        <v>April</v>
      </c>
      <c r="AB1397" s="8" t="str">
        <f>TEXT(Table1[[#This Row],[Order Date]],"yyyy")</f>
        <v>2015</v>
      </c>
      <c r="AC1397" s="10">
        <v>42104</v>
      </c>
      <c r="AD1397" s="2">
        <v>160.8066</v>
      </c>
      <c r="AE1397" s="2">
        <v>11</v>
      </c>
      <c r="AF1397" s="2">
        <v>327.41000000000003</v>
      </c>
      <c r="AG1397" s="2">
        <v>86887</v>
      </c>
      <c r="AH1397" s="7" t="str">
        <f>IF(COUNTIF(Returns!$A$2:$A$1635,Orders!AG1397)&gt;0,"Returned","Not Returned")</f>
        <v>Not Returned</v>
      </c>
    </row>
    <row r="1398" spans="5:34" ht="12.75" customHeight="1" thickTop="1" thickBot="1" x14ac:dyDescent="0.3">
      <c r="E1398" s="11">
        <v>20602</v>
      </c>
      <c r="F1398" s="12" t="s">
        <v>25</v>
      </c>
      <c r="G1398" s="12">
        <v>0.01</v>
      </c>
      <c r="H1398" s="12">
        <v>2036.48</v>
      </c>
      <c r="I1398" s="12">
        <v>14.7</v>
      </c>
      <c r="J1398" s="12">
        <v>2489</v>
      </c>
      <c r="K1398" s="7" t="str">
        <f>IF(COUNTIF(Table1[Customer ID],Table1[[#This Row],[Customer ID]])&gt;1,"Repeat Customer","One-Time Customer")</f>
        <v>Repeat Customer</v>
      </c>
      <c r="L1398" s="12" t="s">
        <v>2338</v>
      </c>
      <c r="M1398" s="12" t="s">
        <v>39</v>
      </c>
      <c r="N1398" s="12" t="s">
        <v>114</v>
      </c>
      <c r="O1398" s="12" t="s">
        <v>77</v>
      </c>
      <c r="P1398" s="12" t="s">
        <v>85</v>
      </c>
      <c r="Q1398" s="12" t="s">
        <v>43</v>
      </c>
      <c r="R1398" s="12" t="s">
        <v>633</v>
      </c>
      <c r="S1398" s="12">
        <v>0.55000000000000004</v>
      </c>
      <c r="T1398" s="7">
        <f>Table1[[#This Row],[Profit]]/Table1[[#This Row],[Sales]]</f>
        <v>-0.42165652628576855</v>
      </c>
      <c r="U1398" s="12" t="s">
        <v>33</v>
      </c>
      <c r="V1398" s="12" t="s">
        <v>34</v>
      </c>
      <c r="W1398" s="12" t="s">
        <v>45</v>
      </c>
      <c r="X1398" s="12" t="s">
        <v>695</v>
      </c>
      <c r="Y1398" s="12">
        <v>94521</v>
      </c>
      <c r="Z1398" s="13">
        <v>42046</v>
      </c>
      <c r="AA1398" s="14" t="str">
        <f>TEXT(Table1[[#This Row],[Order Date]],"mmmm")</f>
        <v>February</v>
      </c>
      <c r="AB1398" s="8" t="str">
        <f>TEXT(Table1[[#This Row],[Order Date]],"yyyy")</f>
        <v>2015</v>
      </c>
      <c r="AC1398" s="13">
        <v>42048</v>
      </c>
      <c r="AD1398" s="12">
        <v>-1596.7457999999999</v>
      </c>
      <c r="AE1398" s="12">
        <v>2</v>
      </c>
      <c r="AF1398" s="12">
        <v>3786.84</v>
      </c>
      <c r="AG1398" s="12">
        <v>86883</v>
      </c>
      <c r="AH1398" s="7" t="str">
        <f>IF(COUNTIF(Returns!$A$2:$A$1635,Orders!AG1398)&gt;0,"Returned","Not Returned")</f>
        <v>Not Returned</v>
      </c>
    </row>
    <row r="1399" spans="5:34" ht="12.75" customHeight="1" thickTop="1" thickBot="1" x14ac:dyDescent="0.3">
      <c r="E1399" s="9">
        <v>21212</v>
      </c>
      <c r="F1399" s="2" t="s">
        <v>56</v>
      </c>
      <c r="G1399" s="2">
        <v>0.04</v>
      </c>
      <c r="H1399" s="2">
        <v>419.19</v>
      </c>
      <c r="I1399" s="2">
        <v>19.989999999999998</v>
      </c>
      <c r="J1399" s="2">
        <v>2489</v>
      </c>
      <c r="K1399" s="7" t="str">
        <f>IF(COUNTIF(Table1[Customer ID],Table1[[#This Row],[Customer ID]])&gt;1,"Repeat Customer","One-Time Customer")</f>
        <v>Repeat Customer</v>
      </c>
      <c r="L1399" s="2" t="s">
        <v>2338</v>
      </c>
      <c r="M1399" s="2" t="s">
        <v>49</v>
      </c>
      <c r="N1399" s="2" t="s">
        <v>40</v>
      </c>
      <c r="O1399" s="2" t="s">
        <v>29</v>
      </c>
      <c r="P1399" s="2" t="s">
        <v>141</v>
      </c>
      <c r="Q1399" s="2" t="s">
        <v>59</v>
      </c>
      <c r="R1399" s="2" t="s">
        <v>741</v>
      </c>
      <c r="S1399" s="2">
        <v>0.57999999999999996</v>
      </c>
      <c r="T1399" s="7">
        <f>Table1[[#This Row],[Profit]]/Table1[[#This Row],[Sales]]</f>
        <v>0.69</v>
      </c>
      <c r="U1399" s="2" t="s">
        <v>33</v>
      </c>
      <c r="V1399" s="2" t="s">
        <v>34</v>
      </c>
      <c r="W1399" s="2" t="s">
        <v>45</v>
      </c>
      <c r="X1399" s="2" t="s">
        <v>695</v>
      </c>
      <c r="Y1399" s="2">
        <v>94521</v>
      </c>
      <c r="Z1399" s="10">
        <v>42120</v>
      </c>
      <c r="AA1399" s="14" t="str">
        <f>TEXT(Table1[[#This Row],[Order Date]],"mmmm")</f>
        <v>April</v>
      </c>
      <c r="AB1399" s="8" t="str">
        <f>TEXT(Table1[[#This Row],[Order Date]],"yyyy")</f>
        <v>2015</v>
      </c>
      <c r="AC1399" s="10">
        <v>42121</v>
      </c>
      <c r="AD1399" s="2">
        <v>1388.3558999999998</v>
      </c>
      <c r="AE1399" s="2">
        <v>5</v>
      </c>
      <c r="AF1399" s="2">
        <v>2012.11</v>
      </c>
      <c r="AG1399" s="2">
        <v>86885</v>
      </c>
      <c r="AH1399" s="7" t="str">
        <f>IF(COUNTIF(Returns!$A$2:$A$1635,Orders!AG1399)&gt;0,"Returned","Not Returned")</f>
        <v>Not Returned</v>
      </c>
    </row>
    <row r="1400" spans="5:34" ht="12.75" customHeight="1" thickTop="1" thickBot="1" x14ac:dyDescent="0.3">
      <c r="E1400" s="11">
        <v>21338</v>
      </c>
      <c r="F1400" s="12" t="s">
        <v>37</v>
      </c>
      <c r="G1400" s="12">
        <v>7.0000000000000007E-2</v>
      </c>
      <c r="H1400" s="12">
        <v>65.989999999999995</v>
      </c>
      <c r="I1400" s="12">
        <v>8.8000000000000007</v>
      </c>
      <c r="J1400" s="12">
        <v>2489</v>
      </c>
      <c r="K1400" s="7" t="str">
        <f>IF(COUNTIF(Table1[Customer ID],Table1[[#This Row],[Customer ID]])&gt;1,"Repeat Customer","One-Time Customer")</f>
        <v>Repeat Customer</v>
      </c>
      <c r="L1400" s="12" t="s">
        <v>2338</v>
      </c>
      <c r="M1400" s="12" t="s">
        <v>49</v>
      </c>
      <c r="N1400" s="12" t="s">
        <v>40</v>
      </c>
      <c r="O1400" s="12" t="s">
        <v>77</v>
      </c>
      <c r="P1400" s="12" t="s">
        <v>78</v>
      </c>
      <c r="Q1400" s="12" t="s">
        <v>59</v>
      </c>
      <c r="R1400" s="12" t="s">
        <v>751</v>
      </c>
      <c r="S1400" s="12">
        <v>0.57999999999999996</v>
      </c>
      <c r="T1400" s="7">
        <f>Table1[[#This Row],[Profit]]/Table1[[#This Row],[Sales]]</f>
        <v>0.23287113598778783</v>
      </c>
      <c r="U1400" s="12" t="s">
        <v>33</v>
      </c>
      <c r="V1400" s="12" t="s">
        <v>34</v>
      </c>
      <c r="W1400" s="12" t="s">
        <v>45</v>
      </c>
      <c r="X1400" s="12" t="s">
        <v>695</v>
      </c>
      <c r="Y1400" s="12">
        <v>94521</v>
      </c>
      <c r="Z1400" s="13">
        <v>42016</v>
      </c>
      <c r="AA1400" s="14" t="str">
        <f>TEXT(Table1[[#This Row],[Order Date]],"mmmm")</f>
        <v>January</v>
      </c>
      <c r="AB1400" s="8" t="str">
        <f>TEXT(Table1[[#This Row],[Order Date]],"yyyy")</f>
        <v>2015</v>
      </c>
      <c r="AC1400" s="13">
        <v>42016</v>
      </c>
      <c r="AD1400" s="12">
        <v>109.83600000000001</v>
      </c>
      <c r="AE1400" s="12">
        <v>9</v>
      </c>
      <c r="AF1400" s="12">
        <v>471.66</v>
      </c>
      <c r="AG1400" s="12">
        <v>86886</v>
      </c>
      <c r="AH1400" s="7" t="str">
        <f>IF(COUNTIF(Returns!$A$2:$A$1635,Orders!AG1400)&gt;0,"Returned","Not Returned")</f>
        <v>Not Returned</v>
      </c>
    </row>
    <row r="1401" spans="5:34" ht="12.75" customHeight="1" thickTop="1" thickBot="1" x14ac:dyDescent="0.3">
      <c r="E1401" s="9">
        <v>24856</v>
      </c>
      <c r="F1401" s="2" t="s">
        <v>47</v>
      </c>
      <c r="G1401" s="2">
        <v>0.09</v>
      </c>
      <c r="H1401" s="2">
        <v>348.21</v>
      </c>
      <c r="I1401" s="2">
        <v>40.19</v>
      </c>
      <c r="J1401" s="2">
        <v>2490</v>
      </c>
      <c r="K1401" s="7" t="str">
        <f>IF(COUNTIF(Table1[Customer ID],Table1[[#This Row],[Customer ID]])&gt;1,"Repeat Customer","One-Time Customer")</f>
        <v>Repeat Customer</v>
      </c>
      <c r="L1401" s="2" t="s">
        <v>2339</v>
      </c>
      <c r="M1401" s="2" t="s">
        <v>39</v>
      </c>
      <c r="N1401" s="2" t="s">
        <v>40</v>
      </c>
      <c r="O1401" s="2" t="s">
        <v>41</v>
      </c>
      <c r="P1401" s="2" t="s">
        <v>152</v>
      </c>
      <c r="Q1401" s="2" t="s">
        <v>121</v>
      </c>
      <c r="R1401" s="2" t="s">
        <v>1572</v>
      </c>
      <c r="S1401" s="2">
        <v>0.62</v>
      </c>
      <c r="T1401" s="7">
        <f>Table1[[#This Row],[Profit]]/Table1[[#This Row],[Sales]]</f>
        <v>-0.14159625829812902</v>
      </c>
      <c r="U1401" s="2" t="s">
        <v>33</v>
      </c>
      <c r="V1401" s="2" t="s">
        <v>34</v>
      </c>
      <c r="W1401" s="2" t="s">
        <v>45</v>
      </c>
      <c r="X1401" s="2" t="s">
        <v>2340</v>
      </c>
      <c r="Y1401" s="2">
        <v>92627</v>
      </c>
      <c r="Z1401" s="10">
        <v>42049</v>
      </c>
      <c r="AA1401" s="14" t="str">
        <f>TEXT(Table1[[#This Row],[Order Date]],"mmmm")</f>
        <v>February</v>
      </c>
      <c r="AB1401" s="8" t="str">
        <f>TEXT(Table1[[#This Row],[Order Date]],"yyyy")</f>
        <v>2015</v>
      </c>
      <c r="AC1401" s="10">
        <v>42051</v>
      </c>
      <c r="AD1401" s="2">
        <v>-93.849999999999909</v>
      </c>
      <c r="AE1401" s="2">
        <v>2</v>
      </c>
      <c r="AF1401" s="2">
        <v>662.8</v>
      </c>
      <c r="AG1401" s="2">
        <v>86884</v>
      </c>
      <c r="AH1401" s="7" t="str">
        <f>IF(COUNTIF(Returns!$A$2:$A$1635,Orders!AG1401)&gt;0,"Returned","Not Returned")</f>
        <v>Not Returned</v>
      </c>
    </row>
    <row r="1402" spans="5:34" ht="12.75" customHeight="1" thickTop="1" thickBot="1" x14ac:dyDescent="0.3">
      <c r="E1402" s="11">
        <v>21339</v>
      </c>
      <c r="F1402" s="12" t="s">
        <v>37</v>
      </c>
      <c r="G1402" s="12">
        <v>0</v>
      </c>
      <c r="H1402" s="12">
        <v>10.01</v>
      </c>
      <c r="I1402" s="12">
        <v>1.99</v>
      </c>
      <c r="J1402" s="12">
        <v>2490</v>
      </c>
      <c r="K1402" s="7" t="str">
        <f>IF(COUNTIF(Table1[Customer ID],Table1[[#This Row],[Customer ID]])&gt;1,"Repeat Customer","One-Time Customer")</f>
        <v>Repeat Customer</v>
      </c>
      <c r="L1402" s="12" t="s">
        <v>2339</v>
      </c>
      <c r="M1402" s="12" t="s">
        <v>27</v>
      </c>
      <c r="N1402" s="12" t="s">
        <v>40</v>
      </c>
      <c r="O1402" s="12" t="s">
        <v>77</v>
      </c>
      <c r="P1402" s="12" t="s">
        <v>180</v>
      </c>
      <c r="Q1402" s="12" t="s">
        <v>51</v>
      </c>
      <c r="R1402" s="12" t="s">
        <v>2341</v>
      </c>
      <c r="S1402" s="12">
        <v>0.41</v>
      </c>
      <c r="T1402" s="7">
        <f>Table1[[#This Row],[Profit]]/Table1[[#This Row],[Sales]]</f>
        <v>0.69</v>
      </c>
      <c r="U1402" s="12" t="s">
        <v>33</v>
      </c>
      <c r="V1402" s="12" t="s">
        <v>34</v>
      </c>
      <c r="W1402" s="12" t="s">
        <v>45</v>
      </c>
      <c r="X1402" s="12" t="s">
        <v>2340</v>
      </c>
      <c r="Y1402" s="12">
        <v>92627</v>
      </c>
      <c r="Z1402" s="13">
        <v>42016</v>
      </c>
      <c r="AA1402" s="14" t="str">
        <f>TEXT(Table1[[#This Row],[Order Date]],"mmmm")</f>
        <v>January</v>
      </c>
      <c r="AB1402" s="8" t="str">
        <f>TEXT(Table1[[#This Row],[Order Date]],"yyyy")</f>
        <v>2015</v>
      </c>
      <c r="AC1402" s="13">
        <v>42018</v>
      </c>
      <c r="AD1402" s="12">
        <v>82.703399999999988</v>
      </c>
      <c r="AE1402" s="12">
        <v>11</v>
      </c>
      <c r="AF1402" s="12">
        <v>119.86</v>
      </c>
      <c r="AG1402" s="12">
        <v>86886</v>
      </c>
      <c r="AH1402" s="7" t="str">
        <f>IF(COUNTIF(Returns!$A$2:$A$1635,Orders!AG1402)&gt;0,"Returned","Not Returned")</f>
        <v>Not Returned</v>
      </c>
    </row>
    <row r="1403" spans="5:34" ht="12.75" customHeight="1" thickTop="1" thickBot="1" x14ac:dyDescent="0.3">
      <c r="E1403" s="9">
        <v>6856</v>
      </c>
      <c r="F1403" s="2" t="s">
        <v>47</v>
      </c>
      <c r="G1403" s="2">
        <v>0.09</v>
      </c>
      <c r="H1403" s="2">
        <v>348.21</v>
      </c>
      <c r="I1403" s="2">
        <v>40.19</v>
      </c>
      <c r="J1403" s="2">
        <v>2491</v>
      </c>
      <c r="K1403" s="7" t="str">
        <f>IF(COUNTIF(Table1[Customer ID],Table1[[#This Row],[Customer ID]])&gt;1,"Repeat Customer","One-Time Customer")</f>
        <v>Repeat Customer</v>
      </c>
      <c r="L1403" s="2" t="s">
        <v>2342</v>
      </c>
      <c r="M1403" s="2" t="s">
        <v>39</v>
      </c>
      <c r="N1403" s="2" t="s">
        <v>40</v>
      </c>
      <c r="O1403" s="2" t="s">
        <v>41</v>
      </c>
      <c r="P1403" s="2" t="s">
        <v>152</v>
      </c>
      <c r="Q1403" s="2" t="s">
        <v>121</v>
      </c>
      <c r="R1403" s="2" t="s">
        <v>1572</v>
      </c>
      <c r="S1403" s="2">
        <v>0.62</v>
      </c>
      <c r="T1403" s="7">
        <f>Table1[[#This Row],[Profit]]/Table1[[#This Row],[Sales]]</f>
        <v>-3.5398931054122423E-2</v>
      </c>
      <c r="U1403" s="2" t="s">
        <v>33</v>
      </c>
      <c r="V1403" s="2" t="s">
        <v>34</v>
      </c>
      <c r="W1403" s="2" t="s">
        <v>45</v>
      </c>
      <c r="X1403" s="2" t="s">
        <v>663</v>
      </c>
      <c r="Y1403" s="2">
        <v>90045</v>
      </c>
      <c r="Z1403" s="10">
        <v>42049</v>
      </c>
      <c r="AA1403" s="14" t="str">
        <f>TEXT(Table1[[#This Row],[Order Date]],"mmmm")</f>
        <v>February</v>
      </c>
      <c r="AB1403" s="8" t="str">
        <f>TEXT(Table1[[#This Row],[Order Date]],"yyyy")</f>
        <v>2015</v>
      </c>
      <c r="AC1403" s="10">
        <v>42051</v>
      </c>
      <c r="AD1403" s="2">
        <v>-93.849999999999909</v>
      </c>
      <c r="AE1403" s="2">
        <v>8</v>
      </c>
      <c r="AF1403" s="2">
        <v>2651.21</v>
      </c>
      <c r="AG1403" s="2">
        <v>48836</v>
      </c>
      <c r="AH1403" s="7" t="str">
        <f>IF(COUNTIF(Returns!$A$2:$A$1635,Orders!AG1403)&gt;0,"Returned","Not Returned")</f>
        <v>Not Returned</v>
      </c>
    </row>
    <row r="1404" spans="5:34" ht="12.75" customHeight="1" thickTop="1" thickBot="1" x14ac:dyDescent="0.3">
      <c r="E1404" s="11">
        <v>1617</v>
      </c>
      <c r="F1404" s="12" t="s">
        <v>106</v>
      </c>
      <c r="G1404" s="12">
        <v>0.06</v>
      </c>
      <c r="H1404" s="12">
        <v>4.28</v>
      </c>
      <c r="I1404" s="12">
        <v>0.94</v>
      </c>
      <c r="J1404" s="12">
        <v>2491</v>
      </c>
      <c r="K1404" s="7" t="str">
        <f>IF(COUNTIF(Table1[Customer ID],Table1[[#This Row],[Customer ID]])&gt;1,"Repeat Customer","One-Time Customer")</f>
        <v>Repeat Customer</v>
      </c>
      <c r="L1404" s="12" t="s">
        <v>2342</v>
      </c>
      <c r="M1404" s="12" t="s">
        <v>49</v>
      </c>
      <c r="N1404" s="12" t="s">
        <v>114</v>
      </c>
      <c r="O1404" s="12" t="s">
        <v>29</v>
      </c>
      <c r="P1404" s="12" t="s">
        <v>30</v>
      </c>
      <c r="Q1404" s="12" t="s">
        <v>31</v>
      </c>
      <c r="R1404" s="12" t="s">
        <v>1647</v>
      </c>
      <c r="S1404" s="12">
        <v>0.56000000000000005</v>
      </c>
      <c r="T1404" s="7">
        <f>Table1[[#This Row],[Profit]]/Table1[[#This Row],[Sales]]</f>
        <v>9.4969199178644558E-3</v>
      </c>
      <c r="U1404" s="12" t="s">
        <v>33</v>
      </c>
      <c r="V1404" s="12" t="s">
        <v>34</v>
      </c>
      <c r="W1404" s="12" t="s">
        <v>45</v>
      </c>
      <c r="X1404" s="12" t="s">
        <v>663</v>
      </c>
      <c r="Y1404" s="12">
        <v>90045</v>
      </c>
      <c r="Z1404" s="13">
        <v>42120</v>
      </c>
      <c r="AA1404" s="14" t="str">
        <f>TEXT(Table1[[#This Row],[Order Date]],"mmmm")</f>
        <v>April</v>
      </c>
      <c r="AB1404" s="8" t="str">
        <f>TEXT(Table1[[#This Row],[Order Date]],"yyyy")</f>
        <v>2015</v>
      </c>
      <c r="AC1404" s="13">
        <v>42122</v>
      </c>
      <c r="AD1404" s="12">
        <v>0.36999999999999922</v>
      </c>
      <c r="AE1404" s="12">
        <v>9</v>
      </c>
      <c r="AF1404" s="12">
        <v>38.96</v>
      </c>
      <c r="AG1404" s="12">
        <v>11712</v>
      </c>
      <c r="AH1404" s="7" t="str">
        <f>IF(COUNTIF(Returns!$A$2:$A$1635,Orders!AG1404)&gt;0,"Returned","Not Returned")</f>
        <v>Not Returned</v>
      </c>
    </row>
    <row r="1405" spans="5:34" ht="12.75" customHeight="1" thickTop="1" thickBot="1" x14ac:dyDescent="0.3">
      <c r="E1405" s="9">
        <v>3212</v>
      </c>
      <c r="F1405" s="2" t="s">
        <v>56</v>
      </c>
      <c r="G1405" s="2">
        <v>0.04</v>
      </c>
      <c r="H1405" s="2">
        <v>419.19</v>
      </c>
      <c r="I1405" s="2">
        <v>19.989999999999998</v>
      </c>
      <c r="J1405" s="2">
        <v>2491</v>
      </c>
      <c r="K1405" s="7" t="str">
        <f>IF(COUNTIF(Table1[Customer ID],Table1[[#This Row],[Customer ID]])&gt;1,"Repeat Customer","One-Time Customer")</f>
        <v>Repeat Customer</v>
      </c>
      <c r="L1405" s="2" t="s">
        <v>2342</v>
      </c>
      <c r="M1405" s="2" t="s">
        <v>49</v>
      </c>
      <c r="N1405" s="2" t="s">
        <v>40</v>
      </c>
      <c r="O1405" s="2" t="s">
        <v>29</v>
      </c>
      <c r="P1405" s="2" t="s">
        <v>141</v>
      </c>
      <c r="Q1405" s="2" t="s">
        <v>59</v>
      </c>
      <c r="R1405" s="2" t="s">
        <v>741</v>
      </c>
      <c r="S1405" s="2">
        <v>0.57999999999999996</v>
      </c>
      <c r="T1405" s="7">
        <f>Table1[[#This Row],[Profit]]/Table1[[#This Row],[Sales]]</f>
        <v>0.24199317881082694</v>
      </c>
      <c r="U1405" s="2" t="s">
        <v>33</v>
      </c>
      <c r="V1405" s="2" t="s">
        <v>34</v>
      </c>
      <c r="W1405" s="2" t="s">
        <v>45</v>
      </c>
      <c r="X1405" s="2" t="s">
        <v>663</v>
      </c>
      <c r="Y1405" s="2">
        <v>90045</v>
      </c>
      <c r="Z1405" s="10">
        <v>42120</v>
      </c>
      <c r="AA1405" s="14" t="str">
        <f>TEXT(Table1[[#This Row],[Order Date]],"mmmm")</f>
        <v>April</v>
      </c>
      <c r="AB1405" s="8" t="str">
        <f>TEXT(Table1[[#This Row],[Order Date]],"yyyy")</f>
        <v>2015</v>
      </c>
      <c r="AC1405" s="10">
        <v>42121</v>
      </c>
      <c r="AD1405" s="2">
        <v>1947.67</v>
      </c>
      <c r="AE1405" s="2">
        <v>20</v>
      </c>
      <c r="AF1405" s="2">
        <v>8048.45</v>
      </c>
      <c r="AG1405" s="2">
        <v>23042</v>
      </c>
      <c r="AH1405" s="7" t="str">
        <f>IF(COUNTIF(Returns!$A$2:$A$1635,Orders!AG1405)&gt;0,"Returned","Not Returned")</f>
        <v>Not Returned</v>
      </c>
    </row>
    <row r="1406" spans="5:34" ht="12.75" customHeight="1" thickTop="1" thickBot="1" x14ac:dyDescent="0.3">
      <c r="E1406" s="11">
        <v>3338</v>
      </c>
      <c r="F1406" s="12" t="s">
        <v>37</v>
      </c>
      <c r="G1406" s="12">
        <v>7.0000000000000007E-2</v>
      </c>
      <c r="H1406" s="12">
        <v>65.989999999999995</v>
      </c>
      <c r="I1406" s="12">
        <v>8.8000000000000007</v>
      </c>
      <c r="J1406" s="12">
        <v>2491</v>
      </c>
      <c r="K1406" s="7" t="str">
        <f>IF(COUNTIF(Table1[Customer ID],Table1[[#This Row],[Customer ID]])&gt;1,"Repeat Customer","One-Time Customer")</f>
        <v>Repeat Customer</v>
      </c>
      <c r="L1406" s="12" t="s">
        <v>2342</v>
      </c>
      <c r="M1406" s="12" t="s">
        <v>49</v>
      </c>
      <c r="N1406" s="12" t="s">
        <v>40</v>
      </c>
      <c r="O1406" s="12" t="s">
        <v>77</v>
      </c>
      <c r="P1406" s="12" t="s">
        <v>78</v>
      </c>
      <c r="Q1406" s="12" t="s">
        <v>59</v>
      </c>
      <c r="R1406" s="12" t="s">
        <v>751</v>
      </c>
      <c r="S1406" s="12">
        <v>0.57999999999999996</v>
      </c>
      <c r="T1406" s="7">
        <f>Table1[[#This Row],[Profit]]/Table1[[#This Row],[Sales]]</f>
        <v>5.6644817253987824E-2</v>
      </c>
      <c r="U1406" s="12" t="s">
        <v>33</v>
      </c>
      <c r="V1406" s="12" t="s">
        <v>34</v>
      </c>
      <c r="W1406" s="12" t="s">
        <v>45</v>
      </c>
      <c r="X1406" s="12" t="s">
        <v>663</v>
      </c>
      <c r="Y1406" s="12">
        <v>90045</v>
      </c>
      <c r="Z1406" s="13">
        <v>42016</v>
      </c>
      <c r="AA1406" s="14" t="str">
        <f>TEXT(Table1[[#This Row],[Order Date]],"mmmm")</f>
        <v>January</v>
      </c>
      <c r="AB1406" s="8" t="str">
        <f>TEXT(Table1[[#This Row],[Order Date]],"yyyy")</f>
        <v>2015</v>
      </c>
      <c r="AC1406" s="13">
        <v>42016</v>
      </c>
      <c r="AD1406" s="12">
        <v>109.83600000000001</v>
      </c>
      <c r="AE1406" s="12">
        <v>37</v>
      </c>
      <c r="AF1406" s="12">
        <v>1939.03</v>
      </c>
      <c r="AG1406" s="12">
        <v>23877</v>
      </c>
      <c r="AH1406" s="7" t="str">
        <f>IF(COUNTIF(Returns!$A$2:$A$1635,Orders!AG1406)&gt;0,"Returned","Not Returned")</f>
        <v>Not Returned</v>
      </c>
    </row>
    <row r="1407" spans="5:34" ht="12.75" customHeight="1" thickTop="1" thickBot="1" x14ac:dyDescent="0.3">
      <c r="E1407" s="9">
        <v>3339</v>
      </c>
      <c r="F1407" s="2" t="s">
        <v>37</v>
      </c>
      <c r="G1407" s="2">
        <v>0</v>
      </c>
      <c r="H1407" s="2">
        <v>10.01</v>
      </c>
      <c r="I1407" s="2">
        <v>1.99</v>
      </c>
      <c r="J1407" s="2">
        <v>2491</v>
      </c>
      <c r="K1407" s="7" t="str">
        <f>IF(COUNTIF(Table1[Customer ID],Table1[[#This Row],[Customer ID]])&gt;1,"Repeat Customer","One-Time Customer")</f>
        <v>Repeat Customer</v>
      </c>
      <c r="L1407" s="2" t="s">
        <v>2342</v>
      </c>
      <c r="M1407" s="2" t="s">
        <v>27</v>
      </c>
      <c r="N1407" s="2" t="s">
        <v>40</v>
      </c>
      <c r="O1407" s="2" t="s">
        <v>77</v>
      </c>
      <c r="P1407" s="2" t="s">
        <v>180</v>
      </c>
      <c r="Q1407" s="2" t="s">
        <v>51</v>
      </c>
      <c r="R1407" s="2" t="s">
        <v>2341</v>
      </c>
      <c r="S1407" s="2">
        <v>0.41</v>
      </c>
      <c r="T1407" s="7">
        <f>Table1[[#This Row],[Profit]]/Table1[[#This Row],[Sales]]</f>
        <v>0.27976749776019927</v>
      </c>
      <c r="U1407" s="2" t="s">
        <v>33</v>
      </c>
      <c r="V1407" s="2" t="s">
        <v>34</v>
      </c>
      <c r="W1407" s="2" t="s">
        <v>45</v>
      </c>
      <c r="X1407" s="2" t="s">
        <v>663</v>
      </c>
      <c r="Y1407" s="2">
        <v>90045</v>
      </c>
      <c r="Z1407" s="10">
        <v>42016</v>
      </c>
      <c r="AA1407" s="14" t="str">
        <f>TEXT(Table1[[#This Row],[Order Date]],"mmmm")</f>
        <v>January</v>
      </c>
      <c r="AB1407" s="8" t="str">
        <f>TEXT(Table1[[#This Row],[Order Date]],"yyyy")</f>
        <v>2015</v>
      </c>
      <c r="AC1407" s="10">
        <v>42018</v>
      </c>
      <c r="AD1407" s="2">
        <v>128.03</v>
      </c>
      <c r="AE1407" s="2">
        <v>42</v>
      </c>
      <c r="AF1407" s="2">
        <v>457.63</v>
      </c>
      <c r="AG1407" s="2">
        <v>23877</v>
      </c>
      <c r="AH1407" s="7" t="str">
        <f>IF(COUNTIF(Returns!$A$2:$A$1635,Orders!AG1407)&gt;0,"Returned","Not Returned")</f>
        <v>Not Returned</v>
      </c>
    </row>
    <row r="1408" spans="5:34" ht="12.75" customHeight="1" thickTop="1" thickBot="1" x14ac:dyDescent="0.3">
      <c r="E1408" s="11">
        <v>2065</v>
      </c>
      <c r="F1408" s="12" t="s">
        <v>25</v>
      </c>
      <c r="G1408" s="12">
        <v>0.08</v>
      </c>
      <c r="H1408" s="12">
        <v>4.91</v>
      </c>
      <c r="I1408" s="12">
        <v>0.5</v>
      </c>
      <c r="J1408" s="12">
        <v>2491</v>
      </c>
      <c r="K1408" s="7" t="str">
        <f>IF(COUNTIF(Table1[Customer ID],Table1[[#This Row],[Customer ID]])&gt;1,"Repeat Customer","One-Time Customer")</f>
        <v>Repeat Customer</v>
      </c>
      <c r="L1408" s="12" t="s">
        <v>2342</v>
      </c>
      <c r="M1408" s="12" t="s">
        <v>49</v>
      </c>
      <c r="N1408" s="12" t="s">
        <v>114</v>
      </c>
      <c r="O1408" s="12" t="s">
        <v>29</v>
      </c>
      <c r="P1408" s="12" t="s">
        <v>134</v>
      </c>
      <c r="Q1408" s="12" t="s">
        <v>59</v>
      </c>
      <c r="R1408" s="12" t="s">
        <v>163</v>
      </c>
      <c r="S1408" s="12">
        <v>0.36</v>
      </c>
      <c r="T1408" s="7">
        <f>Table1[[#This Row],[Profit]]/Table1[[#This Row],[Sales]]</f>
        <v>0.18595607613469986</v>
      </c>
      <c r="U1408" s="12" t="s">
        <v>33</v>
      </c>
      <c r="V1408" s="12" t="s">
        <v>34</v>
      </c>
      <c r="W1408" s="12" t="s">
        <v>45</v>
      </c>
      <c r="X1408" s="12" t="s">
        <v>663</v>
      </c>
      <c r="Y1408" s="12">
        <v>90045</v>
      </c>
      <c r="Z1408" s="13">
        <v>42103</v>
      </c>
      <c r="AA1408" s="14" t="str">
        <f>TEXT(Table1[[#This Row],[Order Date]],"mmmm")</f>
        <v>April</v>
      </c>
      <c r="AB1408" s="8" t="str">
        <f>TEXT(Table1[[#This Row],[Order Date]],"yyyy")</f>
        <v>2015</v>
      </c>
      <c r="AC1408" s="13">
        <v>42103</v>
      </c>
      <c r="AD1408" s="12">
        <v>31.751999999999999</v>
      </c>
      <c r="AE1408" s="12">
        <v>36</v>
      </c>
      <c r="AF1408" s="12">
        <v>170.75</v>
      </c>
      <c r="AG1408" s="12">
        <v>14785</v>
      </c>
      <c r="AH1408" s="7" t="str">
        <f>IF(COUNTIF(Returns!$A$2:$A$1635,Orders!AG1408)&gt;0,"Returned","Not Returned")</f>
        <v>Not Returned</v>
      </c>
    </row>
    <row r="1409" spans="5:34" ht="12.75" customHeight="1" thickTop="1" thickBot="1" x14ac:dyDescent="0.3">
      <c r="E1409" s="9">
        <v>2066</v>
      </c>
      <c r="F1409" s="2" t="s">
        <v>25</v>
      </c>
      <c r="G1409" s="2">
        <v>0.02</v>
      </c>
      <c r="H1409" s="2">
        <v>28.15</v>
      </c>
      <c r="I1409" s="2">
        <v>6.17</v>
      </c>
      <c r="J1409" s="2">
        <v>2491</v>
      </c>
      <c r="K1409" s="7" t="str">
        <f>IF(COUNTIF(Table1[Customer ID],Table1[[#This Row],[Customer ID]])&gt;1,"Repeat Customer","One-Time Customer")</f>
        <v>Repeat Customer</v>
      </c>
      <c r="L1409" s="2" t="s">
        <v>2342</v>
      </c>
      <c r="M1409" s="2" t="s">
        <v>49</v>
      </c>
      <c r="N1409" s="2" t="s">
        <v>114</v>
      </c>
      <c r="O1409" s="2" t="s">
        <v>29</v>
      </c>
      <c r="P1409" s="2" t="s">
        <v>30</v>
      </c>
      <c r="Q1409" s="2" t="s">
        <v>51</v>
      </c>
      <c r="R1409" s="2" t="s">
        <v>2337</v>
      </c>
      <c r="S1409" s="2">
        <v>0.55000000000000004</v>
      </c>
      <c r="T1409" s="7">
        <f>Table1[[#This Row],[Profit]]/Table1[[#This Row],[Sales]]</f>
        <v>8.7506532678323451E-2</v>
      </c>
      <c r="U1409" s="2" t="s">
        <v>33</v>
      </c>
      <c r="V1409" s="2" t="s">
        <v>34</v>
      </c>
      <c r="W1409" s="2" t="s">
        <v>45</v>
      </c>
      <c r="X1409" s="2" t="s">
        <v>663</v>
      </c>
      <c r="Y1409" s="2">
        <v>90045</v>
      </c>
      <c r="Z1409" s="10">
        <v>42103</v>
      </c>
      <c r="AA1409" s="14" t="str">
        <f>TEXT(Table1[[#This Row],[Order Date]],"mmmm")</f>
        <v>April</v>
      </c>
      <c r="AB1409" s="8" t="str">
        <f>TEXT(Table1[[#This Row],[Order Date]],"yyyy")</f>
        <v>2015</v>
      </c>
      <c r="AC1409" s="10">
        <v>42104</v>
      </c>
      <c r="AD1409" s="2">
        <v>117.208</v>
      </c>
      <c r="AE1409" s="2">
        <v>45</v>
      </c>
      <c r="AF1409" s="2">
        <v>1339.42</v>
      </c>
      <c r="AG1409" s="2">
        <v>14785</v>
      </c>
      <c r="AH1409" s="7" t="str">
        <f>IF(COUNTIF(Returns!$A$2:$A$1635,Orders!AG1409)&gt;0,"Returned","Not Returned")</f>
        <v>Not Returned</v>
      </c>
    </row>
    <row r="1410" spans="5:34" ht="12.75" customHeight="1" thickTop="1" thickBot="1" x14ac:dyDescent="0.3">
      <c r="E1410" s="11">
        <v>19617</v>
      </c>
      <c r="F1410" s="12" t="s">
        <v>106</v>
      </c>
      <c r="G1410" s="12">
        <v>0.06</v>
      </c>
      <c r="H1410" s="12">
        <v>4.28</v>
      </c>
      <c r="I1410" s="12">
        <v>0.94</v>
      </c>
      <c r="J1410" s="12">
        <v>2495</v>
      </c>
      <c r="K1410" s="7" t="str">
        <f>IF(COUNTIF(Table1[Customer ID],Table1[[#This Row],[Customer ID]])&gt;1,"Repeat Customer","One-Time Customer")</f>
        <v>One-Time Customer</v>
      </c>
      <c r="L1410" s="12" t="s">
        <v>2343</v>
      </c>
      <c r="M1410" s="12" t="s">
        <v>49</v>
      </c>
      <c r="N1410" s="12" t="s">
        <v>114</v>
      </c>
      <c r="O1410" s="12" t="s">
        <v>29</v>
      </c>
      <c r="P1410" s="12" t="s">
        <v>30</v>
      </c>
      <c r="Q1410" s="12" t="s">
        <v>31</v>
      </c>
      <c r="R1410" s="12" t="s">
        <v>1647</v>
      </c>
      <c r="S1410" s="12">
        <v>0.56000000000000005</v>
      </c>
      <c r="T1410" s="7">
        <f>Table1[[#This Row],[Profit]]/Table1[[#This Row],[Sales]]</f>
        <v>4.2725173210161574E-2</v>
      </c>
      <c r="U1410" s="12" t="s">
        <v>33</v>
      </c>
      <c r="V1410" s="12" t="s">
        <v>34</v>
      </c>
      <c r="W1410" s="12" t="s">
        <v>2226</v>
      </c>
      <c r="X1410" s="12" t="s">
        <v>2227</v>
      </c>
      <c r="Y1410" s="12">
        <v>82901</v>
      </c>
      <c r="Z1410" s="13">
        <v>42120</v>
      </c>
      <c r="AA1410" s="14" t="str">
        <f>TEXT(Table1[[#This Row],[Order Date]],"mmmm")</f>
        <v>April</v>
      </c>
      <c r="AB1410" s="8" t="str">
        <f>TEXT(Table1[[#This Row],[Order Date]],"yyyy")</f>
        <v>2015</v>
      </c>
      <c r="AC1410" s="13">
        <v>42122</v>
      </c>
      <c r="AD1410" s="12">
        <v>0.36999999999999922</v>
      </c>
      <c r="AE1410" s="12">
        <v>2</v>
      </c>
      <c r="AF1410" s="12">
        <v>8.66</v>
      </c>
      <c r="AG1410" s="12">
        <v>86885</v>
      </c>
      <c r="AH1410" s="7" t="str">
        <f>IF(COUNTIF(Returns!$A$2:$A$1635,Orders!AG1410)&gt;0,"Returned","Not Returned")</f>
        <v>Not Returned</v>
      </c>
    </row>
    <row r="1411" spans="5:34" ht="12.75" customHeight="1" thickTop="1" thickBot="1" x14ac:dyDescent="0.3">
      <c r="E1411" s="9">
        <v>2296</v>
      </c>
      <c r="F1411" s="2" t="s">
        <v>37</v>
      </c>
      <c r="G1411" s="2">
        <v>0.09</v>
      </c>
      <c r="H1411" s="2">
        <v>355.98</v>
      </c>
      <c r="I1411" s="2">
        <v>58.92</v>
      </c>
      <c r="J1411" s="2">
        <v>2498</v>
      </c>
      <c r="K1411" s="7" t="str">
        <f>IF(COUNTIF(Table1[Customer ID],Table1[[#This Row],[Customer ID]])&gt;1,"Repeat Customer","One-Time Customer")</f>
        <v>Repeat Customer</v>
      </c>
      <c r="L1411" s="2" t="s">
        <v>2344</v>
      </c>
      <c r="M1411" s="2" t="s">
        <v>39</v>
      </c>
      <c r="N1411" s="2" t="s">
        <v>28</v>
      </c>
      <c r="O1411" s="2" t="s">
        <v>41</v>
      </c>
      <c r="P1411" s="2" t="s">
        <v>42</v>
      </c>
      <c r="Q1411" s="2" t="s">
        <v>43</v>
      </c>
      <c r="R1411" s="2" t="s">
        <v>1294</v>
      </c>
      <c r="S1411" s="2">
        <v>0.64</v>
      </c>
      <c r="T1411" s="7">
        <f>Table1[[#This Row],[Profit]]/Table1[[#This Row],[Sales]]</f>
        <v>0.11750767198850173</v>
      </c>
      <c r="U1411" s="2" t="s">
        <v>33</v>
      </c>
      <c r="V1411" s="2" t="s">
        <v>34</v>
      </c>
      <c r="W1411" s="2" t="s">
        <v>45</v>
      </c>
      <c r="X1411" s="2" t="s">
        <v>1732</v>
      </c>
      <c r="Y1411" s="2">
        <v>92024</v>
      </c>
      <c r="Z1411" s="10">
        <v>42053</v>
      </c>
      <c r="AA1411" s="14" t="str">
        <f>TEXT(Table1[[#This Row],[Order Date]],"mmmm")</f>
        <v>February</v>
      </c>
      <c r="AB1411" s="8" t="str">
        <f>TEXT(Table1[[#This Row],[Order Date]],"yyyy")</f>
        <v>2015</v>
      </c>
      <c r="AC1411" s="10">
        <v>42055</v>
      </c>
      <c r="AD1411" s="2">
        <v>1240.25</v>
      </c>
      <c r="AE1411" s="2">
        <v>30</v>
      </c>
      <c r="AF1411" s="2">
        <v>10554.63</v>
      </c>
      <c r="AG1411" s="2">
        <v>16547</v>
      </c>
      <c r="AH1411" s="7" t="str">
        <f>IF(COUNTIF(Returns!$A$2:$A$1635,Orders!AG1411)&gt;0,"Returned","Not Returned")</f>
        <v>Not Returned</v>
      </c>
    </row>
    <row r="1412" spans="5:34" ht="12.75" customHeight="1" thickTop="1" thickBot="1" x14ac:dyDescent="0.3">
      <c r="E1412" s="11">
        <v>2297</v>
      </c>
      <c r="F1412" s="12" t="s">
        <v>37</v>
      </c>
      <c r="G1412" s="12">
        <v>0.04</v>
      </c>
      <c r="H1412" s="12">
        <v>218.75</v>
      </c>
      <c r="I1412" s="12">
        <v>69.64</v>
      </c>
      <c r="J1412" s="12">
        <v>2498</v>
      </c>
      <c r="K1412" s="7" t="str">
        <f>IF(COUNTIF(Table1[Customer ID],Table1[[#This Row],[Customer ID]])&gt;1,"Repeat Customer","One-Time Customer")</f>
        <v>Repeat Customer</v>
      </c>
      <c r="L1412" s="12" t="s">
        <v>2344</v>
      </c>
      <c r="M1412" s="12" t="s">
        <v>39</v>
      </c>
      <c r="N1412" s="12" t="s">
        <v>28</v>
      </c>
      <c r="O1412" s="12" t="s">
        <v>41</v>
      </c>
      <c r="P1412" s="12" t="s">
        <v>152</v>
      </c>
      <c r="Q1412" s="12" t="s">
        <v>121</v>
      </c>
      <c r="R1412" s="12" t="s">
        <v>655</v>
      </c>
      <c r="S1412" s="12">
        <v>0.77</v>
      </c>
      <c r="T1412" s="7">
        <f>Table1[[#This Row],[Profit]]/Table1[[#This Row],[Sales]]</f>
        <v>-0.30476669486294328</v>
      </c>
      <c r="U1412" s="12" t="s">
        <v>33</v>
      </c>
      <c r="V1412" s="12" t="s">
        <v>34</v>
      </c>
      <c r="W1412" s="12" t="s">
        <v>45</v>
      </c>
      <c r="X1412" s="12" t="s">
        <v>1732</v>
      </c>
      <c r="Y1412" s="12">
        <v>92024</v>
      </c>
      <c r="Z1412" s="13">
        <v>42053</v>
      </c>
      <c r="AA1412" s="14" t="str">
        <f>TEXT(Table1[[#This Row],[Order Date]],"mmmm")</f>
        <v>February</v>
      </c>
      <c r="AB1412" s="8" t="str">
        <f>TEXT(Table1[[#This Row],[Order Date]],"yyyy")</f>
        <v>2015</v>
      </c>
      <c r="AC1412" s="13">
        <v>42053</v>
      </c>
      <c r="AD1412" s="12">
        <v>-533.23200000000008</v>
      </c>
      <c r="AE1412" s="12">
        <v>8</v>
      </c>
      <c r="AF1412" s="12">
        <v>1749.64</v>
      </c>
      <c r="AG1412" s="12">
        <v>16547</v>
      </c>
      <c r="AH1412" s="7" t="str">
        <f>IF(COUNTIF(Returns!$A$2:$A$1635,Orders!AG1412)&gt;0,"Returned","Not Returned")</f>
        <v>Not Returned</v>
      </c>
    </row>
    <row r="1413" spans="5:34" ht="12.75" customHeight="1" thickTop="1" thickBot="1" x14ac:dyDescent="0.3">
      <c r="E1413" s="9">
        <v>7628</v>
      </c>
      <c r="F1413" s="2" t="s">
        <v>56</v>
      </c>
      <c r="G1413" s="2">
        <v>0.09</v>
      </c>
      <c r="H1413" s="2">
        <v>6.28</v>
      </c>
      <c r="I1413" s="2">
        <v>5.41</v>
      </c>
      <c r="J1413" s="2">
        <v>2498</v>
      </c>
      <c r="K1413" s="7" t="str">
        <f>IF(COUNTIF(Table1[Customer ID],Table1[[#This Row],[Customer ID]])&gt;1,"Repeat Customer","One-Time Customer")</f>
        <v>Repeat Customer</v>
      </c>
      <c r="L1413" s="2" t="s">
        <v>2344</v>
      </c>
      <c r="M1413" s="2" t="s">
        <v>49</v>
      </c>
      <c r="N1413" s="2" t="s">
        <v>58</v>
      </c>
      <c r="O1413" s="2" t="s">
        <v>41</v>
      </c>
      <c r="P1413" s="2" t="s">
        <v>50</v>
      </c>
      <c r="Q1413" s="2" t="s">
        <v>59</v>
      </c>
      <c r="R1413" s="2" t="s">
        <v>1685</v>
      </c>
      <c r="S1413" s="2">
        <v>0.53</v>
      </c>
      <c r="T1413" s="7">
        <f>Table1[[#This Row],[Profit]]/Table1[[#This Row],[Sales]]</f>
        <v>-0.17329769274057402</v>
      </c>
      <c r="U1413" s="2" t="s">
        <v>33</v>
      </c>
      <c r="V1413" s="2" t="s">
        <v>34</v>
      </c>
      <c r="W1413" s="2" t="s">
        <v>45</v>
      </c>
      <c r="X1413" s="2" t="s">
        <v>1732</v>
      </c>
      <c r="Y1413" s="2">
        <v>92024</v>
      </c>
      <c r="Z1413" s="10">
        <v>42037</v>
      </c>
      <c r="AA1413" s="14" t="str">
        <f>TEXT(Table1[[#This Row],[Order Date]],"mmmm")</f>
        <v>February</v>
      </c>
      <c r="AB1413" s="8" t="str">
        <f>TEXT(Table1[[#This Row],[Order Date]],"yyyy")</f>
        <v>2015</v>
      </c>
      <c r="AC1413" s="10">
        <v>42039</v>
      </c>
      <c r="AD1413" s="2">
        <v>-61.59</v>
      </c>
      <c r="AE1413" s="2">
        <v>56</v>
      </c>
      <c r="AF1413" s="2">
        <v>355.4</v>
      </c>
      <c r="AG1413" s="2">
        <v>54567</v>
      </c>
      <c r="AH1413" s="7" t="str">
        <f>IF(COUNTIF(Returns!$A$2:$A$1635,Orders!AG1413)&gt;0,"Returned","Not Returned")</f>
        <v>Not Returned</v>
      </c>
    </row>
    <row r="1414" spans="5:34" ht="12.75" customHeight="1" thickTop="1" thickBot="1" x14ac:dyDescent="0.3">
      <c r="E1414" s="11">
        <v>2768</v>
      </c>
      <c r="F1414" s="12" t="s">
        <v>37</v>
      </c>
      <c r="G1414" s="12">
        <v>0.08</v>
      </c>
      <c r="H1414" s="12">
        <v>1.68</v>
      </c>
      <c r="I1414" s="12">
        <v>1.57</v>
      </c>
      <c r="J1414" s="12">
        <v>2498</v>
      </c>
      <c r="K1414" s="7" t="str">
        <f>IF(COUNTIF(Table1[Customer ID],Table1[[#This Row],[Customer ID]])&gt;1,"Repeat Customer","One-Time Customer")</f>
        <v>Repeat Customer</v>
      </c>
      <c r="L1414" s="12" t="s">
        <v>2344</v>
      </c>
      <c r="M1414" s="12" t="s">
        <v>49</v>
      </c>
      <c r="N1414" s="12" t="s">
        <v>58</v>
      </c>
      <c r="O1414" s="12" t="s">
        <v>29</v>
      </c>
      <c r="P1414" s="12" t="s">
        <v>30</v>
      </c>
      <c r="Q1414" s="12" t="s">
        <v>31</v>
      </c>
      <c r="R1414" s="12" t="s">
        <v>96</v>
      </c>
      <c r="S1414" s="12">
        <v>0.59</v>
      </c>
      <c r="T1414" s="7">
        <f>Table1[[#This Row],[Profit]]/Table1[[#This Row],[Sales]]</f>
        <v>-0.31174170935562145</v>
      </c>
      <c r="U1414" s="12" t="s">
        <v>33</v>
      </c>
      <c r="V1414" s="12" t="s">
        <v>34</v>
      </c>
      <c r="W1414" s="12" t="s">
        <v>45</v>
      </c>
      <c r="X1414" s="12" t="s">
        <v>1732</v>
      </c>
      <c r="Y1414" s="12">
        <v>92024</v>
      </c>
      <c r="Z1414" s="13">
        <v>42040</v>
      </c>
      <c r="AA1414" s="14" t="str">
        <f>TEXT(Table1[[#This Row],[Order Date]],"mmmm")</f>
        <v>February</v>
      </c>
      <c r="AB1414" s="8" t="str">
        <f>TEXT(Table1[[#This Row],[Order Date]],"yyyy")</f>
        <v>2015</v>
      </c>
      <c r="AC1414" s="13">
        <v>42041</v>
      </c>
      <c r="AD1414" s="12">
        <v>-46.25</v>
      </c>
      <c r="AE1414" s="12">
        <v>88</v>
      </c>
      <c r="AF1414" s="12">
        <v>148.36000000000001</v>
      </c>
      <c r="AG1414" s="12">
        <v>20007</v>
      </c>
      <c r="AH1414" s="7" t="str">
        <f>IF(COUNTIF(Returns!$A$2:$A$1635,Orders!AG1414)&gt;0,"Returned","Not Returned")</f>
        <v>Not Returned</v>
      </c>
    </row>
    <row r="1415" spans="5:34" ht="12.75" customHeight="1" thickTop="1" thickBot="1" x14ac:dyDescent="0.3">
      <c r="E1415" s="9">
        <v>20296</v>
      </c>
      <c r="F1415" s="2" t="s">
        <v>37</v>
      </c>
      <c r="G1415" s="2">
        <v>0.09</v>
      </c>
      <c r="H1415" s="2">
        <v>355.98</v>
      </c>
      <c r="I1415" s="2">
        <v>58.92</v>
      </c>
      <c r="J1415" s="2">
        <v>2499</v>
      </c>
      <c r="K1415" s="7" t="str">
        <f>IF(COUNTIF(Table1[Customer ID],Table1[[#This Row],[Customer ID]])&gt;1,"Repeat Customer","One-Time Customer")</f>
        <v>One-Time Customer</v>
      </c>
      <c r="L1415" s="2" t="s">
        <v>2345</v>
      </c>
      <c r="M1415" s="2" t="s">
        <v>39</v>
      </c>
      <c r="N1415" s="2" t="s">
        <v>28</v>
      </c>
      <c r="O1415" s="2" t="s">
        <v>41</v>
      </c>
      <c r="P1415" s="2" t="s">
        <v>42</v>
      </c>
      <c r="Q1415" s="2" t="s">
        <v>43</v>
      </c>
      <c r="R1415" s="2" t="s">
        <v>1294</v>
      </c>
      <c r="S1415" s="2">
        <v>0.64</v>
      </c>
      <c r="T1415" s="7">
        <f>Table1[[#This Row],[Profit]]/Table1[[#This Row],[Sales]]</f>
        <v>0.44065345683354828</v>
      </c>
      <c r="U1415" s="2" t="s">
        <v>33</v>
      </c>
      <c r="V1415" s="2" t="s">
        <v>61</v>
      </c>
      <c r="W1415" s="2" t="s">
        <v>178</v>
      </c>
      <c r="X1415" s="2" t="s">
        <v>2346</v>
      </c>
      <c r="Y1415" s="2">
        <v>60901</v>
      </c>
      <c r="Z1415" s="10">
        <v>42053</v>
      </c>
      <c r="AA1415" s="14" t="str">
        <f>TEXT(Table1[[#This Row],[Order Date]],"mmmm")</f>
        <v>February</v>
      </c>
      <c r="AB1415" s="8" t="str">
        <f>TEXT(Table1[[#This Row],[Order Date]],"yyyy")</f>
        <v>2015</v>
      </c>
      <c r="AC1415" s="10">
        <v>42055</v>
      </c>
      <c r="AD1415" s="2">
        <v>1240.25</v>
      </c>
      <c r="AE1415" s="2">
        <v>8</v>
      </c>
      <c r="AF1415" s="2">
        <v>2814.57</v>
      </c>
      <c r="AG1415" s="2">
        <v>88319</v>
      </c>
      <c r="AH1415" s="7" t="str">
        <f>IF(COUNTIF(Returns!$A$2:$A$1635,Orders!AG1415)&gt;0,"Returned","Not Returned")</f>
        <v>Not Returned</v>
      </c>
    </row>
    <row r="1416" spans="5:34" ht="12.75" customHeight="1" thickTop="1" thickBot="1" x14ac:dyDescent="0.3">
      <c r="E1416" s="11">
        <v>25628</v>
      </c>
      <c r="F1416" s="12" t="s">
        <v>56</v>
      </c>
      <c r="G1416" s="12">
        <v>0.09</v>
      </c>
      <c r="H1416" s="12">
        <v>6.28</v>
      </c>
      <c r="I1416" s="12">
        <v>5.41</v>
      </c>
      <c r="J1416" s="12">
        <v>2500</v>
      </c>
      <c r="K1416" s="7" t="str">
        <f>IF(COUNTIF(Table1[Customer ID],Table1[[#This Row],[Customer ID]])&gt;1,"Repeat Customer","One-Time Customer")</f>
        <v>One-Time Customer</v>
      </c>
      <c r="L1416" s="12" t="s">
        <v>2347</v>
      </c>
      <c r="M1416" s="12" t="s">
        <v>49</v>
      </c>
      <c r="N1416" s="12" t="s">
        <v>58</v>
      </c>
      <c r="O1416" s="12" t="s">
        <v>41</v>
      </c>
      <c r="P1416" s="12" t="s">
        <v>50</v>
      </c>
      <c r="Q1416" s="12" t="s">
        <v>59</v>
      </c>
      <c r="R1416" s="12" t="s">
        <v>1685</v>
      </c>
      <c r="S1416" s="12">
        <v>0.53</v>
      </c>
      <c r="T1416" s="7">
        <f>Table1[[#This Row],[Profit]]/Table1[[#This Row],[Sales]]</f>
        <v>-0.36045920090039396</v>
      </c>
      <c r="U1416" s="12" t="s">
        <v>33</v>
      </c>
      <c r="V1416" s="12" t="s">
        <v>61</v>
      </c>
      <c r="W1416" s="12" t="s">
        <v>178</v>
      </c>
      <c r="X1416" s="12" t="s">
        <v>2348</v>
      </c>
      <c r="Y1416" s="12">
        <v>60102</v>
      </c>
      <c r="Z1416" s="13">
        <v>42037</v>
      </c>
      <c r="AA1416" s="14" t="str">
        <f>TEXT(Table1[[#This Row],[Order Date]],"mmmm")</f>
        <v>February</v>
      </c>
      <c r="AB1416" s="8" t="str">
        <f>TEXT(Table1[[#This Row],[Order Date]],"yyyy")</f>
        <v>2015</v>
      </c>
      <c r="AC1416" s="13">
        <v>42039</v>
      </c>
      <c r="AD1416" s="12">
        <v>-32.026800000000001</v>
      </c>
      <c r="AE1416" s="12">
        <v>14</v>
      </c>
      <c r="AF1416" s="12">
        <v>88.85</v>
      </c>
      <c r="AG1416" s="12">
        <v>88320</v>
      </c>
      <c r="AH1416" s="7" t="str">
        <f>IF(COUNTIF(Returns!$A$2:$A$1635,Orders!AG1416)&gt;0,"Returned","Not Returned")</f>
        <v>Not Returned</v>
      </c>
    </row>
    <row r="1417" spans="5:34" ht="12.75" customHeight="1" thickTop="1" thickBot="1" x14ac:dyDescent="0.3">
      <c r="E1417" s="9">
        <v>24899</v>
      </c>
      <c r="F1417" s="2" t="s">
        <v>25</v>
      </c>
      <c r="G1417" s="2">
        <v>0.1</v>
      </c>
      <c r="H1417" s="2">
        <v>24.92</v>
      </c>
      <c r="I1417" s="2">
        <v>12.98</v>
      </c>
      <c r="J1417" s="2">
        <v>2502</v>
      </c>
      <c r="K1417" s="7" t="str">
        <f>IF(COUNTIF(Table1[Customer ID],Table1[[#This Row],[Customer ID]])&gt;1,"Repeat Customer","One-Time Customer")</f>
        <v>Repeat Customer</v>
      </c>
      <c r="L1417" s="2" t="s">
        <v>2349</v>
      </c>
      <c r="M1417" s="2" t="s">
        <v>49</v>
      </c>
      <c r="N1417" s="2" t="s">
        <v>40</v>
      </c>
      <c r="O1417" s="2" t="s">
        <v>29</v>
      </c>
      <c r="P1417" s="2" t="s">
        <v>109</v>
      </c>
      <c r="Q1417" s="2" t="s">
        <v>59</v>
      </c>
      <c r="R1417" s="2" t="s">
        <v>1940</v>
      </c>
      <c r="S1417" s="2">
        <v>0.39</v>
      </c>
      <c r="T1417" s="7">
        <f>Table1[[#This Row],[Profit]]/Table1[[#This Row],[Sales]]</f>
        <v>-0.64693589381530647</v>
      </c>
      <c r="U1417" s="2" t="s">
        <v>33</v>
      </c>
      <c r="V1417" s="2" t="s">
        <v>61</v>
      </c>
      <c r="W1417" s="2" t="s">
        <v>703</v>
      </c>
      <c r="X1417" s="2" t="s">
        <v>2350</v>
      </c>
      <c r="Y1417" s="2">
        <v>46321</v>
      </c>
      <c r="Z1417" s="10">
        <v>42082</v>
      </c>
      <c r="AA1417" s="14" t="str">
        <f>TEXT(Table1[[#This Row],[Order Date]],"mmmm")</f>
        <v>March</v>
      </c>
      <c r="AB1417" s="8" t="str">
        <f>TEXT(Table1[[#This Row],[Order Date]],"yyyy")</f>
        <v>2015</v>
      </c>
      <c r="AC1417" s="10">
        <v>42082</v>
      </c>
      <c r="AD1417" s="2">
        <v>-45.816000000000003</v>
      </c>
      <c r="AE1417" s="2">
        <v>3</v>
      </c>
      <c r="AF1417" s="2">
        <v>70.819999999999993</v>
      </c>
      <c r="AG1417" s="2">
        <v>91310</v>
      </c>
      <c r="AH1417" s="7" t="str">
        <f>IF(COUNTIF(Returns!$A$2:$A$1635,Orders!AG1417)&gt;0,"Returned","Not Returned")</f>
        <v>Not Returned</v>
      </c>
    </row>
    <row r="1418" spans="5:34" ht="12.75" customHeight="1" thickTop="1" thickBot="1" x14ac:dyDescent="0.3">
      <c r="E1418" s="11">
        <v>24901</v>
      </c>
      <c r="F1418" s="12" t="s">
        <v>25</v>
      </c>
      <c r="G1418" s="12">
        <v>0</v>
      </c>
      <c r="H1418" s="12">
        <v>12.28</v>
      </c>
      <c r="I1418" s="12">
        <v>6.35</v>
      </c>
      <c r="J1418" s="12">
        <v>2502</v>
      </c>
      <c r="K1418" s="7" t="str">
        <f>IF(COUNTIF(Table1[Customer ID],Table1[[#This Row],[Customer ID]])&gt;1,"Repeat Customer","One-Time Customer")</f>
        <v>Repeat Customer</v>
      </c>
      <c r="L1418" s="12" t="s">
        <v>2349</v>
      </c>
      <c r="M1418" s="12" t="s">
        <v>27</v>
      </c>
      <c r="N1418" s="12" t="s">
        <v>40</v>
      </c>
      <c r="O1418" s="12" t="s">
        <v>29</v>
      </c>
      <c r="P1418" s="12" t="s">
        <v>93</v>
      </c>
      <c r="Q1418" s="12" t="s">
        <v>59</v>
      </c>
      <c r="R1418" s="12" t="s">
        <v>1575</v>
      </c>
      <c r="S1418" s="12">
        <v>0.38</v>
      </c>
      <c r="T1418" s="7">
        <f>Table1[[#This Row],[Profit]]/Table1[[#This Row],[Sales]]</f>
        <v>0.33867757629367534</v>
      </c>
      <c r="U1418" s="12" t="s">
        <v>33</v>
      </c>
      <c r="V1418" s="12" t="s">
        <v>61</v>
      </c>
      <c r="W1418" s="12" t="s">
        <v>703</v>
      </c>
      <c r="X1418" s="12" t="s">
        <v>2350</v>
      </c>
      <c r="Y1418" s="12">
        <v>46321</v>
      </c>
      <c r="Z1418" s="13">
        <v>42082</v>
      </c>
      <c r="AA1418" s="14" t="str">
        <f>TEXT(Table1[[#This Row],[Order Date]],"mmmm")</f>
        <v>March</v>
      </c>
      <c r="AB1418" s="8" t="str">
        <f>TEXT(Table1[[#This Row],[Order Date]],"yyyy")</f>
        <v>2015</v>
      </c>
      <c r="AC1418" s="13">
        <v>42083</v>
      </c>
      <c r="AD1418" s="12">
        <v>30.63</v>
      </c>
      <c r="AE1418" s="12">
        <v>7</v>
      </c>
      <c r="AF1418" s="12">
        <v>90.44</v>
      </c>
      <c r="AG1418" s="12">
        <v>91310</v>
      </c>
      <c r="AH1418" s="7" t="str">
        <f>IF(COUNTIF(Returns!$A$2:$A$1635,Orders!AG1418)&gt;0,"Returned","Not Returned")</f>
        <v>Not Returned</v>
      </c>
    </row>
    <row r="1419" spans="5:34" ht="12.75" customHeight="1" thickTop="1" thickBot="1" x14ac:dyDescent="0.3">
      <c r="E1419" s="9">
        <v>18219</v>
      </c>
      <c r="F1419" s="2" t="s">
        <v>56</v>
      </c>
      <c r="G1419" s="2">
        <v>0.02</v>
      </c>
      <c r="H1419" s="2">
        <v>6.48</v>
      </c>
      <c r="I1419" s="2">
        <v>8.74</v>
      </c>
      <c r="J1419" s="2">
        <v>2506</v>
      </c>
      <c r="K1419" s="7" t="str">
        <f>IF(COUNTIF(Table1[Customer ID],Table1[[#This Row],[Customer ID]])&gt;1,"Repeat Customer","One-Time Customer")</f>
        <v>One-Time Customer</v>
      </c>
      <c r="L1419" s="2" t="s">
        <v>2351</v>
      </c>
      <c r="M1419" s="2" t="s">
        <v>49</v>
      </c>
      <c r="N1419" s="2" t="s">
        <v>40</v>
      </c>
      <c r="O1419" s="2" t="s">
        <v>29</v>
      </c>
      <c r="P1419" s="2" t="s">
        <v>93</v>
      </c>
      <c r="Q1419" s="2" t="s">
        <v>59</v>
      </c>
      <c r="R1419" s="2" t="s">
        <v>2352</v>
      </c>
      <c r="S1419" s="2">
        <v>0.36</v>
      </c>
      <c r="T1419" s="7">
        <f>Table1[[#This Row],[Profit]]/Table1[[#This Row],[Sales]]</f>
        <v>-0.63759328358208955</v>
      </c>
      <c r="U1419" s="2" t="s">
        <v>33</v>
      </c>
      <c r="V1419" s="2" t="s">
        <v>53</v>
      </c>
      <c r="W1419" s="2" t="s">
        <v>228</v>
      </c>
      <c r="X1419" s="2" t="s">
        <v>2353</v>
      </c>
      <c r="Y1419" s="2">
        <v>6408</v>
      </c>
      <c r="Z1419" s="10">
        <v>42160</v>
      </c>
      <c r="AA1419" s="14" t="str">
        <f>TEXT(Table1[[#This Row],[Order Date]],"mmmm")</f>
        <v>June</v>
      </c>
      <c r="AB1419" s="8" t="str">
        <f>TEXT(Table1[[#This Row],[Order Date]],"yyyy")</f>
        <v>2015</v>
      </c>
      <c r="AC1419" s="10">
        <v>42162</v>
      </c>
      <c r="AD1419" s="2">
        <v>-6.835</v>
      </c>
      <c r="AE1419" s="2">
        <v>1</v>
      </c>
      <c r="AF1419" s="2">
        <v>10.72</v>
      </c>
      <c r="AG1419" s="2">
        <v>87033</v>
      </c>
      <c r="AH1419" s="7" t="str">
        <f>IF(COUNTIF(Returns!$A$2:$A$1635,Orders!AG1419)&gt;0,"Returned","Not Returned")</f>
        <v>Not Returned</v>
      </c>
    </row>
    <row r="1420" spans="5:34" ht="12.75" customHeight="1" thickTop="1" thickBot="1" x14ac:dyDescent="0.3">
      <c r="E1420" s="11">
        <v>18217</v>
      </c>
      <c r="F1420" s="12" t="s">
        <v>56</v>
      </c>
      <c r="G1420" s="12">
        <v>0.06</v>
      </c>
      <c r="H1420" s="12">
        <v>699.99</v>
      </c>
      <c r="I1420" s="12">
        <v>24.49</v>
      </c>
      <c r="J1420" s="12">
        <v>2507</v>
      </c>
      <c r="K1420" s="7" t="str">
        <f>IF(COUNTIF(Table1[Customer ID],Table1[[#This Row],[Customer ID]])&gt;1,"Repeat Customer","One-Time Customer")</f>
        <v>One-Time Customer</v>
      </c>
      <c r="L1420" s="12" t="s">
        <v>2354</v>
      </c>
      <c r="M1420" s="12" t="s">
        <v>27</v>
      </c>
      <c r="N1420" s="12" t="s">
        <v>40</v>
      </c>
      <c r="O1420" s="12" t="s">
        <v>77</v>
      </c>
      <c r="P1420" s="12" t="s">
        <v>587</v>
      </c>
      <c r="Q1420" s="12" t="s">
        <v>236</v>
      </c>
      <c r="R1420" s="12" t="s">
        <v>588</v>
      </c>
      <c r="S1420" s="12">
        <v>0.41</v>
      </c>
      <c r="T1420" s="7">
        <f>Table1[[#This Row],[Profit]]/Table1[[#This Row],[Sales]]</f>
        <v>0.69</v>
      </c>
      <c r="U1420" s="12" t="s">
        <v>33</v>
      </c>
      <c r="V1420" s="12" t="s">
        <v>53</v>
      </c>
      <c r="W1420" s="12" t="s">
        <v>188</v>
      </c>
      <c r="X1420" s="12" t="s">
        <v>450</v>
      </c>
      <c r="Y1420" s="12">
        <v>4401</v>
      </c>
      <c r="Z1420" s="13">
        <v>42160</v>
      </c>
      <c r="AA1420" s="14" t="str">
        <f>TEXT(Table1[[#This Row],[Order Date]],"mmmm")</f>
        <v>June</v>
      </c>
      <c r="AB1420" s="8" t="str">
        <f>TEXT(Table1[[#This Row],[Order Date]],"yyyy")</f>
        <v>2015</v>
      </c>
      <c r="AC1420" s="13">
        <v>42162</v>
      </c>
      <c r="AD1420" s="12">
        <v>7024.2068999999992</v>
      </c>
      <c r="AE1420" s="12">
        <v>15</v>
      </c>
      <c r="AF1420" s="12">
        <v>10180.01</v>
      </c>
      <c r="AG1420" s="12">
        <v>87033</v>
      </c>
      <c r="AH1420" s="7" t="str">
        <f>IF(COUNTIF(Returns!$A$2:$A$1635,Orders!AG1420)&gt;0,"Returned","Not Returned")</f>
        <v>Not Returned</v>
      </c>
    </row>
    <row r="1421" spans="5:34" ht="12.75" customHeight="1" thickTop="1" thickBot="1" x14ac:dyDescent="0.3">
      <c r="E1421" s="9">
        <v>23265</v>
      </c>
      <c r="F1421" s="2" t="s">
        <v>106</v>
      </c>
      <c r="G1421" s="2">
        <v>0.02</v>
      </c>
      <c r="H1421" s="2">
        <v>5.81</v>
      </c>
      <c r="I1421" s="2">
        <v>8.49</v>
      </c>
      <c r="J1421" s="2">
        <v>2508</v>
      </c>
      <c r="K1421" s="7" t="str">
        <f>IF(COUNTIF(Table1[Customer ID],Table1[[#This Row],[Customer ID]])&gt;1,"Repeat Customer","One-Time Customer")</f>
        <v>One-Time Customer</v>
      </c>
      <c r="L1421" s="2" t="s">
        <v>2355</v>
      </c>
      <c r="M1421" s="2" t="s">
        <v>49</v>
      </c>
      <c r="N1421" s="2" t="s">
        <v>40</v>
      </c>
      <c r="O1421" s="2" t="s">
        <v>29</v>
      </c>
      <c r="P1421" s="2" t="s">
        <v>109</v>
      </c>
      <c r="Q1421" s="2" t="s">
        <v>59</v>
      </c>
      <c r="R1421" s="2" t="s">
        <v>325</v>
      </c>
      <c r="S1421" s="2">
        <v>0.39</v>
      </c>
      <c r="T1421" s="7">
        <f>Table1[[#This Row],[Profit]]/Table1[[#This Row],[Sales]]</f>
        <v>-3.2397266729500473</v>
      </c>
      <c r="U1421" s="2" t="s">
        <v>33</v>
      </c>
      <c r="V1421" s="2" t="s">
        <v>53</v>
      </c>
      <c r="W1421" s="2" t="s">
        <v>188</v>
      </c>
      <c r="X1421" s="2" t="s">
        <v>433</v>
      </c>
      <c r="Y1421" s="2">
        <v>4073</v>
      </c>
      <c r="Z1421" s="10">
        <v>42012</v>
      </c>
      <c r="AA1421" s="14" t="str">
        <f>TEXT(Table1[[#This Row],[Order Date]],"mmmm")</f>
        <v>January</v>
      </c>
      <c r="AB1421" s="8" t="str">
        <f>TEXT(Table1[[#This Row],[Order Date]],"yyyy")</f>
        <v>2015</v>
      </c>
      <c r="AC1421" s="10">
        <v>42016</v>
      </c>
      <c r="AD1421" s="2">
        <v>-137.494</v>
      </c>
      <c r="AE1421" s="2">
        <v>7</v>
      </c>
      <c r="AF1421" s="2">
        <v>42.44</v>
      </c>
      <c r="AG1421" s="2">
        <v>87031</v>
      </c>
      <c r="AH1421" s="7" t="str">
        <f>IF(COUNTIF(Returns!$A$2:$A$1635,Orders!AG1421)&gt;0,"Returned","Not Returned")</f>
        <v>Not Returned</v>
      </c>
    </row>
    <row r="1422" spans="5:34" ht="12.75" customHeight="1" thickTop="1" thickBot="1" x14ac:dyDescent="0.3">
      <c r="E1422" s="11">
        <v>21918</v>
      </c>
      <c r="F1422" s="12" t="s">
        <v>56</v>
      </c>
      <c r="G1422" s="12">
        <v>0.05</v>
      </c>
      <c r="H1422" s="12">
        <v>30.98</v>
      </c>
      <c r="I1422" s="12">
        <v>9.18</v>
      </c>
      <c r="J1422" s="12">
        <v>2509</v>
      </c>
      <c r="K1422" s="7" t="str">
        <f>IF(COUNTIF(Table1[Customer ID],Table1[[#This Row],[Customer ID]])&gt;1,"Repeat Customer","One-Time Customer")</f>
        <v>One-Time Customer</v>
      </c>
      <c r="L1422" s="12" t="s">
        <v>2356</v>
      </c>
      <c r="M1422" s="12" t="s">
        <v>49</v>
      </c>
      <c r="N1422" s="12" t="s">
        <v>40</v>
      </c>
      <c r="O1422" s="12" t="s">
        <v>29</v>
      </c>
      <c r="P1422" s="12" t="s">
        <v>93</v>
      </c>
      <c r="Q1422" s="12" t="s">
        <v>59</v>
      </c>
      <c r="R1422" s="12" t="s">
        <v>2357</v>
      </c>
      <c r="S1422" s="12">
        <v>0.4</v>
      </c>
      <c r="T1422" s="7">
        <f>Table1[[#This Row],[Profit]]/Table1[[#This Row],[Sales]]</f>
        <v>0.66729359880666717</v>
      </c>
      <c r="U1422" s="12" t="s">
        <v>33</v>
      </c>
      <c r="V1422" s="12" t="s">
        <v>53</v>
      </c>
      <c r="W1422" s="12" t="s">
        <v>188</v>
      </c>
      <c r="X1422" s="12" t="s">
        <v>594</v>
      </c>
      <c r="Y1422" s="12">
        <v>4106</v>
      </c>
      <c r="Z1422" s="13">
        <v>42129</v>
      </c>
      <c r="AA1422" s="14" t="str">
        <f>TEXT(Table1[[#This Row],[Order Date]],"mmmm")</f>
        <v>May</v>
      </c>
      <c r="AB1422" s="8" t="str">
        <f>TEXT(Table1[[#This Row],[Order Date]],"yyyy")</f>
        <v>2015</v>
      </c>
      <c r="AC1422" s="13">
        <v>42129</v>
      </c>
      <c r="AD1422" s="12">
        <v>308.67</v>
      </c>
      <c r="AE1422" s="12">
        <v>15</v>
      </c>
      <c r="AF1422" s="12">
        <v>462.57</v>
      </c>
      <c r="AG1422" s="12">
        <v>87029</v>
      </c>
      <c r="AH1422" s="7" t="str">
        <f>IF(COUNTIF(Returns!$A$2:$A$1635,Orders!AG1422)&gt;0,"Returned","Not Returned")</f>
        <v>Not Returned</v>
      </c>
    </row>
    <row r="1423" spans="5:34" ht="12.75" customHeight="1" thickTop="1" thickBot="1" x14ac:dyDescent="0.3">
      <c r="E1423" s="9">
        <v>21102</v>
      </c>
      <c r="F1423" s="2" t="s">
        <v>37</v>
      </c>
      <c r="G1423" s="2">
        <v>0.04</v>
      </c>
      <c r="H1423" s="2">
        <v>6.48</v>
      </c>
      <c r="I1423" s="2">
        <v>9.5399999999999991</v>
      </c>
      <c r="J1423" s="2">
        <v>2512</v>
      </c>
      <c r="K1423" s="7" t="str">
        <f>IF(COUNTIF(Table1[Customer ID],Table1[[#This Row],[Customer ID]])&gt;1,"Repeat Customer","One-Time Customer")</f>
        <v>One-Time Customer</v>
      </c>
      <c r="L1423" s="2" t="s">
        <v>2358</v>
      </c>
      <c r="M1423" s="2" t="s">
        <v>49</v>
      </c>
      <c r="N1423" s="2" t="s">
        <v>40</v>
      </c>
      <c r="O1423" s="2" t="s">
        <v>29</v>
      </c>
      <c r="P1423" s="2" t="s">
        <v>93</v>
      </c>
      <c r="Q1423" s="2" t="s">
        <v>59</v>
      </c>
      <c r="R1423" s="2" t="s">
        <v>2359</v>
      </c>
      <c r="S1423" s="2">
        <v>0.37</v>
      </c>
      <c r="T1423" s="7">
        <f>Table1[[#This Row],[Profit]]/Table1[[#This Row],[Sales]]</f>
        <v>-1.7862646566164155</v>
      </c>
      <c r="U1423" s="2" t="s">
        <v>33</v>
      </c>
      <c r="V1423" s="2" t="s">
        <v>53</v>
      </c>
      <c r="W1423" s="2" t="s">
        <v>193</v>
      </c>
      <c r="X1423" s="2" t="s">
        <v>2360</v>
      </c>
      <c r="Y1423" s="2">
        <v>2138</v>
      </c>
      <c r="Z1423" s="10">
        <v>42170</v>
      </c>
      <c r="AA1423" s="14" t="str">
        <f>TEXT(Table1[[#This Row],[Order Date]],"mmmm")</f>
        <v>June</v>
      </c>
      <c r="AB1423" s="8" t="str">
        <f>TEXT(Table1[[#This Row],[Order Date]],"yyyy")</f>
        <v>2015</v>
      </c>
      <c r="AC1423" s="10">
        <v>42172</v>
      </c>
      <c r="AD1423" s="2">
        <v>-223.94400000000002</v>
      </c>
      <c r="AE1423" s="2">
        <v>19</v>
      </c>
      <c r="AF1423" s="2">
        <v>125.37</v>
      </c>
      <c r="AG1423" s="2">
        <v>87030</v>
      </c>
      <c r="AH1423" s="7" t="str">
        <f>IF(COUNTIF(Returns!$A$2:$A$1635,Orders!AG1423)&gt;0,"Returned","Not Returned")</f>
        <v>Not Returned</v>
      </c>
    </row>
    <row r="1424" spans="5:34" ht="12.75" customHeight="1" thickTop="1" thickBot="1" x14ac:dyDescent="0.3">
      <c r="E1424" s="11">
        <v>18220</v>
      </c>
      <c r="F1424" s="12" t="s">
        <v>56</v>
      </c>
      <c r="G1424" s="12">
        <v>0.02</v>
      </c>
      <c r="H1424" s="12">
        <v>17.149999999999999</v>
      </c>
      <c r="I1424" s="12">
        <v>4.96</v>
      </c>
      <c r="J1424" s="12">
        <v>2516</v>
      </c>
      <c r="K1424" s="7" t="str">
        <f>IF(COUNTIF(Table1[Customer ID],Table1[[#This Row],[Customer ID]])&gt;1,"Repeat Customer","One-Time Customer")</f>
        <v>One-Time Customer</v>
      </c>
      <c r="L1424" s="12" t="s">
        <v>2361</v>
      </c>
      <c r="M1424" s="12" t="s">
        <v>49</v>
      </c>
      <c r="N1424" s="12" t="s">
        <v>40</v>
      </c>
      <c r="O1424" s="12" t="s">
        <v>29</v>
      </c>
      <c r="P1424" s="12" t="s">
        <v>141</v>
      </c>
      <c r="Q1424" s="12" t="s">
        <v>59</v>
      </c>
      <c r="R1424" s="12" t="s">
        <v>605</v>
      </c>
      <c r="S1424" s="12">
        <v>0.57999999999999996</v>
      </c>
      <c r="T1424" s="7">
        <f>Table1[[#This Row],[Profit]]/Table1[[#This Row],[Sales]]</f>
        <v>0.19122347393240766</v>
      </c>
      <c r="U1424" s="12" t="s">
        <v>33</v>
      </c>
      <c r="V1424" s="12" t="s">
        <v>53</v>
      </c>
      <c r="W1424" s="12" t="s">
        <v>54</v>
      </c>
      <c r="X1424" s="12" t="s">
        <v>1481</v>
      </c>
      <c r="Y1424" s="12">
        <v>7631</v>
      </c>
      <c r="Z1424" s="13">
        <v>42160</v>
      </c>
      <c r="AA1424" s="14" t="str">
        <f>TEXT(Table1[[#This Row],[Order Date]],"mmmm")</f>
        <v>June</v>
      </c>
      <c r="AB1424" s="8" t="str">
        <f>TEXT(Table1[[#This Row],[Order Date]],"yyyy")</f>
        <v>2015</v>
      </c>
      <c r="AC1424" s="13">
        <v>42162</v>
      </c>
      <c r="AD1424" s="12">
        <v>36.494999999999997</v>
      </c>
      <c r="AE1424" s="12">
        <v>11</v>
      </c>
      <c r="AF1424" s="12">
        <v>190.85</v>
      </c>
      <c r="AG1424" s="12">
        <v>87033</v>
      </c>
      <c r="AH1424" s="7" t="str">
        <f>IF(COUNTIF(Returns!$A$2:$A$1635,Orders!AG1424)&gt;0,"Returned","Not Returned")</f>
        <v>Not Returned</v>
      </c>
    </row>
    <row r="1425" spans="5:34" ht="12.75" customHeight="1" thickTop="1" thickBot="1" x14ac:dyDescent="0.3">
      <c r="E1425" s="9">
        <v>18221</v>
      </c>
      <c r="F1425" s="2" t="s">
        <v>56</v>
      </c>
      <c r="G1425" s="2">
        <v>7.0000000000000007E-2</v>
      </c>
      <c r="H1425" s="2">
        <v>30.98</v>
      </c>
      <c r="I1425" s="2">
        <v>8.74</v>
      </c>
      <c r="J1425" s="2">
        <v>2520</v>
      </c>
      <c r="K1425" s="7" t="str">
        <f>IF(COUNTIF(Table1[Customer ID],Table1[[#This Row],[Customer ID]])&gt;1,"Repeat Customer","One-Time Customer")</f>
        <v>One-Time Customer</v>
      </c>
      <c r="L1425" s="2" t="s">
        <v>2362</v>
      </c>
      <c r="M1425" s="2" t="s">
        <v>49</v>
      </c>
      <c r="N1425" s="2" t="s">
        <v>40</v>
      </c>
      <c r="O1425" s="2" t="s">
        <v>29</v>
      </c>
      <c r="P1425" s="2" t="s">
        <v>93</v>
      </c>
      <c r="Q1425" s="2" t="s">
        <v>59</v>
      </c>
      <c r="R1425" s="2" t="s">
        <v>2066</v>
      </c>
      <c r="S1425" s="2">
        <v>0.4</v>
      </c>
      <c r="T1425" s="7">
        <f>Table1[[#This Row],[Profit]]/Table1[[#This Row],[Sales]]</f>
        <v>0.69</v>
      </c>
      <c r="U1425" s="2" t="s">
        <v>33</v>
      </c>
      <c r="V1425" s="2" t="s">
        <v>53</v>
      </c>
      <c r="W1425" s="2" t="s">
        <v>469</v>
      </c>
      <c r="X1425" s="2" t="s">
        <v>2363</v>
      </c>
      <c r="Y1425" s="2">
        <v>2908</v>
      </c>
      <c r="Z1425" s="10">
        <v>42160</v>
      </c>
      <c r="AA1425" s="14" t="str">
        <f>TEXT(Table1[[#This Row],[Order Date]],"mmmm")</f>
        <v>June</v>
      </c>
      <c r="AB1425" s="8" t="str">
        <f>TEXT(Table1[[#This Row],[Order Date]],"yyyy")</f>
        <v>2015</v>
      </c>
      <c r="AC1425" s="10">
        <v>42161</v>
      </c>
      <c r="AD1425" s="2">
        <v>255.76919999999998</v>
      </c>
      <c r="AE1425" s="2">
        <v>12</v>
      </c>
      <c r="AF1425" s="2">
        <v>370.68</v>
      </c>
      <c r="AG1425" s="2">
        <v>87033</v>
      </c>
      <c r="AH1425" s="7" t="str">
        <f>IF(COUNTIF(Returns!$A$2:$A$1635,Orders!AG1425)&gt;0,"Returned","Not Returned")</f>
        <v>Not Returned</v>
      </c>
    </row>
    <row r="1426" spans="5:34" ht="12.75" customHeight="1" thickTop="1" thickBot="1" x14ac:dyDescent="0.3">
      <c r="E1426" s="11">
        <v>25463</v>
      </c>
      <c r="F1426" s="12" t="s">
        <v>56</v>
      </c>
      <c r="G1426" s="12">
        <v>0</v>
      </c>
      <c r="H1426" s="12">
        <v>175.99</v>
      </c>
      <c r="I1426" s="12">
        <v>4.99</v>
      </c>
      <c r="J1426" s="12">
        <v>2521</v>
      </c>
      <c r="K1426" s="7" t="str">
        <f>IF(COUNTIF(Table1[Customer ID],Table1[[#This Row],[Customer ID]])&gt;1,"Repeat Customer","One-Time Customer")</f>
        <v>One-Time Customer</v>
      </c>
      <c r="L1426" s="12" t="s">
        <v>2364</v>
      </c>
      <c r="M1426" s="12" t="s">
        <v>49</v>
      </c>
      <c r="N1426" s="12" t="s">
        <v>40</v>
      </c>
      <c r="O1426" s="12" t="s">
        <v>77</v>
      </c>
      <c r="P1426" s="12" t="s">
        <v>78</v>
      </c>
      <c r="Q1426" s="12" t="s">
        <v>59</v>
      </c>
      <c r="R1426" s="12" t="s">
        <v>139</v>
      </c>
      <c r="S1426" s="12">
        <v>0.59</v>
      </c>
      <c r="T1426" s="7">
        <f>Table1[[#This Row],[Profit]]/Table1[[#This Row],[Sales]]</f>
        <v>0.69</v>
      </c>
      <c r="U1426" s="12" t="s">
        <v>33</v>
      </c>
      <c r="V1426" s="12" t="s">
        <v>61</v>
      </c>
      <c r="W1426" s="12" t="s">
        <v>130</v>
      </c>
      <c r="X1426" s="12" t="s">
        <v>2365</v>
      </c>
      <c r="Y1426" s="12">
        <v>75109</v>
      </c>
      <c r="Z1426" s="13">
        <v>42053</v>
      </c>
      <c r="AA1426" s="14" t="str">
        <f>TEXT(Table1[[#This Row],[Order Date]],"mmmm")</f>
        <v>February</v>
      </c>
      <c r="AB1426" s="8" t="str">
        <f>TEXT(Table1[[#This Row],[Order Date]],"yyyy")</f>
        <v>2015</v>
      </c>
      <c r="AC1426" s="13">
        <v>42056</v>
      </c>
      <c r="AD1426" s="12">
        <v>1656.6554999999998</v>
      </c>
      <c r="AE1426" s="12">
        <v>15</v>
      </c>
      <c r="AF1426" s="12">
        <v>2400.9499999999998</v>
      </c>
      <c r="AG1426" s="12">
        <v>87032</v>
      </c>
      <c r="AH1426" s="7" t="str">
        <f>IF(COUNTIF(Returns!$A$2:$A$1635,Orders!AG1426)&gt;0,"Returned","Not Returned")</f>
        <v>Not Returned</v>
      </c>
    </row>
    <row r="1427" spans="5:34" ht="12.75" customHeight="1" thickTop="1" thickBot="1" x14ac:dyDescent="0.3">
      <c r="E1427" s="9">
        <v>18218</v>
      </c>
      <c r="F1427" s="2" t="s">
        <v>56</v>
      </c>
      <c r="G1427" s="2">
        <v>0.04</v>
      </c>
      <c r="H1427" s="2">
        <v>1360.14</v>
      </c>
      <c r="I1427" s="2">
        <v>14.7</v>
      </c>
      <c r="J1427" s="2">
        <v>2522</v>
      </c>
      <c r="K1427" s="7" t="str">
        <f>IF(COUNTIF(Table1[Customer ID],Table1[[#This Row],[Customer ID]])&gt;1,"Repeat Customer","One-Time Customer")</f>
        <v>One-Time Customer</v>
      </c>
      <c r="L1427" s="2" t="s">
        <v>2366</v>
      </c>
      <c r="M1427" s="2" t="s">
        <v>39</v>
      </c>
      <c r="N1427" s="2" t="s">
        <v>40</v>
      </c>
      <c r="O1427" s="2" t="s">
        <v>77</v>
      </c>
      <c r="P1427" s="2" t="s">
        <v>85</v>
      </c>
      <c r="Q1427" s="2" t="s">
        <v>43</v>
      </c>
      <c r="R1427" s="2" t="s">
        <v>600</v>
      </c>
      <c r="S1427" s="2">
        <v>0.59</v>
      </c>
      <c r="T1427" s="7">
        <f>Table1[[#This Row],[Profit]]/Table1[[#This Row],[Sales]]</f>
        <v>0.36135724115266904</v>
      </c>
      <c r="U1427" s="2" t="s">
        <v>33</v>
      </c>
      <c r="V1427" s="2" t="s">
        <v>53</v>
      </c>
      <c r="W1427" s="2" t="s">
        <v>149</v>
      </c>
      <c r="X1427" s="2" t="s">
        <v>150</v>
      </c>
      <c r="Y1427" s="2">
        <v>5401</v>
      </c>
      <c r="Z1427" s="10">
        <v>42160</v>
      </c>
      <c r="AA1427" s="14" t="str">
        <f>TEXT(Table1[[#This Row],[Order Date]],"mmmm")</f>
        <v>June</v>
      </c>
      <c r="AB1427" s="8" t="str">
        <f>TEXT(Table1[[#This Row],[Order Date]],"yyyy")</f>
        <v>2015</v>
      </c>
      <c r="AC1427" s="10">
        <v>42163</v>
      </c>
      <c r="AD1427" s="2">
        <v>2639.0099999999998</v>
      </c>
      <c r="AE1427" s="2">
        <v>6</v>
      </c>
      <c r="AF1427" s="2">
        <v>7303.05</v>
      </c>
      <c r="AG1427" s="2">
        <v>87033</v>
      </c>
      <c r="AH1427" s="7" t="str">
        <f>IF(COUNTIF(Returns!$A$2:$A$1635,Orders!AG1427)&gt;0,"Returned","Not Returned")</f>
        <v>Not Returned</v>
      </c>
    </row>
    <row r="1428" spans="5:34" ht="12.75" customHeight="1" thickTop="1" thickBot="1" x14ac:dyDescent="0.3">
      <c r="E1428" s="11">
        <v>18866</v>
      </c>
      <c r="F1428" s="12" t="s">
        <v>47</v>
      </c>
      <c r="G1428" s="12">
        <v>0.01</v>
      </c>
      <c r="H1428" s="12">
        <v>2.16</v>
      </c>
      <c r="I1428" s="12">
        <v>6.05</v>
      </c>
      <c r="J1428" s="12">
        <v>2526</v>
      </c>
      <c r="K1428" s="7" t="str">
        <f>IF(COUNTIF(Table1[Customer ID],Table1[[#This Row],[Customer ID]])&gt;1,"Repeat Customer","One-Time Customer")</f>
        <v>One-Time Customer</v>
      </c>
      <c r="L1428" s="12" t="s">
        <v>2367</v>
      </c>
      <c r="M1428" s="12" t="s">
        <v>49</v>
      </c>
      <c r="N1428" s="12" t="s">
        <v>28</v>
      </c>
      <c r="O1428" s="12" t="s">
        <v>29</v>
      </c>
      <c r="P1428" s="12" t="s">
        <v>109</v>
      </c>
      <c r="Q1428" s="12" t="s">
        <v>59</v>
      </c>
      <c r="R1428" s="12" t="s">
        <v>1536</v>
      </c>
      <c r="S1428" s="12">
        <v>0.37</v>
      </c>
      <c r="T1428" s="7">
        <f>Table1[[#This Row],[Profit]]/Table1[[#This Row],[Sales]]</f>
        <v>6.8175710594315246</v>
      </c>
      <c r="U1428" s="12" t="s">
        <v>33</v>
      </c>
      <c r="V1428" s="12" t="s">
        <v>136</v>
      </c>
      <c r="W1428" s="12" t="s">
        <v>171</v>
      </c>
      <c r="X1428" s="12" t="s">
        <v>1479</v>
      </c>
      <c r="Y1428" s="12">
        <v>70506</v>
      </c>
      <c r="Z1428" s="13">
        <v>42147</v>
      </c>
      <c r="AA1428" s="14" t="str">
        <f>TEXT(Table1[[#This Row],[Order Date]],"mmmm")</f>
        <v>May</v>
      </c>
      <c r="AB1428" s="8" t="str">
        <f>TEXT(Table1[[#This Row],[Order Date]],"yyyy")</f>
        <v>2015</v>
      </c>
      <c r="AC1428" s="13">
        <v>42149</v>
      </c>
      <c r="AD1428" s="12">
        <v>395.76</v>
      </c>
      <c r="AE1428" s="12">
        <v>24</v>
      </c>
      <c r="AF1428" s="12">
        <v>58.05</v>
      </c>
      <c r="AG1428" s="12">
        <v>87208</v>
      </c>
      <c r="AH1428" s="7" t="str">
        <f>IF(COUNTIF(Returns!$A$2:$A$1635,Orders!AG1428)&gt;0,"Returned","Not Returned")</f>
        <v>Not Returned</v>
      </c>
    </row>
    <row r="1429" spans="5:34" ht="12.75" customHeight="1" thickTop="1" thickBot="1" x14ac:dyDescent="0.3">
      <c r="E1429" s="9">
        <v>18867</v>
      </c>
      <c r="F1429" s="2" t="s">
        <v>47</v>
      </c>
      <c r="G1429" s="2">
        <v>7.0000000000000007E-2</v>
      </c>
      <c r="H1429" s="2">
        <v>21.38</v>
      </c>
      <c r="I1429" s="2">
        <v>8.99</v>
      </c>
      <c r="J1429" s="2">
        <v>2527</v>
      </c>
      <c r="K1429" s="7" t="str">
        <f>IF(COUNTIF(Table1[Customer ID],Table1[[#This Row],[Customer ID]])&gt;1,"Repeat Customer","One-Time Customer")</f>
        <v>One-Time Customer</v>
      </c>
      <c r="L1429" s="2" t="s">
        <v>2368</v>
      </c>
      <c r="M1429" s="2" t="s">
        <v>49</v>
      </c>
      <c r="N1429" s="2" t="s">
        <v>28</v>
      </c>
      <c r="O1429" s="2" t="s">
        <v>29</v>
      </c>
      <c r="P1429" s="2" t="s">
        <v>30</v>
      </c>
      <c r="Q1429" s="2" t="s">
        <v>51</v>
      </c>
      <c r="R1429" s="2" t="s">
        <v>2199</v>
      </c>
      <c r="S1429" s="2">
        <v>0.59</v>
      </c>
      <c r="T1429" s="7">
        <f>Table1[[#This Row],[Profit]]/Table1[[#This Row],[Sales]]</f>
        <v>-0.57395104895104898</v>
      </c>
      <c r="U1429" s="2" t="s">
        <v>33</v>
      </c>
      <c r="V1429" s="2" t="s">
        <v>136</v>
      </c>
      <c r="W1429" s="2" t="s">
        <v>171</v>
      </c>
      <c r="X1429" s="2" t="s">
        <v>2369</v>
      </c>
      <c r="Y1429" s="2">
        <v>70601</v>
      </c>
      <c r="Z1429" s="10">
        <v>42147</v>
      </c>
      <c r="AA1429" s="14" t="str">
        <f>TEXT(Table1[[#This Row],[Order Date]],"mmmm")</f>
        <v>May</v>
      </c>
      <c r="AB1429" s="8" t="str">
        <f>TEXT(Table1[[#This Row],[Order Date]],"yyyy")</f>
        <v>2015</v>
      </c>
      <c r="AC1429" s="10">
        <v>42149</v>
      </c>
      <c r="AD1429" s="2">
        <v>-39.396000000000001</v>
      </c>
      <c r="AE1429" s="2">
        <v>3</v>
      </c>
      <c r="AF1429" s="2">
        <v>68.64</v>
      </c>
      <c r="AG1429" s="2">
        <v>87208</v>
      </c>
      <c r="AH1429" s="7" t="str">
        <f>IF(COUNTIF(Returns!$A$2:$A$1635,Orders!AG1429)&gt;0,"Returned","Not Returned")</f>
        <v>Not Returned</v>
      </c>
    </row>
    <row r="1430" spans="5:34" ht="12.75" customHeight="1" thickTop="1" thickBot="1" x14ac:dyDescent="0.3">
      <c r="E1430" s="11">
        <v>20254</v>
      </c>
      <c r="F1430" s="12" t="s">
        <v>25</v>
      </c>
      <c r="G1430" s="12">
        <v>0.04</v>
      </c>
      <c r="H1430" s="12">
        <v>40.98</v>
      </c>
      <c r="I1430" s="12">
        <v>6.5</v>
      </c>
      <c r="J1430" s="12">
        <v>2530</v>
      </c>
      <c r="K1430" s="7" t="str">
        <f>IF(COUNTIF(Table1[Customer ID],Table1[[#This Row],[Customer ID]])&gt;1,"Repeat Customer","One-Time Customer")</f>
        <v>One-Time Customer</v>
      </c>
      <c r="L1430" s="12" t="s">
        <v>2370</v>
      </c>
      <c r="M1430" s="12" t="s">
        <v>49</v>
      </c>
      <c r="N1430" s="12" t="s">
        <v>58</v>
      </c>
      <c r="O1430" s="12" t="s">
        <v>77</v>
      </c>
      <c r="P1430" s="12" t="s">
        <v>180</v>
      </c>
      <c r="Q1430" s="12" t="s">
        <v>59</v>
      </c>
      <c r="R1430" s="12" t="s">
        <v>1270</v>
      </c>
      <c r="S1430" s="12">
        <v>0.74</v>
      </c>
      <c r="T1430" s="7">
        <f>Table1[[#This Row],[Profit]]/Table1[[#This Row],[Sales]]</f>
        <v>-0.32302306276392251</v>
      </c>
      <c r="U1430" s="12" t="s">
        <v>33</v>
      </c>
      <c r="V1430" s="12" t="s">
        <v>34</v>
      </c>
      <c r="W1430" s="12" t="s">
        <v>45</v>
      </c>
      <c r="X1430" s="12" t="s">
        <v>2371</v>
      </c>
      <c r="Y1430" s="12">
        <v>92307</v>
      </c>
      <c r="Z1430" s="13">
        <v>42092</v>
      </c>
      <c r="AA1430" s="14" t="str">
        <f>TEXT(Table1[[#This Row],[Order Date]],"mmmm")</f>
        <v>March</v>
      </c>
      <c r="AB1430" s="8" t="str">
        <f>TEXT(Table1[[#This Row],[Order Date]],"yyyy")</f>
        <v>2015</v>
      </c>
      <c r="AC1430" s="13">
        <v>42093</v>
      </c>
      <c r="AD1430" s="12">
        <v>-89.5</v>
      </c>
      <c r="AE1430" s="12">
        <v>7</v>
      </c>
      <c r="AF1430" s="12">
        <v>277.07</v>
      </c>
      <c r="AG1430" s="12">
        <v>87451</v>
      </c>
      <c r="AH1430" s="7" t="str">
        <f>IF(COUNTIF(Returns!$A$2:$A$1635,Orders!AG1430)&gt;0,"Returned","Not Returned")</f>
        <v>Not Returned</v>
      </c>
    </row>
    <row r="1431" spans="5:34" ht="12.75" customHeight="1" thickTop="1" thickBot="1" x14ac:dyDescent="0.3">
      <c r="E1431" s="9">
        <v>23782</v>
      </c>
      <c r="F1431" s="2" t="s">
        <v>56</v>
      </c>
      <c r="G1431" s="2">
        <v>0.08</v>
      </c>
      <c r="H1431" s="2">
        <v>4</v>
      </c>
      <c r="I1431" s="2">
        <v>1.3</v>
      </c>
      <c r="J1431" s="2">
        <v>2531</v>
      </c>
      <c r="K1431" s="7" t="str">
        <f>IF(COUNTIF(Table1[Customer ID],Table1[[#This Row],[Customer ID]])&gt;1,"Repeat Customer","One-Time Customer")</f>
        <v>One-Time Customer</v>
      </c>
      <c r="L1431" s="2" t="s">
        <v>2372</v>
      </c>
      <c r="M1431" s="2" t="s">
        <v>49</v>
      </c>
      <c r="N1431" s="2" t="s">
        <v>58</v>
      </c>
      <c r="O1431" s="2" t="s">
        <v>29</v>
      </c>
      <c r="P1431" s="2" t="s">
        <v>93</v>
      </c>
      <c r="Q1431" s="2" t="s">
        <v>31</v>
      </c>
      <c r="R1431" s="2" t="s">
        <v>204</v>
      </c>
      <c r="S1431" s="2">
        <v>0.37</v>
      </c>
      <c r="T1431" s="7">
        <f>Table1[[#This Row],[Profit]]/Table1[[#This Row],[Sales]]</f>
        <v>0.54625889594152721</v>
      </c>
      <c r="U1431" s="2" t="s">
        <v>33</v>
      </c>
      <c r="V1431" s="2" t="s">
        <v>34</v>
      </c>
      <c r="W1431" s="2" t="s">
        <v>45</v>
      </c>
      <c r="X1431" s="2" t="s">
        <v>2373</v>
      </c>
      <c r="Y1431" s="2">
        <v>93422</v>
      </c>
      <c r="Z1431" s="10">
        <v>42126</v>
      </c>
      <c r="AA1431" s="14" t="str">
        <f>TEXT(Table1[[#This Row],[Order Date]],"mmmm")</f>
        <v>May</v>
      </c>
      <c r="AB1431" s="8" t="str">
        <f>TEXT(Table1[[#This Row],[Order Date]],"yyyy")</f>
        <v>2015</v>
      </c>
      <c r="AC1431" s="10">
        <v>42128</v>
      </c>
      <c r="AD1431" s="2">
        <v>28.4</v>
      </c>
      <c r="AE1431" s="2">
        <v>14</v>
      </c>
      <c r="AF1431" s="2">
        <v>51.99</v>
      </c>
      <c r="AG1431" s="2">
        <v>87452</v>
      </c>
      <c r="AH1431" s="7" t="str">
        <f>IF(COUNTIF(Returns!$A$2:$A$1635,Orders!AG1431)&gt;0,"Returned","Not Returned")</f>
        <v>Not Returned</v>
      </c>
    </row>
    <row r="1432" spans="5:34" ht="12.75" customHeight="1" thickTop="1" thickBot="1" x14ac:dyDescent="0.3">
      <c r="E1432" s="11">
        <v>20255</v>
      </c>
      <c r="F1432" s="12" t="s">
        <v>25</v>
      </c>
      <c r="G1432" s="12">
        <v>0.05</v>
      </c>
      <c r="H1432" s="12">
        <v>35.99</v>
      </c>
      <c r="I1432" s="12">
        <v>3.3</v>
      </c>
      <c r="J1432" s="12">
        <v>2534</v>
      </c>
      <c r="K1432" s="7" t="str">
        <f>IF(COUNTIF(Table1[Customer ID],Table1[[#This Row],[Customer ID]])&gt;1,"Repeat Customer","One-Time Customer")</f>
        <v>One-Time Customer</v>
      </c>
      <c r="L1432" s="12" t="s">
        <v>2374</v>
      </c>
      <c r="M1432" s="12" t="s">
        <v>49</v>
      </c>
      <c r="N1432" s="12" t="s">
        <v>58</v>
      </c>
      <c r="O1432" s="12" t="s">
        <v>77</v>
      </c>
      <c r="P1432" s="12" t="s">
        <v>78</v>
      </c>
      <c r="Q1432" s="12" t="s">
        <v>51</v>
      </c>
      <c r="R1432" s="12" t="s">
        <v>1274</v>
      </c>
      <c r="S1432" s="12">
        <v>0.39</v>
      </c>
      <c r="T1432" s="7">
        <f>Table1[[#This Row],[Profit]]/Table1[[#This Row],[Sales]]</f>
        <v>0.69</v>
      </c>
      <c r="U1432" s="12" t="s">
        <v>33</v>
      </c>
      <c r="V1432" s="12" t="s">
        <v>53</v>
      </c>
      <c r="W1432" s="12" t="s">
        <v>188</v>
      </c>
      <c r="X1432" s="12" t="s">
        <v>450</v>
      </c>
      <c r="Y1432" s="12">
        <v>4401</v>
      </c>
      <c r="Z1432" s="13">
        <v>42092</v>
      </c>
      <c r="AA1432" s="14" t="str">
        <f>TEXT(Table1[[#This Row],[Order Date]],"mmmm")</f>
        <v>March</v>
      </c>
      <c r="AB1432" s="8" t="str">
        <f>TEXT(Table1[[#This Row],[Order Date]],"yyyy")</f>
        <v>2015</v>
      </c>
      <c r="AC1432" s="13">
        <v>42094</v>
      </c>
      <c r="AD1432" s="12">
        <v>103.27229999999999</v>
      </c>
      <c r="AE1432" s="12">
        <v>5</v>
      </c>
      <c r="AF1432" s="12">
        <v>149.66999999999999</v>
      </c>
      <c r="AG1432" s="12">
        <v>87451</v>
      </c>
      <c r="AH1432" s="7" t="str">
        <f>IF(COUNTIF(Returns!$A$2:$A$1635,Orders!AG1432)&gt;0,"Returned","Not Returned")</f>
        <v>Not Returned</v>
      </c>
    </row>
    <row r="1433" spans="5:34" ht="12.75" customHeight="1" thickTop="1" thickBot="1" x14ac:dyDescent="0.3">
      <c r="E1433" s="9">
        <v>22839</v>
      </c>
      <c r="F1433" s="2" t="s">
        <v>37</v>
      </c>
      <c r="G1433" s="2">
        <v>0.08</v>
      </c>
      <c r="H1433" s="2">
        <v>12.53</v>
      </c>
      <c r="I1433" s="2">
        <v>0.5</v>
      </c>
      <c r="J1433" s="2">
        <v>2539</v>
      </c>
      <c r="K1433" s="7" t="str">
        <f>IF(COUNTIF(Table1[Customer ID],Table1[[#This Row],[Customer ID]])&gt;1,"Repeat Customer","One-Time Customer")</f>
        <v>One-Time Customer</v>
      </c>
      <c r="L1433" s="2" t="s">
        <v>2375</v>
      </c>
      <c r="M1433" s="2" t="s">
        <v>49</v>
      </c>
      <c r="N1433" s="2" t="s">
        <v>40</v>
      </c>
      <c r="O1433" s="2" t="s">
        <v>29</v>
      </c>
      <c r="P1433" s="2" t="s">
        <v>134</v>
      </c>
      <c r="Q1433" s="2" t="s">
        <v>59</v>
      </c>
      <c r="R1433" s="2" t="s">
        <v>1664</v>
      </c>
      <c r="S1433" s="2">
        <v>0.38</v>
      </c>
      <c r="T1433" s="7">
        <f>Table1[[#This Row],[Profit]]/Table1[[#This Row],[Sales]]</f>
        <v>3.5305728314238949</v>
      </c>
      <c r="U1433" s="2" t="s">
        <v>33</v>
      </c>
      <c r="V1433" s="2" t="s">
        <v>136</v>
      </c>
      <c r="W1433" s="2" t="s">
        <v>362</v>
      </c>
      <c r="X1433" s="2" t="s">
        <v>2376</v>
      </c>
      <c r="Y1433" s="2">
        <v>32789</v>
      </c>
      <c r="Z1433" s="10">
        <v>42101</v>
      </c>
      <c r="AA1433" s="14" t="str">
        <f>TEXT(Table1[[#This Row],[Order Date]],"mmmm")</f>
        <v>April</v>
      </c>
      <c r="AB1433" s="8" t="str">
        <f>TEXT(Table1[[#This Row],[Order Date]],"yyyy")</f>
        <v>2015</v>
      </c>
      <c r="AC1433" s="10">
        <v>42102</v>
      </c>
      <c r="AD1433" s="2">
        <v>215.71799999999999</v>
      </c>
      <c r="AE1433" s="2">
        <v>5</v>
      </c>
      <c r="AF1433" s="2">
        <v>61.1</v>
      </c>
      <c r="AG1433" s="2">
        <v>91017</v>
      </c>
      <c r="AH1433" s="7" t="str">
        <f>IF(COUNTIF(Returns!$A$2:$A$1635,Orders!AG1433)&gt;0,"Returned","Not Returned")</f>
        <v>Not Returned</v>
      </c>
    </row>
    <row r="1434" spans="5:34" ht="12.75" customHeight="1" thickTop="1" thickBot="1" x14ac:dyDescent="0.3">
      <c r="E1434" s="11">
        <v>22840</v>
      </c>
      <c r="F1434" s="12" t="s">
        <v>37</v>
      </c>
      <c r="G1434" s="12">
        <v>0.02</v>
      </c>
      <c r="H1434" s="12">
        <v>178.47</v>
      </c>
      <c r="I1434" s="12">
        <v>19.989999999999998</v>
      </c>
      <c r="J1434" s="12">
        <v>2540</v>
      </c>
      <c r="K1434" s="7" t="str">
        <f>IF(COUNTIF(Table1[Customer ID],Table1[[#This Row],[Customer ID]])&gt;1,"Repeat Customer","One-Time Customer")</f>
        <v>One-Time Customer</v>
      </c>
      <c r="L1434" s="12" t="s">
        <v>2377</v>
      </c>
      <c r="M1434" s="12" t="s">
        <v>49</v>
      </c>
      <c r="N1434" s="12" t="s">
        <v>40</v>
      </c>
      <c r="O1434" s="12" t="s">
        <v>29</v>
      </c>
      <c r="P1434" s="12" t="s">
        <v>141</v>
      </c>
      <c r="Q1434" s="12" t="s">
        <v>59</v>
      </c>
      <c r="R1434" s="12" t="s">
        <v>528</v>
      </c>
      <c r="S1434" s="12">
        <v>0.55000000000000004</v>
      </c>
      <c r="T1434" s="7">
        <f>Table1[[#This Row],[Profit]]/Table1[[#This Row],[Sales]]</f>
        <v>0.55200866828337025</v>
      </c>
      <c r="U1434" s="12" t="s">
        <v>33</v>
      </c>
      <c r="V1434" s="12" t="s">
        <v>136</v>
      </c>
      <c r="W1434" s="12" t="s">
        <v>362</v>
      </c>
      <c r="X1434" s="12" t="s">
        <v>2378</v>
      </c>
      <c r="Y1434" s="12">
        <v>32708</v>
      </c>
      <c r="Z1434" s="13">
        <v>42101</v>
      </c>
      <c r="AA1434" s="14" t="str">
        <f>TEXT(Table1[[#This Row],[Order Date]],"mmmm")</f>
        <v>April</v>
      </c>
      <c r="AB1434" s="8" t="str">
        <f>TEXT(Table1[[#This Row],[Order Date]],"yyyy")</f>
        <v>2015</v>
      </c>
      <c r="AC1434" s="13">
        <v>42102</v>
      </c>
      <c r="AD1434" s="12">
        <v>106.98479999999999</v>
      </c>
      <c r="AE1434" s="12">
        <v>1</v>
      </c>
      <c r="AF1434" s="12">
        <v>193.81</v>
      </c>
      <c r="AG1434" s="12">
        <v>91017</v>
      </c>
      <c r="AH1434" s="7" t="str">
        <f>IF(COUNTIF(Returns!$A$2:$A$1635,Orders!AG1434)&gt;0,"Returned","Not Returned")</f>
        <v>Not Returned</v>
      </c>
    </row>
    <row r="1435" spans="5:34" ht="12.75" customHeight="1" thickTop="1" thickBot="1" x14ac:dyDescent="0.3">
      <c r="E1435" s="9">
        <v>19031</v>
      </c>
      <c r="F1435" s="2" t="s">
        <v>56</v>
      </c>
      <c r="G1435" s="2">
        <v>0.05</v>
      </c>
      <c r="H1435" s="2">
        <v>15.68</v>
      </c>
      <c r="I1435" s="2">
        <v>3.73</v>
      </c>
      <c r="J1435" s="2">
        <v>2543</v>
      </c>
      <c r="K1435" s="7" t="str">
        <f>IF(COUNTIF(Table1[Customer ID],Table1[[#This Row],[Customer ID]])&gt;1,"Repeat Customer","One-Time Customer")</f>
        <v>Repeat Customer</v>
      </c>
      <c r="L1435" s="2" t="s">
        <v>2379</v>
      </c>
      <c r="M1435" s="2" t="s">
        <v>49</v>
      </c>
      <c r="N1435" s="2" t="s">
        <v>58</v>
      </c>
      <c r="O1435" s="2" t="s">
        <v>41</v>
      </c>
      <c r="P1435" s="2" t="s">
        <v>50</v>
      </c>
      <c r="Q1435" s="2" t="s">
        <v>51</v>
      </c>
      <c r="R1435" s="2" t="s">
        <v>2380</v>
      </c>
      <c r="S1435" s="2">
        <v>0.46</v>
      </c>
      <c r="T1435" s="7">
        <f>Table1[[#This Row],[Profit]]/Table1[[#This Row],[Sales]]</f>
        <v>1.3748640671120086E-2</v>
      </c>
      <c r="U1435" s="2" t="s">
        <v>33</v>
      </c>
      <c r="V1435" s="2" t="s">
        <v>136</v>
      </c>
      <c r="W1435" s="2" t="s">
        <v>137</v>
      </c>
      <c r="X1435" s="2" t="s">
        <v>1567</v>
      </c>
      <c r="Y1435" s="2">
        <v>23223</v>
      </c>
      <c r="Z1435" s="10">
        <v>42166</v>
      </c>
      <c r="AA1435" s="14" t="str">
        <f>TEXT(Table1[[#This Row],[Order Date]],"mmmm")</f>
        <v>June</v>
      </c>
      <c r="AB1435" s="8" t="str">
        <f>TEXT(Table1[[#This Row],[Order Date]],"yyyy")</f>
        <v>2015</v>
      </c>
      <c r="AC1435" s="10">
        <v>42167</v>
      </c>
      <c r="AD1435" s="2">
        <v>3.54</v>
      </c>
      <c r="AE1435" s="2">
        <v>17</v>
      </c>
      <c r="AF1435" s="2">
        <v>257.48</v>
      </c>
      <c r="AG1435" s="2">
        <v>87917</v>
      </c>
      <c r="AH1435" s="7" t="str">
        <f>IF(COUNTIF(Returns!$A$2:$A$1635,Orders!AG1435)&gt;0,"Returned","Not Returned")</f>
        <v>Not Returned</v>
      </c>
    </row>
    <row r="1436" spans="5:34" ht="12.75" customHeight="1" thickTop="1" thickBot="1" x14ac:dyDescent="0.3">
      <c r="E1436" s="11">
        <v>19032</v>
      </c>
      <c r="F1436" s="12" t="s">
        <v>56</v>
      </c>
      <c r="G1436" s="12">
        <v>0.02</v>
      </c>
      <c r="H1436" s="12">
        <v>195.99</v>
      </c>
      <c r="I1436" s="12">
        <v>4.2</v>
      </c>
      <c r="J1436" s="12">
        <v>2543</v>
      </c>
      <c r="K1436" s="7" t="str">
        <f>IF(COUNTIF(Table1[Customer ID],Table1[[#This Row],[Customer ID]])&gt;1,"Repeat Customer","One-Time Customer")</f>
        <v>Repeat Customer</v>
      </c>
      <c r="L1436" s="12" t="s">
        <v>2379</v>
      </c>
      <c r="M1436" s="12" t="s">
        <v>49</v>
      </c>
      <c r="N1436" s="12" t="s">
        <v>58</v>
      </c>
      <c r="O1436" s="12" t="s">
        <v>77</v>
      </c>
      <c r="P1436" s="12" t="s">
        <v>78</v>
      </c>
      <c r="Q1436" s="12" t="s">
        <v>59</v>
      </c>
      <c r="R1436" s="12" t="s">
        <v>2220</v>
      </c>
      <c r="S1436" s="12">
        <v>0.56000000000000005</v>
      </c>
      <c r="T1436" s="7">
        <f>Table1[[#This Row],[Profit]]/Table1[[#This Row],[Sales]]</f>
        <v>1.2608490167418366E-2</v>
      </c>
      <c r="U1436" s="12" t="s">
        <v>33</v>
      </c>
      <c r="V1436" s="12" t="s">
        <v>136</v>
      </c>
      <c r="W1436" s="12" t="s">
        <v>137</v>
      </c>
      <c r="X1436" s="12" t="s">
        <v>1567</v>
      </c>
      <c r="Y1436" s="12">
        <v>23223</v>
      </c>
      <c r="Z1436" s="13">
        <v>42166</v>
      </c>
      <c r="AA1436" s="14" t="str">
        <f>TEXT(Table1[[#This Row],[Order Date]],"mmmm")</f>
        <v>June</v>
      </c>
      <c r="AB1436" s="8" t="str">
        <f>TEXT(Table1[[#This Row],[Order Date]],"yyyy")</f>
        <v>2015</v>
      </c>
      <c r="AC1436" s="13">
        <v>42167</v>
      </c>
      <c r="AD1436" s="12">
        <v>40.283999999999999</v>
      </c>
      <c r="AE1436" s="12">
        <v>19</v>
      </c>
      <c r="AF1436" s="12">
        <v>3194.99</v>
      </c>
      <c r="AG1436" s="12">
        <v>87917</v>
      </c>
      <c r="AH1436" s="7" t="str">
        <f>IF(COUNTIF(Returns!$A$2:$A$1635,Orders!AG1436)&gt;0,"Returned","Not Returned")</f>
        <v>Not Returned</v>
      </c>
    </row>
    <row r="1437" spans="5:34" ht="12.75" customHeight="1" thickTop="1" thickBot="1" x14ac:dyDescent="0.3">
      <c r="E1437" s="9">
        <v>19902</v>
      </c>
      <c r="F1437" s="2" t="s">
        <v>56</v>
      </c>
      <c r="G1437" s="2">
        <v>0.01</v>
      </c>
      <c r="H1437" s="2">
        <v>99.99</v>
      </c>
      <c r="I1437" s="2">
        <v>19.989999999999998</v>
      </c>
      <c r="J1437" s="2">
        <v>2545</v>
      </c>
      <c r="K1437" s="7" t="str">
        <f>IF(COUNTIF(Table1[Customer ID],Table1[[#This Row],[Customer ID]])&gt;1,"Repeat Customer","One-Time Customer")</f>
        <v>One-Time Customer</v>
      </c>
      <c r="L1437" s="2" t="s">
        <v>2381</v>
      </c>
      <c r="M1437" s="2" t="s">
        <v>27</v>
      </c>
      <c r="N1437" s="2" t="s">
        <v>40</v>
      </c>
      <c r="O1437" s="2" t="s">
        <v>77</v>
      </c>
      <c r="P1437" s="2" t="s">
        <v>85</v>
      </c>
      <c r="Q1437" s="2" t="s">
        <v>59</v>
      </c>
      <c r="R1437" s="2" t="s">
        <v>115</v>
      </c>
      <c r="S1437" s="2">
        <v>0.52</v>
      </c>
      <c r="T1437" s="7">
        <f>Table1[[#This Row],[Profit]]/Table1[[#This Row],[Sales]]</f>
        <v>0.44351167602719482</v>
      </c>
      <c r="U1437" s="2" t="s">
        <v>33</v>
      </c>
      <c r="V1437" s="2" t="s">
        <v>136</v>
      </c>
      <c r="W1437" s="2" t="s">
        <v>137</v>
      </c>
      <c r="X1437" s="2" t="s">
        <v>1193</v>
      </c>
      <c r="Y1437" s="2">
        <v>22153</v>
      </c>
      <c r="Z1437" s="10">
        <v>42073</v>
      </c>
      <c r="AA1437" s="14" t="str">
        <f>TEXT(Table1[[#This Row],[Order Date]],"mmmm")</f>
        <v>March</v>
      </c>
      <c r="AB1437" s="8" t="str">
        <f>TEXT(Table1[[#This Row],[Order Date]],"yyyy")</f>
        <v>2015</v>
      </c>
      <c r="AC1437" s="10">
        <v>42075</v>
      </c>
      <c r="AD1437" s="2">
        <v>90.024000000000001</v>
      </c>
      <c r="AE1437" s="2">
        <v>2</v>
      </c>
      <c r="AF1437" s="2">
        <v>202.98</v>
      </c>
      <c r="AG1437" s="2">
        <v>87915</v>
      </c>
      <c r="AH1437" s="7" t="str">
        <f>IF(COUNTIF(Returns!$A$2:$A$1635,Orders!AG1437)&gt;0,"Returned","Not Returned")</f>
        <v>Not Returned</v>
      </c>
    </row>
    <row r="1438" spans="5:34" ht="12.75" customHeight="1" thickTop="1" thickBot="1" x14ac:dyDescent="0.3">
      <c r="E1438" s="11">
        <v>25460</v>
      </c>
      <c r="F1438" s="12" t="s">
        <v>106</v>
      </c>
      <c r="G1438" s="12">
        <v>7.0000000000000007E-2</v>
      </c>
      <c r="H1438" s="12">
        <v>6.48</v>
      </c>
      <c r="I1438" s="12">
        <v>9.5399999999999991</v>
      </c>
      <c r="J1438" s="12">
        <v>2547</v>
      </c>
      <c r="K1438" s="7" t="str">
        <f>IF(COUNTIF(Table1[Customer ID],Table1[[#This Row],[Customer ID]])&gt;1,"Repeat Customer","One-Time Customer")</f>
        <v>One-Time Customer</v>
      </c>
      <c r="L1438" s="12" t="s">
        <v>2382</v>
      </c>
      <c r="M1438" s="12" t="s">
        <v>49</v>
      </c>
      <c r="N1438" s="12" t="s">
        <v>58</v>
      </c>
      <c r="O1438" s="12" t="s">
        <v>29</v>
      </c>
      <c r="P1438" s="12" t="s">
        <v>93</v>
      </c>
      <c r="Q1438" s="12" t="s">
        <v>59</v>
      </c>
      <c r="R1438" s="12" t="s">
        <v>2359</v>
      </c>
      <c r="S1438" s="12">
        <v>0.37</v>
      </c>
      <c r="T1438" s="7">
        <f>Table1[[#This Row],[Profit]]/Table1[[#This Row],[Sales]]</f>
        <v>0.20552486187845306</v>
      </c>
      <c r="U1438" s="12" t="s">
        <v>33</v>
      </c>
      <c r="V1438" s="12" t="s">
        <v>136</v>
      </c>
      <c r="W1438" s="12" t="s">
        <v>137</v>
      </c>
      <c r="X1438" s="12" t="s">
        <v>2383</v>
      </c>
      <c r="Y1438" s="12">
        <v>23464</v>
      </c>
      <c r="Z1438" s="13">
        <v>42113</v>
      </c>
      <c r="AA1438" s="14" t="str">
        <f>TEXT(Table1[[#This Row],[Order Date]],"mmmm")</f>
        <v>April</v>
      </c>
      <c r="AB1438" s="8" t="str">
        <f>TEXT(Table1[[#This Row],[Order Date]],"yyyy")</f>
        <v>2015</v>
      </c>
      <c r="AC1438" s="13">
        <v>42113</v>
      </c>
      <c r="AD1438" s="12">
        <v>2.2320000000000002</v>
      </c>
      <c r="AE1438" s="12">
        <v>1</v>
      </c>
      <c r="AF1438" s="12">
        <v>10.86</v>
      </c>
      <c r="AG1438" s="12">
        <v>87916</v>
      </c>
      <c r="AH1438" s="7" t="str">
        <f>IF(COUNTIF(Returns!$A$2:$A$1635,Orders!AG1438)&gt;0,"Returned","Not Returned")</f>
        <v>Not Returned</v>
      </c>
    </row>
    <row r="1439" spans="5:34" ht="12.75" customHeight="1" thickTop="1" thickBot="1" x14ac:dyDescent="0.3">
      <c r="E1439" s="9">
        <v>6525</v>
      </c>
      <c r="F1439" s="2" t="s">
        <v>106</v>
      </c>
      <c r="G1439" s="2">
        <v>0</v>
      </c>
      <c r="H1439" s="2">
        <v>35.99</v>
      </c>
      <c r="I1439" s="2">
        <v>0.99</v>
      </c>
      <c r="J1439" s="2">
        <v>2548</v>
      </c>
      <c r="K1439" s="7" t="str">
        <f>IF(COUNTIF(Table1[Customer ID],Table1[[#This Row],[Customer ID]])&gt;1,"Repeat Customer","One-Time Customer")</f>
        <v>Repeat Customer</v>
      </c>
      <c r="L1439" s="2" t="s">
        <v>2384</v>
      </c>
      <c r="M1439" s="2" t="s">
        <v>49</v>
      </c>
      <c r="N1439" s="2" t="s">
        <v>58</v>
      </c>
      <c r="O1439" s="2" t="s">
        <v>77</v>
      </c>
      <c r="P1439" s="2" t="s">
        <v>78</v>
      </c>
      <c r="Q1439" s="2" t="s">
        <v>51</v>
      </c>
      <c r="R1439" s="2" t="s">
        <v>2385</v>
      </c>
      <c r="S1439" s="2">
        <v>0.35</v>
      </c>
      <c r="T1439" s="7">
        <f>Table1[[#This Row],[Profit]]/Table1[[#This Row],[Sales]]</f>
        <v>0.56853550085613536</v>
      </c>
      <c r="U1439" s="2" t="s">
        <v>33</v>
      </c>
      <c r="V1439" s="2" t="s">
        <v>34</v>
      </c>
      <c r="W1439" s="2" t="s">
        <v>45</v>
      </c>
      <c r="X1439" s="2" t="s">
        <v>663</v>
      </c>
      <c r="Y1439" s="2">
        <v>90068</v>
      </c>
      <c r="Z1439" s="10">
        <v>42098</v>
      </c>
      <c r="AA1439" s="14" t="str">
        <f>TEXT(Table1[[#This Row],[Order Date]],"mmmm")</f>
        <v>April</v>
      </c>
      <c r="AB1439" s="8" t="str">
        <f>TEXT(Table1[[#This Row],[Order Date]],"yyyy")</f>
        <v>2015</v>
      </c>
      <c r="AC1439" s="10">
        <v>42105</v>
      </c>
      <c r="AD1439" s="2">
        <v>840.05099999999993</v>
      </c>
      <c r="AE1439" s="2">
        <v>46</v>
      </c>
      <c r="AF1439" s="2">
        <v>1477.57</v>
      </c>
      <c r="AG1439" s="2">
        <v>46436</v>
      </c>
      <c r="AH1439" s="7" t="str">
        <f>IF(COUNTIF(Returns!$A$2:$A$1635,Orders!AG1439)&gt;0,"Returned","Not Returned")</f>
        <v>Not Returned</v>
      </c>
    </row>
    <row r="1440" spans="5:34" ht="12.75" customHeight="1" thickTop="1" thickBot="1" x14ac:dyDescent="0.3">
      <c r="E1440" s="11">
        <v>5777</v>
      </c>
      <c r="F1440" s="12" t="s">
        <v>106</v>
      </c>
      <c r="G1440" s="12">
        <v>0.05</v>
      </c>
      <c r="H1440" s="12">
        <v>30.98</v>
      </c>
      <c r="I1440" s="12">
        <v>9.18</v>
      </c>
      <c r="J1440" s="12">
        <v>2548</v>
      </c>
      <c r="K1440" s="7" t="str">
        <f>IF(COUNTIF(Table1[Customer ID],Table1[[#This Row],[Customer ID]])&gt;1,"Repeat Customer","One-Time Customer")</f>
        <v>Repeat Customer</v>
      </c>
      <c r="L1440" s="12" t="s">
        <v>2384</v>
      </c>
      <c r="M1440" s="12" t="s">
        <v>27</v>
      </c>
      <c r="N1440" s="12" t="s">
        <v>58</v>
      </c>
      <c r="O1440" s="12" t="s">
        <v>29</v>
      </c>
      <c r="P1440" s="12" t="s">
        <v>93</v>
      </c>
      <c r="Q1440" s="12" t="s">
        <v>59</v>
      </c>
      <c r="R1440" s="12" t="s">
        <v>2357</v>
      </c>
      <c r="S1440" s="12">
        <v>0.4</v>
      </c>
      <c r="T1440" s="7">
        <f>Table1[[#This Row],[Profit]]/Table1[[#This Row],[Sales]]</f>
        <v>0.1607941615004316</v>
      </c>
      <c r="U1440" s="12" t="s">
        <v>33</v>
      </c>
      <c r="V1440" s="12" t="s">
        <v>34</v>
      </c>
      <c r="W1440" s="12" t="s">
        <v>45</v>
      </c>
      <c r="X1440" s="12" t="s">
        <v>663</v>
      </c>
      <c r="Y1440" s="12">
        <v>90068</v>
      </c>
      <c r="Z1440" s="13">
        <v>42115</v>
      </c>
      <c r="AA1440" s="14" t="str">
        <f>TEXT(Table1[[#This Row],[Order Date]],"mmmm")</f>
        <v>April</v>
      </c>
      <c r="AB1440" s="8" t="str">
        <f>TEXT(Table1[[#This Row],[Order Date]],"yyyy")</f>
        <v>2015</v>
      </c>
      <c r="AC1440" s="13">
        <v>42115</v>
      </c>
      <c r="AD1440" s="12">
        <v>61.47</v>
      </c>
      <c r="AE1440" s="12">
        <v>12</v>
      </c>
      <c r="AF1440" s="12">
        <v>382.29</v>
      </c>
      <c r="AG1440" s="12">
        <v>40997</v>
      </c>
      <c r="AH1440" s="7" t="str">
        <f>IF(COUNTIF(Returns!$A$2:$A$1635,Orders!AG1440)&gt;0,"Returned","Not Returned")</f>
        <v>Not Returned</v>
      </c>
    </row>
    <row r="1441" spans="5:34" ht="12.75" customHeight="1" thickTop="1" thickBot="1" x14ac:dyDescent="0.3">
      <c r="E1441" s="9">
        <v>5778</v>
      </c>
      <c r="F1441" s="2" t="s">
        <v>106</v>
      </c>
      <c r="G1441" s="2">
        <v>0.05</v>
      </c>
      <c r="H1441" s="2">
        <v>22.99</v>
      </c>
      <c r="I1441" s="2">
        <v>8.99</v>
      </c>
      <c r="J1441" s="2">
        <v>2548</v>
      </c>
      <c r="K1441" s="7" t="str">
        <f>IF(COUNTIF(Table1[Customer ID],Table1[[#This Row],[Customer ID]])&gt;1,"Repeat Customer","One-Time Customer")</f>
        <v>Repeat Customer</v>
      </c>
      <c r="L1441" s="2" t="s">
        <v>2384</v>
      </c>
      <c r="M1441" s="2" t="s">
        <v>49</v>
      </c>
      <c r="N1441" s="2" t="s">
        <v>58</v>
      </c>
      <c r="O1441" s="2" t="s">
        <v>29</v>
      </c>
      <c r="P1441" s="2" t="s">
        <v>30</v>
      </c>
      <c r="Q1441" s="2" t="s">
        <v>51</v>
      </c>
      <c r="R1441" s="2" t="s">
        <v>2386</v>
      </c>
      <c r="S1441" s="2">
        <v>0.56999999999999995</v>
      </c>
      <c r="T1441" s="7">
        <f>Table1[[#This Row],[Profit]]/Table1[[#This Row],[Sales]]</f>
        <v>2.072039376687005E-2</v>
      </c>
      <c r="U1441" s="2" t="s">
        <v>33</v>
      </c>
      <c r="V1441" s="2" t="s">
        <v>34</v>
      </c>
      <c r="W1441" s="2" t="s">
        <v>45</v>
      </c>
      <c r="X1441" s="2" t="s">
        <v>663</v>
      </c>
      <c r="Y1441" s="2">
        <v>90068</v>
      </c>
      <c r="Z1441" s="10">
        <v>42115</v>
      </c>
      <c r="AA1441" s="14" t="str">
        <f>TEXT(Table1[[#This Row],[Order Date]],"mmmm")</f>
        <v>April</v>
      </c>
      <c r="AB1441" s="8" t="str">
        <f>TEXT(Table1[[#This Row],[Order Date]],"yyyy")</f>
        <v>2015</v>
      </c>
      <c r="AC1441" s="10">
        <v>42122</v>
      </c>
      <c r="AD1441" s="2">
        <v>18.27</v>
      </c>
      <c r="AE1441" s="2">
        <v>37</v>
      </c>
      <c r="AF1441" s="2">
        <v>881.74</v>
      </c>
      <c r="AG1441" s="2">
        <v>40997</v>
      </c>
      <c r="AH1441" s="7" t="str">
        <f>IF(COUNTIF(Returns!$A$2:$A$1635,Orders!AG1441)&gt;0,"Returned","Not Returned")</f>
        <v>Not Returned</v>
      </c>
    </row>
    <row r="1442" spans="5:34" ht="12.75" customHeight="1" thickTop="1" thickBot="1" x14ac:dyDescent="0.3">
      <c r="E1442" s="11">
        <v>5780</v>
      </c>
      <c r="F1442" s="12" t="s">
        <v>106</v>
      </c>
      <c r="G1442" s="12">
        <v>0.04</v>
      </c>
      <c r="H1442" s="12">
        <v>212.6</v>
      </c>
      <c r="I1442" s="12">
        <v>110.2</v>
      </c>
      <c r="J1442" s="12">
        <v>2548</v>
      </c>
      <c r="K1442" s="7" t="str">
        <f>IF(COUNTIF(Table1[Customer ID],Table1[[#This Row],[Customer ID]])&gt;1,"Repeat Customer","One-Time Customer")</f>
        <v>Repeat Customer</v>
      </c>
      <c r="L1442" s="12" t="s">
        <v>2384</v>
      </c>
      <c r="M1442" s="12" t="s">
        <v>39</v>
      </c>
      <c r="N1442" s="12" t="s">
        <v>58</v>
      </c>
      <c r="O1442" s="12" t="s">
        <v>41</v>
      </c>
      <c r="P1442" s="12" t="s">
        <v>152</v>
      </c>
      <c r="Q1442" s="12" t="s">
        <v>121</v>
      </c>
      <c r="R1442" s="12" t="s">
        <v>1348</v>
      </c>
      <c r="S1442" s="12">
        <v>0.73</v>
      </c>
      <c r="T1442" s="7">
        <f>Table1[[#This Row],[Profit]]/Table1[[#This Row],[Sales]]</f>
        <v>-6.9579888355917649E-2</v>
      </c>
      <c r="U1442" s="12" t="s">
        <v>33</v>
      </c>
      <c r="V1442" s="12" t="s">
        <v>34</v>
      </c>
      <c r="W1442" s="12" t="s">
        <v>45</v>
      </c>
      <c r="X1442" s="12" t="s">
        <v>663</v>
      </c>
      <c r="Y1442" s="12">
        <v>90068</v>
      </c>
      <c r="Z1442" s="13">
        <v>42115</v>
      </c>
      <c r="AA1442" s="14" t="str">
        <f>TEXT(Table1[[#This Row],[Order Date]],"mmmm")</f>
        <v>April</v>
      </c>
      <c r="AB1442" s="8" t="str">
        <f>TEXT(Table1[[#This Row],[Order Date]],"yyyy")</f>
        <v>2015</v>
      </c>
      <c r="AC1442" s="13">
        <v>42119</v>
      </c>
      <c r="AD1442" s="12">
        <v>-513.79042000000004</v>
      </c>
      <c r="AE1442" s="12">
        <v>33</v>
      </c>
      <c r="AF1442" s="12">
        <v>7384.18</v>
      </c>
      <c r="AG1442" s="12">
        <v>40997</v>
      </c>
      <c r="AH1442" s="7" t="str">
        <f>IF(COUNTIF(Returns!$A$2:$A$1635,Orders!AG1442)&gt;0,"Returned","Not Returned")</f>
        <v>Not Returned</v>
      </c>
    </row>
    <row r="1443" spans="5:34" ht="12.75" customHeight="1" thickTop="1" thickBot="1" x14ac:dyDescent="0.3">
      <c r="E1443" s="9">
        <v>4204</v>
      </c>
      <c r="F1443" s="2" t="s">
        <v>37</v>
      </c>
      <c r="G1443" s="2">
        <v>0.09</v>
      </c>
      <c r="H1443" s="2">
        <v>5.98</v>
      </c>
      <c r="I1443" s="2">
        <v>1.67</v>
      </c>
      <c r="J1443" s="2">
        <v>2548</v>
      </c>
      <c r="K1443" s="7" t="str">
        <f>IF(COUNTIF(Table1[Customer ID],Table1[[#This Row],[Customer ID]])&gt;1,"Repeat Customer","One-Time Customer")</f>
        <v>Repeat Customer</v>
      </c>
      <c r="L1443" s="2" t="s">
        <v>2384</v>
      </c>
      <c r="M1443" s="2" t="s">
        <v>49</v>
      </c>
      <c r="N1443" s="2" t="s">
        <v>58</v>
      </c>
      <c r="O1443" s="2" t="s">
        <v>29</v>
      </c>
      <c r="P1443" s="2" t="s">
        <v>30</v>
      </c>
      <c r="Q1443" s="2" t="s">
        <v>31</v>
      </c>
      <c r="R1443" s="2" t="s">
        <v>2387</v>
      </c>
      <c r="S1443" s="2">
        <v>0.51</v>
      </c>
      <c r="T1443" s="7">
        <f>Table1[[#This Row],[Profit]]/Table1[[#This Row],[Sales]]</f>
        <v>5.3250345781466119E-2</v>
      </c>
      <c r="U1443" s="2" t="s">
        <v>33</v>
      </c>
      <c r="V1443" s="2" t="s">
        <v>34</v>
      </c>
      <c r="W1443" s="2" t="s">
        <v>45</v>
      </c>
      <c r="X1443" s="2" t="s">
        <v>663</v>
      </c>
      <c r="Y1443" s="2">
        <v>90068</v>
      </c>
      <c r="Z1443" s="10">
        <v>42159</v>
      </c>
      <c r="AA1443" s="14" t="str">
        <f>TEXT(Table1[[#This Row],[Order Date]],"mmmm")</f>
        <v>June</v>
      </c>
      <c r="AB1443" s="8" t="str">
        <f>TEXT(Table1[[#This Row],[Order Date]],"yyyy")</f>
        <v>2015</v>
      </c>
      <c r="AC1443" s="10">
        <v>42162</v>
      </c>
      <c r="AD1443" s="2">
        <v>23.87</v>
      </c>
      <c r="AE1443" s="2">
        <v>81</v>
      </c>
      <c r="AF1443" s="2">
        <v>448.26</v>
      </c>
      <c r="AG1443" s="2">
        <v>29889</v>
      </c>
      <c r="AH1443" s="7" t="str">
        <f>IF(COUNTIF(Returns!$A$2:$A$1635,Orders!AG1443)&gt;0,"Returned","Not Returned")</f>
        <v>Not Returned</v>
      </c>
    </row>
    <row r="1444" spans="5:34" ht="12.75" customHeight="1" thickTop="1" thickBot="1" x14ac:dyDescent="0.3">
      <c r="E1444" s="11">
        <v>23777</v>
      </c>
      <c r="F1444" s="12" t="s">
        <v>106</v>
      </c>
      <c r="G1444" s="12">
        <v>0.05</v>
      </c>
      <c r="H1444" s="12">
        <v>30.98</v>
      </c>
      <c r="I1444" s="12">
        <v>9.18</v>
      </c>
      <c r="J1444" s="12">
        <v>2549</v>
      </c>
      <c r="K1444" s="7" t="str">
        <f>IF(COUNTIF(Table1[Customer ID],Table1[[#This Row],[Customer ID]])&gt;1,"Repeat Customer","One-Time Customer")</f>
        <v>Repeat Customer</v>
      </c>
      <c r="L1444" s="12" t="s">
        <v>2388</v>
      </c>
      <c r="M1444" s="12" t="s">
        <v>27</v>
      </c>
      <c r="N1444" s="12" t="s">
        <v>58</v>
      </c>
      <c r="O1444" s="12" t="s">
        <v>29</v>
      </c>
      <c r="P1444" s="12" t="s">
        <v>93</v>
      </c>
      <c r="Q1444" s="12" t="s">
        <v>59</v>
      </c>
      <c r="R1444" s="12" t="s">
        <v>2357</v>
      </c>
      <c r="S1444" s="12">
        <v>0.4</v>
      </c>
      <c r="T1444" s="7">
        <f>Table1[[#This Row],[Profit]]/Table1[[#This Row],[Sales]]</f>
        <v>0.6431934707544209</v>
      </c>
      <c r="U1444" s="12" t="s">
        <v>33</v>
      </c>
      <c r="V1444" s="12" t="s">
        <v>53</v>
      </c>
      <c r="W1444" s="12" t="s">
        <v>154</v>
      </c>
      <c r="X1444" s="12" t="s">
        <v>2389</v>
      </c>
      <c r="Y1444" s="12">
        <v>43213</v>
      </c>
      <c r="Z1444" s="13">
        <v>42115</v>
      </c>
      <c r="AA1444" s="14" t="str">
        <f>TEXT(Table1[[#This Row],[Order Date]],"mmmm")</f>
        <v>April</v>
      </c>
      <c r="AB1444" s="8" t="str">
        <f>TEXT(Table1[[#This Row],[Order Date]],"yyyy")</f>
        <v>2015</v>
      </c>
      <c r="AC1444" s="13">
        <v>42115</v>
      </c>
      <c r="AD1444" s="12">
        <v>61.47</v>
      </c>
      <c r="AE1444" s="12">
        <v>3</v>
      </c>
      <c r="AF1444" s="12">
        <v>95.57</v>
      </c>
      <c r="AG1444" s="12">
        <v>88657</v>
      </c>
      <c r="AH1444" s="7" t="str">
        <f>IF(COUNTIF(Returns!$A$2:$A$1635,Orders!AG1444)&gt;0,"Returned","Not Returned")</f>
        <v>Not Returned</v>
      </c>
    </row>
    <row r="1445" spans="5:34" ht="12.75" customHeight="1" thickTop="1" thickBot="1" x14ac:dyDescent="0.3">
      <c r="E1445" s="9">
        <v>23778</v>
      </c>
      <c r="F1445" s="2" t="s">
        <v>106</v>
      </c>
      <c r="G1445" s="2">
        <v>0.05</v>
      </c>
      <c r="H1445" s="2">
        <v>22.99</v>
      </c>
      <c r="I1445" s="2">
        <v>8.99</v>
      </c>
      <c r="J1445" s="2">
        <v>2549</v>
      </c>
      <c r="K1445" s="7" t="str">
        <f>IF(COUNTIF(Table1[Customer ID],Table1[[#This Row],[Customer ID]])&gt;1,"Repeat Customer","One-Time Customer")</f>
        <v>Repeat Customer</v>
      </c>
      <c r="L1445" s="2" t="s">
        <v>2388</v>
      </c>
      <c r="M1445" s="2" t="s">
        <v>49</v>
      </c>
      <c r="N1445" s="2" t="s">
        <v>58</v>
      </c>
      <c r="O1445" s="2" t="s">
        <v>29</v>
      </c>
      <c r="P1445" s="2" t="s">
        <v>30</v>
      </c>
      <c r="Q1445" s="2" t="s">
        <v>51</v>
      </c>
      <c r="R1445" s="2" t="s">
        <v>2386</v>
      </c>
      <c r="S1445" s="2">
        <v>0.56999999999999995</v>
      </c>
      <c r="T1445" s="7">
        <f>Table1[[#This Row],[Profit]]/Table1[[#This Row],[Sales]]</f>
        <v>8.5182767624020883E-2</v>
      </c>
      <c r="U1445" s="2" t="s">
        <v>33</v>
      </c>
      <c r="V1445" s="2" t="s">
        <v>53</v>
      </c>
      <c r="W1445" s="2" t="s">
        <v>154</v>
      </c>
      <c r="X1445" s="2" t="s">
        <v>2389</v>
      </c>
      <c r="Y1445" s="2">
        <v>43213</v>
      </c>
      <c r="Z1445" s="10">
        <v>42115</v>
      </c>
      <c r="AA1445" s="14" t="str">
        <f>TEXT(Table1[[#This Row],[Order Date]],"mmmm")</f>
        <v>April</v>
      </c>
      <c r="AB1445" s="8" t="str">
        <f>TEXT(Table1[[#This Row],[Order Date]],"yyyy")</f>
        <v>2015</v>
      </c>
      <c r="AC1445" s="10">
        <v>42122</v>
      </c>
      <c r="AD1445" s="2">
        <v>18.27</v>
      </c>
      <c r="AE1445" s="2">
        <v>9</v>
      </c>
      <c r="AF1445" s="2">
        <v>214.48</v>
      </c>
      <c r="AG1445" s="2">
        <v>88657</v>
      </c>
      <c r="AH1445" s="7" t="str">
        <f>IF(COUNTIF(Returns!$A$2:$A$1635,Orders!AG1445)&gt;0,"Returned","Not Returned")</f>
        <v>Not Returned</v>
      </c>
    </row>
    <row r="1446" spans="5:34" ht="12.75" customHeight="1" thickTop="1" thickBot="1" x14ac:dyDescent="0.3">
      <c r="E1446" s="11">
        <v>23780</v>
      </c>
      <c r="F1446" s="12" t="s">
        <v>106</v>
      </c>
      <c r="G1446" s="12">
        <v>0.04</v>
      </c>
      <c r="H1446" s="12">
        <v>212.6</v>
      </c>
      <c r="I1446" s="12">
        <v>110.2</v>
      </c>
      <c r="J1446" s="12">
        <v>2549</v>
      </c>
      <c r="K1446" s="7" t="str">
        <f>IF(COUNTIF(Table1[Customer ID],Table1[[#This Row],[Customer ID]])&gt;1,"Repeat Customer","One-Time Customer")</f>
        <v>Repeat Customer</v>
      </c>
      <c r="L1446" s="12" t="s">
        <v>2388</v>
      </c>
      <c r="M1446" s="12" t="s">
        <v>39</v>
      </c>
      <c r="N1446" s="12" t="s">
        <v>58</v>
      </c>
      <c r="O1446" s="12" t="s">
        <v>41</v>
      </c>
      <c r="P1446" s="12" t="s">
        <v>152</v>
      </c>
      <c r="Q1446" s="12" t="s">
        <v>121</v>
      </c>
      <c r="R1446" s="12" t="s">
        <v>1348</v>
      </c>
      <c r="S1446" s="12">
        <v>0.73</v>
      </c>
      <c r="T1446" s="7">
        <f>Table1[[#This Row],[Profit]]/Table1[[#This Row],[Sales]]</f>
        <v>-0.2870177196804648</v>
      </c>
      <c r="U1446" s="12" t="s">
        <v>33</v>
      </c>
      <c r="V1446" s="12" t="s">
        <v>53</v>
      </c>
      <c r="W1446" s="12" t="s">
        <v>154</v>
      </c>
      <c r="X1446" s="12" t="s">
        <v>2389</v>
      </c>
      <c r="Y1446" s="12">
        <v>43213</v>
      </c>
      <c r="Z1446" s="13">
        <v>42115</v>
      </c>
      <c r="AA1446" s="14" t="str">
        <f>TEXT(Table1[[#This Row],[Order Date]],"mmmm")</f>
        <v>April</v>
      </c>
      <c r="AB1446" s="8" t="str">
        <f>TEXT(Table1[[#This Row],[Order Date]],"yyyy")</f>
        <v>2015</v>
      </c>
      <c r="AC1446" s="13">
        <v>42119</v>
      </c>
      <c r="AD1446" s="12">
        <v>-513.79042000000004</v>
      </c>
      <c r="AE1446" s="12">
        <v>8</v>
      </c>
      <c r="AF1446" s="12">
        <v>1790.1</v>
      </c>
      <c r="AG1446" s="12">
        <v>88657</v>
      </c>
      <c r="AH1446" s="7" t="str">
        <f>IF(COUNTIF(Returns!$A$2:$A$1635,Orders!AG1446)&gt;0,"Returned","Not Returned")</f>
        <v>Not Returned</v>
      </c>
    </row>
    <row r="1447" spans="5:34" ht="12.75" customHeight="1" thickTop="1" thickBot="1" x14ac:dyDescent="0.3">
      <c r="E1447" s="9">
        <v>22204</v>
      </c>
      <c r="F1447" s="2" t="s">
        <v>37</v>
      </c>
      <c r="G1447" s="2">
        <v>0.09</v>
      </c>
      <c r="H1447" s="2">
        <v>5.98</v>
      </c>
      <c r="I1447" s="2">
        <v>1.67</v>
      </c>
      <c r="J1447" s="2">
        <v>2549</v>
      </c>
      <c r="K1447" s="7" t="str">
        <f>IF(COUNTIF(Table1[Customer ID],Table1[[#This Row],[Customer ID]])&gt;1,"Repeat Customer","One-Time Customer")</f>
        <v>Repeat Customer</v>
      </c>
      <c r="L1447" s="2" t="s">
        <v>2388</v>
      </c>
      <c r="M1447" s="2" t="s">
        <v>49</v>
      </c>
      <c r="N1447" s="2" t="s">
        <v>58</v>
      </c>
      <c r="O1447" s="2" t="s">
        <v>29</v>
      </c>
      <c r="P1447" s="2" t="s">
        <v>30</v>
      </c>
      <c r="Q1447" s="2" t="s">
        <v>31</v>
      </c>
      <c r="R1447" s="2" t="s">
        <v>2387</v>
      </c>
      <c r="S1447" s="2">
        <v>0.51</v>
      </c>
      <c r="T1447" s="7">
        <f>Table1[[#This Row],[Profit]]/Table1[[#This Row],[Sales]]</f>
        <v>0.3235001807011203</v>
      </c>
      <c r="U1447" s="2" t="s">
        <v>33</v>
      </c>
      <c r="V1447" s="2" t="s">
        <v>53</v>
      </c>
      <c r="W1447" s="2" t="s">
        <v>154</v>
      </c>
      <c r="X1447" s="2" t="s">
        <v>2389</v>
      </c>
      <c r="Y1447" s="2">
        <v>43213</v>
      </c>
      <c r="Z1447" s="10">
        <v>42159</v>
      </c>
      <c r="AA1447" s="14" t="str">
        <f>TEXT(Table1[[#This Row],[Order Date]],"mmmm")</f>
        <v>June</v>
      </c>
      <c r="AB1447" s="8" t="str">
        <f>TEXT(Table1[[#This Row],[Order Date]],"yyyy")</f>
        <v>2015</v>
      </c>
      <c r="AC1447" s="10">
        <v>42162</v>
      </c>
      <c r="AD1447" s="2">
        <v>35.805</v>
      </c>
      <c r="AE1447" s="2">
        <v>20</v>
      </c>
      <c r="AF1447" s="2">
        <v>110.68</v>
      </c>
      <c r="AG1447" s="2">
        <v>88658</v>
      </c>
      <c r="AH1447" s="7" t="str">
        <f>IF(COUNTIF(Returns!$A$2:$A$1635,Orders!AG1447)&gt;0,"Returned","Not Returned")</f>
        <v>Not Returned</v>
      </c>
    </row>
    <row r="1448" spans="5:34" ht="12.75" customHeight="1" thickTop="1" thickBot="1" x14ac:dyDescent="0.3">
      <c r="E1448" s="11">
        <v>24525</v>
      </c>
      <c r="F1448" s="12" t="s">
        <v>106</v>
      </c>
      <c r="G1448" s="12">
        <v>0</v>
      </c>
      <c r="H1448" s="12">
        <v>35.99</v>
      </c>
      <c r="I1448" s="12">
        <v>0.99</v>
      </c>
      <c r="J1448" s="12">
        <v>2551</v>
      </c>
      <c r="K1448" s="7" t="str">
        <f>IF(COUNTIF(Table1[Customer ID],Table1[[#This Row],[Customer ID]])&gt;1,"Repeat Customer","One-Time Customer")</f>
        <v>One-Time Customer</v>
      </c>
      <c r="L1448" s="12" t="s">
        <v>2390</v>
      </c>
      <c r="M1448" s="12" t="s">
        <v>49</v>
      </c>
      <c r="N1448" s="12" t="s">
        <v>58</v>
      </c>
      <c r="O1448" s="12" t="s">
        <v>77</v>
      </c>
      <c r="P1448" s="12" t="s">
        <v>78</v>
      </c>
      <c r="Q1448" s="12" t="s">
        <v>51</v>
      </c>
      <c r="R1448" s="12" t="s">
        <v>2385</v>
      </c>
      <c r="S1448" s="12">
        <v>0.35</v>
      </c>
      <c r="T1448" s="7">
        <f>Table1[[#This Row],[Profit]]/Table1[[#This Row],[Sales]]</f>
        <v>0.69</v>
      </c>
      <c r="U1448" s="12" t="s">
        <v>33</v>
      </c>
      <c r="V1448" s="12" t="s">
        <v>53</v>
      </c>
      <c r="W1448" s="12" t="s">
        <v>234</v>
      </c>
      <c r="X1448" s="12" t="s">
        <v>2391</v>
      </c>
      <c r="Y1448" s="12">
        <v>17403</v>
      </c>
      <c r="Z1448" s="13">
        <v>42098</v>
      </c>
      <c r="AA1448" s="14" t="str">
        <f>TEXT(Table1[[#This Row],[Order Date]],"mmmm")</f>
        <v>April</v>
      </c>
      <c r="AB1448" s="8" t="str">
        <f>TEXT(Table1[[#This Row],[Order Date]],"yyyy")</f>
        <v>2015</v>
      </c>
      <c r="AC1448" s="13">
        <v>42105</v>
      </c>
      <c r="AD1448" s="12">
        <v>265.96049999999997</v>
      </c>
      <c r="AE1448" s="12">
        <v>12</v>
      </c>
      <c r="AF1448" s="12">
        <v>385.45</v>
      </c>
      <c r="AG1448" s="12">
        <v>88656</v>
      </c>
      <c r="AH1448" s="7" t="str">
        <f>IF(COUNTIF(Returns!$A$2:$A$1635,Orders!AG1448)&gt;0,"Returned","Not Returned")</f>
        <v>Not Returned</v>
      </c>
    </row>
    <row r="1449" spans="5:34" ht="12.75" customHeight="1" thickTop="1" thickBot="1" x14ac:dyDescent="0.3">
      <c r="E1449" s="9">
        <v>18130</v>
      </c>
      <c r="F1449" s="2" t="s">
        <v>56</v>
      </c>
      <c r="G1449" s="2">
        <v>0.03</v>
      </c>
      <c r="H1449" s="2">
        <v>12.53</v>
      </c>
      <c r="I1449" s="2">
        <v>7.17</v>
      </c>
      <c r="J1449" s="2">
        <v>2553</v>
      </c>
      <c r="K1449" s="7" t="str">
        <f>IF(COUNTIF(Table1[Customer ID],Table1[[#This Row],[Customer ID]])&gt;1,"Repeat Customer","One-Time Customer")</f>
        <v>One-Time Customer</v>
      </c>
      <c r="L1449" s="2" t="s">
        <v>2392</v>
      </c>
      <c r="M1449" s="2" t="s">
        <v>49</v>
      </c>
      <c r="N1449" s="2" t="s">
        <v>40</v>
      </c>
      <c r="O1449" s="2" t="s">
        <v>29</v>
      </c>
      <c r="P1449" s="2" t="s">
        <v>109</v>
      </c>
      <c r="Q1449" s="2" t="s">
        <v>59</v>
      </c>
      <c r="R1449" s="2" t="s">
        <v>2393</v>
      </c>
      <c r="S1449" s="2">
        <v>0.38</v>
      </c>
      <c r="T1449" s="7">
        <f>Table1[[#This Row],[Profit]]/Table1[[#This Row],[Sales]]</f>
        <v>-1.0517857142857143</v>
      </c>
      <c r="U1449" s="2" t="s">
        <v>33</v>
      </c>
      <c r="V1449" s="2" t="s">
        <v>61</v>
      </c>
      <c r="W1449" s="2" t="s">
        <v>1858</v>
      </c>
      <c r="X1449" s="2" t="s">
        <v>2394</v>
      </c>
      <c r="Y1449" s="2">
        <v>53142</v>
      </c>
      <c r="Z1449" s="10">
        <v>42047</v>
      </c>
      <c r="AA1449" s="14" t="str">
        <f>TEXT(Table1[[#This Row],[Order Date]],"mmmm")</f>
        <v>February</v>
      </c>
      <c r="AB1449" s="8" t="str">
        <f>TEXT(Table1[[#This Row],[Order Date]],"yyyy")</f>
        <v>2015</v>
      </c>
      <c r="AC1449" s="10">
        <v>42048</v>
      </c>
      <c r="AD1449" s="2">
        <v>-20.320500000000003</v>
      </c>
      <c r="AE1449" s="2">
        <v>1</v>
      </c>
      <c r="AF1449" s="2">
        <v>19.32</v>
      </c>
      <c r="AG1449" s="2">
        <v>86528</v>
      </c>
      <c r="AH1449" s="7" t="str">
        <f>IF(COUNTIF(Returns!$A$2:$A$1635,Orders!AG1449)&gt;0,"Returned","Not Returned")</f>
        <v>Not Returned</v>
      </c>
    </row>
    <row r="1450" spans="5:34" ht="12.75" customHeight="1" thickTop="1" thickBot="1" x14ac:dyDescent="0.3">
      <c r="E1450" s="11">
        <v>23666</v>
      </c>
      <c r="F1450" s="12" t="s">
        <v>106</v>
      </c>
      <c r="G1450" s="12">
        <v>0.1</v>
      </c>
      <c r="H1450" s="12">
        <v>2.6</v>
      </c>
      <c r="I1450" s="12">
        <v>2.4</v>
      </c>
      <c r="J1450" s="12">
        <v>2555</v>
      </c>
      <c r="K1450" s="7" t="str">
        <f>IF(COUNTIF(Table1[Customer ID],Table1[[#This Row],[Customer ID]])&gt;1,"Repeat Customer","One-Time Customer")</f>
        <v>Repeat Customer</v>
      </c>
      <c r="L1450" s="12" t="s">
        <v>2395</v>
      </c>
      <c r="M1450" s="12" t="s">
        <v>49</v>
      </c>
      <c r="N1450" s="12" t="s">
        <v>40</v>
      </c>
      <c r="O1450" s="12" t="s">
        <v>29</v>
      </c>
      <c r="P1450" s="12" t="s">
        <v>30</v>
      </c>
      <c r="Q1450" s="12" t="s">
        <v>31</v>
      </c>
      <c r="R1450" s="12" t="s">
        <v>1023</v>
      </c>
      <c r="S1450" s="12">
        <v>0.57999999999999996</v>
      </c>
      <c r="T1450" s="7">
        <f>Table1[[#This Row],[Profit]]/Table1[[#This Row],[Sales]]</f>
        <v>-2.9249169435215943</v>
      </c>
      <c r="U1450" s="12" t="s">
        <v>33</v>
      </c>
      <c r="V1450" s="12" t="s">
        <v>61</v>
      </c>
      <c r="W1450" s="12" t="s">
        <v>1858</v>
      </c>
      <c r="X1450" s="12" t="s">
        <v>1279</v>
      </c>
      <c r="Y1450" s="12">
        <v>53711</v>
      </c>
      <c r="Z1450" s="13">
        <v>42013</v>
      </c>
      <c r="AA1450" s="14" t="str">
        <f>TEXT(Table1[[#This Row],[Order Date]],"mmmm")</f>
        <v>January</v>
      </c>
      <c r="AB1450" s="8" t="str">
        <f>TEXT(Table1[[#This Row],[Order Date]],"yyyy")</f>
        <v>2015</v>
      </c>
      <c r="AC1450" s="13">
        <v>42018</v>
      </c>
      <c r="AD1450" s="12">
        <v>-88.039999999999992</v>
      </c>
      <c r="AE1450" s="12">
        <v>12</v>
      </c>
      <c r="AF1450" s="12">
        <v>30.1</v>
      </c>
      <c r="AG1450" s="12">
        <v>86527</v>
      </c>
      <c r="AH1450" s="7" t="str">
        <f>IF(COUNTIF(Returns!$A$2:$A$1635,Orders!AG1450)&gt;0,"Returned","Not Returned")</f>
        <v>Not Returned</v>
      </c>
    </row>
    <row r="1451" spans="5:34" ht="12.75" customHeight="1" thickTop="1" thickBot="1" x14ac:dyDescent="0.3">
      <c r="E1451" s="9">
        <v>23583</v>
      </c>
      <c r="F1451" s="2" t="s">
        <v>47</v>
      </c>
      <c r="G1451" s="2">
        <v>0</v>
      </c>
      <c r="H1451" s="2">
        <v>12.97</v>
      </c>
      <c r="I1451" s="2">
        <v>1.49</v>
      </c>
      <c r="J1451" s="2">
        <v>2555</v>
      </c>
      <c r="K1451" s="7" t="str">
        <f>IF(COUNTIF(Table1[Customer ID],Table1[[#This Row],[Customer ID]])&gt;1,"Repeat Customer","One-Time Customer")</f>
        <v>Repeat Customer</v>
      </c>
      <c r="L1451" s="2" t="s">
        <v>2395</v>
      </c>
      <c r="M1451" s="2" t="s">
        <v>49</v>
      </c>
      <c r="N1451" s="2" t="s">
        <v>40</v>
      </c>
      <c r="O1451" s="2" t="s">
        <v>29</v>
      </c>
      <c r="P1451" s="2" t="s">
        <v>109</v>
      </c>
      <c r="Q1451" s="2" t="s">
        <v>59</v>
      </c>
      <c r="R1451" s="2" t="s">
        <v>1433</v>
      </c>
      <c r="S1451" s="2">
        <v>0.35</v>
      </c>
      <c r="T1451" s="7">
        <f>Table1[[#This Row],[Profit]]/Table1[[#This Row],[Sales]]</f>
        <v>0.69</v>
      </c>
      <c r="U1451" s="2" t="s">
        <v>33</v>
      </c>
      <c r="V1451" s="2" t="s">
        <v>61</v>
      </c>
      <c r="W1451" s="2" t="s">
        <v>1858</v>
      </c>
      <c r="X1451" s="2" t="s">
        <v>1279</v>
      </c>
      <c r="Y1451" s="2">
        <v>53711</v>
      </c>
      <c r="Z1451" s="10">
        <v>42037</v>
      </c>
      <c r="AA1451" s="14" t="str">
        <f>TEXT(Table1[[#This Row],[Order Date]],"mmmm")</f>
        <v>February</v>
      </c>
      <c r="AB1451" s="8" t="str">
        <f>TEXT(Table1[[#This Row],[Order Date]],"yyyy")</f>
        <v>2015</v>
      </c>
      <c r="AC1451" s="10">
        <v>42038</v>
      </c>
      <c r="AD1451" s="2">
        <v>180.23489999999998</v>
      </c>
      <c r="AE1451" s="2">
        <v>19</v>
      </c>
      <c r="AF1451" s="2">
        <v>261.20999999999998</v>
      </c>
      <c r="AG1451" s="2">
        <v>86529</v>
      </c>
      <c r="AH1451" s="7" t="str">
        <f>IF(COUNTIF(Returns!$A$2:$A$1635,Orders!AG1451)&gt;0,"Returned","Not Returned")</f>
        <v>Not Returned</v>
      </c>
    </row>
    <row r="1452" spans="5:34" ht="12.75" customHeight="1" thickTop="1" thickBot="1" x14ac:dyDescent="0.3">
      <c r="E1452" s="11">
        <v>23584</v>
      </c>
      <c r="F1452" s="12" t="s">
        <v>47</v>
      </c>
      <c r="G1452" s="12">
        <v>0.06</v>
      </c>
      <c r="H1452" s="12">
        <v>4.91</v>
      </c>
      <c r="I1452" s="12">
        <v>0.5</v>
      </c>
      <c r="J1452" s="12">
        <v>2555</v>
      </c>
      <c r="K1452" s="7" t="str">
        <f>IF(COUNTIF(Table1[Customer ID],Table1[[#This Row],[Customer ID]])&gt;1,"Repeat Customer","One-Time Customer")</f>
        <v>Repeat Customer</v>
      </c>
      <c r="L1452" s="12" t="s">
        <v>2395</v>
      </c>
      <c r="M1452" s="12" t="s">
        <v>49</v>
      </c>
      <c r="N1452" s="12" t="s">
        <v>40</v>
      </c>
      <c r="O1452" s="12" t="s">
        <v>29</v>
      </c>
      <c r="P1452" s="12" t="s">
        <v>134</v>
      </c>
      <c r="Q1452" s="12" t="s">
        <v>59</v>
      </c>
      <c r="R1452" s="12" t="s">
        <v>1561</v>
      </c>
      <c r="S1452" s="12">
        <v>0.36</v>
      </c>
      <c r="T1452" s="7">
        <f>Table1[[#This Row],[Profit]]/Table1[[#This Row],[Sales]]</f>
        <v>0.69</v>
      </c>
      <c r="U1452" s="12" t="s">
        <v>33</v>
      </c>
      <c r="V1452" s="12" t="s">
        <v>61</v>
      </c>
      <c r="W1452" s="12" t="s">
        <v>1858</v>
      </c>
      <c r="X1452" s="12" t="s">
        <v>1279</v>
      </c>
      <c r="Y1452" s="12">
        <v>53711</v>
      </c>
      <c r="Z1452" s="13">
        <v>42037</v>
      </c>
      <c r="AA1452" s="14" t="str">
        <f>TEXT(Table1[[#This Row],[Order Date]],"mmmm")</f>
        <v>February</v>
      </c>
      <c r="AB1452" s="8" t="str">
        <f>TEXT(Table1[[#This Row],[Order Date]],"yyyy")</f>
        <v>2015</v>
      </c>
      <c r="AC1452" s="13">
        <v>42037</v>
      </c>
      <c r="AD1452" s="12">
        <v>29.525099999999998</v>
      </c>
      <c r="AE1452" s="12">
        <v>9</v>
      </c>
      <c r="AF1452" s="12">
        <v>42.79</v>
      </c>
      <c r="AG1452" s="12">
        <v>86529</v>
      </c>
      <c r="AH1452" s="7" t="str">
        <f>IF(COUNTIF(Returns!$A$2:$A$1635,Orders!AG1452)&gt;0,"Returned","Not Returned")</f>
        <v>Not Returned</v>
      </c>
    </row>
    <row r="1453" spans="5:34" ht="12.75" customHeight="1" thickTop="1" thickBot="1" x14ac:dyDescent="0.3">
      <c r="E1453" s="9">
        <v>19840</v>
      </c>
      <c r="F1453" s="2" t="s">
        <v>37</v>
      </c>
      <c r="G1453" s="2">
        <v>0.03</v>
      </c>
      <c r="H1453" s="2">
        <v>160.97999999999999</v>
      </c>
      <c r="I1453" s="2">
        <v>30</v>
      </c>
      <c r="J1453" s="2">
        <v>2561</v>
      </c>
      <c r="K1453" s="7" t="str">
        <f>IF(COUNTIF(Table1[Customer ID],Table1[[#This Row],[Customer ID]])&gt;1,"Repeat Customer","One-Time Customer")</f>
        <v>Repeat Customer</v>
      </c>
      <c r="L1453" s="2" t="s">
        <v>2396</v>
      </c>
      <c r="M1453" s="2" t="s">
        <v>39</v>
      </c>
      <c r="N1453" s="2" t="s">
        <v>114</v>
      </c>
      <c r="O1453" s="2" t="s">
        <v>41</v>
      </c>
      <c r="P1453" s="2" t="s">
        <v>42</v>
      </c>
      <c r="Q1453" s="2" t="s">
        <v>43</v>
      </c>
      <c r="R1453" s="2" t="s">
        <v>177</v>
      </c>
      <c r="S1453" s="2">
        <v>0.62</v>
      </c>
      <c r="T1453" s="7">
        <f>Table1[[#This Row],[Profit]]/Table1[[#This Row],[Sales]]</f>
        <v>0.69000000000000006</v>
      </c>
      <c r="U1453" s="2" t="s">
        <v>33</v>
      </c>
      <c r="V1453" s="2" t="s">
        <v>53</v>
      </c>
      <c r="W1453" s="2" t="s">
        <v>71</v>
      </c>
      <c r="X1453" s="2" t="s">
        <v>2397</v>
      </c>
      <c r="Y1453" s="2">
        <v>10562</v>
      </c>
      <c r="Z1453" s="10">
        <v>42085</v>
      </c>
      <c r="AA1453" s="14" t="str">
        <f>TEXT(Table1[[#This Row],[Order Date]],"mmmm")</f>
        <v>March</v>
      </c>
      <c r="AB1453" s="8" t="str">
        <f>TEXT(Table1[[#This Row],[Order Date]],"yyyy")</f>
        <v>2015</v>
      </c>
      <c r="AC1453" s="10">
        <v>42088</v>
      </c>
      <c r="AD1453" s="2">
        <v>1261.4718</v>
      </c>
      <c r="AE1453" s="2">
        <v>11</v>
      </c>
      <c r="AF1453" s="2">
        <v>1828.22</v>
      </c>
      <c r="AG1453" s="2">
        <v>86465</v>
      </c>
      <c r="AH1453" s="7" t="str">
        <f>IF(COUNTIF(Returns!$A$2:$A$1635,Orders!AG1453)&gt;0,"Returned","Not Returned")</f>
        <v>Not Returned</v>
      </c>
    </row>
    <row r="1454" spans="5:34" ht="12.75" customHeight="1" thickTop="1" thickBot="1" x14ac:dyDescent="0.3">
      <c r="E1454" s="11">
        <v>23161</v>
      </c>
      <c r="F1454" s="12" t="s">
        <v>37</v>
      </c>
      <c r="G1454" s="12">
        <v>7.0000000000000007E-2</v>
      </c>
      <c r="H1454" s="12">
        <v>3.98</v>
      </c>
      <c r="I1454" s="12">
        <v>5.26</v>
      </c>
      <c r="J1454" s="12">
        <v>2561</v>
      </c>
      <c r="K1454" s="7" t="str">
        <f>IF(COUNTIF(Table1[Customer ID],Table1[[#This Row],[Customer ID]])&gt;1,"Repeat Customer","One-Time Customer")</f>
        <v>Repeat Customer</v>
      </c>
      <c r="L1454" s="12" t="s">
        <v>2396</v>
      </c>
      <c r="M1454" s="12" t="s">
        <v>49</v>
      </c>
      <c r="N1454" s="12" t="s">
        <v>114</v>
      </c>
      <c r="O1454" s="12" t="s">
        <v>29</v>
      </c>
      <c r="P1454" s="12" t="s">
        <v>109</v>
      </c>
      <c r="Q1454" s="12" t="s">
        <v>59</v>
      </c>
      <c r="R1454" s="12" t="s">
        <v>1705</v>
      </c>
      <c r="S1454" s="12">
        <v>0.38</v>
      </c>
      <c r="T1454" s="7">
        <f>Table1[[#This Row],[Profit]]/Table1[[#This Row],[Sales]]</f>
        <v>-2.0142344642257308</v>
      </c>
      <c r="U1454" s="12" t="s">
        <v>33</v>
      </c>
      <c r="V1454" s="12" t="s">
        <v>53</v>
      </c>
      <c r="W1454" s="12" t="s">
        <v>71</v>
      </c>
      <c r="X1454" s="12" t="s">
        <v>2397</v>
      </c>
      <c r="Y1454" s="12">
        <v>10562</v>
      </c>
      <c r="Z1454" s="13">
        <v>42102</v>
      </c>
      <c r="AA1454" s="14" t="str">
        <f>TEXT(Table1[[#This Row],[Order Date]],"mmmm")</f>
        <v>April</v>
      </c>
      <c r="AB1454" s="8" t="str">
        <f>TEXT(Table1[[#This Row],[Order Date]],"yyyy")</f>
        <v>2015</v>
      </c>
      <c r="AC1454" s="13">
        <v>42104</v>
      </c>
      <c r="AD1454" s="12">
        <v>-59.963760000000001</v>
      </c>
      <c r="AE1454" s="12">
        <v>7</v>
      </c>
      <c r="AF1454" s="12">
        <v>29.77</v>
      </c>
      <c r="AG1454" s="12">
        <v>86466</v>
      </c>
      <c r="AH1454" s="7" t="str">
        <f>IF(COUNTIF(Returns!$A$2:$A$1635,Orders!AG1454)&gt;0,"Returned","Not Returned")</f>
        <v>Not Returned</v>
      </c>
    </row>
    <row r="1455" spans="5:34" ht="12.75" customHeight="1" thickTop="1" thickBot="1" x14ac:dyDescent="0.3">
      <c r="E1455" s="9">
        <v>23162</v>
      </c>
      <c r="F1455" s="2" t="s">
        <v>37</v>
      </c>
      <c r="G1455" s="2">
        <v>7.0000000000000007E-2</v>
      </c>
      <c r="H1455" s="2">
        <v>12.22</v>
      </c>
      <c r="I1455" s="2">
        <v>2.85</v>
      </c>
      <c r="J1455" s="2">
        <v>2561</v>
      </c>
      <c r="K1455" s="7" t="str">
        <f>IF(COUNTIF(Table1[Customer ID],Table1[[#This Row],[Customer ID]])&gt;1,"Repeat Customer","One-Time Customer")</f>
        <v>Repeat Customer</v>
      </c>
      <c r="L1455" s="2" t="s">
        <v>2396</v>
      </c>
      <c r="M1455" s="2" t="s">
        <v>49</v>
      </c>
      <c r="N1455" s="2" t="s">
        <v>114</v>
      </c>
      <c r="O1455" s="2" t="s">
        <v>41</v>
      </c>
      <c r="P1455" s="2" t="s">
        <v>50</v>
      </c>
      <c r="Q1455" s="2" t="s">
        <v>51</v>
      </c>
      <c r="R1455" s="2" t="s">
        <v>2398</v>
      </c>
      <c r="S1455" s="2">
        <v>0.55000000000000004</v>
      </c>
      <c r="T1455" s="7">
        <f>Table1[[#This Row],[Profit]]/Table1[[#This Row],[Sales]]</f>
        <v>0.60747876893810726</v>
      </c>
      <c r="U1455" s="2" t="s">
        <v>33</v>
      </c>
      <c r="V1455" s="2" t="s">
        <v>53</v>
      </c>
      <c r="W1455" s="2" t="s">
        <v>71</v>
      </c>
      <c r="X1455" s="2" t="s">
        <v>2397</v>
      </c>
      <c r="Y1455" s="2">
        <v>10562</v>
      </c>
      <c r="Z1455" s="10">
        <v>42102</v>
      </c>
      <c r="AA1455" s="14" t="str">
        <f>TEXT(Table1[[#This Row],[Order Date]],"mmmm")</f>
        <v>April</v>
      </c>
      <c r="AB1455" s="8" t="str">
        <f>TEXT(Table1[[#This Row],[Order Date]],"yyyy")</f>
        <v>2015</v>
      </c>
      <c r="AC1455" s="10">
        <v>42102</v>
      </c>
      <c r="AD1455" s="2">
        <v>89.4148</v>
      </c>
      <c r="AE1455" s="2">
        <v>12</v>
      </c>
      <c r="AF1455" s="2">
        <v>147.19</v>
      </c>
      <c r="AG1455" s="2">
        <v>86466</v>
      </c>
      <c r="AH1455" s="7" t="str">
        <f>IF(COUNTIF(Returns!$A$2:$A$1635,Orders!AG1455)&gt;0,"Returned","Not Returned")</f>
        <v>Not Returned</v>
      </c>
    </row>
    <row r="1456" spans="5:34" ht="12.75" customHeight="1" thickTop="1" thickBot="1" x14ac:dyDescent="0.3">
      <c r="E1456" s="11">
        <v>22374</v>
      </c>
      <c r="F1456" s="12" t="s">
        <v>37</v>
      </c>
      <c r="G1456" s="12">
        <v>0.08</v>
      </c>
      <c r="H1456" s="12">
        <v>4.55</v>
      </c>
      <c r="I1456" s="12">
        <v>1.49</v>
      </c>
      <c r="J1456" s="12">
        <v>2563</v>
      </c>
      <c r="K1456" s="7" t="str">
        <f>IF(COUNTIF(Table1[Customer ID],Table1[[#This Row],[Customer ID]])&gt;1,"Repeat Customer","One-Time Customer")</f>
        <v>One-Time Customer</v>
      </c>
      <c r="L1456" s="12" t="s">
        <v>2399</v>
      </c>
      <c r="M1456" s="12" t="s">
        <v>49</v>
      </c>
      <c r="N1456" s="12" t="s">
        <v>40</v>
      </c>
      <c r="O1456" s="12" t="s">
        <v>29</v>
      </c>
      <c r="P1456" s="12" t="s">
        <v>109</v>
      </c>
      <c r="Q1456" s="12" t="s">
        <v>59</v>
      </c>
      <c r="R1456" s="12" t="s">
        <v>1441</v>
      </c>
      <c r="S1456" s="12">
        <v>0.35</v>
      </c>
      <c r="T1456" s="7">
        <f>Table1[[#This Row],[Profit]]/Table1[[#This Row],[Sales]]</f>
        <v>0.69</v>
      </c>
      <c r="U1456" s="12" t="s">
        <v>33</v>
      </c>
      <c r="V1456" s="12" t="s">
        <v>61</v>
      </c>
      <c r="W1456" s="12" t="s">
        <v>62</v>
      </c>
      <c r="X1456" s="12" t="s">
        <v>2400</v>
      </c>
      <c r="Y1456" s="12">
        <v>55432</v>
      </c>
      <c r="Z1456" s="13">
        <v>42102</v>
      </c>
      <c r="AA1456" s="14" t="str">
        <f>TEXT(Table1[[#This Row],[Order Date]],"mmmm")</f>
        <v>April</v>
      </c>
      <c r="AB1456" s="8" t="str">
        <f>TEXT(Table1[[#This Row],[Order Date]],"yyyy")</f>
        <v>2015</v>
      </c>
      <c r="AC1456" s="13">
        <v>42103</v>
      </c>
      <c r="AD1456" s="12">
        <v>27.0273</v>
      </c>
      <c r="AE1456" s="12">
        <v>9</v>
      </c>
      <c r="AF1456" s="12">
        <v>39.17</v>
      </c>
      <c r="AG1456" s="12">
        <v>91447</v>
      </c>
      <c r="AH1456" s="7" t="str">
        <f>IF(COUNTIF(Returns!$A$2:$A$1635,Orders!AG1456)&gt;0,"Returned","Not Returned")</f>
        <v>Not Returned</v>
      </c>
    </row>
    <row r="1457" spans="5:34" ht="12.75" customHeight="1" thickTop="1" thickBot="1" x14ac:dyDescent="0.3">
      <c r="E1457" s="9">
        <v>25095</v>
      </c>
      <c r="F1457" s="2" t="s">
        <v>47</v>
      </c>
      <c r="G1457" s="2">
        <v>0</v>
      </c>
      <c r="H1457" s="2">
        <v>4.37</v>
      </c>
      <c r="I1457" s="2">
        <v>5.15</v>
      </c>
      <c r="J1457" s="2">
        <v>2570</v>
      </c>
      <c r="K1457" s="7" t="str">
        <f>IF(COUNTIF(Table1[Customer ID],Table1[[#This Row],[Customer ID]])&gt;1,"Repeat Customer","One-Time Customer")</f>
        <v>Repeat Customer</v>
      </c>
      <c r="L1457" s="2" t="s">
        <v>2401</v>
      </c>
      <c r="M1457" s="2" t="s">
        <v>49</v>
      </c>
      <c r="N1457" s="2" t="s">
        <v>114</v>
      </c>
      <c r="O1457" s="2" t="s">
        <v>29</v>
      </c>
      <c r="P1457" s="2" t="s">
        <v>257</v>
      </c>
      <c r="Q1457" s="2" t="s">
        <v>59</v>
      </c>
      <c r="R1457" s="2" t="s">
        <v>994</v>
      </c>
      <c r="S1457" s="2">
        <v>0.59</v>
      </c>
      <c r="T1457" s="7">
        <f>Table1[[#This Row],[Profit]]/Table1[[#This Row],[Sales]]</f>
        <v>-1.710420034149118</v>
      </c>
      <c r="U1457" s="2" t="s">
        <v>33</v>
      </c>
      <c r="V1457" s="2" t="s">
        <v>34</v>
      </c>
      <c r="W1457" s="2" t="s">
        <v>45</v>
      </c>
      <c r="X1457" s="2" t="s">
        <v>2402</v>
      </c>
      <c r="Y1457" s="2">
        <v>95616</v>
      </c>
      <c r="Z1457" s="10">
        <v>42119</v>
      </c>
      <c r="AA1457" s="14" t="str">
        <f>TEXT(Table1[[#This Row],[Order Date]],"mmmm")</f>
        <v>April</v>
      </c>
      <c r="AB1457" s="8" t="str">
        <f>TEXT(Table1[[#This Row],[Order Date]],"yyyy")</f>
        <v>2015</v>
      </c>
      <c r="AC1457" s="10">
        <v>42121</v>
      </c>
      <c r="AD1457" s="2">
        <v>-150.2604</v>
      </c>
      <c r="AE1457" s="2">
        <v>19</v>
      </c>
      <c r="AF1457" s="2">
        <v>87.85</v>
      </c>
      <c r="AG1457" s="2">
        <v>90327</v>
      </c>
      <c r="AH1457" s="7" t="str">
        <f>IF(COUNTIF(Returns!$A$2:$A$1635,Orders!AG1457)&gt;0,"Returned","Not Returned")</f>
        <v>Not Returned</v>
      </c>
    </row>
    <row r="1458" spans="5:34" ht="12.75" customHeight="1" thickTop="1" thickBot="1" x14ac:dyDescent="0.3">
      <c r="E1458" s="11">
        <v>25096</v>
      </c>
      <c r="F1458" s="12" t="s">
        <v>47</v>
      </c>
      <c r="G1458" s="12">
        <v>0.01</v>
      </c>
      <c r="H1458" s="12">
        <v>500.98</v>
      </c>
      <c r="I1458" s="12">
        <v>56</v>
      </c>
      <c r="J1458" s="12">
        <v>2570</v>
      </c>
      <c r="K1458" s="7" t="str">
        <f>IF(COUNTIF(Table1[Customer ID],Table1[[#This Row],[Customer ID]])&gt;1,"Repeat Customer","One-Time Customer")</f>
        <v>Repeat Customer</v>
      </c>
      <c r="L1458" s="12" t="s">
        <v>2401</v>
      </c>
      <c r="M1458" s="12" t="s">
        <v>39</v>
      </c>
      <c r="N1458" s="12" t="s">
        <v>114</v>
      </c>
      <c r="O1458" s="12" t="s">
        <v>41</v>
      </c>
      <c r="P1458" s="12" t="s">
        <v>42</v>
      </c>
      <c r="Q1458" s="12" t="s">
        <v>43</v>
      </c>
      <c r="R1458" s="12" t="s">
        <v>44</v>
      </c>
      <c r="S1458" s="12">
        <v>0.6</v>
      </c>
      <c r="T1458" s="7">
        <f>Table1[[#This Row],[Profit]]/Table1[[#This Row],[Sales]]</f>
        <v>0.65940414260198699</v>
      </c>
      <c r="U1458" s="12" t="s">
        <v>33</v>
      </c>
      <c r="V1458" s="12" t="s">
        <v>34</v>
      </c>
      <c r="W1458" s="12" t="s">
        <v>45</v>
      </c>
      <c r="X1458" s="12" t="s">
        <v>2402</v>
      </c>
      <c r="Y1458" s="12">
        <v>95616</v>
      </c>
      <c r="Z1458" s="13">
        <v>42119</v>
      </c>
      <c r="AA1458" s="14" t="str">
        <f>TEXT(Table1[[#This Row],[Order Date]],"mmmm")</f>
        <v>April</v>
      </c>
      <c r="AB1458" s="8" t="str">
        <f>TEXT(Table1[[#This Row],[Order Date]],"yyyy")</f>
        <v>2015</v>
      </c>
      <c r="AC1458" s="13">
        <v>42120</v>
      </c>
      <c r="AD1458" s="12">
        <v>4899.1288000000004</v>
      </c>
      <c r="AE1458" s="12">
        <v>14</v>
      </c>
      <c r="AF1458" s="12">
        <v>7429.63</v>
      </c>
      <c r="AG1458" s="12">
        <v>90327</v>
      </c>
      <c r="AH1458" s="7" t="str">
        <f>IF(COUNTIF(Returns!$A$2:$A$1635,Orders!AG1458)&gt;0,"Returned","Not Returned")</f>
        <v>Not Returned</v>
      </c>
    </row>
    <row r="1459" spans="5:34" ht="12.75" customHeight="1" thickTop="1" thickBot="1" x14ac:dyDescent="0.3">
      <c r="E1459" s="9">
        <v>25097</v>
      </c>
      <c r="F1459" s="2" t="s">
        <v>47</v>
      </c>
      <c r="G1459" s="2">
        <v>0.02</v>
      </c>
      <c r="H1459" s="2">
        <v>12.58</v>
      </c>
      <c r="I1459" s="2">
        <v>5.16</v>
      </c>
      <c r="J1459" s="2">
        <v>2570</v>
      </c>
      <c r="K1459" s="7" t="str">
        <f>IF(COUNTIF(Table1[Customer ID],Table1[[#This Row],[Customer ID]])&gt;1,"Repeat Customer","One-Time Customer")</f>
        <v>Repeat Customer</v>
      </c>
      <c r="L1459" s="2" t="s">
        <v>2401</v>
      </c>
      <c r="M1459" s="2" t="s">
        <v>49</v>
      </c>
      <c r="N1459" s="2" t="s">
        <v>114</v>
      </c>
      <c r="O1459" s="2" t="s">
        <v>41</v>
      </c>
      <c r="P1459" s="2" t="s">
        <v>50</v>
      </c>
      <c r="Q1459" s="2" t="s">
        <v>59</v>
      </c>
      <c r="R1459" s="2" t="s">
        <v>2403</v>
      </c>
      <c r="S1459" s="2">
        <v>0.43</v>
      </c>
      <c r="T1459" s="7">
        <f>Table1[[#This Row],[Profit]]/Table1[[#This Row],[Sales]]</f>
        <v>0.1993490570243881</v>
      </c>
      <c r="U1459" s="2" t="s">
        <v>33</v>
      </c>
      <c r="V1459" s="2" t="s">
        <v>34</v>
      </c>
      <c r="W1459" s="2" t="s">
        <v>45</v>
      </c>
      <c r="X1459" s="2" t="s">
        <v>2402</v>
      </c>
      <c r="Y1459" s="2">
        <v>95616</v>
      </c>
      <c r="Z1459" s="10">
        <v>42119</v>
      </c>
      <c r="AA1459" s="14" t="str">
        <f>TEXT(Table1[[#This Row],[Order Date]],"mmmm")</f>
        <v>April</v>
      </c>
      <c r="AB1459" s="8" t="str">
        <f>TEXT(Table1[[#This Row],[Order Date]],"yyyy")</f>
        <v>2015</v>
      </c>
      <c r="AC1459" s="10">
        <v>42119</v>
      </c>
      <c r="AD1459" s="2">
        <v>44.712000000000003</v>
      </c>
      <c r="AE1459" s="2">
        <v>18</v>
      </c>
      <c r="AF1459" s="2">
        <v>224.29</v>
      </c>
      <c r="AG1459" s="2">
        <v>90327</v>
      </c>
      <c r="AH1459" s="7" t="str">
        <f>IF(COUNTIF(Returns!$A$2:$A$1635,Orders!AG1459)&gt;0,"Returned","Not Returned")</f>
        <v>Not Returned</v>
      </c>
    </row>
    <row r="1460" spans="5:34" ht="12.75" customHeight="1" thickTop="1" thickBot="1" x14ac:dyDescent="0.3">
      <c r="E1460" s="11">
        <v>25098</v>
      </c>
      <c r="F1460" s="12" t="s">
        <v>47</v>
      </c>
      <c r="G1460" s="12">
        <v>0.1</v>
      </c>
      <c r="H1460" s="12">
        <v>7.7</v>
      </c>
      <c r="I1460" s="12">
        <v>3.68</v>
      </c>
      <c r="J1460" s="12">
        <v>2570</v>
      </c>
      <c r="K1460" s="7" t="str">
        <f>IF(COUNTIF(Table1[Customer ID],Table1[[#This Row],[Customer ID]])&gt;1,"Repeat Customer","One-Time Customer")</f>
        <v>Repeat Customer</v>
      </c>
      <c r="L1460" s="12" t="s">
        <v>2401</v>
      </c>
      <c r="M1460" s="12" t="s">
        <v>49</v>
      </c>
      <c r="N1460" s="12" t="s">
        <v>114</v>
      </c>
      <c r="O1460" s="12" t="s">
        <v>41</v>
      </c>
      <c r="P1460" s="12" t="s">
        <v>50</v>
      </c>
      <c r="Q1460" s="12" t="s">
        <v>31</v>
      </c>
      <c r="R1460" s="12" t="s">
        <v>2404</v>
      </c>
      <c r="S1460" s="12">
        <v>0.52</v>
      </c>
      <c r="T1460" s="7">
        <f>Table1[[#This Row],[Profit]]/Table1[[#This Row],[Sales]]</f>
        <v>-0.44191406249999998</v>
      </c>
      <c r="U1460" s="12" t="s">
        <v>33</v>
      </c>
      <c r="V1460" s="12" t="s">
        <v>34</v>
      </c>
      <c r="W1460" s="12" t="s">
        <v>45</v>
      </c>
      <c r="X1460" s="12" t="s">
        <v>2402</v>
      </c>
      <c r="Y1460" s="12">
        <v>95616</v>
      </c>
      <c r="Z1460" s="13">
        <v>42119</v>
      </c>
      <c r="AA1460" s="14" t="str">
        <f>TEXT(Table1[[#This Row],[Order Date]],"mmmm")</f>
        <v>April</v>
      </c>
      <c r="AB1460" s="8" t="str">
        <f>TEXT(Table1[[#This Row],[Order Date]],"yyyy")</f>
        <v>2015</v>
      </c>
      <c r="AC1460" s="13">
        <v>42120</v>
      </c>
      <c r="AD1460" s="12">
        <v>-22.626000000000001</v>
      </c>
      <c r="AE1460" s="12">
        <v>7</v>
      </c>
      <c r="AF1460" s="12">
        <v>51.2</v>
      </c>
      <c r="AG1460" s="12">
        <v>90327</v>
      </c>
      <c r="AH1460" s="7" t="str">
        <f>IF(COUNTIF(Returns!$A$2:$A$1635,Orders!AG1460)&gt;0,"Returned","Not Returned")</f>
        <v>Not Returned</v>
      </c>
    </row>
    <row r="1461" spans="5:34" ht="12.75" customHeight="1" thickTop="1" thickBot="1" x14ac:dyDescent="0.3">
      <c r="E1461" s="9">
        <v>7096</v>
      </c>
      <c r="F1461" s="2" t="s">
        <v>47</v>
      </c>
      <c r="G1461" s="2">
        <v>0.01</v>
      </c>
      <c r="H1461" s="2">
        <v>500.98</v>
      </c>
      <c r="I1461" s="2">
        <v>56</v>
      </c>
      <c r="J1461" s="2">
        <v>2571</v>
      </c>
      <c r="K1461" s="7" t="str">
        <f>IF(COUNTIF(Table1[Customer ID],Table1[[#This Row],[Customer ID]])&gt;1,"Repeat Customer","One-Time Customer")</f>
        <v>Repeat Customer</v>
      </c>
      <c r="L1461" s="2" t="s">
        <v>2405</v>
      </c>
      <c r="M1461" s="2" t="s">
        <v>39</v>
      </c>
      <c r="N1461" s="2" t="s">
        <v>114</v>
      </c>
      <c r="O1461" s="2" t="s">
        <v>41</v>
      </c>
      <c r="P1461" s="2" t="s">
        <v>42</v>
      </c>
      <c r="Q1461" s="2" t="s">
        <v>43</v>
      </c>
      <c r="R1461" s="2" t="s">
        <v>44</v>
      </c>
      <c r="S1461" s="2">
        <v>0.6</v>
      </c>
      <c r="T1461" s="7">
        <f>Table1[[#This Row],[Profit]]/Table1[[#This Row],[Sales]]</f>
        <v>0.14334867841713572</v>
      </c>
      <c r="U1461" s="2" t="s">
        <v>33</v>
      </c>
      <c r="V1461" s="2" t="s">
        <v>53</v>
      </c>
      <c r="W1461" s="2" t="s">
        <v>71</v>
      </c>
      <c r="X1461" s="2" t="s">
        <v>90</v>
      </c>
      <c r="Y1461" s="2">
        <v>10165</v>
      </c>
      <c r="Z1461" s="10">
        <v>42119</v>
      </c>
      <c r="AA1461" s="14" t="str">
        <f>TEXT(Table1[[#This Row],[Order Date]],"mmmm")</f>
        <v>April</v>
      </c>
      <c r="AB1461" s="8" t="str">
        <f>TEXT(Table1[[#This Row],[Order Date]],"yyyy")</f>
        <v>2015</v>
      </c>
      <c r="AC1461" s="10">
        <v>42120</v>
      </c>
      <c r="AD1461" s="2">
        <v>4260.1120000000001</v>
      </c>
      <c r="AE1461" s="2">
        <v>56</v>
      </c>
      <c r="AF1461" s="2">
        <v>29718.53</v>
      </c>
      <c r="AG1461" s="2">
        <v>50656</v>
      </c>
      <c r="AH1461" s="7" t="str">
        <f>IF(COUNTIF(Returns!$A$2:$A$1635,Orders!AG1461)&gt;0,"Returned","Not Returned")</f>
        <v>Not Returned</v>
      </c>
    </row>
    <row r="1462" spans="5:34" ht="12.75" customHeight="1" thickTop="1" thickBot="1" x14ac:dyDescent="0.3">
      <c r="E1462" s="11">
        <v>7098</v>
      </c>
      <c r="F1462" s="12" t="s">
        <v>47</v>
      </c>
      <c r="G1462" s="12">
        <v>0.1</v>
      </c>
      <c r="H1462" s="12">
        <v>7.7</v>
      </c>
      <c r="I1462" s="12">
        <v>3.68</v>
      </c>
      <c r="J1462" s="12">
        <v>2571</v>
      </c>
      <c r="K1462" s="7" t="str">
        <f>IF(COUNTIF(Table1[Customer ID],Table1[[#This Row],[Customer ID]])&gt;1,"Repeat Customer","One-Time Customer")</f>
        <v>Repeat Customer</v>
      </c>
      <c r="L1462" s="12" t="s">
        <v>2405</v>
      </c>
      <c r="M1462" s="12" t="s">
        <v>49</v>
      </c>
      <c r="N1462" s="12" t="s">
        <v>114</v>
      </c>
      <c r="O1462" s="12" t="s">
        <v>41</v>
      </c>
      <c r="P1462" s="12" t="s">
        <v>50</v>
      </c>
      <c r="Q1462" s="12" t="s">
        <v>31</v>
      </c>
      <c r="R1462" s="12" t="s">
        <v>2404</v>
      </c>
      <c r="S1462" s="12">
        <v>0.52</v>
      </c>
      <c r="T1462" s="7">
        <f>Table1[[#This Row],[Profit]]/Table1[[#This Row],[Sales]]</f>
        <v>-0.1273040307879279</v>
      </c>
      <c r="U1462" s="12" t="s">
        <v>33</v>
      </c>
      <c r="V1462" s="12" t="s">
        <v>53</v>
      </c>
      <c r="W1462" s="12" t="s">
        <v>71</v>
      </c>
      <c r="X1462" s="12" t="s">
        <v>90</v>
      </c>
      <c r="Y1462" s="12">
        <v>10165</v>
      </c>
      <c r="Z1462" s="13">
        <v>42119</v>
      </c>
      <c r="AA1462" s="14" t="str">
        <f>TEXT(Table1[[#This Row],[Order Date]],"mmmm")</f>
        <v>April</v>
      </c>
      <c r="AB1462" s="8" t="str">
        <f>TEXT(Table1[[#This Row],[Order Date]],"yyyy")</f>
        <v>2015</v>
      </c>
      <c r="AC1462" s="13">
        <v>42120</v>
      </c>
      <c r="AD1462" s="12">
        <v>-25.14</v>
      </c>
      <c r="AE1462" s="12">
        <v>27</v>
      </c>
      <c r="AF1462" s="12">
        <v>197.48</v>
      </c>
      <c r="AG1462" s="12">
        <v>50656</v>
      </c>
      <c r="AH1462" s="7" t="str">
        <f>IF(COUNTIF(Returns!$A$2:$A$1635,Orders!AG1462)&gt;0,"Returned","Not Returned")</f>
        <v>Not Returned</v>
      </c>
    </row>
    <row r="1463" spans="5:34" ht="12.75" customHeight="1" thickTop="1" thickBot="1" x14ac:dyDescent="0.3">
      <c r="E1463" s="9">
        <v>20938</v>
      </c>
      <c r="F1463" s="2" t="s">
        <v>106</v>
      </c>
      <c r="G1463" s="2">
        <v>0.04</v>
      </c>
      <c r="H1463" s="2">
        <v>8.6</v>
      </c>
      <c r="I1463" s="2">
        <v>6.19</v>
      </c>
      <c r="J1463" s="2">
        <v>2578</v>
      </c>
      <c r="K1463" s="7" t="str">
        <f>IF(COUNTIF(Table1[Customer ID],Table1[[#This Row],[Customer ID]])&gt;1,"Repeat Customer","One-Time Customer")</f>
        <v>Repeat Customer</v>
      </c>
      <c r="L1463" s="2" t="s">
        <v>2406</v>
      </c>
      <c r="M1463" s="2" t="s">
        <v>49</v>
      </c>
      <c r="N1463" s="2" t="s">
        <v>40</v>
      </c>
      <c r="O1463" s="2" t="s">
        <v>29</v>
      </c>
      <c r="P1463" s="2" t="s">
        <v>109</v>
      </c>
      <c r="Q1463" s="2" t="s">
        <v>59</v>
      </c>
      <c r="R1463" s="2" t="s">
        <v>924</v>
      </c>
      <c r="S1463" s="2">
        <v>0.38</v>
      </c>
      <c r="T1463" s="7">
        <f>Table1[[#This Row],[Profit]]/Table1[[#This Row],[Sales]]</f>
        <v>6.6107065101387397</v>
      </c>
      <c r="U1463" s="2" t="s">
        <v>33</v>
      </c>
      <c r="V1463" s="2" t="s">
        <v>136</v>
      </c>
      <c r="W1463" s="2" t="s">
        <v>1278</v>
      </c>
      <c r="X1463" s="2" t="s">
        <v>2407</v>
      </c>
      <c r="Y1463" s="2">
        <v>36801</v>
      </c>
      <c r="Z1463" s="10">
        <v>42126</v>
      </c>
      <c r="AA1463" s="14" t="str">
        <f>TEXT(Table1[[#This Row],[Order Date]],"mmmm")</f>
        <v>May</v>
      </c>
      <c r="AB1463" s="8" t="str">
        <f>TEXT(Table1[[#This Row],[Order Date]],"yyyy")</f>
        <v>2015</v>
      </c>
      <c r="AC1463" s="10">
        <v>42128</v>
      </c>
      <c r="AD1463" s="2">
        <v>309.71159999999998</v>
      </c>
      <c r="AE1463" s="2">
        <v>5</v>
      </c>
      <c r="AF1463" s="2">
        <v>46.85</v>
      </c>
      <c r="AG1463" s="2">
        <v>88298</v>
      </c>
      <c r="AH1463" s="7" t="str">
        <f>IF(COUNTIF(Returns!$A$2:$A$1635,Orders!AG1463)&gt;0,"Returned","Not Returned")</f>
        <v>Not Returned</v>
      </c>
    </row>
    <row r="1464" spans="5:34" ht="12.75" customHeight="1" thickTop="1" thickBot="1" x14ac:dyDescent="0.3">
      <c r="E1464" s="11">
        <v>20939</v>
      </c>
      <c r="F1464" s="12" t="s">
        <v>106</v>
      </c>
      <c r="G1464" s="12">
        <v>0.01</v>
      </c>
      <c r="H1464" s="12">
        <v>3.58</v>
      </c>
      <c r="I1464" s="12">
        <v>1.63</v>
      </c>
      <c r="J1464" s="12">
        <v>2578</v>
      </c>
      <c r="K1464" s="7" t="str">
        <f>IF(COUNTIF(Table1[Customer ID],Table1[[#This Row],[Customer ID]])&gt;1,"Repeat Customer","One-Time Customer")</f>
        <v>Repeat Customer</v>
      </c>
      <c r="L1464" s="12" t="s">
        <v>2406</v>
      </c>
      <c r="M1464" s="12" t="s">
        <v>49</v>
      </c>
      <c r="N1464" s="12" t="s">
        <v>40</v>
      </c>
      <c r="O1464" s="12" t="s">
        <v>29</v>
      </c>
      <c r="P1464" s="12" t="s">
        <v>66</v>
      </c>
      <c r="Q1464" s="12" t="s">
        <v>31</v>
      </c>
      <c r="R1464" s="12" t="s">
        <v>67</v>
      </c>
      <c r="S1464" s="12">
        <v>0.36</v>
      </c>
      <c r="T1464" s="7">
        <f>Table1[[#This Row],[Profit]]/Table1[[#This Row],[Sales]]</f>
        <v>-1.3771080474511062</v>
      </c>
      <c r="U1464" s="12" t="s">
        <v>33</v>
      </c>
      <c r="V1464" s="12" t="s">
        <v>136</v>
      </c>
      <c r="W1464" s="12" t="s">
        <v>1278</v>
      </c>
      <c r="X1464" s="12" t="s">
        <v>2407</v>
      </c>
      <c r="Y1464" s="12">
        <v>36801</v>
      </c>
      <c r="Z1464" s="13">
        <v>42126</v>
      </c>
      <c r="AA1464" s="14" t="str">
        <f>TEXT(Table1[[#This Row],[Order Date]],"mmmm")</f>
        <v>May</v>
      </c>
      <c r="AB1464" s="8" t="str">
        <f>TEXT(Table1[[#This Row],[Order Date]],"yyyy")</f>
        <v>2015</v>
      </c>
      <c r="AC1464" s="13">
        <v>42130</v>
      </c>
      <c r="AD1464" s="12">
        <v>-128.85599999999999</v>
      </c>
      <c r="AE1464" s="12">
        <v>26</v>
      </c>
      <c r="AF1464" s="12">
        <v>93.57</v>
      </c>
      <c r="AG1464" s="12">
        <v>88298</v>
      </c>
      <c r="AH1464" s="7" t="str">
        <f>IF(COUNTIF(Returns!$A$2:$A$1635,Orders!AG1464)&gt;0,"Returned","Not Returned")</f>
        <v>Not Returned</v>
      </c>
    </row>
    <row r="1465" spans="5:34" ht="12.75" customHeight="1" thickTop="1" thickBot="1" x14ac:dyDescent="0.3">
      <c r="E1465" s="9">
        <v>20940</v>
      </c>
      <c r="F1465" s="2" t="s">
        <v>106</v>
      </c>
      <c r="G1465" s="2">
        <v>0.08</v>
      </c>
      <c r="H1465" s="2">
        <v>105.49</v>
      </c>
      <c r="I1465" s="2">
        <v>41.64</v>
      </c>
      <c r="J1465" s="2">
        <v>2578</v>
      </c>
      <c r="K1465" s="7" t="str">
        <f>IF(COUNTIF(Table1[Customer ID],Table1[[#This Row],[Customer ID]])&gt;1,"Repeat Customer","One-Time Customer")</f>
        <v>Repeat Customer</v>
      </c>
      <c r="L1465" s="2" t="s">
        <v>2406</v>
      </c>
      <c r="M1465" s="2" t="s">
        <v>39</v>
      </c>
      <c r="N1465" s="2" t="s">
        <v>40</v>
      </c>
      <c r="O1465" s="2" t="s">
        <v>41</v>
      </c>
      <c r="P1465" s="2" t="s">
        <v>152</v>
      </c>
      <c r="Q1465" s="2" t="s">
        <v>121</v>
      </c>
      <c r="R1465" s="2" t="s">
        <v>2408</v>
      </c>
      <c r="S1465" s="2">
        <v>0.75</v>
      </c>
      <c r="T1465" s="7">
        <f>Table1[[#This Row],[Profit]]/Table1[[#This Row],[Sales]]</f>
        <v>-1.3711685699334569E-2</v>
      </c>
      <c r="U1465" s="2" t="s">
        <v>33</v>
      </c>
      <c r="V1465" s="2" t="s">
        <v>136</v>
      </c>
      <c r="W1465" s="2" t="s">
        <v>1278</v>
      </c>
      <c r="X1465" s="2" t="s">
        <v>2407</v>
      </c>
      <c r="Y1465" s="2">
        <v>36801</v>
      </c>
      <c r="Z1465" s="10">
        <v>42126</v>
      </c>
      <c r="AA1465" s="14" t="str">
        <f>TEXT(Table1[[#This Row],[Order Date]],"mmmm")</f>
        <v>May</v>
      </c>
      <c r="AB1465" s="8" t="str">
        <f>TEXT(Table1[[#This Row],[Order Date]],"yyyy")</f>
        <v>2015</v>
      </c>
      <c r="AC1465" s="10">
        <v>42133</v>
      </c>
      <c r="AD1465" s="2">
        <v>-36.945999999999998</v>
      </c>
      <c r="AE1465" s="2">
        <v>34</v>
      </c>
      <c r="AF1465" s="2">
        <v>2694.49</v>
      </c>
      <c r="AG1465" s="2">
        <v>88298</v>
      </c>
      <c r="AH1465" s="7" t="str">
        <f>IF(COUNTIF(Returns!$A$2:$A$1635,Orders!AG1465)&gt;0,"Returned","Not Returned")</f>
        <v>Not Returned</v>
      </c>
    </row>
    <row r="1466" spans="5:34" ht="12.75" customHeight="1" thickTop="1" thickBot="1" x14ac:dyDescent="0.3">
      <c r="E1466" s="11">
        <v>23705</v>
      </c>
      <c r="F1466" s="12" t="s">
        <v>25</v>
      </c>
      <c r="G1466" s="12">
        <v>0.09</v>
      </c>
      <c r="H1466" s="12">
        <v>212.6</v>
      </c>
      <c r="I1466" s="12">
        <v>52.2</v>
      </c>
      <c r="J1466" s="12">
        <v>2579</v>
      </c>
      <c r="K1466" s="7" t="str">
        <f>IF(COUNTIF(Table1[Customer ID],Table1[[#This Row],[Customer ID]])&gt;1,"Repeat Customer","One-Time Customer")</f>
        <v>Repeat Customer</v>
      </c>
      <c r="L1466" s="12" t="s">
        <v>2409</v>
      </c>
      <c r="M1466" s="12" t="s">
        <v>39</v>
      </c>
      <c r="N1466" s="12" t="s">
        <v>40</v>
      </c>
      <c r="O1466" s="12" t="s">
        <v>41</v>
      </c>
      <c r="P1466" s="12" t="s">
        <v>152</v>
      </c>
      <c r="Q1466" s="12" t="s">
        <v>121</v>
      </c>
      <c r="R1466" s="12" t="s">
        <v>1348</v>
      </c>
      <c r="S1466" s="12">
        <v>0.64</v>
      </c>
      <c r="T1466" s="7">
        <f>Table1[[#This Row],[Profit]]/Table1[[#This Row],[Sales]]</f>
        <v>-1.573054441260745</v>
      </c>
      <c r="U1466" s="12" t="s">
        <v>33</v>
      </c>
      <c r="V1466" s="12" t="s">
        <v>136</v>
      </c>
      <c r="W1466" s="12" t="s">
        <v>1278</v>
      </c>
      <c r="X1466" s="12" t="s">
        <v>2410</v>
      </c>
      <c r="Y1466" s="12">
        <v>36869</v>
      </c>
      <c r="Z1466" s="13">
        <v>42007</v>
      </c>
      <c r="AA1466" s="14" t="str">
        <f>TEXT(Table1[[#This Row],[Order Date]],"mmmm")</f>
        <v>January</v>
      </c>
      <c r="AB1466" s="8" t="str">
        <f>TEXT(Table1[[#This Row],[Order Date]],"yyyy")</f>
        <v>2015</v>
      </c>
      <c r="AC1466" s="13">
        <v>42008</v>
      </c>
      <c r="AD1466" s="12">
        <v>-274.49799999999999</v>
      </c>
      <c r="AE1466" s="12">
        <v>1</v>
      </c>
      <c r="AF1466" s="12">
        <v>174.5</v>
      </c>
      <c r="AG1466" s="12">
        <v>88296</v>
      </c>
      <c r="AH1466" s="7" t="str">
        <f>IF(COUNTIF(Returns!$A$2:$A$1635,Orders!AG1466)&gt;0,"Returned","Not Returned")</f>
        <v>Not Returned</v>
      </c>
    </row>
    <row r="1467" spans="5:34" ht="12.75" customHeight="1" thickTop="1" thickBot="1" x14ac:dyDescent="0.3">
      <c r="E1467" s="9">
        <v>22508</v>
      </c>
      <c r="F1467" s="2" t="s">
        <v>56</v>
      </c>
      <c r="G1467" s="2">
        <v>7.0000000000000007E-2</v>
      </c>
      <c r="H1467" s="2">
        <v>1.76</v>
      </c>
      <c r="I1467" s="2">
        <v>4.8600000000000003</v>
      </c>
      <c r="J1467" s="2">
        <v>2579</v>
      </c>
      <c r="K1467" s="7" t="str">
        <f>IF(COUNTIF(Table1[Customer ID],Table1[[#This Row],[Customer ID]])&gt;1,"Repeat Customer","One-Time Customer")</f>
        <v>Repeat Customer</v>
      </c>
      <c r="L1467" s="2" t="s">
        <v>2409</v>
      </c>
      <c r="M1467" s="2" t="s">
        <v>49</v>
      </c>
      <c r="N1467" s="2" t="s">
        <v>40</v>
      </c>
      <c r="O1467" s="2" t="s">
        <v>41</v>
      </c>
      <c r="P1467" s="2" t="s">
        <v>50</v>
      </c>
      <c r="Q1467" s="2" t="s">
        <v>59</v>
      </c>
      <c r="R1467" s="2" t="s">
        <v>1775</v>
      </c>
      <c r="S1467" s="2">
        <v>0.41</v>
      </c>
      <c r="T1467" s="7">
        <f>Table1[[#This Row],[Profit]]/Table1[[#This Row],[Sales]]</f>
        <v>2.2606689734717838E-2</v>
      </c>
      <c r="U1467" s="2" t="s">
        <v>33</v>
      </c>
      <c r="V1467" s="2" t="s">
        <v>136</v>
      </c>
      <c r="W1467" s="2" t="s">
        <v>1278</v>
      </c>
      <c r="X1467" s="2" t="s">
        <v>2410</v>
      </c>
      <c r="Y1467" s="2">
        <v>36869</v>
      </c>
      <c r="Z1467" s="10">
        <v>42021</v>
      </c>
      <c r="AA1467" s="14" t="str">
        <f>TEXT(Table1[[#This Row],[Order Date]],"mmmm")</f>
        <v>January</v>
      </c>
      <c r="AB1467" s="8" t="str">
        <f>TEXT(Table1[[#This Row],[Order Date]],"yyyy")</f>
        <v>2015</v>
      </c>
      <c r="AC1467" s="10">
        <v>42021</v>
      </c>
      <c r="AD1467" s="2">
        <v>0.58800000000001096</v>
      </c>
      <c r="AE1467" s="2">
        <v>15</v>
      </c>
      <c r="AF1467" s="2">
        <v>26.01</v>
      </c>
      <c r="AG1467" s="2">
        <v>88297</v>
      </c>
      <c r="AH1467" s="7" t="str">
        <f>IF(COUNTIF(Returns!$A$2:$A$1635,Orders!AG1467)&gt;0,"Returned","Not Returned")</f>
        <v>Not Returned</v>
      </c>
    </row>
    <row r="1468" spans="5:34" ht="12.75" customHeight="1" thickTop="1" thickBot="1" x14ac:dyDescent="0.3">
      <c r="E1468" s="11">
        <v>19123</v>
      </c>
      <c r="F1468" s="12" t="s">
        <v>56</v>
      </c>
      <c r="G1468" s="12">
        <v>0.04</v>
      </c>
      <c r="H1468" s="12">
        <v>510.14</v>
      </c>
      <c r="I1468" s="12">
        <v>14.7</v>
      </c>
      <c r="J1468" s="12">
        <v>2583</v>
      </c>
      <c r="K1468" s="7" t="str">
        <f>IF(COUNTIF(Table1[Customer ID],Table1[[#This Row],[Customer ID]])&gt;1,"Repeat Customer","One-Time Customer")</f>
        <v>Repeat Customer</v>
      </c>
      <c r="L1468" s="12" t="s">
        <v>2411</v>
      </c>
      <c r="M1468" s="12" t="s">
        <v>39</v>
      </c>
      <c r="N1468" s="12" t="s">
        <v>40</v>
      </c>
      <c r="O1468" s="12" t="s">
        <v>77</v>
      </c>
      <c r="P1468" s="12" t="s">
        <v>85</v>
      </c>
      <c r="Q1468" s="12" t="s">
        <v>43</v>
      </c>
      <c r="R1468" s="12" t="s">
        <v>2412</v>
      </c>
      <c r="S1468" s="12">
        <v>0.56000000000000005</v>
      </c>
      <c r="T1468" s="7">
        <f>Table1[[#This Row],[Profit]]/Table1[[#This Row],[Sales]]</f>
        <v>-0.16453457855847956</v>
      </c>
      <c r="U1468" s="12" t="s">
        <v>33</v>
      </c>
      <c r="V1468" s="12" t="s">
        <v>61</v>
      </c>
      <c r="W1468" s="12" t="s">
        <v>300</v>
      </c>
      <c r="X1468" s="12" t="s">
        <v>2413</v>
      </c>
      <c r="Y1468" s="12">
        <v>49423</v>
      </c>
      <c r="Z1468" s="13">
        <v>42162</v>
      </c>
      <c r="AA1468" s="14" t="str">
        <f>TEXT(Table1[[#This Row],[Order Date]],"mmmm")</f>
        <v>June</v>
      </c>
      <c r="AB1468" s="8" t="str">
        <f>TEXT(Table1[[#This Row],[Order Date]],"yyyy")</f>
        <v>2015</v>
      </c>
      <c r="AC1468" s="13">
        <v>42164</v>
      </c>
      <c r="AD1468" s="12">
        <v>-251.40390000000002</v>
      </c>
      <c r="AE1468" s="12">
        <v>3</v>
      </c>
      <c r="AF1468" s="12">
        <v>1527.97</v>
      </c>
      <c r="AG1468" s="12">
        <v>89657</v>
      </c>
      <c r="AH1468" s="7" t="str">
        <f>IF(COUNTIF(Returns!$A$2:$A$1635,Orders!AG1468)&gt;0,"Returned","Not Returned")</f>
        <v>Not Returned</v>
      </c>
    </row>
    <row r="1469" spans="5:34" ht="12.75" customHeight="1" thickTop="1" thickBot="1" x14ac:dyDescent="0.3">
      <c r="E1469" s="9">
        <v>19124</v>
      </c>
      <c r="F1469" s="2" t="s">
        <v>56</v>
      </c>
      <c r="G1469" s="2">
        <v>0</v>
      </c>
      <c r="H1469" s="2">
        <v>4.76</v>
      </c>
      <c r="I1469" s="2">
        <v>3.01</v>
      </c>
      <c r="J1469" s="2">
        <v>2583</v>
      </c>
      <c r="K1469" s="7" t="str">
        <f>IF(COUNTIF(Table1[Customer ID],Table1[[#This Row],[Customer ID]])&gt;1,"Repeat Customer","One-Time Customer")</f>
        <v>Repeat Customer</v>
      </c>
      <c r="L1469" s="2" t="s">
        <v>2411</v>
      </c>
      <c r="M1469" s="2" t="s">
        <v>49</v>
      </c>
      <c r="N1469" s="2" t="s">
        <v>40</v>
      </c>
      <c r="O1469" s="2" t="s">
        <v>29</v>
      </c>
      <c r="P1469" s="2" t="s">
        <v>93</v>
      </c>
      <c r="Q1469" s="2" t="s">
        <v>31</v>
      </c>
      <c r="R1469" s="2" t="s">
        <v>2414</v>
      </c>
      <c r="S1469" s="2">
        <v>0.36</v>
      </c>
      <c r="T1469" s="7">
        <f>Table1[[#This Row],[Profit]]/Table1[[#This Row],[Sales]]</f>
        <v>-2.1152805340068557E-2</v>
      </c>
      <c r="U1469" s="2" t="s">
        <v>33</v>
      </c>
      <c r="V1469" s="2" t="s">
        <v>61</v>
      </c>
      <c r="W1469" s="2" t="s">
        <v>300</v>
      </c>
      <c r="X1469" s="2" t="s">
        <v>2413</v>
      </c>
      <c r="Y1469" s="2">
        <v>49423</v>
      </c>
      <c r="Z1469" s="10">
        <v>42162</v>
      </c>
      <c r="AA1469" s="14" t="str">
        <f>TEXT(Table1[[#This Row],[Order Date]],"mmmm")</f>
        <v>June</v>
      </c>
      <c r="AB1469" s="8" t="str">
        <f>TEXT(Table1[[#This Row],[Order Date]],"yyyy")</f>
        <v>2015</v>
      </c>
      <c r="AC1469" s="10">
        <v>42164</v>
      </c>
      <c r="AD1469" s="2">
        <v>-2.3450000000000002</v>
      </c>
      <c r="AE1469" s="2">
        <v>23</v>
      </c>
      <c r="AF1469" s="2">
        <v>110.86</v>
      </c>
      <c r="AG1469" s="2">
        <v>89657</v>
      </c>
      <c r="AH1469" s="7" t="str">
        <f>IF(COUNTIF(Returns!$A$2:$A$1635,Orders!AG1469)&gt;0,"Returned","Not Returned")</f>
        <v>Not Returned</v>
      </c>
    </row>
    <row r="1470" spans="5:34" ht="12.75" customHeight="1" thickTop="1" thickBot="1" x14ac:dyDescent="0.3">
      <c r="E1470" s="11">
        <v>19134</v>
      </c>
      <c r="F1470" s="12" t="s">
        <v>47</v>
      </c>
      <c r="G1470" s="12">
        <v>0.04</v>
      </c>
      <c r="H1470" s="12">
        <v>6.3</v>
      </c>
      <c r="I1470" s="12">
        <v>0.5</v>
      </c>
      <c r="J1470" s="12">
        <v>2584</v>
      </c>
      <c r="K1470" s="7" t="str">
        <f>IF(COUNTIF(Table1[Customer ID],Table1[[#This Row],[Customer ID]])&gt;1,"Repeat Customer","One-Time Customer")</f>
        <v>One-Time Customer</v>
      </c>
      <c r="L1470" s="12" t="s">
        <v>2415</v>
      </c>
      <c r="M1470" s="12" t="s">
        <v>49</v>
      </c>
      <c r="N1470" s="12" t="s">
        <v>40</v>
      </c>
      <c r="O1470" s="12" t="s">
        <v>29</v>
      </c>
      <c r="P1470" s="12" t="s">
        <v>134</v>
      </c>
      <c r="Q1470" s="12" t="s">
        <v>59</v>
      </c>
      <c r="R1470" s="12" t="s">
        <v>1158</v>
      </c>
      <c r="S1470" s="12">
        <v>0.39</v>
      </c>
      <c r="T1470" s="7">
        <f>Table1[[#This Row],[Profit]]/Table1[[#This Row],[Sales]]</f>
        <v>0.69</v>
      </c>
      <c r="U1470" s="12" t="s">
        <v>33</v>
      </c>
      <c r="V1470" s="12" t="s">
        <v>61</v>
      </c>
      <c r="W1470" s="12" t="s">
        <v>300</v>
      </c>
      <c r="X1470" s="12" t="s">
        <v>2416</v>
      </c>
      <c r="Y1470" s="12">
        <v>48141</v>
      </c>
      <c r="Z1470" s="13">
        <v>42164</v>
      </c>
      <c r="AA1470" s="14" t="str">
        <f>TEXT(Table1[[#This Row],[Order Date]],"mmmm")</f>
        <v>June</v>
      </c>
      <c r="AB1470" s="8" t="str">
        <f>TEXT(Table1[[#This Row],[Order Date]],"yyyy")</f>
        <v>2015</v>
      </c>
      <c r="AC1470" s="13">
        <v>42166</v>
      </c>
      <c r="AD1470" s="12">
        <v>67.606200000000001</v>
      </c>
      <c r="AE1470" s="12">
        <v>15</v>
      </c>
      <c r="AF1470" s="12">
        <v>97.98</v>
      </c>
      <c r="AG1470" s="12">
        <v>89658</v>
      </c>
      <c r="AH1470" s="7" t="str">
        <f>IF(COUNTIF(Returns!$A$2:$A$1635,Orders!AG1470)&gt;0,"Returned","Not Returned")</f>
        <v>Not Returned</v>
      </c>
    </row>
    <row r="1471" spans="5:34" ht="12.75" customHeight="1" thickTop="1" thickBot="1" x14ac:dyDescent="0.3">
      <c r="E1471" s="9">
        <v>20976</v>
      </c>
      <c r="F1471" s="2" t="s">
        <v>56</v>
      </c>
      <c r="G1471" s="2">
        <v>0.01</v>
      </c>
      <c r="H1471" s="2">
        <v>6.48</v>
      </c>
      <c r="I1471" s="2">
        <v>6.57</v>
      </c>
      <c r="J1471" s="2">
        <v>2587</v>
      </c>
      <c r="K1471" s="7" t="str">
        <f>IF(COUNTIF(Table1[Customer ID],Table1[[#This Row],[Customer ID]])&gt;1,"Repeat Customer","One-Time Customer")</f>
        <v>Repeat Customer</v>
      </c>
      <c r="L1471" s="2" t="s">
        <v>2417</v>
      </c>
      <c r="M1471" s="2" t="s">
        <v>27</v>
      </c>
      <c r="N1471" s="2" t="s">
        <v>40</v>
      </c>
      <c r="O1471" s="2" t="s">
        <v>29</v>
      </c>
      <c r="P1471" s="2" t="s">
        <v>93</v>
      </c>
      <c r="Q1471" s="2" t="s">
        <v>59</v>
      </c>
      <c r="R1471" s="2" t="s">
        <v>2418</v>
      </c>
      <c r="S1471" s="2">
        <v>0.37</v>
      </c>
      <c r="T1471" s="7">
        <f>Table1[[#This Row],[Profit]]/Table1[[#This Row],[Sales]]</f>
        <v>-0.36395525307048426</v>
      </c>
      <c r="U1471" s="2" t="s">
        <v>33</v>
      </c>
      <c r="V1471" s="2" t="s">
        <v>61</v>
      </c>
      <c r="W1471" s="2" t="s">
        <v>1858</v>
      </c>
      <c r="X1471" s="2" t="s">
        <v>2419</v>
      </c>
      <c r="Y1471" s="2">
        <v>54220</v>
      </c>
      <c r="Z1471" s="10">
        <v>42063</v>
      </c>
      <c r="AA1471" s="14" t="str">
        <f>TEXT(Table1[[#This Row],[Order Date]],"mmmm")</f>
        <v>February</v>
      </c>
      <c r="AB1471" s="8" t="str">
        <f>TEXT(Table1[[#This Row],[Order Date]],"yyyy")</f>
        <v>2015</v>
      </c>
      <c r="AC1471" s="10">
        <v>42063</v>
      </c>
      <c r="AD1471" s="2">
        <v>-46.5244</v>
      </c>
      <c r="AE1471" s="2">
        <v>18</v>
      </c>
      <c r="AF1471" s="2">
        <v>127.83</v>
      </c>
      <c r="AG1471" s="2">
        <v>91166</v>
      </c>
      <c r="AH1471" s="7" t="str">
        <f>IF(COUNTIF(Returns!$A$2:$A$1635,Orders!AG1471)&gt;0,"Returned","Not Returned")</f>
        <v>Not Returned</v>
      </c>
    </row>
    <row r="1472" spans="5:34" ht="12.75" customHeight="1" thickTop="1" thickBot="1" x14ac:dyDescent="0.3">
      <c r="E1472" s="11">
        <v>20810</v>
      </c>
      <c r="F1472" s="12" t="s">
        <v>37</v>
      </c>
      <c r="G1472" s="12">
        <v>0.02</v>
      </c>
      <c r="H1472" s="12">
        <v>22.72</v>
      </c>
      <c r="I1472" s="12">
        <v>8.99</v>
      </c>
      <c r="J1472" s="12">
        <v>2587</v>
      </c>
      <c r="K1472" s="7" t="str">
        <f>IF(COUNTIF(Table1[Customer ID],Table1[[#This Row],[Customer ID]])&gt;1,"Repeat Customer","One-Time Customer")</f>
        <v>Repeat Customer</v>
      </c>
      <c r="L1472" s="12" t="s">
        <v>2417</v>
      </c>
      <c r="M1472" s="12" t="s">
        <v>49</v>
      </c>
      <c r="N1472" s="12" t="s">
        <v>40</v>
      </c>
      <c r="O1472" s="12" t="s">
        <v>41</v>
      </c>
      <c r="P1472" s="12" t="s">
        <v>50</v>
      </c>
      <c r="Q1472" s="12" t="s">
        <v>51</v>
      </c>
      <c r="R1472" s="12" t="s">
        <v>782</v>
      </c>
      <c r="S1472" s="12">
        <v>0.44</v>
      </c>
      <c r="T1472" s="7">
        <f>Table1[[#This Row],[Profit]]/Table1[[#This Row],[Sales]]</f>
        <v>0.69</v>
      </c>
      <c r="U1472" s="12" t="s">
        <v>33</v>
      </c>
      <c r="V1472" s="12" t="s">
        <v>61</v>
      </c>
      <c r="W1472" s="12" t="s">
        <v>1858</v>
      </c>
      <c r="X1472" s="12" t="s">
        <v>2419</v>
      </c>
      <c r="Y1472" s="12">
        <v>54220</v>
      </c>
      <c r="Z1472" s="13">
        <v>42181</v>
      </c>
      <c r="AA1472" s="14" t="str">
        <f>TEXT(Table1[[#This Row],[Order Date]],"mmmm")</f>
        <v>June</v>
      </c>
      <c r="AB1472" s="8" t="str">
        <f>TEXT(Table1[[#This Row],[Order Date]],"yyyy")</f>
        <v>2015</v>
      </c>
      <c r="AC1472" s="13">
        <v>42181</v>
      </c>
      <c r="AD1472" s="12">
        <v>200.01719999999997</v>
      </c>
      <c r="AE1472" s="12">
        <v>12</v>
      </c>
      <c r="AF1472" s="12">
        <v>289.88</v>
      </c>
      <c r="AG1472" s="12">
        <v>91167</v>
      </c>
      <c r="AH1472" s="7" t="str">
        <f>IF(COUNTIF(Returns!$A$2:$A$1635,Orders!AG1472)&gt;0,"Returned","Not Returned")</f>
        <v>Not Returned</v>
      </c>
    </row>
    <row r="1473" spans="5:34" ht="12.75" customHeight="1" thickTop="1" thickBot="1" x14ac:dyDescent="0.3">
      <c r="E1473" s="9">
        <v>22275</v>
      </c>
      <c r="F1473" s="2" t="s">
        <v>106</v>
      </c>
      <c r="G1473" s="2">
        <v>0.02</v>
      </c>
      <c r="H1473" s="2">
        <v>419.19</v>
      </c>
      <c r="I1473" s="2">
        <v>19.989999999999998</v>
      </c>
      <c r="J1473" s="2">
        <v>2593</v>
      </c>
      <c r="K1473" s="7" t="str">
        <f>IF(COUNTIF(Table1[Customer ID],Table1[[#This Row],[Customer ID]])&gt;1,"Repeat Customer","One-Time Customer")</f>
        <v>Repeat Customer</v>
      </c>
      <c r="L1473" s="2" t="s">
        <v>2420</v>
      </c>
      <c r="M1473" s="2" t="s">
        <v>49</v>
      </c>
      <c r="N1473" s="2" t="s">
        <v>28</v>
      </c>
      <c r="O1473" s="2" t="s">
        <v>29</v>
      </c>
      <c r="P1473" s="2" t="s">
        <v>141</v>
      </c>
      <c r="Q1473" s="2" t="s">
        <v>59</v>
      </c>
      <c r="R1473" s="2" t="s">
        <v>741</v>
      </c>
      <c r="S1473" s="2">
        <v>0.57999999999999996</v>
      </c>
      <c r="T1473" s="7">
        <f>Table1[[#This Row],[Profit]]/Table1[[#This Row],[Sales]]</f>
        <v>-9.0953140967493778E-3</v>
      </c>
      <c r="U1473" s="2" t="s">
        <v>33</v>
      </c>
      <c r="V1473" s="2" t="s">
        <v>136</v>
      </c>
      <c r="W1473" s="2" t="s">
        <v>387</v>
      </c>
      <c r="X1473" s="2" t="s">
        <v>2421</v>
      </c>
      <c r="Y1473" s="2">
        <v>30605</v>
      </c>
      <c r="Z1473" s="10">
        <v>42111</v>
      </c>
      <c r="AA1473" s="14" t="str">
        <f>TEXT(Table1[[#This Row],[Order Date]],"mmmm")</f>
        <v>April</v>
      </c>
      <c r="AB1473" s="8" t="str">
        <f>TEXT(Table1[[#This Row],[Order Date]],"yyyy")</f>
        <v>2015</v>
      </c>
      <c r="AC1473" s="10">
        <v>42111</v>
      </c>
      <c r="AD1473" s="2">
        <v>-39.606000000000002</v>
      </c>
      <c r="AE1473" s="2">
        <v>10</v>
      </c>
      <c r="AF1473" s="2">
        <v>4354.55</v>
      </c>
      <c r="AG1473" s="2">
        <v>87772</v>
      </c>
      <c r="AH1473" s="7" t="str">
        <f>IF(COUNTIF(Returns!$A$2:$A$1635,Orders!AG1473)&gt;0,"Returned","Not Returned")</f>
        <v>Not Returned</v>
      </c>
    </row>
    <row r="1474" spans="5:34" ht="12.75" customHeight="1" thickTop="1" thickBot="1" x14ac:dyDescent="0.3">
      <c r="E1474" s="11">
        <v>23765</v>
      </c>
      <c r="F1474" s="12" t="s">
        <v>106</v>
      </c>
      <c r="G1474" s="12">
        <v>0.01</v>
      </c>
      <c r="H1474" s="12">
        <v>85.99</v>
      </c>
      <c r="I1474" s="12">
        <v>0.99</v>
      </c>
      <c r="J1474" s="12">
        <v>2593</v>
      </c>
      <c r="K1474" s="7" t="str">
        <f>IF(COUNTIF(Table1[Customer ID],Table1[[#This Row],[Customer ID]])&gt;1,"Repeat Customer","One-Time Customer")</f>
        <v>Repeat Customer</v>
      </c>
      <c r="L1474" s="12" t="s">
        <v>2420</v>
      </c>
      <c r="M1474" s="12" t="s">
        <v>49</v>
      </c>
      <c r="N1474" s="12" t="s">
        <v>28</v>
      </c>
      <c r="O1474" s="12" t="s">
        <v>77</v>
      </c>
      <c r="P1474" s="12" t="s">
        <v>78</v>
      </c>
      <c r="Q1474" s="12" t="s">
        <v>31</v>
      </c>
      <c r="R1474" s="12" t="s">
        <v>482</v>
      </c>
      <c r="S1474" s="12">
        <v>0.85</v>
      </c>
      <c r="T1474" s="7">
        <f>Table1[[#This Row],[Profit]]/Table1[[#This Row],[Sales]]</f>
        <v>2.1326537593213382</v>
      </c>
      <c r="U1474" s="12" t="s">
        <v>33</v>
      </c>
      <c r="V1474" s="12" t="s">
        <v>136</v>
      </c>
      <c r="W1474" s="12" t="s">
        <v>387</v>
      </c>
      <c r="X1474" s="12" t="s">
        <v>2421</v>
      </c>
      <c r="Y1474" s="12">
        <v>30605</v>
      </c>
      <c r="Z1474" s="13">
        <v>42075</v>
      </c>
      <c r="AA1474" s="14" t="str">
        <f>TEXT(Table1[[#This Row],[Order Date]],"mmmm")</f>
        <v>March</v>
      </c>
      <c r="AB1474" s="8" t="str">
        <f>TEXT(Table1[[#This Row],[Order Date]],"yyyy")</f>
        <v>2015</v>
      </c>
      <c r="AC1474" s="13">
        <v>42080</v>
      </c>
      <c r="AD1474" s="12">
        <v>311.72999999999996</v>
      </c>
      <c r="AE1474" s="12">
        <v>2</v>
      </c>
      <c r="AF1474" s="12">
        <v>146.16999999999999</v>
      </c>
      <c r="AG1474" s="12">
        <v>87773</v>
      </c>
      <c r="AH1474" s="7" t="str">
        <f>IF(COUNTIF(Returns!$A$2:$A$1635,Orders!AG1474)&gt;0,"Returned","Not Returned")</f>
        <v>Not Returned</v>
      </c>
    </row>
    <row r="1475" spans="5:34" ht="12.75" customHeight="1" thickTop="1" thickBot="1" x14ac:dyDescent="0.3">
      <c r="E1475" s="9">
        <v>19859</v>
      </c>
      <c r="F1475" s="2" t="s">
        <v>106</v>
      </c>
      <c r="G1475" s="2">
        <v>0.05</v>
      </c>
      <c r="H1475" s="2">
        <v>5.74</v>
      </c>
      <c r="I1475" s="2">
        <v>5.3</v>
      </c>
      <c r="J1475" s="2">
        <v>2601</v>
      </c>
      <c r="K1475" s="7" t="str">
        <f>IF(COUNTIF(Table1[Customer ID],Table1[[#This Row],[Customer ID]])&gt;1,"Repeat Customer","One-Time Customer")</f>
        <v>One-Time Customer</v>
      </c>
      <c r="L1475" s="2" t="s">
        <v>2422</v>
      </c>
      <c r="M1475" s="2" t="s">
        <v>49</v>
      </c>
      <c r="N1475" s="2" t="s">
        <v>28</v>
      </c>
      <c r="O1475" s="2" t="s">
        <v>29</v>
      </c>
      <c r="P1475" s="2" t="s">
        <v>174</v>
      </c>
      <c r="Q1475" s="2" t="s">
        <v>51</v>
      </c>
      <c r="R1475" s="2" t="s">
        <v>2423</v>
      </c>
      <c r="S1475" s="2">
        <v>0.55000000000000004</v>
      </c>
      <c r="T1475" s="7">
        <f>Table1[[#This Row],[Profit]]/Table1[[#This Row],[Sales]]</f>
        <v>-1.2077582103760114</v>
      </c>
      <c r="U1475" s="2" t="s">
        <v>33</v>
      </c>
      <c r="V1475" s="2" t="s">
        <v>53</v>
      </c>
      <c r="W1475" s="2" t="s">
        <v>197</v>
      </c>
      <c r="X1475" s="2" t="s">
        <v>2424</v>
      </c>
      <c r="Y1475" s="2">
        <v>3054</v>
      </c>
      <c r="Z1475" s="10">
        <v>42084</v>
      </c>
      <c r="AA1475" s="14" t="str">
        <f>TEXT(Table1[[#This Row],[Order Date]],"mmmm")</f>
        <v>March</v>
      </c>
      <c r="AB1475" s="8" t="str">
        <f>TEXT(Table1[[#This Row],[Order Date]],"yyyy")</f>
        <v>2015</v>
      </c>
      <c r="AC1475" s="10">
        <v>42089</v>
      </c>
      <c r="AD1475" s="2">
        <v>-50.75</v>
      </c>
      <c r="AE1475" s="2">
        <v>7</v>
      </c>
      <c r="AF1475" s="2">
        <v>42.02</v>
      </c>
      <c r="AG1475" s="2">
        <v>87382</v>
      </c>
      <c r="AH1475" s="7" t="str">
        <f>IF(COUNTIF(Returns!$A$2:$A$1635,Orders!AG1475)&gt;0,"Returned","Not Returned")</f>
        <v>Not Returned</v>
      </c>
    </row>
    <row r="1476" spans="5:34" ht="12.75" customHeight="1" thickTop="1" thickBot="1" x14ac:dyDescent="0.3">
      <c r="E1476" s="11">
        <v>20849</v>
      </c>
      <c r="F1476" s="12" t="s">
        <v>47</v>
      </c>
      <c r="G1476" s="12">
        <v>7.0000000000000007E-2</v>
      </c>
      <c r="H1476" s="12">
        <v>200.99</v>
      </c>
      <c r="I1476" s="12">
        <v>4.2</v>
      </c>
      <c r="J1476" s="12">
        <v>2603</v>
      </c>
      <c r="K1476" s="7" t="str">
        <f>IF(COUNTIF(Table1[Customer ID],Table1[[#This Row],[Customer ID]])&gt;1,"Repeat Customer","One-Time Customer")</f>
        <v>One-Time Customer</v>
      </c>
      <c r="L1476" s="12" t="s">
        <v>2425</v>
      </c>
      <c r="M1476" s="12" t="s">
        <v>49</v>
      </c>
      <c r="N1476" s="12" t="s">
        <v>28</v>
      </c>
      <c r="O1476" s="12" t="s">
        <v>77</v>
      </c>
      <c r="P1476" s="12" t="s">
        <v>78</v>
      </c>
      <c r="Q1476" s="12" t="s">
        <v>59</v>
      </c>
      <c r="R1476" s="12" t="s">
        <v>548</v>
      </c>
      <c r="S1476" s="12">
        <v>0.59</v>
      </c>
      <c r="T1476" s="7">
        <f>Table1[[#This Row],[Profit]]/Table1[[#This Row],[Sales]]</f>
        <v>0.60053766389394203</v>
      </c>
      <c r="U1476" s="12" t="s">
        <v>33</v>
      </c>
      <c r="V1476" s="12" t="s">
        <v>53</v>
      </c>
      <c r="W1476" s="12" t="s">
        <v>54</v>
      </c>
      <c r="X1476" s="12" t="s">
        <v>2426</v>
      </c>
      <c r="Y1476" s="12">
        <v>7601</v>
      </c>
      <c r="Z1476" s="13">
        <v>42099</v>
      </c>
      <c r="AA1476" s="14" t="str">
        <f>TEXT(Table1[[#This Row],[Order Date]],"mmmm")</f>
        <v>April</v>
      </c>
      <c r="AB1476" s="8" t="str">
        <f>TEXT(Table1[[#This Row],[Order Date]],"yyyy")</f>
        <v>2015</v>
      </c>
      <c r="AC1476" s="13">
        <v>42100</v>
      </c>
      <c r="AD1476" s="12">
        <v>2225.0761200000002</v>
      </c>
      <c r="AE1476" s="12">
        <v>22</v>
      </c>
      <c r="AF1476" s="12">
        <v>3705.14</v>
      </c>
      <c r="AG1476" s="12">
        <v>87383</v>
      </c>
      <c r="AH1476" s="7" t="str">
        <f>IF(COUNTIF(Returns!$A$2:$A$1635,Orders!AG1476)&gt;0,"Returned","Not Returned")</f>
        <v>Not Returned</v>
      </c>
    </row>
    <row r="1477" spans="5:34" ht="12.75" customHeight="1" thickTop="1" thickBot="1" x14ac:dyDescent="0.3">
      <c r="E1477" s="9">
        <v>20850</v>
      </c>
      <c r="F1477" s="2" t="s">
        <v>47</v>
      </c>
      <c r="G1477" s="2">
        <v>0.01</v>
      </c>
      <c r="H1477" s="2">
        <v>297.48</v>
      </c>
      <c r="I1477" s="2">
        <v>18.059999999999999</v>
      </c>
      <c r="J1477" s="2">
        <v>2604</v>
      </c>
      <c r="K1477" s="7" t="str">
        <f>IF(COUNTIF(Table1[Customer ID],Table1[[#This Row],[Customer ID]])&gt;1,"Repeat Customer","One-Time Customer")</f>
        <v>One-Time Customer</v>
      </c>
      <c r="L1477" s="2" t="s">
        <v>2427</v>
      </c>
      <c r="M1477" s="2" t="s">
        <v>39</v>
      </c>
      <c r="N1477" s="2" t="s">
        <v>28</v>
      </c>
      <c r="O1477" s="2" t="s">
        <v>77</v>
      </c>
      <c r="P1477" s="2" t="s">
        <v>85</v>
      </c>
      <c r="Q1477" s="2" t="s">
        <v>43</v>
      </c>
      <c r="R1477" s="2" t="s">
        <v>565</v>
      </c>
      <c r="S1477" s="2">
        <v>0.6</v>
      </c>
      <c r="T1477" s="7">
        <f>Table1[[#This Row],[Profit]]/Table1[[#This Row],[Sales]]</f>
        <v>-0.35772703731911654</v>
      </c>
      <c r="U1477" s="2" t="s">
        <v>33</v>
      </c>
      <c r="V1477" s="2" t="s">
        <v>53</v>
      </c>
      <c r="W1477" s="2" t="s">
        <v>54</v>
      </c>
      <c r="X1477" s="2" t="s">
        <v>2428</v>
      </c>
      <c r="Y1477" s="2">
        <v>8830</v>
      </c>
      <c r="Z1477" s="10">
        <v>42099</v>
      </c>
      <c r="AA1477" s="14" t="str">
        <f>TEXT(Table1[[#This Row],[Order Date]],"mmmm")</f>
        <v>April</v>
      </c>
      <c r="AB1477" s="8" t="str">
        <f>TEXT(Table1[[#This Row],[Order Date]],"yyyy")</f>
        <v>2015</v>
      </c>
      <c r="AC1477" s="10">
        <v>42100</v>
      </c>
      <c r="AD1477" s="2">
        <v>-338.18083200000001</v>
      </c>
      <c r="AE1477" s="2">
        <v>3</v>
      </c>
      <c r="AF1477" s="2">
        <v>945.36</v>
      </c>
      <c r="AG1477" s="2">
        <v>87383</v>
      </c>
      <c r="AH1477" s="7" t="str">
        <f>IF(COUNTIF(Returns!$A$2:$A$1635,Orders!AG1477)&gt;0,"Returned","Not Returned")</f>
        <v>Not Returned</v>
      </c>
    </row>
    <row r="1478" spans="5:34" ht="12.75" customHeight="1" thickTop="1" thickBot="1" x14ac:dyDescent="0.3">
      <c r="E1478" s="11">
        <v>18046</v>
      </c>
      <c r="F1478" s="12" t="s">
        <v>25</v>
      </c>
      <c r="G1478" s="12">
        <v>0.09</v>
      </c>
      <c r="H1478" s="12">
        <v>5.4</v>
      </c>
      <c r="I1478" s="12">
        <v>7.78</v>
      </c>
      <c r="J1478" s="12">
        <v>2610</v>
      </c>
      <c r="K1478" s="7" t="str">
        <f>IF(COUNTIF(Table1[Customer ID],Table1[[#This Row],[Customer ID]])&gt;1,"Repeat Customer","One-Time Customer")</f>
        <v>One-Time Customer</v>
      </c>
      <c r="L1478" s="12" t="s">
        <v>2429</v>
      </c>
      <c r="M1478" s="12" t="s">
        <v>49</v>
      </c>
      <c r="N1478" s="12" t="s">
        <v>28</v>
      </c>
      <c r="O1478" s="12" t="s">
        <v>29</v>
      </c>
      <c r="P1478" s="12" t="s">
        <v>109</v>
      </c>
      <c r="Q1478" s="12" t="s">
        <v>59</v>
      </c>
      <c r="R1478" s="12" t="s">
        <v>310</v>
      </c>
      <c r="S1478" s="12">
        <v>0.37</v>
      </c>
      <c r="T1478" s="7">
        <f>Table1[[#This Row],[Profit]]/Table1[[#This Row],[Sales]]</f>
        <v>-2.7670999187652314</v>
      </c>
      <c r="U1478" s="12" t="s">
        <v>33</v>
      </c>
      <c r="V1478" s="12" t="s">
        <v>34</v>
      </c>
      <c r="W1478" s="12" t="s">
        <v>45</v>
      </c>
      <c r="X1478" s="12" t="s">
        <v>2402</v>
      </c>
      <c r="Y1478" s="12">
        <v>95616</v>
      </c>
      <c r="Z1478" s="13">
        <v>42140</v>
      </c>
      <c r="AA1478" s="14" t="str">
        <f>TEXT(Table1[[#This Row],[Order Date]],"mmmm")</f>
        <v>May</v>
      </c>
      <c r="AB1478" s="8" t="str">
        <f>TEXT(Table1[[#This Row],[Order Date]],"yyyy")</f>
        <v>2015</v>
      </c>
      <c r="AC1478" s="13">
        <v>42141</v>
      </c>
      <c r="AD1478" s="12">
        <v>-136.25200000000001</v>
      </c>
      <c r="AE1478" s="12">
        <v>9</v>
      </c>
      <c r="AF1478" s="12">
        <v>49.24</v>
      </c>
      <c r="AG1478" s="12">
        <v>86118</v>
      </c>
      <c r="AH1478" s="7" t="str">
        <f>IF(COUNTIF(Returns!$A$2:$A$1635,Orders!AG1478)&gt;0,"Returned","Not Returned")</f>
        <v>Not Returned</v>
      </c>
    </row>
    <row r="1479" spans="5:34" ht="12.75" customHeight="1" thickTop="1" thickBot="1" x14ac:dyDescent="0.3">
      <c r="E1479" s="9">
        <v>19971</v>
      </c>
      <c r="F1479" s="2" t="s">
        <v>106</v>
      </c>
      <c r="G1479" s="2">
        <v>0.02</v>
      </c>
      <c r="H1479" s="2">
        <v>50.98</v>
      </c>
      <c r="I1479" s="2">
        <v>13.66</v>
      </c>
      <c r="J1479" s="2">
        <v>2613</v>
      </c>
      <c r="K1479" s="7" t="str">
        <f>IF(COUNTIF(Table1[Customer ID],Table1[[#This Row],[Customer ID]])&gt;1,"Repeat Customer","One-Time Customer")</f>
        <v>One-Time Customer</v>
      </c>
      <c r="L1479" s="2" t="s">
        <v>2430</v>
      </c>
      <c r="M1479" s="2" t="s">
        <v>27</v>
      </c>
      <c r="N1479" s="2" t="s">
        <v>28</v>
      </c>
      <c r="O1479" s="2" t="s">
        <v>29</v>
      </c>
      <c r="P1479" s="2" t="s">
        <v>257</v>
      </c>
      <c r="Q1479" s="2" t="s">
        <v>59</v>
      </c>
      <c r="R1479" s="2" t="s">
        <v>2431</v>
      </c>
      <c r="S1479" s="2">
        <v>0.57999999999999996</v>
      </c>
      <c r="T1479" s="7">
        <f>Table1[[#This Row],[Profit]]/Table1[[#This Row],[Sales]]</f>
        <v>-0.37633308984660335</v>
      </c>
      <c r="U1479" s="2" t="s">
        <v>33</v>
      </c>
      <c r="V1479" s="2" t="s">
        <v>53</v>
      </c>
      <c r="W1479" s="2" t="s">
        <v>54</v>
      </c>
      <c r="X1479" s="2" t="s">
        <v>2432</v>
      </c>
      <c r="Y1479" s="2">
        <v>8863</v>
      </c>
      <c r="Z1479" s="10">
        <v>42028</v>
      </c>
      <c r="AA1479" s="14" t="str">
        <f>TEXT(Table1[[#This Row],[Order Date]],"mmmm")</f>
        <v>January</v>
      </c>
      <c r="AB1479" s="8" t="str">
        <f>TEXT(Table1[[#This Row],[Order Date]],"yyyy")</f>
        <v>2015</v>
      </c>
      <c r="AC1479" s="10">
        <v>42028</v>
      </c>
      <c r="AD1479" s="2">
        <v>-25.76</v>
      </c>
      <c r="AE1479" s="2">
        <v>1</v>
      </c>
      <c r="AF1479" s="2">
        <v>68.45</v>
      </c>
      <c r="AG1479" s="2">
        <v>86119</v>
      </c>
      <c r="AH1479" s="7" t="str">
        <f>IF(COUNTIF(Returns!$A$2:$A$1635,Orders!AG1479)&gt;0,"Returned","Not Returned")</f>
        <v>Not Returned</v>
      </c>
    </row>
    <row r="1480" spans="5:34" ht="12.75" customHeight="1" thickTop="1" thickBot="1" x14ac:dyDescent="0.3">
      <c r="E1480" s="11">
        <v>25962</v>
      </c>
      <c r="F1480" s="12" t="s">
        <v>47</v>
      </c>
      <c r="G1480" s="12">
        <v>0</v>
      </c>
      <c r="H1480" s="12">
        <v>2.6</v>
      </c>
      <c r="I1480" s="12">
        <v>2.4</v>
      </c>
      <c r="J1480" s="12">
        <v>2616</v>
      </c>
      <c r="K1480" s="7" t="str">
        <f>IF(COUNTIF(Table1[Customer ID],Table1[[#This Row],[Customer ID]])&gt;1,"Repeat Customer","One-Time Customer")</f>
        <v>One-Time Customer</v>
      </c>
      <c r="L1480" s="12" t="s">
        <v>2433</v>
      </c>
      <c r="M1480" s="12" t="s">
        <v>49</v>
      </c>
      <c r="N1480" s="12" t="s">
        <v>28</v>
      </c>
      <c r="O1480" s="12" t="s">
        <v>29</v>
      </c>
      <c r="P1480" s="12" t="s">
        <v>30</v>
      </c>
      <c r="Q1480" s="12" t="s">
        <v>31</v>
      </c>
      <c r="R1480" s="12" t="s">
        <v>1023</v>
      </c>
      <c r="S1480" s="12">
        <v>0.57999999999999996</v>
      </c>
      <c r="T1480" s="7">
        <f>Table1[[#This Row],[Profit]]/Table1[[#This Row],[Sales]]</f>
        <v>-1.0102793296089385</v>
      </c>
      <c r="U1480" s="12" t="s">
        <v>33</v>
      </c>
      <c r="V1480" s="12" t="s">
        <v>61</v>
      </c>
      <c r="W1480" s="12" t="s">
        <v>300</v>
      </c>
      <c r="X1480" s="12" t="s">
        <v>2434</v>
      </c>
      <c r="Y1480" s="12">
        <v>49002</v>
      </c>
      <c r="Z1480" s="13">
        <v>42074</v>
      </c>
      <c r="AA1480" s="14" t="str">
        <f>TEXT(Table1[[#This Row],[Order Date]],"mmmm")</f>
        <v>March</v>
      </c>
      <c r="AB1480" s="8" t="str">
        <f>TEXT(Table1[[#This Row],[Order Date]],"yyyy")</f>
        <v>2015</v>
      </c>
      <c r="AC1480" s="13">
        <v>42076</v>
      </c>
      <c r="AD1480" s="12">
        <v>-45.21</v>
      </c>
      <c r="AE1480" s="12">
        <v>16</v>
      </c>
      <c r="AF1480" s="12">
        <v>44.75</v>
      </c>
      <c r="AG1480" s="12">
        <v>91495</v>
      </c>
      <c r="AH1480" s="7" t="str">
        <f>IF(COUNTIF(Returns!$A$2:$A$1635,Orders!AG1480)&gt;0,"Returned","Not Returned")</f>
        <v>Not Returned</v>
      </c>
    </row>
    <row r="1481" spans="5:34" ht="12.75" customHeight="1" thickTop="1" thickBot="1" x14ac:dyDescent="0.3">
      <c r="E1481" s="9">
        <v>25478</v>
      </c>
      <c r="F1481" s="2" t="s">
        <v>37</v>
      </c>
      <c r="G1481" s="2">
        <v>0.1</v>
      </c>
      <c r="H1481" s="2">
        <v>3.25</v>
      </c>
      <c r="I1481" s="2">
        <v>49</v>
      </c>
      <c r="J1481" s="2">
        <v>2617</v>
      </c>
      <c r="K1481" s="7" t="str">
        <f>IF(COUNTIF(Table1[Customer ID],Table1[[#This Row],[Customer ID]])&gt;1,"Repeat Customer","One-Time Customer")</f>
        <v>One-Time Customer</v>
      </c>
      <c r="L1481" s="2" t="s">
        <v>2435</v>
      </c>
      <c r="M1481" s="2" t="s">
        <v>49</v>
      </c>
      <c r="N1481" s="2" t="s">
        <v>28</v>
      </c>
      <c r="O1481" s="2" t="s">
        <v>29</v>
      </c>
      <c r="P1481" s="2" t="s">
        <v>257</v>
      </c>
      <c r="Q1481" s="2" t="s">
        <v>236</v>
      </c>
      <c r="R1481" s="2" t="s">
        <v>1890</v>
      </c>
      <c r="S1481" s="2">
        <v>0.56000000000000005</v>
      </c>
      <c r="T1481" s="7">
        <f>Table1[[#This Row],[Profit]]/Table1[[#This Row],[Sales]]</f>
        <v>-7.0347751290243306</v>
      </c>
      <c r="U1481" s="2" t="s">
        <v>33</v>
      </c>
      <c r="V1481" s="2" t="s">
        <v>61</v>
      </c>
      <c r="W1481" s="2" t="s">
        <v>2193</v>
      </c>
      <c r="X1481" s="2" t="s">
        <v>2436</v>
      </c>
      <c r="Y1481" s="2">
        <v>57401</v>
      </c>
      <c r="Z1481" s="10">
        <v>42182</v>
      </c>
      <c r="AA1481" s="14" t="str">
        <f>TEXT(Table1[[#This Row],[Order Date]],"mmmm")</f>
        <v>June</v>
      </c>
      <c r="AB1481" s="8" t="str">
        <f>TEXT(Table1[[#This Row],[Order Date]],"yyyy")</f>
        <v>2015</v>
      </c>
      <c r="AC1481" s="10">
        <v>42183</v>
      </c>
      <c r="AD1481" s="2">
        <v>-286.245</v>
      </c>
      <c r="AE1481" s="2">
        <v>6</v>
      </c>
      <c r="AF1481" s="2">
        <v>40.69</v>
      </c>
      <c r="AG1481" s="2">
        <v>91496</v>
      </c>
      <c r="AH1481" s="7" t="str">
        <f>IF(COUNTIF(Returns!$A$2:$A$1635,Orders!AG1481)&gt;0,"Returned","Not Returned")</f>
        <v>Not Returned</v>
      </c>
    </row>
    <row r="1482" spans="5:34" ht="12.75" customHeight="1" thickTop="1" thickBot="1" x14ac:dyDescent="0.3">
      <c r="E1482" s="11">
        <v>6585</v>
      </c>
      <c r="F1482" s="12" t="s">
        <v>56</v>
      </c>
      <c r="G1482" s="12">
        <v>0.1</v>
      </c>
      <c r="H1482" s="12">
        <v>7.64</v>
      </c>
      <c r="I1482" s="12">
        <v>1.39</v>
      </c>
      <c r="J1482" s="12">
        <v>2618</v>
      </c>
      <c r="K1482" s="7" t="str">
        <f>IF(COUNTIF(Table1[Customer ID],Table1[[#This Row],[Customer ID]])&gt;1,"Repeat Customer","One-Time Customer")</f>
        <v>Repeat Customer</v>
      </c>
      <c r="L1482" s="12" t="s">
        <v>2437</v>
      </c>
      <c r="M1482" s="12" t="s">
        <v>49</v>
      </c>
      <c r="N1482" s="12" t="s">
        <v>28</v>
      </c>
      <c r="O1482" s="12" t="s">
        <v>29</v>
      </c>
      <c r="P1482" s="12" t="s">
        <v>69</v>
      </c>
      <c r="Q1482" s="12" t="s">
        <v>59</v>
      </c>
      <c r="R1482" s="12" t="s">
        <v>2438</v>
      </c>
      <c r="S1482" s="12">
        <v>0.36</v>
      </c>
      <c r="T1482" s="7">
        <f>Table1[[#This Row],[Profit]]/Table1[[#This Row],[Sales]]</f>
        <v>0.12389516562908308</v>
      </c>
      <c r="U1482" s="12" t="s">
        <v>33</v>
      </c>
      <c r="V1482" s="12" t="s">
        <v>53</v>
      </c>
      <c r="W1482" s="12" t="s">
        <v>71</v>
      </c>
      <c r="X1482" s="12" t="s">
        <v>90</v>
      </c>
      <c r="Y1482" s="12">
        <v>10004</v>
      </c>
      <c r="Z1482" s="13">
        <v>42021</v>
      </c>
      <c r="AA1482" s="14" t="str">
        <f>TEXT(Table1[[#This Row],[Order Date]],"mmmm")</f>
        <v>January</v>
      </c>
      <c r="AB1482" s="8" t="str">
        <f>TEXT(Table1[[#This Row],[Order Date]],"yyyy")</f>
        <v>2015</v>
      </c>
      <c r="AC1482" s="13">
        <v>42023</v>
      </c>
      <c r="AD1482" s="12">
        <v>16.12</v>
      </c>
      <c r="AE1482" s="12">
        <v>18</v>
      </c>
      <c r="AF1482" s="12">
        <v>130.11000000000001</v>
      </c>
      <c r="AG1482" s="12">
        <v>46884</v>
      </c>
      <c r="AH1482" s="7" t="str">
        <f>IF(COUNTIF(Returns!$A$2:$A$1635,Orders!AG1482)&gt;0,"Returned","Not Returned")</f>
        <v>Not Returned</v>
      </c>
    </row>
    <row r="1483" spans="5:34" ht="12.75" customHeight="1" thickTop="1" thickBot="1" x14ac:dyDescent="0.3">
      <c r="E1483" s="9">
        <v>6586</v>
      </c>
      <c r="F1483" s="2" t="s">
        <v>56</v>
      </c>
      <c r="G1483" s="2">
        <v>0</v>
      </c>
      <c r="H1483" s="2">
        <v>125.99</v>
      </c>
      <c r="I1483" s="2">
        <v>2.5</v>
      </c>
      <c r="J1483" s="2">
        <v>2618</v>
      </c>
      <c r="K1483" s="7" t="str">
        <f>IF(COUNTIF(Table1[Customer ID],Table1[[#This Row],[Customer ID]])&gt;1,"Repeat Customer","One-Time Customer")</f>
        <v>Repeat Customer</v>
      </c>
      <c r="L1483" s="2" t="s">
        <v>2437</v>
      </c>
      <c r="M1483" s="2" t="s">
        <v>49</v>
      </c>
      <c r="N1483" s="2" t="s">
        <v>28</v>
      </c>
      <c r="O1483" s="2" t="s">
        <v>77</v>
      </c>
      <c r="P1483" s="2" t="s">
        <v>78</v>
      </c>
      <c r="Q1483" s="2" t="s">
        <v>59</v>
      </c>
      <c r="R1483" s="2" t="s">
        <v>2439</v>
      </c>
      <c r="S1483" s="2">
        <v>0.59</v>
      </c>
      <c r="T1483" s="7">
        <f>Table1[[#This Row],[Profit]]/Table1[[#This Row],[Sales]]</f>
        <v>-2.4186304618485801</v>
      </c>
      <c r="U1483" s="2" t="s">
        <v>33</v>
      </c>
      <c r="V1483" s="2" t="s">
        <v>53</v>
      </c>
      <c r="W1483" s="2" t="s">
        <v>71</v>
      </c>
      <c r="X1483" s="2" t="s">
        <v>90</v>
      </c>
      <c r="Y1483" s="2">
        <v>10004</v>
      </c>
      <c r="Z1483" s="10">
        <v>42021</v>
      </c>
      <c r="AA1483" s="14" t="str">
        <f>TEXT(Table1[[#This Row],[Order Date]],"mmmm")</f>
        <v>January</v>
      </c>
      <c r="AB1483" s="8" t="str">
        <f>TEXT(Table1[[#This Row],[Order Date]],"yyyy")</f>
        <v>2015</v>
      </c>
      <c r="AC1483" s="10">
        <v>42023</v>
      </c>
      <c r="AD1483" s="2">
        <v>-815.90079999999989</v>
      </c>
      <c r="AE1483" s="2">
        <v>3</v>
      </c>
      <c r="AF1483" s="2">
        <v>337.34</v>
      </c>
      <c r="AG1483" s="2">
        <v>46884</v>
      </c>
      <c r="AH1483" s="7" t="str">
        <f>IF(COUNTIF(Returns!$A$2:$A$1635,Orders!AG1483)&gt;0,"Returned","Not Returned")</f>
        <v>Not Returned</v>
      </c>
    </row>
    <row r="1484" spans="5:34" ht="12.75" customHeight="1" thickTop="1" thickBot="1" x14ac:dyDescent="0.3">
      <c r="E1484" s="11">
        <v>6587</v>
      </c>
      <c r="F1484" s="12" t="s">
        <v>56</v>
      </c>
      <c r="G1484" s="12">
        <v>0.1</v>
      </c>
      <c r="H1484" s="12">
        <v>11.55</v>
      </c>
      <c r="I1484" s="12">
        <v>2.36</v>
      </c>
      <c r="J1484" s="12">
        <v>2618</v>
      </c>
      <c r="K1484" s="7" t="str">
        <f>IF(COUNTIF(Table1[Customer ID],Table1[[#This Row],[Customer ID]])&gt;1,"Repeat Customer","One-Time Customer")</f>
        <v>Repeat Customer</v>
      </c>
      <c r="L1484" s="12" t="s">
        <v>2437</v>
      </c>
      <c r="M1484" s="12" t="s">
        <v>49</v>
      </c>
      <c r="N1484" s="12" t="s">
        <v>28</v>
      </c>
      <c r="O1484" s="12" t="s">
        <v>29</v>
      </c>
      <c r="P1484" s="12" t="s">
        <v>30</v>
      </c>
      <c r="Q1484" s="12" t="s">
        <v>31</v>
      </c>
      <c r="R1484" s="12" t="s">
        <v>312</v>
      </c>
      <c r="S1484" s="12">
        <v>0.55000000000000004</v>
      </c>
      <c r="T1484" s="7">
        <f>Table1[[#This Row],[Profit]]/Table1[[#This Row],[Sales]]</f>
        <v>5.6370573761723081E-2</v>
      </c>
      <c r="U1484" s="12" t="s">
        <v>33</v>
      </c>
      <c r="V1484" s="12" t="s">
        <v>53</v>
      </c>
      <c r="W1484" s="12" t="s">
        <v>71</v>
      </c>
      <c r="X1484" s="12" t="s">
        <v>90</v>
      </c>
      <c r="Y1484" s="12">
        <v>10004</v>
      </c>
      <c r="Z1484" s="13">
        <v>42021</v>
      </c>
      <c r="AA1484" s="14" t="str">
        <f>TEXT(Table1[[#This Row],[Order Date]],"mmmm")</f>
        <v>January</v>
      </c>
      <c r="AB1484" s="8" t="str">
        <f>TEXT(Table1[[#This Row],[Order Date]],"yyyy")</f>
        <v>2015</v>
      </c>
      <c r="AC1484" s="13">
        <v>42022</v>
      </c>
      <c r="AD1484" s="12">
        <v>15.808000000000003</v>
      </c>
      <c r="AE1484" s="12">
        <v>25</v>
      </c>
      <c r="AF1484" s="12">
        <v>280.43</v>
      </c>
      <c r="AG1484" s="12">
        <v>46884</v>
      </c>
      <c r="AH1484" s="7" t="str">
        <f>IF(COUNTIF(Returns!$A$2:$A$1635,Orders!AG1484)&gt;0,"Returned","Not Returned")</f>
        <v>Not Returned</v>
      </c>
    </row>
    <row r="1485" spans="5:34" ht="12.75" customHeight="1" thickTop="1" thickBot="1" x14ac:dyDescent="0.3">
      <c r="E1485" s="9">
        <v>4788</v>
      </c>
      <c r="F1485" s="2" t="s">
        <v>25</v>
      </c>
      <c r="G1485" s="2">
        <v>0.05</v>
      </c>
      <c r="H1485" s="2">
        <v>4.84</v>
      </c>
      <c r="I1485" s="2">
        <v>0.71</v>
      </c>
      <c r="J1485" s="2">
        <v>2618</v>
      </c>
      <c r="K1485" s="7" t="str">
        <f>IF(COUNTIF(Table1[Customer ID],Table1[[#This Row],[Customer ID]])&gt;1,"Repeat Customer","One-Time Customer")</f>
        <v>Repeat Customer</v>
      </c>
      <c r="L1485" s="2" t="s">
        <v>2437</v>
      </c>
      <c r="M1485" s="2" t="s">
        <v>27</v>
      </c>
      <c r="N1485" s="2" t="s">
        <v>28</v>
      </c>
      <c r="O1485" s="2" t="s">
        <v>29</v>
      </c>
      <c r="P1485" s="2" t="s">
        <v>30</v>
      </c>
      <c r="Q1485" s="2" t="s">
        <v>31</v>
      </c>
      <c r="R1485" s="2" t="s">
        <v>1476</v>
      </c>
      <c r="S1485" s="2">
        <v>0.52</v>
      </c>
      <c r="T1485" s="7">
        <f>Table1[[#This Row],[Profit]]/Table1[[#This Row],[Sales]]</f>
        <v>0.28213560305638846</v>
      </c>
      <c r="U1485" s="2" t="s">
        <v>33</v>
      </c>
      <c r="V1485" s="2" t="s">
        <v>53</v>
      </c>
      <c r="W1485" s="2" t="s">
        <v>71</v>
      </c>
      <c r="X1485" s="2" t="s">
        <v>90</v>
      </c>
      <c r="Y1485" s="2">
        <v>10004</v>
      </c>
      <c r="Z1485" s="10">
        <v>42086</v>
      </c>
      <c r="AA1485" s="14" t="str">
        <f>TEXT(Table1[[#This Row],[Order Date]],"mmmm")</f>
        <v>March</v>
      </c>
      <c r="AB1485" s="8" t="str">
        <f>TEXT(Table1[[#This Row],[Order Date]],"yyyy")</f>
        <v>2015</v>
      </c>
      <c r="AC1485" s="10">
        <v>42086</v>
      </c>
      <c r="AD1485" s="2">
        <v>29.17</v>
      </c>
      <c r="AE1485" s="2">
        <v>20</v>
      </c>
      <c r="AF1485" s="2">
        <v>103.39</v>
      </c>
      <c r="AG1485" s="2">
        <v>34017</v>
      </c>
      <c r="AH1485" s="7" t="str">
        <f>IF(COUNTIF(Returns!$A$2:$A$1635,Orders!AG1485)&gt;0,"Returned","Not Returned")</f>
        <v>Not Returned</v>
      </c>
    </row>
    <row r="1486" spans="5:34" ht="12.75" customHeight="1" thickTop="1" thickBot="1" x14ac:dyDescent="0.3">
      <c r="E1486" s="11">
        <v>4789</v>
      </c>
      <c r="F1486" s="12" t="s">
        <v>25</v>
      </c>
      <c r="G1486" s="12">
        <v>0.01</v>
      </c>
      <c r="H1486" s="12">
        <v>14.98</v>
      </c>
      <c r="I1486" s="12">
        <v>7.69</v>
      </c>
      <c r="J1486" s="12">
        <v>2618</v>
      </c>
      <c r="K1486" s="7" t="str">
        <f>IF(COUNTIF(Table1[Customer ID],Table1[[#This Row],[Customer ID]])&gt;1,"Repeat Customer","One-Time Customer")</f>
        <v>Repeat Customer</v>
      </c>
      <c r="L1486" s="12" t="s">
        <v>2437</v>
      </c>
      <c r="M1486" s="12" t="s">
        <v>49</v>
      </c>
      <c r="N1486" s="12" t="s">
        <v>28</v>
      </c>
      <c r="O1486" s="12" t="s">
        <v>29</v>
      </c>
      <c r="P1486" s="12" t="s">
        <v>141</v>
      </c>
      <c r="Q1486" s="12" t="s">
        <v>59</v>
      </c>
      <c r="R1486" s="12" t="s">
        <v>1736</v>
      </c>
      <c r="S1486" s="12">
        <v>0.56999999999999995</v>
      </c>
      <c r="T1486" s="7">
        <f>Table1[[#This Row],[Profit]]/Table1[[#This Row],[Sales]]</f>
        <v>-0.11247387399802476</v>
      </c>
      <c r="U1486" s="12" t="s">
        <v>33</v>
      </c>
      <c r="V1486" s="12" t="s">
        <v>53</v>
      </c>
      <c r="W1486" s="12" t="s">
        <v>71</v>
      </c>
      <c r="X1486" s="12" t="s">
        <v>90</v>
      </c>
      <c r="Y1486" s="12">
        <v>10004</v>
      </c>
      <c r="Z1486" s="13">
        <v>42086</v>
      </c>
      <c r="AA1486" s="14" t="str">
        <f>TEXT(Table1[[#This Row],[Order Date]],"mmmm")</f>
        <v>March</v>
      </c>
      <c r="AB1486" s="8" t="str">
        <f>TEXT(Table1[[#This Row],[Order Date]],"yyyy")</f>
        <v>2015</v>
      </c>
      <c r="AC1486" s="13">
        <v>42088</v>
      </c>
      <c r="AD1486" s="12">
        <v>-48.97</v>
      </c>
      <c r="AE1486" s="12">
        <v>28</v>
      </c>
      <c r="AF1486" s="12">
        <v>435.39</v>
      </c>
      <c r="AG1486" s="12">
        <v>34017</v>
      </c>
      <c r="AH1486" s="7" t="str">
        <f>IF(COUNTIF(Returns!$A$2:$A$1635,Orders!AG1486)&gt;0,"Returned","Not Returned")</f>
        <v>Not Returned</v>
      </c>
    </row>
    <row r="1487" spans="5:34" ht="12.75" customHeight="1" thickTop="1" thickBot="1" x14ac:dyDescent="0.3">
      <c r="E1487" s="9">
        <v>7452</v>
      </c>
      <c r="F1487" s="2" t="s">
        <v>47</v>
      </c>
      <c r="G1487" s="2">
        <v>0.1</v>
      </c>
      <c r="H1487" s="2">
        <v>20.27</v>
      </c>
      <c r="I1487" s="2">
        <v>3.99</v>
      </c>
      <c r="J1487" s="2">
        <v>2618</v>
      </c>
      <c r="K1487" s="7" t="str">
        <f>IF(COUNTIF(Table1[Customer ID],Table1[[#This Row],[Customer ID]])&gt;1,"Repeat Customer","One-Time Customer")</f>
        <v>Repeat Customer</v>
      </c>
      <c r="L1487" s="2" t="s">
        <v>2437</v>
      </c>
      <c r="M1487" s="2" t="s">
        <v>49</v>
      </c>
      <c r="N1487" s="2" t="s">
        <v>28</v>
      </c>
      <c r="O1487" s="2" t="s">
        <v>29</v>
      </c>
      <c r="P1487" s="2" t="s">
        <v>257</v>
      </c>
      <c r="Q1487" s="2" t="s">
        <v>59</v>
      </c>
      <c r="R1487" s="2" t="s">
        <v>1514</v>
      </c>
      <c r="S1487" s="2">
        <v>0.56999999999999995</v>
      </c>
      <c r="T1487" s="7">
        <f>Table1[[#This Row],[Profit]]/Table1[[#This Row],[Sales]]</f>
        <v>7.9931908094948267E-2</v>
      </c>
      <c r="U1487" s="2" t="s">
        <v>33</v>
      </c>
      <c r="V1487" s="2" t="s">
        <v>53</v>
      </c>
      <c r="W1487" s="2" t="s">
        <v>71</v>
      </c>
      <c r="X1487" s="2" t="s">
        <v>90</v>
      </c>
      <c r="Y1487" s="2">
        <v>10004</v>
      </c>
      <c r="Z1487" s="10">
        <v>42086</v>
      </c>
      <c r="AA1487" s="14" t="str">
        <f>TEXT(Table1[[#This Row],[Order Date]],"mmmm")</f>
        <v>March</v>
      </c>
      <c r="AB1487" s="8" t="str">
        <f>TEXT(Table1[[#This Row],[Order Date]],"yyyy")</f>
        <v>2015</v>
      </c>
      <c r="AC1487" s="10">
        <v>42087</v>
      </c>
      <c r="AD1487" s="2">
        <v>84.05</v>
      </c>
      <c r="AE1487" s="2">
        <v>53</v>
      </c>
      <c r="AF1487" s="2">
        <v>1051.52</v>
      </c>
      <c r="AG1487" s="2">
        <v>53153</v>
      </c>
      <c r="AH1487" s="7" t="str">
        <f>IF(COUNTIF(Returns!$A$2:$A$1635,Orders!AG1487)&gt;0,"Returned","Not Returned")</f>
        <v>Not Returned</v>
      </c>
    </row>
    <row r="1488" spans="5:34" ht="12.75" customHeight="1" thickTop="1" thickBot="1" x14ac:dyDescent="0.3">
      <c r="E1488" s="11">
        <v>22788</v>
      </c>
      <c r="F1488" s="12" t="s">
        <v>25</v>
      </c>
      <c r="G1488" s="12">
        <v>0.05</v>
      </c>
      <c r="H1488" s="12">
        <v>4.84</v>
      </c>
      <c r="I1488" s="12">
        <v>0.71</v>
      </c>
      <c r="J1488" s="12">
        <v>2619</v>
      </c>
      <c r="K1488" s="7" t="str">
        <f>IF(COUNTIF(Table1[Customer ID],Table1[[#This Row],[Customer ID]])&gt;1,"Repeat Customer","One-Time Customer")</f>
        <v>Repeat Customer</v>
      </c>
      <c r="L1488" s="12" t="s">
        <v>2440</v>
      </c>
      <c r="M1488" s="12" t="s">
        <v>27</v>
      </c>
      <c r="N1488" s="12" t="s">
        <v>28</v>
      </c>
      <c r="O1488" s="12" t="s">
        <v>29</v>
      </c>
      <c r="P1488" s="12" t="s">
        <v>30</v>
      </c>
      <c r="Q1488" s="12" t="s">
        <v>31</v>
      </c>
      <c r="R1488" s="12" t="s">
        <v>1476</v>
      </c>
      <c r="S1488" s="12">
        <v>0.52</v>
      </c>
      <c r="T1488" s="7">
        <f>Table1[[#This Row],[Profit]]/Table1[[#This Row],[Sales]]</f>
        <v>0.69</v>
      </c>
      <c r="U1488" s="12" t="s">
        <v>33</v>
      </c>
      <c r="V1488" s="12" t="s">
        <v>61</v>
      </c>
      <c r="W1488" s="12" t="s">
        <v>2193</v>
      </c>
      <c r="X1488" s="12" t="s">
        <v>2441</v>
      </c>
      <c r="Y1488" s="12">
        <v>57103</v>
      </c>
      <c r="Z1488" s="13">
        <v>42086</v>
      </c>
      <c r="AA1488" s="14" t="str">
        <f>TEXT(Table1[[#This Row],[Order Date]],"mmmm")</f>
        <v>March</v>
      </c>
      <c r="AB1488" s="8" t="str">
        <f>TEXT(Table1[[#This Row],[Order Date]],"yyyy")</f>
        <v>2015</v>
      </c>
      <c r="AC1488" s="13">
        <v>42086</v>
      </c>
      <c r="AD1488" s="12">
        <v>17.836500000000001</v>
      </c>
      <c r="AE1488" s="12">
        <v>5</v>
      </c>
      <c r="AF1488" s="12">
        <v>25.85</v>
      </c>
      <c r="AG1488" s="12">
        <v>88014</v>
      </c>
      <c r="AH1488" s="7" t="str">
        <f>IF(COUNTIF(Returns!$A$2:$A$1635,Orders!AG1488)&gt;0,"Returned","Not Returned")</f>
        <v>Not Returned</v>
      </c>
    </row>
    <row r="1489" spans="5:34" ht="12.75" customHeight="1" thickTop="1" thickBot="1" x14ac:dyDescent="0.3">
      <c r="E1489" s="9">
        <v>18461</v>
      </c>
      <c r="F1489" s="2" t="s">
        <v>37</v>
      </c>
      <c r="G1489" s="2">
        <v>0.1</v>
      </c>
      <c r="H1489" s="2">
        <v>30.98</v>
      </c>
      <c r="I1489" s="2">
        <v>8.99</v>
      </c>
      <c r="J1489" s="2">
        <v>2619</v>
      </c>
      <c r="K1489" s="7" t="str">
        <f>IF(COUNTIF(Table1[Customer ID],Table1[[#This Row],[Customer ID]])&gt;1,"Repeat Customer","One-Time Customer")</f>
        <v>Repeat Customer</v>
      </c>
      <c r="L1489" s="2" t="s">
        <v>2440</v>
      </c>
      <c r="M1489" s="2" t="s">
        <v>49</v>
      </c>
      <c r="N1489" s="2" t="s">
        <v>28</v>
      </c>
      <c r="O1489" s="2" t="s">
        <v>29</v>
      </c>
      <c r="P1489" s="2" t="s">
        <v>30</v>
      </c>
      <c r="Q1489" s="2" t="s">
        <v>51</v>
      </c>
      <c r="R1489" s="2" t="s">
        <v>1555</v>
      </c>
      <c r="S1489" s="2">
        <v>0.57999999999999996</v>
      </c>
      <c r="T1489" s="7">
        <f>Table1[[#This Row],[Profit]]/Table1[[#This Row],[Sales]]</f>
        <v>-0.16941275027226271</v>
      </c>
      <c r="U1489" s="2" t="s">
        <v>33</v>
      </c>
      <c r="V1489" s="2" t="s">
        <v>61</v>
      </c>
      <c r="W1489" s="2" t="s">
        <v>2193</v>
      </c>
      <c r="X1489" s="2" t="s">
        <v>2441</v>
      </c>
      <c r="Y1489" s="2">
        <v>57103</v>
      </c>
      <c r="Z1489" s="10">
        <v>42044</v>
      </c>
      <c r="AA1489" s="14" t="str">
        <f>TEXT(Table1[[#This Row],[Order Date]],"mmmm")</f>
        <v>February</v>
      </c>
      <c r="AB1489" s="8" t="str">
        <f>TEXT(Table1[[#This Row],[Order Date]],"yyyy")</f>
        <v>2015</v>
      </c>
      <c r="AC1489" s="10">
        <v>42046</v>
      </c>
      <c r="AD1489" s="2">
        <v>-20.222799999999999</v>
      </c>
      <c r="AE1489" s="2">
        <v>4</v>
      </c>
      <c r="AF1489" s="2">
        <v>119.37</v>
      </c>
      <c r="AG1489" s="2">
        <v>88015</v>
      </c>
      <c r="AH1489" s="7" t="str">
        <f>IF(COUNTIF(Returns!$A$2:$A$1635,Orders!AG1489)&gt;0,"Returned","Not Returned")</f>
        <v>Not Returned</v>
      </c>
    </row>
    <row r="1490" spans="5:34" ht="12.75" customHeight="1" thickTop="1" thickBot="1" x14ac:dyDescent="0.3">
      <c r="E1490" s="11">
        <v>25452</v>
      </c>
      <c r="F1490" s="12" t="s">
        <v>47</v>
      </c>
      <c r="G1490" s="12">
        <v>0.1</v>
      </c>
      <c r="H1490" s="12">
        <v>20.27</v>
      </c>
      <c r="I1490" s="12">
        <v>3.99</v>
      </c>
      <c r="J1490" s="12">
        <v>2620</v>
      </c>
      <c r="K1490" s="7" t="str">
        <f>IF(COUNTIF(Table1[Customer ID],Table1[[#This Row],[Customer ID]])&gt;1,"Repeat Customer","One-Time Customer")</f>
        <v>One-Time Customer</v>
      </c>
      <c r="L1490" s="12" t="s">
        <v>2442</v>
      </c>
      <c r="M1490" s="12" t="s">
        <v>49</v>
      </c>
      <c r="N1490" s="12" t="s">
        <v>28</v>
      </c>
      <c r="O1490" s="12" t="s">
        <v>29</v>
      </c>
      <c r="P1490" s="12" t="s">
        <v>257</v>
      </c>
      <c r="Q1490" s="12" t="s">
        <v>59</v>
      </c>
      <c r="R1490" s="12" t="s">
        <v>1514</v>
      </c>
      <c r="S1490" s="12">
        <v>0.56999999999999995</v>
      </c>
      <c r="T1490" s="7">
        <f>Table1[[#This Row],[Profit]]/Table1[[#This Row],[Sales]]</f>
        <v>1.4795983250620344</v>
      </c>
      <c r="U1490" s="12" t="s">
        <v>33</v>
      </c>
      <c r="V1490" s="12" t="s">
        <v>136</v>
      </c>
      <c r="W1490" s="12" t="s">
        <v>244</v>
      </c>
      <c r="X1490" s="12" t="s">
        <v>2443</v>
      </c>
      <c r="Y1490" s="12">
        <v>38134</v>
      </c>
      <c r="Z1490" s="13">
        <v>42086</v>
      </c>
      <c r="AA1490" s="14" t="str">
        <f>TEXT(Table1[[#This Row],[Order Date]],"mmmm")</f>
        <v>March</v>
      </c>
      <c r="AB1490" s="8" t="str">
        <f>TEXT(Table1[[#This Row],[Order Date]],"yyyy")</f>
        <v>2015</v>
      </c>
      <c r="AC1490" s="13">
        <v>42087</v>
      </c>
      <c r="AD1490" s="12">
        <v>381.61799999999994</v>
      </c>
      <c r="AE1490" s="12">
        <v>13</v>
      </c>
      <c r="AF1490" s="12">
        <v>257.92</v>
      </c>
      <c r="AG1490" s="12">
        <v>88017</v>
      </c>
      <c r="AH1490" s="7" t="str">
        <f>IF(COUNTIF(Returns!$A$2:$A$1635,Orders!AG1490)&gt;0,"Returned","Not Returned")</f>
        <v>Not Returned</v>
      </c>
    </row>
    <row r="1491" spans="5:34" ht="12.75" customHeight="1" thickTop="1" thickBot="1" x14ac:dyDescent="0.3">
      <c r="E1491" s="9">
        <v>26296</v>
      </c>
      <c r="F1491" s="2" t="s">
        <v>25</v>
      </c>
      <c r="G1491" s="2">
        <v>0.03</v>
      </c>
      <c r="H1491" s="2">
        <v>40.97</v>
      </c>
      <c r="I1491" s="2">
        <v>8.99</v>
      </c>
      <c r="J1491" s="2">
        <v>2621</v>
      </c>
      <c r="K1491" s="7" t="str">
        <f>IF(COUNTIF(Table1[Customer ID],Table1[[#This Row],[Customer ID]])&gt;1,"Repeat Customer","One-Time Customer")</f>
        <v>One-Time Customer</v>
      </c>
      <c r="L1491" s="2" t="s">
        <v>2444</v>
      </c>
      <c r="M1491" s="2" t="s">
        <v>27</v>
      </c>
      <c r="N1491" s="2" t="s">
        <v>28</v>
      </c>
      <c r="O1491" s="2" t="s">
        <v>29</v>
      </c>
      <c r="P1491" s="2" t="s">
        <v>30</v>
      </c>
      <c r="Q1491" s="2" t="s">
        <v>51</v>
      </c>
      <c r="R1491" s="2" t="s">
        <v>2445</v>
      </c>
      <c r="S1491" s="2">
        <v>0.59</v>
      </c>
      <c r="T1491" s="7">
        <f>Table1[[#This Row],[Profit]]/Table1[[#This Row],[Sales]]</f>
        <v>-0.8544445516842003</v>
      </c>
      <c r="U1491" s="2" t="s">
        <v>33</v>
      </c>
      <c r="V1491" s="2" t="s">
        <v>136</v>
      </c>
      <c r="W1491" s="2" t="s">
        <v>244</v>
      </c>
      <c r="X1491" s="2" t="s">
        <v>2446</v>
      </c>
      <c r="Y1491" s="2">
        <v>37027</v>
      </c>
      <c r="Z1491" s="10">
        <v>42082</v>
      </c>
      <c r="AA1491" s="14" t="str">
        <f>TEXT(Table1[[#This Row],[Order Date]],"mmmm")</f>
        <v>March</v>
      </c>
      <c r="AB1491" s="8" t="str">
        <f>TEXT(Table1[[#This Row],[Order Date]],"yyyy")</f>
        <v>2015</v>
      </c>
      <c r="AC1491" s="10">
        <v>42083</v>
      </c>
      <c r="AD1491" s="2">
        <v>-177.05799999999999</v>
      </c>
      <c r="AE1491" s="2">
        <v>5</v>
      </c>
      <c r="AF1491" s="2">
        <v>207.22</v>
      </c>
      <c r="AG1491" s="2">
        <v>88016</v>
      </c>
      <c r="AH1491" s="7" t="str">
        <f>IF(COUNTIF(Returns!$A$2:$A$1635,Orders!AG1491)&gt;0,"Returned","Not Returned")</f>
        <v>Not Returned</v>
      </c>
    </row>
    <row r="1492" spans="5:34" ht="12.75" customHeight="1" thickTop="1" thickBot="1" x14ac:dyDescent="0.3">
      <c r="E1492" s="11">
        <v>26032</v>
      </c>
      <c r="F1492" s="12" t="s">
        <v>25</v>
      </c>
      <c r="G1492" s="12">
        <v>0.1</v>
      </c>
      <c r="H1492" s="12">
        <v>41.94</v>
      </c>
      <c r="I1492" s="12">
        <v>2.99</v>
      </c>
      <c r="J1492" s="12">
        <v>2626</v>
      </c>
      <c r="K1492" s="7" t="str">
        <f>IF(COUNTIF(Table1[Customer ID],Table1[[#This Row],[Customer ID]])&gt;1,"Repeat Customer","One-Time Customer")</f>
        <v>One-Time Customer</v>
      </c>
      <c r="L1492" s="12" t="s">
        <v>2447</v>
      </c>
      <c r="M1492" s="12" t="s">
        <v>49</v>
      </c>
      <c r="N1492" s="12" t="s">
        <v>114</v>
      </c>
      <c r="O1492" s="12" t="s">
        <v>29</v>
      </c>
      <c r="P1492" s="12" t="s">
        <v>109</v>
      </c>
      <c r="Q1492" s="12" t="s">
        <v>59</v>
      </c>
      <c r="R1492" s="12" t="s">
        <v>2448</v>
      </c>
      <c r="S1492" s="12">
        <v>0.35</v>
      </c>
      <c r="T1492" s="7">
        <f>Table1[[#This Row],[Profit]]/Table1[[#This Row],[Sales]]</f>
        <v>0.69</v>
      </c>
      <c r="U1492" s="12" t="s">
        <v>33</v>
      </c>
      <c r="V1492" s="12" t="s">
        <v>34</v>
      </c>
      <c r="W1492" s="12" t="s">
        <v>45</v>
      </c>
      <c r="X1492" s="12" t="s">
        <v>1456</v>
      </c>
      <c r="Y1492" s="12">
        <v>94025</v>
      </c>
      <c r="Z1492" s="13">
        <v>42042</v>
      </c>
      <c r="AA1492" s="14" t="str">
        <f>TEXT(Table1[[#This Row],[Order Date]],"mmmm")</f>
        <v>February</v>
      </c>
      <c r="AB1492" s="8" t="str">
        <f>TEXT(Table1[[#This Row],[Order Date]],"yyyy")</f>
        <v>2015</v>
      </c>
      <c r="AC1492" s="13">
        <v>42043</v>
      </c>
      <c r="AD1492" s="12">
        <v>164.08199999999999</v>
      </c>
      <c r="AE1492" s="12">
        <v>6</v>
      </c>
      <c r="AF1492" s="12">
        <v>237.8</v>
      </c>
      <c r="AG1492" s="12">
        <v>90927</v>
      </c>
      <c r="AH1492" s="7" t="str">
        <f>IF(COUNTIF(Returns!$A$2:$A$1635,Orders!AG1492)&gt;0,"Returned","Not Returned")</f>
        <v>Not Returned</v>
      </c>
    </row>
    <row r="1493" spans="5:34" ht="12.75" customHeight="1" thickTop="1" thickBot="1" x14ac:dyDescent="0.3">
      <c r="E1493" s="9">
        <v>18623</v>
      </c>
      <c r="F1493" s="2" t="s">
        <v>56</v>
      </c>
      <c r="G1493" s="2">
        <v>0.02</v>
      </c>
      <c r="H1493" s="2">
        <v>30.53</v>
      </c>
      <c r="I1493" s="2">
        <v>19.989999999999998</v>
      </c>
      <c r="J1493" s="2">
        <v>2628</v>
      </c>
      <c r="K1493" s="7" t="str">
        <f>IF(COUNTIF(Table1[Customer ID],Table1[[#This Row],[Customer ID]])&gt;1,"Repeat Customer","One-Time Customer")</f>
        <v>One-Time Customer</v>
      </c>
      <c r="L1493" s="2" t="s">
        <v>2449</v>
      </c>
      <c r="M1493" s="2" t="s">
        <v>27</v>
      </c>
      <c r="N1493" s="2" t="s">
        <v>28</v>
      </c>
      <c r="O1493" s="2" t="s">
        <v>29</v>
      </c>
      <c r="P1493" s="2" t="s">
        <v>134</v>
      </c>
      <c r="Q1493" s="2" t="s">
        <v>59</v>
      </c>
      <c r="R1493" s="2" t="s">
        <v>697</v>
      </c>
      <c r="S1493" s="2">
        <v>0.39</v>
      </c>
      <c r="T1493" s="7">
        <f>Table1[[#This Row],[Profit]]/Table1[[#This Row],[Sales]]</f>
        <v>-0.12181416817178406</v>
      </c>
      <c r="U1493" s="2" t="s">
        <v>33</v>
      </c>
      <c r="V1493" s="2" t="s">
        <v>61</v>
      </c>
      <c r="W1493" s="2" t="s">
        <v>304</v>
      </c>
      <c r="X1493" s="2" t="s">
        <v>2289</v>
      </c>
      <c r="Y1493" s="2">
        <v>73160</v>
      </c>
      <c r="Z1493" s="10">
        <v>42021</v>
      </c>
      <c r="AA1493" s="14" t="str">
        <f>TEXT(Table1[[#This Row],[Order Date]],"mmmm")</f>
        <v>January</v>
      </c>
      <c r="AB1493" s="8" t="str">
        <f>TEXT(Table1[[#This Row],[Order Date]],"yyyy")</f>
        <v>2015</v>
      </c>
      <c r="AC1493" s="10">
        <v>42023</v>
      </c>
      <c r="AD1493" s="2">
        <v>-54.63</v>
      </c>
      <c r="AE1493" s="2">
        <v>14</v>
      </c>
      <c r="AF1493" s="2">
        <v>448.47</v>
      </c>
      <c r="AG1493" s="2">
        <v>85916</v>
      </c>
      <c r="AH1493" s="7" t="str">
        <f>IF(COUNTIF(Returns!$A$2:$A$1635,Orders!AG1493)&gt;0,"Returned","Not Returned")</f>
        <v>Not Returned</v>
      </c>
    </row>
    <row r="1494" spans="5:34" ht="12.75" customHeight="1" thickTop="1" thickBot="1" x14ac:dyDescent="0.3">
      <c r="E1494" s="11">
        <v>21981</v>
      </c>
      <c r="F1494" s="12" t="s">
        <v>47</v>
      </c>
      <c r="G1494" s="12">
        <v>0.01</v>
      </c>
      <c r="H1494" s="12">
        <v>194.3</v>
      </c>
      <c r="I1494" s="12">
        <v>11.54</v>
      </c>
      <c r="J1494" s="12">
        <v>2630</v>
      </c>
      <c r="K1494" s="7" t="str">
        <f>IF(COUNTIF(Table1[Customer ID],Table1[[#This Row],[Customer ID]])&gt;1,"Repeat Customer","One-Time Customer")</f>
        <v>Repeat Customer</v>
      </c>
      <c r="L1494" s="12" t="s">
        <v>2450</v>
      </c>
      <c r="M1494" s="12" t="s">
        <v>49</v>
      </c>
      <c r="N1494" s="12" t="s">
        <v>58</v>
      </c>
      <c r="O1494" s="12" t="s">
        <v>41</v>
      </c>
      <c r="P1494" s="12" t="s">
        <v>50</v>
      </c>
      <c r="Q1494" s="12" t="s">
        <v>236</v>
      </c>
      <c r="R1494" s="12" t="s">
        <v>1163</v>
      </c>
      <c r="S1494" s="12">
        <v>0.59</v>
      </c>
      <c r="T1494" s="7">
        <f>Table1[[#This Row],[Profit]]/Table1[[#This Row],[Sales]]</f>
        <v>0.69</v>
      </c>
      <c r="U1494" s="12" t="s">
        <v>33</v>
      </c>
      <c r="V1494" s="12" t="s">
        <v>61</v>
      </c>
      <c r="W1494" s="12" t="s">
        <v>304</v>
      </c>
      <c r="X1494" s="12" t="s">
        <v>2451</v>
      </c>
      <c r="Y1494" s="12">
        <v>73071</v>
      </c>
      <c r="Z1494" s="13">
        <v>42009</v>
      </c>
      <c r="AA1494" s="14" t="str">
        <f>TEXT(Table1[[#This Row],[Order Date]],"mmmm")</f>
        <v>January</v>
      </c>
      <c r="AB1494" s="8" t="str">
        <f>TEXT(Table1[[#This Row],[Order Date]],"yyyy")</f>
        <v>2015</v>
      </c>
      <c r="AC1494" s="13">
        <v>42011</v>
      </c>
      <c r="AD1494" s="12">
        <v>690.17939999999999</v>
      </c>
      <c r="AE1494" s="12">
        <v>5</v>
      </c>
      <c r="AF1494" s="12">
        <v>1000.26</v>
      </c>
      <c r="AG1494" s="12">
        <v>85914</v>
      </c>
      <c r="AH1494" s="7" t="str">
        <f>IF(COUNTIF(Returns!$A$2:$A$1635,Orders!AG1494)&gt;0,"Returned","Not Returned")</f>
        <v>Not Returned</v>
      </c>
    </row>
    <row r="1495" spans="5:34" ht="12.75" customHeight="1" thickTop="1" thickBot="1" x14ac:dyDescent="0.3">
      <c r="E1495" s="9">
        <v>21982</v>
      </c>
      <c r="F1495" s="2" t="s">
        <v>47</v>
      </c>
      <c r="G1495" s="2">
        <v>0.02</v>
      </c>
      <c r="H1495" s="2">
        <v>209.84</v>
      </c>
      <c r="I1495" s="2">
        <v>21.21</v>
      </c>
      <c r="J1495" s="2">
        <v>2630</v>
      </c>
      <c r="K1495" s="7" t="str">
        <f>IF(COUNTIF(Table1[Customer ID],Table1[[#This Row],[Customer ID]])&gt;1,"Repeat Customer","One-Time Customer")</f>
        <v>Repeat Customer</v>
      </c>
      <c r="L1495" s="2" t="s">
        <v>2450</v>
      </c>
      <c r="M1495" s="2" t="s">
        <v>49</v>
      </c>
      <c r="N1495" s="2" t="s">
        <v>58</v>
      </c>
      <c r="O1495" s="2" t="s">
        <v>41</v>
      </c>
      <c r="P1495" s="2" t="s">
        <v>50</v>
      </c>
      <c r="Q1495" s="2" t="s">
        <v>236</v>
      </c>
      <c r="R1495" s="2" t="s">
        <v>1162</v>
      </c>
      <c r="S1495" s="2">
        <v>0.59</v>
      </c>
      <c r="T1495" s="7">
        <f>Table1[[#This Row],[Profit]]/Table1[[#This Row],[Sales]]</f>
        <v>0.69</v>
      </c>
      <c r="U1495" s="2" t="s">
        <v>33</v>
      </c>
      <c r="V1495" s="2" t="s">
        <v>61</v>
      </c>
      <c r="W1495" s="2" t="s">
        <v>304</v>
      </c>
      <c r="X1495" s="2" t="s">
        <v>2451</v>
      </c>
      <c r="Y1495" s="2">
        <v>73071</v>
      </c>
      <c r="Z1495" s="10">
        <v>42009</v>
      </c>
      <c r="AA1495" s="14" t="str">
        <f>TEXT(Table1[[#This Row],[Order Date]],"mmmm")</f>
        <v>January</v>
      </c>
      <c r="AB1495" s="8" t="str">
        <f>TEXT(Table1[[#This Row],[Order Date]],"yyyy")</f>
        <v>2015</v>
      </c>
      <c r="AC1495" s="10">
        <v>42010</v>
      </c>
      <c r="AD1495" s="2">
        <v>1507.6430999999998</v>
      </c>
      <c r="AE1495" s="2">
        <v>10</v>
      </c>
      <c r="AF1495" s="2">
        <v>2184.9899999999998</v>
      </c>
      <c r="AG1495" s="2">
        <v>85914</v>
      </c>
      <c r="AH1495" s="7" t="str">
        <f>IF(COUNTIF(Returns!$A$2:$A$1635,Orders!AG1495)&gt;0,"Returned","Not Returned")</f>
        <v>Not Returned</v>
      </c>
    </row>
    <row r="1496" spans="5:34" ht="12.75" customHeight="1" thickTop="1" thickBot="1" x14ac:dyDescent="0.3">
      <c r="E1496" s="11">
        <v>21983</v>
      </c>
      <c r="F1496" s="12" t="s">
        <v>47</v>
      </c>
      <c r="G1496" s="12">
        <v>0</v>
      </c>
      <c r="H1496" s="12">
        <v>145.44999999999999</v>
      </c>
      <c r="I1496" s="12">
        <v>17.850000000000001</v>
      </c>
      <c r="J1496" s="12">
        <v>2630</v>
      </c>
      <c r="K1496" s="7" t="str">
        <f>IF(COUNTIF(Table1[Customer ID],Table1[[#This Row],[Customer ID]])&gt;1,"Repeat Customer","One-Time Customer")</f>
        <v>Repeat Customer</v>
      </c>
      <c r="L1496" s="12" t="s">
        <v>2450</v>
      </c>
      <c r="M1496" s="12" t="s">
        <v>39</v>
      </c>
      <c r="N1496" s="12" t="s">
        <v>58</v>
      </c>
      <c r="O1496" s="12" t="s">
        <v>77</v>
      </c>
      <c r="P1496" s="12" t="s">
        <v>85</v>
      </c>
      <c r="Q1496" s="12" t="s">
        <v>43</v>
      </c>
      <c r="R1496" s="12" t="s">
        <v>1075</v>
      </c>
      <c r="S1496" s="12">
        <v>0.56000000000000005</v>
      </c>
      <c r="T1496" s="7">
        <f>Table1[[#This Row],[Profit]]/Table1[[#This Row],[Sales]]</f>
        <v>0.67305809267965089</v>
      </c>
      <c r="U1496" s="12" t="s">
        <v>33</v>
      </c>
      <c r="V1496" s="12" t="s">
        <v>61</v>
      </c>
      <c r="W1496" s="12" t="s">
        <v>304</v>
      </c>
      <c r="X1496" s="12" t="s">
        <v>2451</v>
      </c>
      <c r="Y1496" s="12">
        <v>73071</v>
      </c>
      <c r="Z1496" s="13">
        <v>42009</v>
      </c>
      <c r="AA1496" s="14" t="str">
        <f>TEXT(Table1[[#This Row],[Order Date]],"mmmm")</f>
        <v>January</v>
      </c>
      <c r="AB1496" s="8" t="str">
        <f>TEXT(Table1[[#This Row],[Order Date]],"yyyy")</f>
        <v>2015</v>
      </c>
      <c r="AC1496" s="13">
        <v>42011</v>
      </c>
      <c r="AD1496" s="12">
        <v>801.74680000000012</v>
      </c>
      <c r="AE1496" s="12">
        <v>8</v>
      </c>
      <c r="AF1496" s="12">
        <v>1191.2</v>
      </c>
      <c r="AG1496" s="12">
        <v>85914</v>
      </c>
      <c r="AH1496" s="7" t="str">
        <f>IF(COUNTIF(Returns!$A$2:$A$1635,Orders!AG1496)&gt;0,"Returned","Not Returned")</f>
        <v>Not Returned</v>
      </c>
    </row>
    <row r="1497" spans="5:34" ht="12.75" customHeight="1" thickTop="1" thickBot="1" x14ac:dyDescent="0.3">
      <c r="E1497" s="9">
        <v>22540</v>
      </c>
      <c r="F1497" s="2" t="s">
        <v>25</v>
      </c>
      <c r="G1497" s="2">
        <v>7.0000000000000007E-2</v>
      </c>
      <c r="H1497" s="2">
        <v>65.989999999999995</v>
      </c>
      <c r="I1497" s="2">
        <v>5.99</v>
      </c>
      <c r="J1497" s="2">
        <v>2630</v>
      </c>
      <c r="K1497" s="7" t="str">
        <f>IF(COUNTIF(Table1[Customer ID],Table1[[#This Row],[Customer ID]])&gt;1,"Repeat Customer","One-Time Customer")</f>
        <v>Repeat Customer</v>
      </c>
      <c r="L1497" s="2" t="s">
        <v>2450</v>
      </c>
      <c r="M1497" s="2" t="s">
        <v>49</v>
      </c>
      <c r="N1497" s="2" t="s">
        <v>58</v>
      </c>
      <c r="O1497" s="2" t="s">
        <v>77</v>
      </c>
      <c r="P1497" s="2" t="s">
        <v>78</v>
      </c>
      <c r="Q1497" s="2" t="s">
        <v>59</v>
      </c>
      <c r="R1497" s="2" t="s">
        <v>2452</v>
      </c>
      <c r="S1497" s="2">
        <v>0.57999999999999996</v>
      </c>
      <c r="T1497" s="7">
        <f>Table1[[#This Row],[Profit]]/Table1[[#This Row],[Sales]]</f>
        <v>-0.83991648059863611</v>
      </c>
      <c r="U1497" s="2" t="s">
        <v>33</v>
      </c>
      <c r="V1497" s="2" t="s">
        <v>61</v>
      </c>
      <c r="W1497" s="2" t="s">
        <v>304</v>
      </c>
      <c r="X1497" s="2" t="s">
        <v>2451</v>
      </c>
      <c r="Y1497" s="2">
        <v>73071</v>
      </c>
      <c r="Z1497" s="10">
        <v>42011</v>
      </c>
      <c r="AA1497" s="14" t="str">
        <f>TEXT(Table1[[#This Row],[Order Date]],"mmmm")</f>
        <v>January</v>
      </c>
      <c r="AB1497" s="8" t="str">
        <f>TEXT(Table1[[#This Row],[Order Date]],"yyyy")</f>
        <v>2015</v>
      </c>
      <c r="AC1497" s="10">
        <v>42012</v>
      </c>
      <c r="AD1497" s="2">
        <v>-139.18256</v>
      </c>
      <c r="AE1497" s="2">
        <v>3</v>
      </c>
      <c r="AF1497" s="2">
        <v>165.71</v>
      </c>
      <c r="AG1497" s="2">
        <v>85915</v>
      </c>
      <c r="AH1497" s="7" t="str">
        <f>IF(COUNTIF(Returns!$A$2:$A$1635,Orders!AG1497)&gt;0,"Returned","Not Returned")</f>
        <v>Not Returned</v>
      </c>
    </row>
    <row r="1498" spans="5:34" ht="12.75" customHeight="1" thickTop="1" thickBot="1" x14ac:dyDescent="0.3">
      <c r="E1498" s="11">
        <v>25594</v>
      </c>
      <c r="F1498" s="12" t="s">
        <v>106</v>
      </c>
      <c r="G1498" s="12">
        <v>0.05</v>
      </c>
      <c r="H1498" s="12">
        <v>100.97</v>
      </c>
      <c r="I1498" s="12">
        <v>7.18</v>
      </c>
      <c r="J1498" s="12">
        <v>2638</v>
      </c>
      <c r="K1498" s="7" t="str">
        <f>IF(COUNTIF(Table1[Customer ID],Table1[[#This Row],[Customer ID]])&gt;1,"Repeat Customer","One-Time Customer")</f>
        <v>One-Time Customer</v>
      </c>
      <c r="L1498" s="12" t="s">
        <v>2453</v>
      </c>
      <c r="M1498" s="12" t="s">
        <v>27</v>
      </c>
      <c r="N1498" s="12" t="s">
        <v>114</v>
      </c>
      <c r="O1498" s="12" t="s">
        <v>77</v>
      </c>
      <c r="P1498" s="12" t="s">
        <v>180</v>
      </c>
      <c r="Q1498" s="12" t="s">
        <v>59</v>
      </c>
      <c r="R1498" s="12" t="s">
        <v>2093</v>
      </c>
      <c r="S1498" s="12">
        <v>0.46</v>
      </c>
      <c r="T1498" s="7">
        <f>Table1[[#This Row],[Profit]]/Table1[[#This Row],[Sales]]</f>
        <v>0.69</v>
      </c>
      <c r="U1498" s="12" t="s">
        <v>33</v>
      </c>
      <c r="V1498" s="12" t="s">
        <v>34</v>
      </c>
      <c r="W1498" s="12" t="s">
        <v>1741</v>
      </c>
      <c r="X1498" s="12" t="s">
        <v>2454</v>
      </c>
      <c r="Y1498" s="12">
        <v>83704</v>
      </c>
      <c r="Z1498" s="13">
        <v>42163</v>
      </c>
      <c r="AA1498" s="14" t="str">
        <f>TEXT(Table1[[#This Row],[Order Date]],"mmmm")</f>
        <v>June</v>
      </c>
      <c r="AB1498" s="8" t="str">
        <f>TEXT(Table1[[#This Row],[Order Date]],"yyyy")</f>
        <v>2015</v>
      </c>
      <c r="AC1498" s="13">
        <v>42163</v>
      </c>
      <c r="AD1498" s="12">
        <v>881.46809999999994</v>
      </c>
      <c r="AE1498" s="12">
        <v>13</v>
      </c>
      <c r="AF1498" s="12">
        <v>1277.49</v>
      </c>
      <c r="AG1498" s="12">
        <v>90951</v>
      </c>
      <c r="AH1498" s="7" t="str">
        <f>IF(COUNTIF(Returns!$A$2:$A$1635,Orders!AG1498)&gt;0,"Returned","Not Returned")</f>
        <v>Not Returned</v>
      </c>
    </row>
    <row r="1499" spans="5:34" ht="12.75" customHeight="1" thickTop="1" thickBot="1" x14ac:dyDescent="0.3">
      <c r="E1499" s="9">
        <v>21041</v>
      </c>
      <c r="F1499" s="2" t="s">
        <v>37</v>
      </c>
      <c r="G1499" s="2">
        <v>0.05</v>
      </c>
      <c r="H1499" s="2">
        <v>4.9800000000000004</v>
      </c>
      <c r="I1499" s="2">
        <v>0.49</v>
      </c>
      <c r="J1499" s="2">
        <v>2639</v>
      </c>
      <c r="K1499" s="7" t="str">
        <f>IF(COUNTIF(Table1[Customer ID],Table1[[#This Row],[Customer ID]])&gt;1,"Repeat Customer","One-Time Customer")</f>
        <v>One-Time Customer</v>
      </c>
      <c r="L1499" s="2" t="s">
        <v>2455</v>
      </c>
      <c r="M1499" s="2" t="s">
        <v>49</v>
      </c>
      <c r="N1499" s="2" t="s">
        <v>114</v>
      </c>
      <c r="O1499" s="2" t="s">
        <v>29</v>
      </c>
      <c r="P1499" s="2" t="s">
        <v>134</v>
      </c>
      <c r="Q1499" s="2" t="s">
        <v>59</v>
      </c>
      <c r="R1499" s="2" t="s">
        <v>1422</v>
      </c>
      <c r="S1499" s="2">
        <v>0.39</v>
      </c>
      <c r="T1499" s="7">
        <f>Table1[[#This Row],[Profit]]/Table1[[#This Row],[Sales]]</f>
        <v>0.27042253521126763</v>
      </c>
      <c r="U1499" s="2" t="s">
        <v>33</v>
      </c>
      <c r="V1499" s="2" t="s">
        <v>34</v>
      </c>
      <c r="W1499" s="2" t="s">
        <v>366</v>
      </c>
      <c r="X1499" s="2" t="s">
        <v>652</v>
      </c>
      <c r="Y1499" s="2">
        <v>88201</v>
      </c>
      <c r="Z1499" s="10">
        <v>42082</v>
      </c>
      <c r="AA1499" s="14" t="str">
        <f>TEXT(Table1[[#This Row],[Order Date]],"mmmm")</f>
        <v>March</v>
      </c>
      <c r="AB1499" s="8" t="str">
        <f>TEXT(Table1[[#This Row],[Order Date]],"yyyy")</f>
        <v>2015</v>
      </c>
      <c r="AC1499" s="10">
        <v>42082</v>
      </c>
      <c r="AD1499" s="2">
        <v>3.84</v>
      </c>
      <c r="AE1499" s="2">
        <v>3</v>
      </c>
      <c r="AF1499" s="2">
        <v>14.2</v>
      </c>
      <c r="AG1499" s="2">
        <v>90952</v>
      </c>
      <c r="AH1499" s="7" t="str">
        <f>IF(COUNTIF(Returns!$A$2:$A$1635,Orders!AG1499)&gt;0,"Returned","Not Returned")</f>
        <v>Not Returned</v>
      </c>
    </row>
    <row r="1500" spans="5:34" ht="12.75" customHeight="1" thickTop="1" thickBot="1" x14ac:dyDescent="0.3">
      <c r="E1500" s="11">
        <v>22438</v>
      </c>
      <c r="F1500" s="12" t="s">
        <v>106</v>
      </c>
      <c r="G1500" s="12">
        <v>0.1</v>
      </c>
      <c r="H1500" s="12">
        <v>10.98</v>
      </c>
      <c r="I1500" s="12">
        <v>3.99</v>
      </c>
      <c r="J1500" s="12">
        <v>2647</v>
      </c>
      <c r="K1500" s="7" t="str">
        <f>IF(COUNTIF(Table1[Customer ID],Table1[[#This Row],[Customer ID]])&gt;1,"Repeat Customer","One-Time Customer")</f>
        <v>Repeat Customer</v>
      </c>
      <c r="L1500" s="12" t="s">
        <v>2456</v>
      </c>
      <c r="M1500" s="12" t="s">
        <v>49</v>
      </c>
      <c r="N1500" s="12" t="s">
        <v>28</v>
      </c>
      <c r="O1500" s="12" t="s">
        <v>29</v>
      </c>
      <c r="P1500" s="12" t="s">
        <v>257</v>
      </c>
      <c r="Q1500" s="12" t="s">
        <v>59</v>
      </c>
      <c r="R1500" s="12" t="s">
        <v>1578</v>
      </c>
      <c r="S1500" s="12">
        <v>0.57999999999999996</v>
      </c>
      <c r="T1500" s="7">
        <f>Table1[[#This Row],[Profit]]/Table1[[#This Row],[Sales]]</f>
        <v>-0.40279639915724957</v>
      </c>
      <c r="U1500" s="12" t="s">
        <v>33</v>
      </c>
      <c r="V1500" s="12" t="s">
        <v>34</v>
      </c>
      <c r="W1500" s="12" t="s">
        <v>45</v>
      </c>
      <c r="X1500" s="12" t="s">
        <v>2457</v>
      </c>
      <c r="Y1500" s="12">
        <v>93309</v>
      </c>
      <c r="Z1500" s="13">
        <v>42080</v>
      </c>
      <c r="AA1500" s="14" t="str">
        <f>TEXT(Table1[[#This Row],[Order Date]],"mmmm")</f>
        <v>March</v>
      </c>
      <c r="AB1500" s="8" t="str">
        <f>TEXT(Table1[[#This Row],[Order Date]],"yyyy")</f>
        <v>2015</v>
      </c>
      <c r="AC1500" s="13">
        <v>42087</v>
      </c>
      <c r="AD1500" s="12">
        <v>-21.03</v>
      </c>
      <c r="AE1500" s="12">
        <v>5</v>
      </c>
      <c r="AF1500" s="12">
        <v>52.21</v>
      </c>
      <c r="AG1500" s="12">
        <v>91386</v>
      </c>
      <c r="AH1500" s="7" t="str">
        <f>IF(COUNTIF(Returns!$A$2:$A$1635,Orders!AG1500)&gt;0,"Returned","Not Returned")</f>
        <v>Not Returned</v>
      </c>
    </row>
    <row r="1501" spans="5:34" ht="12.75" customHeight="1" thickTop="1" thickBot="1" x14ac:dyDescent="0.3">
      <c r="E1501" s="9">
        <v>22439</v>
      </c>
      <c r="F1501" s="2" t="s">
        <v>106</v>
      </c>
      <c r="G1501" s="2">
        <v>0.01</v>
      </c>
      <c r="H1501" s="2">
        <v>39.979999999999997</v>
      </c>
      <c r="I1501" s="2">
        <v>9.1999999999999993</v>
      </c>
      <c r="J1501" s="2">
        <v>2647</v>
      </c>
      <c r="K1501" s="7" t="str">
        <f>IF(COUNTIF(Table1[Customer ID],Table1[[#This Row],[Customer ID]])&gt;1,"Repeat Customer","One-Time Customer")</f>
        <v>Repeat Customer</v>
      </c>
      <c r="L1501" s="2" t="s">
        <v>2456</v>
      </c>
      <c r="M1501" s="2" t="s">
        <v>49</v>
      </c>
      <c r="N1501" s="2" t="s">
        <v>28</v>
      </c>
      <c r="O1501" s="2" t="s">
        <v>41</v>
      </c>
      <c r="P1501" s="2" t="s">
        <v>50</v>
      </c>
      <c r="Q1501" s="2" t="s">
        <v>31</v>
      </c>
      <c r="R1501" s="2" t="s">
        <v>2458</v>
      </c>
      <c r="S1501" s="2">
        <v>0.65</v>
      </c>
      <c r="T1501" s="7">
        <f>Table1[[#This Row],[Profit]]/Table1[[#This Row],[Sales]]</f>
        <v>0.69</v>
      </c>
      <c r="U1501" s="2" t="s">
        <v>33</v>
      </c>
      <c r="V1501" s="2" t="s">
        <v>34</v>
      </c>
      <c r="W1501" s="2" t="s">
        <v>45</v>
      </c>
      <c r="X1501" s="2" t="s">
        <v>2457</v>
      </c>
      <c r="Y1501" s="2">
        <v>93309</v>
      </c>
      <c r="Z1501" s="10">
        <v>42080</v>
      </c>
      <c r="AA1501" s="14" t="str">
        <f>TEXT(Table1[[#This Row],[Order Date]],"mmmm")</f>
        <v>March</v>
      </c>
      <c r="AB1501" s="8" t="str">
        <f>TEXT(Table1[[#This Row],[Order Date]],"yyyy")</f>
        <v>2015</v>
      </c>
      <c r="AC1501" s="10">
        <v>42082</v>
      </c>
      <c r="AD1501" s="2">
        <v>117.52079999999998</v>
      </c>
      <c r="AE1501" s="2">
        <v>4</v>
      </c>
      <c r="AF1501" s="2">
        <v>170.32</v>
      </c>
      <c r="AG1501" s="2">
        <v>91386</v>
      </c>
      <c r="AH1501" s="7" t="str">
        <f>IF(COUNTIF(Returns!$A$2:$A$1635,Orders!AG1501)&gt;0,"Returned","Not Returned")</f>
        <v>Not Returned</v>
      </c>
    </row>
    <row r="1502" spans="5:34" ht="12.75" customHeight="1" thickTop="1" thickBot="1" x14ac:dyDescent="0.3">
      <c r="E1502" s="11">
        <v>18720</v>
      </c>
      <c r="F1502" s="12" t="s">
        <v>25</v>
      </c>
      <c r="G1502" s="12">
        <v>0.01</v>
      </c>
      <c r="H1502" s="12">
        <v>39.979999999999997</v>
      </c>
      <c r="I1502" s="12">
        <v>4</v>
      </c>
      <c r="J1502" s="12">
        <v>2649</v>
      </c>
      <c r="K1502" s="7" t="str">
        <f>IF(COUNTIF(Table1[Customer ID],Table1[[#This Row],[Customer ID]])&gt;1,"Repeat Customer","One-Time Customer")</f>
        <v>One-Time Customer</v>
      </c>
      <c r="L1502" s="12" t="s">
        <v>2459</v>
      </c>
      <c r="M1502" s="12" t="s">
        <v>49</v>
      </c>
      <c r="N1502" s="12" t="s">
        <v>28</v>
      </c>
      <c r="O1502" s="12" t="s">
        <v>77</v>
      </c>
      <c r="P1502" s="12" t="s">
        <v>180</v>
      </c>
      <c r="Q1502" s="12" t="s">
        <v>59</v>
      </c>
      <c r="R1502" s="12" t="s">
        <v>252</v>
      </c>
      <c r="S1502" s="12">
        <v>0.7</v>
      </c>
      <c r="T1502" s="7">
        <f>Table1[[#This Row],[Profit]]/Table1[[#This Row],[Sales]]</f>
        <v>-0.15154705101087118</v>
      </c>
      <c r="U1502" s="12" t="s">
        <v>33</v>
      </c>
      <c r="V1502" s="12" t="s">
        <v>53</v>
      </c>
      <c r="W1502" s="12" t="s">
        <v>415</v>
      </c>
      <c r="X1502" s="12" t="s">
        <v>2223</v>
      </c>
      <c r="Y1502" s="12">
        <v>21040</v>
      </c>
      <c r="Z1502" s="13">
        <v>42166</v>
      </c>
      <c r="AA1502" s="14" t="str">
        <f>TEXT(Table1[[#This Row],[Order Date]],"mmmm")</f>
        <v>June</v>
      </c>
      <c r="AB1502" s="8" t="str">
        <f>TEXT(Table1[[#This Row],[Order Date]],"yyyy")</f>
        <v>2015</v>
      </c>
      <c r="AC1502" s="13">
        <v>42167</v>
      </c>
      <c r="AD1502" s="12">
        <v>-30.808</v>
      </c>
      <c r="AE1502" s="12">
        <v>5</v>
      </c>
      <c r="AF1502" s="12">
        <v>203.29</v>
      </c>
      <c r="AG1502" s="12">
        <v>88814</v>
      </c>
      <c r="AH1502" s="7" t="str">
        <f>IF(COUNTIF(Returns!$A$2:$A$1635,Orders!AG1502)&gt;0,"Returned","Not Returned")</f>
        <v>Not Returned</v>
      </c>
    </row>
    <row r="1503" spans="5:34" ht="12.75" customHeight="1" thickTop="1" thickBot="1" x14ac:dyDescent="0.3">
      <c r="E1503" s="9">
        <v>22904</v>
      </c>
      <c r="F1503" s="2" t="s">
        <v>47</v>
      </c>
      <c r="G1503" s="2">
        <v>0.05</v>
      </c>
      <c r="H1503" s="2">
        <v>35.99</v>
      </c>
      <c r="I1503" s="2">
        <v>5.99</v>
      </c>
      <c r="J1503" s="2">
        <v>2650</v>
      </c>
      <c r="K1503" s="7" t="str">
        <f>IF(COUNTIF(Table1[Customer ID],Table1[[#This Row],[Customer ID]])&gt;1,"Repeat Customer","One-Time Customer")</f>
        <v>One-Time Customer</v>
      </c>
      <c r="L1503" s="2" t="s">
        <v>2460</v>
      </c>
      <c r="M1503" s="2" t="s">
        <v>49</v>
      </c>
      <c r="N1503" s="2" t="s">
        <v>28</v>
      </c>
      <c r="O1503" s="2" t="s">
        <v>77</v>
      </c>
      <c r="P1503" s="2" t="s">
        <v>78</v>
      </c>
      <c r="Q1503" s="2" t="s">
        <v>31</v>
      </c>
      <c r="R1503" s="2" t="s">
        <v>981</v>
      </c>
      <c r="S1503" s="2">
        <v>0.38</v>
      </c>
      <c r="T1503" s="7">
        <f>Table1[[#This Row],[Profit]]/Table1[[#This Row],[Sales]]</f>
        <v>0.69</v>
      </c>
      <c r="U1503" s="2" t="s">
        <v>33</v>
      </c>
      <c r="V1503" s="2" t="s">
        <v>53</v>
      </c>
      <c r="W1503" s="2" t="s">
        <v>234</v>
      </c>
      <c r="X1503" s="2" t="s">
        <v>2461</v>
      </c>
      <c r="Y1503" s="2">
        <v>15234</v>
      </c>
      <c r="Z1503" s="10">
        <v>42128</v>
      </c>
      <c r="AA1503" s="14" t="str">
        <f>TEXT(Table1[[#This Row],[Order Date]],"mmmm")</f>
        <v>May</v>
      </c>
      <c r="AB1503" s="8" t="str">
        <f>TEXT(Table1[[#This Row],[Order Date]],"yyyy")</f>
        <v>2015</v>
      </c>
      <c r="AC1503" s="10">
        <v>42129</v>
      </c>
      <c r="AD1503" s="2">
        <v>524.31719999999996</v>
      </c>
      <c r="AE1503" s="2">
        <v>26</v>
      </c>
      <c r="AF1503" s="2">
        <v>759.88</v>
      </c>
      <c r="AG1503" s="2">
        <v>88815</v>
      </c>
      <c r="AH1503" s="7" t="str">
        <f>IF(COUNTIF(Returns!$A$2:$A$1635,Orders!AG1503)&gt;0,"Returned","Not Returned")</f>
        <v>Not Returned</v>
      </c>
    </row>
    <row r="1504" spans="5:34" ht="12.75" customHeight="1" thickTop="1" thickBot="1" x14ac:dyDescent="0.3">
      <c r="E1504" s="11">
        <v>18949</v>
      </c>
      <c r="F1504" s="12" t="s">
        <v>56</v>
      </c>
      <c r="G1504" s="12">
        <v>0.06</v>
      </c>
      <c r="H1504" s="12">
        <v>47.9</v>
      </c>
      <c r="I1504" s="12">
        <v>5.86</v>
      </c>
      <c r="J1504" s="12">
        <v>2652</v>
      </c>
      <c r="K1504" s="7" t="str">
        <f>IF(COUNTIF(Table1[Customer ID],Table1[[#This Row],[Customer ID]])&gt;1,"Repeat Customer","One-Time Customer")</f>
        <v>One-Time Customer</v>
      </c>
      <c r="L1504" s="12" t="s">
        <v>2462</v>
      </c>
      <c r="M1504" s="12" t="s">
        <v>49</v>
      </c>
      <c r="N1504" s="12" t="s">
        <v>114</v>
      </c>
      <c r="O1504" s="12" t="s">
        <v>29</v>
      </c>
      <c r="P1504" s="12" t="s">
        <v>93</v>
      </c>
      <c r="Q1504" s="12" t="s">
        <v>59</v>
      </c>
      <c r="R1504" s="12" t="s">
        <v>1937</v>
      </c>
      <c r="S1504" s="12">
        <v>0.37</v>
      </c>
      <c r="T1504" s="7">
        <f>Table1[[#This Row],[Profit]]/Table1[[#This Row],[Sales]]</f>
        <v>0.23121019108280255</v>
      </c>
      <c r="U1504" s="12" t="s">
        <v>33</v>
      </c>
      <c r="V1504" s="12" t="s">
        <v>34</v>
      </c>
      <c r="W1504" s="12" t="s">
        <v>45</v>
      </c>
      <c r="X1504" s="12" t="s">
        <v>2457</v>
      </c>
      <c r="Y1504" s="12">
        <v>93309</v>
      </c>
      <c r="Z1504" s="13">
        <v>42149</v>
      </c>
      <c r="AA1504" s="14" t="str">
        <f>TEXT(Table1[[#This Row],[Order Date]],"mmmm")</f>
        <v>May</v>
      </c>
      <c r="AB1504" s="8" t="str">
        <f>TEXT(Table1[[#This Row],[Order Date]],"yyyy")</f>
        <v>2015</v>
      </c>
      <c r="AC1504" s="13">
        <v>42151</v>
      </c>
      <c r="AD1504" s="12">
        <v>21.78</v>
      </c>
      <c r="AE1504" s="12">
        <v>2</v>
      </c>
      <c r="AF1504" s="12">
        <v>94.2</v>
      </c>
      <c r="AG1504" s="12">
        <v>89361</v>
      </c>
      <c r="AH1504" s="7" t="str">
        <f>IF(COUNTIF(Returns!$A$2:$A$1635,Orders!AG1504)&gt;0,"Returned","Not Returned")</f>
        <v>Not Returned</v>
      </c>
    </row>
    <row r="1505" spans="5:34" ht="12.75" customHeight="1" thickTop="1" thickBot="1" x14ac:dyDescent="0.3">
      <c r="E1505" s="9">
        <v>25662</v>
      </c>
      <c r="F1505" s="2" t="s">
        <v>37</v>
      </c>
      <c r="G1505" s="2">
        <v>0.05</v>
      </c>
      <c r="H1505" s="2">
        <v>4.9800000000000004</v>
      </c>
      <c r="I1505" s="2">
        <v>4.62</v>
      </c>
      <c r="J1505" s="2">
        <v>2653</v>
      </c>
      <c r="K1505" s="7" t="str">
        <f>IF(COUNTIF(Table1[Customer ID],Table1[[#This Row],[Customer ID]])&gt;1,"Repeat Customer","One-Time Customer")</f>
        <v>Repeat Customer</v>
      </c>
      <c r="L1505" s="2" t="s">
        <v>2463</v>
      </c>
      <c r="M1505" s="2" t="s">
        <v>49</v>
      </c>
      <c r="N1505" s="2" t="s">
        <v>114</v>
      </c>
      <c r="O1505" s="2" t="s">
        <v>77</v>
      </c>
      <c r="P1505" s="2" t="s">
        <v>180</v>
      </c>
      <c r="Q1505" s="2" t="s">
        <v>51</v>
      </c>
      <c r="R1505" s="2" t="s">
        <v>411</v>
      </c>
      <c r="S1505" s="2">
        <v>0.64</v>
      </c>
      <c r="T1505" s="7">
        <f>Table1[[#This Row],[Profit]]/Table1[[#This Row],[Sales]]</f>
        <v>-2.8656759906759905</v>
      </c>
      <c r="U1505" s="2" t="s">
        <v>33</v>
      </c>
      <c r="V1505" s="2" t="s">
        <v>61</v>
      </c>
      <c r="W1505" s="2" t="s">
        <v>183</v>
      </c>
      <c r="X1505" s="2" t="s">
        <v>2464</v>
      </c>
      <c r="Y1505" s="2">
        <v>67037</v>
      </c>
      <c r="Z1505" s="10">
        <v>42057</v>
      </c>
      <c r="AA1505" s="14" t="str">
        <f>TEXT(Table1[[#This Row],[Order Date]],"mmmm")</f>
        <v>February</v>
      </c>
      <c r="AB1505" s="8" t="str">
        <f>TEXT(Table1[[#This Row],[Order Date]],"yyyy")</f>
        <v>2015</v>
      </c>
      <c r="AC1505" s="10">
        <v>42058</v>
      </c>
      <c r="AD1505" s="2">
        <v>-98.35</v>
      </c>
      <c r="AE1505" s="2">
        <v>7</v>
      </c>
      <c r="AF1505" s="2">
        <v>34.32</v>
      </c>
      <c r="AG1505" s="2">
        <v>89360</v>
      </c>
      <c r="AH1505" s="7" t="str">
        <f>IF(COUNTIF(Returns!$A$2:$A$1635,Orders!AG1505)&gt;0,"Returned","Not Returned")</f>
        <v>Not Returned</v>
      </c>
    </row>
    <row r="1506" spans="5:34" ht="12.75" customHeight="1" thickTop="1" thickBot="1" x14ac:dyDescent="0.3">
      <c r="E1506" s="11">
        <v>25663</v>
      </c>
      <c r="F1506" s="12" t="s">
        <v>37</v>
      </c>
      <c r="G1506" s="12">
        <v>0.02</v>
      </c>
      <c r="H1506" s="12">
        <v>34.229999999999997</v>
      </c>
      <c r="I1506" s="12">
        <v>5.0199999999999996</v>
      </c>
      <c r="J1506" s="12">
        <v>2653</v>
      </c>
      <c r="K1506" s="7" t="str">
        <f>IF(COUNTIF(Table1[Customer ID],Table1[[#This Row],[Customer ID]])&gt;1,"Repeat Customer","One-Time Customer")</f>
        <v>Repeat Customer</v>
      </c>
      <c r="L1506" s="12" t="s">
        <v>2463</v>
      </c>
      <c r="M1506" s="12" t="s">
        <v>49</v>
      </c>
      <c r="N1506" s="12" t="s">
        <v>114</v>
      </c>
      <c r="O1506" s="12" t="s">
        <v>41</v>
      </c>
      <c r="P1506" s="12" t="s">
        <v>50</v>
      </c>
      <c r="Q1506" s="12" t="s">
        <v>59</v>
      </c>
      <c r="R1506" s="12" t="s">
        <v>1371</v>
      </c>
      <c r="S1506" s="12">
        <v>0.55000000000000004</v>
      </c>
      <c r="T1506" s="7">
        <f>Table1[[#This Row],[Profit]]/Table1[[#This Row],[Sales]]</f>
        <v>0.69</v>
      </c>
      <c r="U1506" s="12" t="s">
        <v>33</v>
      </c>
      <c r="V1506" s="12" t="s">
        <v>61</v>
      </c>
      <c r="W1506" s="12" t="s">
        <v>183</v>
      </c>
      <c r="X1506" s="12" t="s">
        <v>2464</v>
      </c>
      <c r="Y1506" s="12">
        <v>67037</v>
      </c>
      <c r="Z1506" s="13">
        <v>42057</v>
      </c>
      <c r="AA1506" s="14" t="str">
        <f>TEXT(Table1[[#This Row],[Order Date]],"mmmm")</f>
        <v>February</v>
      </c>
      <c r="AB1506" s="8" t="str">
        <f>TEXT(Table1[[#This Row],[Order Date]],"yyyy")</f>
        <v>2015</v>
      </c>
      <c r="AC1506" s="13">
        <v>42059</v>
      </c>
      <c r="AD1506" s="12">
        <v>270.79049999999995</v>
      </c>
      <c r="AE1506" s="12">
        <v>11</v>
      </c>
      <c r="AF1506" s="12">
        <v>392.45</v>
      </c>
      <c r="AG1506" s="12">
        <v>89360</v>
      </c>
      <c r="AH1506" s="7" t="str">
        <f>IF(COUNTIF(Returns!$A$2:$A$1635,Orders!AG1506)&gt;0,"Returned","Not Returned")</f>
        <v>Not Returned</v>
      </c>
    </row>
    <row r="1507" spans="5:34" ht="12.75" customHeight="1" thickTop="1" thickBot="1" x14ac:dyDescent="0.3">
      <c r="E1507" s="9">
        <v>19131</v>
      </c>
      <c r="F1507" s="2" t="s">
        <v>56</v>
      </c>
      <c r="G1507" s="2">
        <v>0.09</v>
      </c>
      <c r="H1507" s="2">
        <v>89.99</v>
      </c>
      <c r="I1507" s="2">
        <v>42</v>
      </c>
      <c r="J1507" s="2">
        <v>2655</v>
      </c>
      <c r="K1507" s="7" t="str">
        <f>IF(COUNTIF(Table1[Customer ID],Table1[[#This Row],[Customer ID]])&gt;1,"Repeat Customer","One-Time Customer")</f>
        <v>Repeat Customer</v>
      </c>
      <c r="L1507" s="2" t="s">
        <v>2465</v>
      </c>
      <c r="M1507" s="2" t="s">
        <v>39</v>
      </c>
      <c r="N1507" s="2" t="s">
        <v>114</v>
      </c>
      <c r="O1507" s="2" t="s">
        <v>41</v>
      </c>
      <c r="P1507" s="2" t="s">
        <v>42</v>
      </c>
      <c r="Q1507" s="2" t="s">
        <v>43</v>
      </c>
      <c r="R1507" s="2" t="s">
        <v>2466</v>
      </c>
      <c r="S1507" s="2">
        <v>0.66</v>
      </c>
      <c r="T1507" s="7">
        <f>Table1[[#This Row],[Profit]]/Table1[[#This Row],[Sales]]</f>
        <v>0.436999511002445</v>
      </c>
      <c r="U1507" s="2" t="s">
        <v>33</v>
      </c>
      <c r="V1507" s="2" t="s">
        <v>136</v>
      </c>
      <c r="W1507" s="2" t="s">
        <v>387</v>
      </c>
      <c r="X1507" s="2" t="s">
        <v>580</v>
      </c>
      <c r="Y1507" s="2">
        <v>30318</v>
      </c>
      <c r="Z1507" s="10">
        <v>42112</v>
      </c>
      <c r="AA1507" s="14" t="str">
        <f>TEXT(Table1[[#This Row],[Order Date]],"mmmm")</f>
        <v>April</v>
      </c>
      <c r="AB1507" s="8" t="str">
        <f>TEXT(Table1[[#This Row],[Order Date]],"yyyy")</f>
        <v>2015</v>
      </c>
      <c r="AC1507" s="10">
        <v>42112</v>
      </c>
      <c r="AD1507" s="2">
        <v>223.416</v>
      </c>
      <c r="AE1507" s="2">
        <v>6</v>
      </c>
      <c r="AF1507" s="2">
        <v>511.25</v>
      </c>
      <c r="AG1507" s="2">
        <v>86063</v>
      </c>
      <c r="AH1507" s="7" t="str">
        <f>IF(COUNTIF(Returns!$A$2:$A$1635,Orders!AG1507)&gt;0,"Returned","Not Returned")</f>
        <v>Not Returned</v>
      </c>
    </row>
    <row r="1508" spans="5:34" ht="12.75" customHeight="1" thickTop="1" thickBot="1" x14ac:dyDescent="0.3">
      <c r="E1508" s="11">
        <v>22938</v>
      </c>
      <c r="F1508" s="12" t="s">
        <v>47</v>
      </c>
      <c r="G1508" s="12">
        <v>7.0000000000000007E-2</v>
      </c>
      <c r="H1508" s="12">
        <v>2.94</v>
      </c>
      <c r="I1508" s="12">
        <v>0.81</v>
      </c>
      <c r="J1508" s="12">
        <v>2655</v>
      </c>
      <c r="K1508" s="7" t="str">
        <f>IF(COUNTIF(Table1[Customer ID],Table1[[#This Row],[Customer ID]])&gt;1,"Repeat Customer","One-Time Customer")</f>
        <v>Repeat Customer</v>
      </c>
      <c r="L1508" s="12" t="s">
        <v>2465</v>
      </c>
      <c r="M1508" s="12" t="s">
        <v>49</v>
      </c>
      <c r="N1508" s="12" t="s">
        <v>28</v>
      </c>
      <c r="O1508" s="12" t="s">
        <v>29</v>
      </c>
      <c r="P1508" s="12" t="s">
        <v>30</v>
      </c>
      <c r="Q1508" s="12" t="s">
        <v>31</v>
      </c>
      <c r="R1508" s="12" t="s">
        <v>2467</v>
      </c>
      <c r="S1508" s="12">
        <v>0.4</v>
      </c>
      <c r="T1508" s="7">
        <f>Table1[[#This Row],[Profit]]/Table1[[#This Row],[Sales]]</f>
        <v>-3.1434872824631865</v>
      </c>
      <c r="U1508" s="12" t="s">
        <v>33</v>
      </c>
      <c r="V1508" s="12" t="s">
        <v>136</v>
      </c>
      <c r="W1508" s="12" t="s">
        <v>387</v>
      </c>
      <c r="X1508" s="12" t="s">
        <v>580</v>
      </c>
      <c r="Y1508" s="12">
        <v>30318</v>
      </c>
      <c r="Z1508" s="13">
        <v>42102</v>
      </c>
      <c r="AA1508" s="14" t="str">
        <f>TEXT(Table1[[#This Row],[Order Date]],"mmmm")</f>
        <v>April</v>
      </c>
      <c r="AB1508" s="8" t="str">
        <f>TEXT(Table1[[#This Row],[Order Date]],"yyyy")</f>
        <v>2015</v>
      </c>
      <c r="AC1508" s="13">
        <v>42103</v>
      </c>
      <c r="AD1508" s="12">
        <v>-93.927400000000006</v>
      </c>
      <c r="AE1508" s="12">
        <v>10</v>
      </c>
      <c r="AF1508" s="12">
        <v>29.88</v>
      </c>
      <c r="AG1508" s="12">
        <v>86064</v>
      </c>
      <c r="AH1508" s="7" t="str">
        <f>IF(COUNTIF(Returns!$A$2:$A$1635,Orders!AG1508)&gt;0,"Returned","Not Returned")</f>
        <v>Not Returned</v>
      </c>
    </row>
    <row r="1509" spans="5:34" ht="12.75" customHeight="1" thickTop="1" thickBot="1" x14ac:dyDescent="0.3">
      <c r="E1509" s="9">
        <v>19525</v>
      </c>
      <c r="F1509" s="2" t="s">
        <v>47</v>
      </c>
      <c r="G1509" s="2">
        <v>0.01</v>
      </c>
      <c r="H1509" s="2">
        <v>138.13999999999999</v>
      </c>
      <c r="I1509" s="2">
        <v>35</v>
      </c>
      <c r="J1509" s="2">
        <v>2660</v>
      </c>
      <c r="K1509" s="7" t="str">
        <f>IF(COUNTIF(Table1[Customer ID],Table1[[#This Row],[Customer ID]])&gt;1,"Repeat Customer","One-Time Customer")</f>
        <v>One-Time Customer</v>
      </c>
      <c r="L1509" s="2" t="s">
        <v>2468</v>
      </c>
      <c r="M1509" s="2" t="s">
        <v>49</v>
      </c>
      <c r="N1509" s="2" t="s">
        <v>58</v>
      </c>
      <c r="O1509" s="2" t="s">
        <v>29</v>
      </c>
      <c r="P1509" s="2" t="s">
        <v>141</v>
      </c>
      <c r="Q1509" s="2" t="s">
        <v>236</v>
      </c>
      <c r="R1509" s="2" t="s">
        <v>2469</v>
      </c>
      <c r="S1509" s="2"/>
      <c r="T1509" s="7">
        <f>Table1[[#This Row],[Profit]]/Table1[[#This Row],[Sales]]</f>
        <v>-0.53671769360466093</v>
      </c>
      <c r="U1509" s="2" t="s">
        <v>33</v>
      </c>
      <c r="V1509" s="2" t="s">
        <v>53</v>
      </c>
      <c r="W1509" s="2" t="s">
        <v>188</v>
      </c>
      <c r="X1509" s="2" t="s">
        <v>1109</v>
      </c>
      <c r="Y1509" s="2">
        <v>4038</v>
      </c>
      <c r="Z1509" s="10">
        <v>42059</v>
      </c>
      <c r="AA1509" s="14" t="str">
        <f>TEXT(Table1[[#This Row],[Order Date]],"mmmm")</f>
        <v>February</v>
      </c>
      <c r="AB1509" s="8" t="str">
        <f>TEXT(Table1[[#This Row],[Order Date]],"yyyy")</f>
        <v>2015</v>
      </c>
      <c r="AC1509" s="10">
        <v>42061</v>
      </c>
      <c r="AD1509" s="2">
        <v>-321.51</v>
      </c>
      <c r="AE1509" s="2">
        <v>4</v>
      </c>
      <c r="AF1509" s="2">
        <v>599.03</v>
      </c>
      <c r="AG1509" s="2">
        <v>86486</v>
      </c>
      <c r="AH1509" s="7" t="str">
        <f>IF(COUNTIF(Returns!$A$2:$A$1635,Orders!AG1509)&gt;0,"Returned","Not Returned")</f>
        <v>Not Returned</v>
      </c>
    </row>
    <row r="1510" spans="5:34" ht="12.75" customHeight="1" thickTop="1" thickBot="1" x14ac:dyDescent="0.3">
      <c r="E1510" s="11">
        <v>18400</v>
      </c>
      <c r="F1510" s="12" t="s">
        <v>25</v>
      </c>
      <c r="G1510" s="12">
        <v>0.04</v>
      </c>
      <c r="H1510" s="12">
        <v>90.24</v>
      </c>
      <c r="I1510" s="12">
        <v>0.99</v>
      </c>
      <c r="J1510" s="12">
        <v>2667</v>
      </c>
      <c r="K1510" s="7" t="str">
        <f>IF(COUNTIF(Table1[Customer ID],Table1[[#This Row],[Customer ID]])&gt;1,"Repeat Customer","One-Time Customer")</f>
        <v>Repeat Customer</v>
      </c>
      <c r="L1510" s="12" t="s">
        <v>2470</v>
      </c>
      <c r="M1510" s="12" t="s">
        <v>49</v>
      </c>
      <c r="N1510" s="12" t="s">
        <v>40</v>
      </c>
      <c r="O1510" s="12" t="s">
        <v>29</v>
      </c>
      <c r="P1510" s="12" t="s">
        <v>257</v>
      </c>
      <c r="Q1510" s="12" t="s">
        <v>59</v>
      </c>
      <c r="R1510" s="12" t="s">
        <v>2471</v>
      </c>
      <c r="S1510" s="12">
        <v>0.56000000000000005</v>
      </c>
      <c r="T1510" s="7">
        <f>Table1[[#This Row],[Profit]]/Table1[[#This Row],[Sales]]</f>
        <v>0.69</v>
      </c>
      <c r="U1510" s="12" t="s">
        <v>33</v>
      </c>
      <c r="V1510" s="12" t="s">
        <v>53</v>
      </c>
      <c r="W1510" s="12" t="s">
        <v>154</v>
      </c>
      <c r="X1510" s="12" t="s">
        <v>99</v>
      </c>
      <c r="Y1510" s="12">
        <v>44107</v>
      </c>
      <c r="Z1510" s="13">
        <v>42096</v>
      </c>
      <c r="AA1510" s="14" t="str">
        <f>TEXT(Table1[[#This Row],[Order Date]],"mmmm")</f>
        <v>April</v>
      </c>
      <c r="AB1510" s="8" t="str">
        <f>TEXT(Table1[[#This Row],[Order Date]],"yyyy")</f>
        <v>2015</v>
      </c>
      <c r="AC1510" s="13">
        <v>42098</v>
      </c>
      <c r="AD1510" s="12">
        <v>246.2748</v>
      </c>
      <c r="AE1510" s="12">
        <v>4</v>
      </c>
      <c r="AF1510" s="12">
        <v>356.92</v>
      </c>
      <c r="AG1510" s="12">
        <v>87831</v>
      </c>
      <c r="AH1510" s="7" t="str">
        <f>IF(COUNTIF(Returns!$A$2:$A$1635,Orders!AG1510)&gt;0,"Returned","Not Returned")</f>
        <v>Not Returned</v>
      </c>
    </row>
    <row r="1511" spans="5:34" ht="12.75" customHeight="1" thickTop="1" thickBot="1" x14ac:dyDescent="0.3">
      <c r="E1511" s="9">
        <v>18401</v>
      </c>
      <c r="F1511" s="2" t="s">
        <v>25</v>
      </c>
      <c r="G1511" s="2">
        <v>0.09</v>
      </c>
      <c r="H1511" s="2">
        <v>47.9</v>
      </c>
      <c r="I1511" s="2">
        <v>5.86</v>
      </c>
      <c r="J1511" s="2">
        <v>2667</v>
      </c>
      <c r="K1511" s="7" t="str">
        <f>IF(COUNTIF(Table1[Customer ID],Table1[[#This Row],[Customer ID]])&gt;1,"Repeat Customer","One-Time Customer")</f>
        <v>Repeat Customer</v>
      </c>
      <c r="L1511" s="2" t="s">
        <v>2470</v>
      </c>
      <c r="M1511" s="2" t="s">
        <v>27</v>
      </c>
      <c r="N1511" s="2" t="s">
        <v>40</v>
      </c>
      <c r="O1511" s="2" t="s">
        <v>29</v>
      </c>
      <c r="P1511" s="2" t="s">
        <v>93</v>
      </c>
      <c r="Q1511" s="2" t="s">
        <v>59</v>
      </c>
      <c r="R1511" s="2" t="s">
        <v>1937</v>
      </c>
      <c r="S1511" s="2">
        <v>0.37</v>
      </c>
      <c r="T1511" s="7">
        <f>Table1[[#This Row],[Profit]]/Table1[[#This Row],[Sales]]</f>
        <v>0.69</v>
      </c>
      <c r="U1511" s="2" t="s">
        <v>33</v>
      </c>
      <c r="V1511" s="2" t="s">
        <v>53</v>
      </c>
      <c r="W1511" s="2" t="s">
        <v>154</v>
      </c>
      <c r="X1511" s="2" t="s">
        <v>99</v>
      </c>
      <c r="Y1511" s="2">
        <v>44107</v>
      </c>
      <c r="Z1511" s="10">
        <v>42096</v>
      </c>
      <c r="AA1511" s="14" t="str">
        <f>TEXT(Table1[[#This Row],[Order Date]],"mmmm")</f>
        <v>April</v>
      </c>
      <c r="AB1511" s="8" t="str">
        <f>TEXT(Table1[[#This Row],[Order Date]],"yyyy")</f>
        <v>2015</v>
      </c>
      <c r="AC1511" s="10">
        <v>42098</v>
      </c>
      <c r="AD1511" s="2">
        <v>93.950399999999988</v>
      </c>
      <c r="AE1511" s="2">
        <v>3</v>
      </c>
      <c r="AF1511" s="2">
        <v>136.16</v>
      </c>
      <c r="AG1511" s="2">
        <v>87831</v>
      </c>
      <c r="AH1511" s="7" t="str">
        <f>IF(COUNTIF(Returns!$A$2:$A$1635,Orders!AG1511)&gt;0,"Returned","Not Returned")</f>
        <v>Not Returned</v>
      </c>
    </row>
    <row r="1512" spans="5:34" ht="12.75" customHeight="1" thickTop="1" thickBot="1" x14ac:dyDescent="0.3">
      <c r="E1512" s="11">
        <v>19294</v>
      </c>
      <c r="F1512" s="12" t="s">
        <v>25</v>
      </c>
      <c r="G1512" s="12">
        <v>0.04</v>
      </c>
      <c r="H1512" s="12">
        <v>10.4</v>
      </c>
      <c r="I1512" s="12">
        <v>5.4</v>
      </c>
      <c r="J1512" s="12">
        <v>2668</v>
      </c>
      <c r="K1512" s="7" t="str">
        <f>IF(COUNTIF(Table1[Customer ID],Table1[[#This Row],[Customer ID]])&gt;1,"Repeat Customer","One-Time Customer")</f>
        <v>Repeat Customer</v>
      </c>
      <c r="L1512" s="12" t="s">
        <v>2472</v>
      </c>
      <c r="M1512" s="12" t="s">
        <v>49</v>
      </c>
      <c r="N1512" s="12" t="s">
        <v>28</v>
      </c>
      <c r="O1512" s="12" t="s">
        <v>41</v>
      </c>
      <c r="P1512" s="12" t="s">
        <v>50</v>
      </c>
      <c r="Q1512" s="12" t="s">
        <v>51</v>
      </c>
      <c r="R1512" s="12" t="s">
        <v>2473</v>
      </c>
      <c r="S1512" s="12">
        <v>0.51</v>
      </c>
      <c r="T1512" s="7">
        <f>Table1[[#This Row],[Profit]]/Table1[[#This Row],[Sales]]</f>
        <v>0.22931008107694659</v>
      </c>
      <c r="U1512" s="12" t="s">
        <v>33</v>
      </c>
      <c r="V1512" s="12" t="s">
        <v>61</v>
      </c>
      <c r="W1512" s="12" t="s">
        <v>2193</v>
      </c>
      <c r="X1512" s="12" t="s">
        <v>2474</v>
      </c>
      <c r="Y1512" s="12">
        <v>57701</v>
      </c>
      <c r="Z1512" s="13">
        <v>42091</v>
      </c>
      <c r="AA1512" s="14" t="str">
        <f>TEXT(Table1[[#This Row],[Order Date]],"mmmm")</f>
        <v>March</v>
      </c>
      <c r="AB1512" s="8" t="str">
        <f>TEXT(Table1[[#This Row],[Order Date]],"yyyy")</f>
        <v>2015</v>
      </c>
      <c r="AC1512" s="13">
        <v>42092</v>
      </c>
      <c r="AD1512" s="12">
        <v>29.98</v>
      </c>
      <c r="AE1512" s="12">
        <v>12</v>
      </c>
      <c r="AF1512" s="12">
        <v>130.74</v>
      </c>
      <c r="AG1512" s="12">
        <v>87830</v>
      </c>
      <c r="AH1512" s="7" t="str">
        <f>IF(COUNTIF(Returns!$A$2:$A$1635,Orders!AG1512)&gt;0,"Returned","Not Returned")</f>
        <v>Not Returned</v>
      </c>
    </row>
    <row r="1513" spans="5:34" ht="12.75" customHeight="1" thickTop="1" thickBot="1" x14ac:dyDescent="0.3">
      <c r="E1513" s="9">
        <v>19295</v>
      </c>
      <c r="F1513" s="2" t="s">
        <v>25</v>
      </c>
      <c r="G1513" s="2">
        <v>0.08</v>
      </c>
      <c r="H1513" s="2">
        <v>4.28</v>
      </c>
      <c r="I1513" s="2">
        <v>4.79</v>
      </c>
      <c r="J1513" s="2">
        <v>2668</v>
      </c>
      <c r="K1513" s="7" t="str">
        <f>IF(COUNTIF(Table1[Customer ID],Table1[[#This Row],[Customer ID]])&gt;1,"Repeat Customer","One-Time Customer")</f>
        <v>Repeat Customer</v>
      </c>
      <c r="L1513" s="2" t="s">
        <v>2472</v>
      </c>
      <c r="M1513" s="2" t="s">
        <v>49</v>
      </c>
      <c r="N1513" s="2" t="s">
        <v>28</v>
      </c>
      <c r="O1513" s="2" t="s">
        <v>29</v>
      </c>
      <c r="P1513" s="2" t="s">
        <v>93</v>
      </c>
      <c r="Q1513" s="2" t="s">
        <v>59</v>
      </c>
      <c r="R1513" s="2" t="s">
        <v>2475</v>
      </c>
      <c r="S1513" s="2">
        <v>0.4</v>
      </c>
      <c r="T1513" s="7">
        <f>Table1[[#This Row],[Profit]]/Table1[[#This Row],[Sales]]</f>
        <v>-2.4303188289552837</v>
      </c>
      <c r="U1513" s="2" t="s">
        <v>33</v>
      </c>
      <c r="V1513" s="2" t="s">
        <v>61</v>
      </c>
      <c r="W1513" s="2" t="s">
        <v>2193</v>
      </c>
      <c r="X1513" s="2" t="s">
        <v>2474</v>
      </c>
      <c r="Y1513" s="2">
        <v>57701</v>
      </c>
      <c r="Z1513" s="10">
        <v>42091</v>
      </c>
      <c r="AA1513" s="14" t="str">
        <f>TEXT(Table1[[#This Row],[Order Date]],"mmmm")</f>
        <v>March</v>
      </c>
      <c r="AB1513" s="8" t="str">
        <f>TEXT(Table1[[#This Row],[Order Date]],"yyyy")</f>
        <v>2015</v>
      </c>
      <c r="AC1513" s="10">
        <v>42093</v>
      </c>
      <c r="AD1513" s="2">
        <v>-121.2</v>
      </c>
      <c r="AE1513" s="2">
        <v>12</v>
      </c>
      <c r="AF1513" s="2">
        <v>49.87</v>
      </c>
      <c r="AG1513" s="2">
        <v>87830</v>
      </c>
      <c r="AH1513" s="7" t="str">
        <f>IF(COUNTIF(Returns!$A$2:$A$1635,Orders!AG1513)&gt;0,"Returned","Not Returned")</f>
        <v>Not Returned</v>
      </c>
    </row>
    <row r="1514" spans="5:34" ht="12.75" customHeight="1" thickTop="1" thickBot="1" x14ac:dyDescent="0.3">
      <c r="E1514" s="11">
        <v>18870</v>
      </c>
      <c r="F1514" s="12" t="s">
        <v>37</v>
      </c>
      <c r="G1514" s="12">
        <v>0.06</v>
      </c>
      <c r="H1514" s="12">
        <v>3.93</v>
      </c>
      <c r="I1514" s="12">
        <v>0.99</v>
      </c>
      <c r="J1514" s="12">
        <v>2668</v>
      </c>
      <c r="K1514" s="7" t="str">
        <f>IF(COUNTIF(Table1[Customer ID],Table1[[#This Row],[Customer ID]])&gt;1,"Repeat Customer","One-Time Customer")</f>
        <v>Repeat Customer</v>
      </c>
      <c r="L1514" s="12" t="s">
        <v>2472</v>
      </c>
      <c r="M1514" s="12" t="s">
        <v>49</v>
      </c>
      <c r="N1514" s="12" t="s">
        <v>40</v>
      </c>
      <c r="O1514" s="12" t="s">
        <v>29</v>
      </c>
      <c r="P1514" s="12" t="s">
        <v>66</v>
      </c>
      <c r="Q1514" s="12" t="s">
        <v>31</v>
      </c>
      <c r="R1514" s="12" t="s">
        <v>2476</v>
      </c>
      <c r="S1514" s="12">
        <v>0.39</v>
      </c>
      <c r="T1514" s="7">
        <f>Table1[[#This Row],[Profit]]/Table1[[#This Row],[Sales]]</f>
        <v>0.4459222497932176</v>
      </c>
      <c r="U1514" s="12" t="s">
        <v>33</v>
      </c>
      <c r="V1514" s="12" t="s">
        <v>61</v>
      </c>
      <c r="W1514" s="12" t="s">
        <v>2193</v>
      </c>
      <c r="X1514" s="12" t="s">
        <v>2474</v>
      </c>
      <c r="Y1514" s="12">
        <v>57701</v>
      </c>
      <c r="Z1514" s="13">
        <v>42115</v>
      </c>
      <c r="AA1514" s="14" t="str">
        <f>TEXT(Table1[[#This Row],[Order Date]],"mmmm")</f>
        <v>April</v>
      </c>
      <c r="AB1514" s="8" t="str">
        <f>TEXT(Table1[[#This Row],[Order Date]],"yyyy")</f>
        <v>2015</v>
      </c>
      <c r="AC1514" s="13">
        <v>42117</v>
      </c>
      <c r="AD1514" s="12">
        <v>10.782400000000001</v>
      </c>
      <c r="AE1514" s="12">
        <v>6</v>
      </c>
      <c r="AF1514" s="12">
        <v>24.18</v>
      </c>
      <c r="AG1514" s="12">
        <v>87832</v>
      </c>
      <c r="AH1514" s="7" t="str">
        <f>IF(COUNTIF(Returns!$A$2:$A$1635,Orders!AG1514)&gt;0,"Returned","Not Returned")</f>
        <v>Not Returned</v>
      </c>
    </row>
    <row r="1515" spans="5:34" ht="12.75" customHeight="1" thickTop="1" thickBot="1" x14ac:dyDescent="0.3">
      <c r="E1515" s="9">
        <v>5338</v>
      </c>
      <c r="F1515" s="2" t="s">
        <v>25</v>
      </c>
      <c r="G1515" s="2">
        <v>0.05</v>
      </c>
      <c r="H1515" s="2">
        <v>165.2</v>
      </c>
      <c r="I1515" s="2">
        <v>19.989999999999998</v>
      </c>
      <c r="J1515" s="2">
        <v>2670</v>
      </c>
      <c r="K1515" s="7" t="str">
        <f>IF(COUNTIF(Table1[Customer ID],Table1[[#This Row],[Customer ID]])&gt;1,"Repeat Customer","One-Time Customer")</f>
        <v>Repeat Customer</v>
      </c>
      <c r="L1515" s="2" t="s">
        <v>2477</v>
      </c>
      <c r="M1515" s="2" t="s">
        <v>49</v>
      </c>
      <c r="N1515" s="2" t="s">
        <v>40</v>
      </c>
      <c r="O1515" s="2" t="s">
        <v>29</v>
      </c>
      <c r="P1515" s="2" t="s">
        <v>141</v>
      </c>
      <c r="Q1515" s="2" t="s">
        <v>59</v>
      </c>
      <c r="R1515" s="2" t="s">
        <v>562</v>
      </c>
      <c r="S1515" s="2">
        <v>0.59</v>
      </c>
      <c r="T1515" s="7">
        <f>Table1[[#This Row],[Profit]]/Table1[[#This Row],[Sales]]</f>
        <v>7.2812192456379779E-2</v>
      </c>
      <c r="U1515" s="2" t="s">
        <v>33</v>
      </c>
      <c r="V1515" s="2" t="s">
        <v>34</v>
      </c>
      <c r="W1515" s="2" t="s">
        <v>45</v>
      </c>
      <c r="X1515" s="2" t="s">
        <v>663</v>
      </c>
      <c r="Y1515" s="2">
        <v>90049</v>
      </c>
      <c r="Z1515" s="10">
        <v>42153</v>
      </c>
      <c r="AA1515" s="14" t="str">
        <f>TEXT(Table1[[#This Row],[Order Date]],"mmmm")</f>
        <v>May</v>
      </c>
      <c r="AB1515" s="8" t="str">
        <f>TEXT(Table1[[#This Row],[Order Date]],"yyyy")</f>
        <v>2015</v>
      </c>
      <c r="AC1515" s="10">
        <v>42153</v>
      </c>
      <c r="AD1515" s="2">
        <v>2008.71</v>
      </c>
      <c r="AE1515" s="2">
        <v>167</v>
      </c>
      <c r="AF1515" s="2">
        <v>27587.55</v>
      </c>
      <c r="AG1515" s="2">
        <v>37924</v>
      </c>
      <c r="AH1515" s="7" t="str">
        <f>IF(COUNTIF(Returns!$A$2:$A$1635,Orders!AG1515)&gt;0,"Returned","Not Returned")</f>
        <v>Returned</v>
      </c>
    </row>
    <row r="1516" spans="5:34" ht="12.75" customHeight="1" thickTop="1" thickBot="1" x14ac:dyDescent="0.3">
      <c r="E1516" s="11">
        <v>5339</v>
      </c>
      <c r="F1516" s="12" t="s">
        <v>25</v>
      </c>
      <c r="G1516" s="12">
        <v>0.09</v>
      </c>
      <c r="H1516" s="12">
        <v>17.989999999999998</v>
      </c>
      <c r="I1516" s="12">
        <v>8.65</v>
      </c>
      <c r="J1516" s="12">
        <v>2670</v>
      </c>
      <c r="K1516" s="7" t="str">
        <f>IF(COUNTIF(Table1[Customer ID],Table1[[#This Row],[Customer ID]])&gt;1,"Repeat Customer","One-Time Customer")</f>
        <v>Repeat Customer</v>
      </c>
      <c r="L1516" s="12" t="s">
        <v>2477</v>
      </c>
      <c r="M1516" s="12" t="s">
        <v>49</v>
      </c>
      <c r="N1516" s="12" t="s">
        <v>40</v>
      </c>
      <c r="O1516" s="12" t="s">
        <v>29</v>
      </c>
      <c r="P1516" s="12" t="s">
        <v>30</v>
      </c>
      <c r="Q1516" s="12" t="s">
        <v>59</v>
      </c>
      <c r="R1516" s="12" t="s">
        <v>2478</v>
      </c>
      <c r="S1516" s="12">
        <v>0.56999999999999995</v>
      </c>
      <c r="T1516" s="7">
        <f>Table1[[#This Row],[Profit]]/Table1[[#This Row],[Sales]]</f>
        <v>-6.7582537471256657E-2</v>
      </c>
      <c r="U1516" s="12" t="s">
        <v>33</v>
      </c>
      <c r="V1516" s="12" t="s">
        <v>34</v>
      </c>
      <c r="W1516" s="12" t="s">
        <v>45</v>
      </c>
      <c r="X1516" s="12" t="s">
        <v>663</v>
      </c>
      <c r="Y1516" s="12">
        <v>90049</v>
      </c>
      <c r="Z1516" s="13">
        <v>42153</v>
      </c>
      <c r="AA1516" s="14" t="str">
        <f>TEXT(Table1[[#This Row],[Order Date]],"mmmm")</f>
        <v>May</v>
      </c>
      <c r="AB1516" s="8" t="str">
        <f>TEXT(Table1[[#This Row],[Order Date]],"yyyy")</f>
        <v>2015</v>
      </c>
      <c r="AC1516" s="13">
        <v>42153</v>
      </c>
      <c r="AD1516" s="12">
        <v>-80.53</v>
      </c>
      <c r="AE1516" s="12">
        <v>71</v>
      </c>
      <c r="AF1516" s="12">
        <v>1191.58</v>
      </c>
      <c r="AG1516" s="12">
        <v>37924</v>
      </c>
      <c r="AH1516" s="7" t="str">
        <f>IF(COUNTIF(Returns!$A$2:$A$1635,Orders!AG1516)&gt;0,"Returned","Not Returned")</f>
        <v>Returned</v>
      </c>
    </row>
    <row r="1517" spans="5:34" ht="12.75" customHeight="1" thickTop="1" thickBot="1" x14ac:dyDescent="0.3">
      <c r="E1517" s="9">
        <v>23338</v>
      </c>
      <c r="F1517" s="2" t="s">
        <v>25</v>
      </c>
      <c r="G1517" s="2">
        <v>0.05</v>
      </c>
      <c r="H1517" s="2">
        <v>165.2</v>
      </c>
      <c r="I1517" s="2">
        <v>19.989999999999998</v>
      </c>
      <c r="J1517" s="2">
        <v>2671</v>
      </c>
      <c r="K1517" s="7" t="str">
        <f>IF(COUNTIF(Table1[Customer ID],Table1[[#This Row],[Customer ID]])&gt;1,"Repeat Customer","One-Time Customer")</f>
        <v>One-Time Customer</v>
      </c>
      <c r="L1517" s="2" t="s">
        <v>2479</v>
      </c>
      <c r="M1517" s="2" t="s">
        <v>49</v>
      </c>
      <c r="N1517" s="2" t="s">
        <v>40</v>
      </c>
      <c r="O1517" s="2" t="s">
        <v>29</v>
      </c>
      <c r="P1517" s="2" t="s">
        <v>141</v>
      </c>
      <c r="Q1517" s="2" t="s">
        <v>59</v>
      </c>
      <c r="R1517" s="2" t="s">
        <v>562</v>
      </c>
      <c r="S1517" s="2">
        <v>0.59</v>
      </c>
      <c r="T1517" s="7">
        <f>Table1[[#This Row],[Profit]]/Table1[[#This Row],[Sales]]</f>
        <v>-7.0563071925098626E-3</v>
      </c>
      <c r="U1517" s="2" t="s">
        <v>33</v>
      </c>
      <c r="V1517" s="2" t="s">
        <v>136</v>
      </c>
      <c r="W1517" s="2" t="s">
        <v>244</v>
      </c>
      <c r="X1517" s="2" t="s">
        <v>2446</v>
      </c>
      <c r="Y1517" s="2">
        <v>37027</v>
      </c>
      <c r="Z1517" s="10">
        <v>42153</v>
      </c>
      <c r="AA1517" s="14" t="str">
        <f>TEXT(Table1[[#This Row],[Order Date]],"mmmm")</f>
        <v>May</v>
      </c>
      <c r="AB1517" s="8" t="str">
        <f>TEXT(Table1[[#This Row],[Order Date]],"yyyy")</f>
        <v>2015</v>
      </c>
      <c r="AC1517" s="10">
        <v>42153</v>
      </c>
      <c r="AD1517" s="2">
        <v>-48.957999999999998</v>
      </c>
      <c r="AE1517" s="2">
        <v>42</v>
      </c>
      <c r="AF1517" s="2">
        <v>6938.19</v>
      </c>
      <c r="AG1517" s="2">
        <v>90551</v>
      </c>
      <c r="AH1517" s="7" t="str">
        <f>IF(COUNTIF(Returns!$A$2:$A$1635,Orders!AG1517)&gt;0,"Returned","Not Returned")</f>
        <v>Not Returned</v>
      </c>
    </row>
    <row r="1518" spans="5:34" ht="12.75" customHeight="1" thickTop="1" thickBot="1" x14ac:dyDescent="0.3">
      <c r="E1518" s="11">
        <v>18147</v>
      </c>
      <c r="F1518" s="12" t="s">
        <v>47</v>
      </c>
      <c r="G1518" s="12">
        <v>0.03</v>
      </c>
      <c r="H1518" s="12">
        <v>41.32</v>
      </c>
      <c r="I1518" s="12">
        <v>58.66</v>
      </c>
      <c r="J1518" s="12">
        <v>2677</v>
      </c>
      <c r="K1518" s="7" t="str">
        <f>IF(COUNTIF(Table1[Customer ID],Table1[[#This Row],[Customer ID]])&gt;1,"Repeat Customer","One-Time Customer")</f>
        <v>Repeat Customer</v>
      </c>
      <c r="L1518" s="12" t="s">
        <v>2480</v>
      </c>
      <c r="M1518" s="12" t="s">
        <v>27</v>
      </c>
      <c r="N1518" s="12" t="s">
        <v>58</v>
      </c>
      <c r="O1518" s="12" t="s">
        <v>41</v>
      </c>
      <c r="P1518" s="12" t="s">
        <v>50</v>
      </c>
      <c r="Q1518" s="12" t="s">
        <v>86</v>
      </c>
      <c r="R1518" s="12" t="s">
        <v>2481</v>
      </c>
      <c r="S1518" s="12">
        <v>0.76</v>
      </c>
      <c r="T1518" s="7">
        <f>Table1[[#This Row],[Profit]]/Table1[[#This Row],[Sales]]</f>
        <v>-7.8269372957759931E-2</v>
      </c>
      <c r="U1518" s="12" t="s">
        <v>33</v>
      </c>
      <c r="V1518" s="12" t="s">
        <v>136</v>
      </c>
      <c r="W1518" s="12" t="s">
        <v>137</v>
      </c>
      <c r="X1518" s="12" t="s">
        <v>2482</v>
      </c>
      <c r="Y1518" s="12">
        <v>22601</v>
      </c>
      <c r="Z1518" s="13">
        <v>42171</v>
      </c>
      <c r="AA1518" s="14" t="str">
        <f>TEXT(Table1[[#This Row],[Order Date]],"mmmm")</f>
        <v>June</v>
      </c>
      <c r="AB1518" s="8" t="str">
        <f>TEXT(Table1[[#This Row],[Order Date]],"yyyy")</f>
        <v>2015</v>
      </c>
      <c r="AC1518" s="13">
        <v>42172</v>
      </c>
      <c r="AD1518" s="12">
        <v>-32.816000000000003</v>
      </c>
      <c r="AE1518" s="12">
        <v>10</v>
      </c>
      <c r="AF1518" s="12">
        <v>419.27</v>
      </c>
      <c r="AG1518" s="12">
        <v>86633</v>
      </c>
      <c r="AH1518" s="7" t="str">
        <f>IF(COUNTIF(Returns!$A$2:$A$1635,Orders!AG1518)&gt;0,"Returned","Not Returned")</f>
        <v>Not Returned</v>
      </c>
    </row>
    <row r="1519" spans="5:34" ht="12.75" customHeight="1" thickTop="1" thickBot="1" x14ac:dyDescent="0.3">
      <c r="E1519" s="9">
        <v>18148</v>
      </c>
      <c r="F1519" s="2" t="s">
        <v>47</v>
      </c>
      <c r="G1519" s="2">
        <v>0</v>
      </c>
      <c r="H1519" s="2">
        <v>6.88</v>
      </c>
      <c r="I1519" s="2">
        <v>2</v>
      </c>
      <c r="J1519" s="2">
        <v>2677</v>
      </c>
      <c r="K1519" s="7" t="str">
        <f>IF(COUNTIF(Table1[Customer ID],Table1[[#This Row],[Customer ID]])&gt;1,"Repeat Customer","One-Time Customer")</f>
        <v>Repeat Customer</v>
      </c>
      <c r="L1519" s="2" t="s">
        <v>2480</v>
      </c>
      <c r="M1519" s="2" t="s">
        <v>49</v>
      </c>
      <c r="N1519" s="2" t="s">
        <v>58</v>
      </c>
      <c r="O1519" s="2" t="s">
        <v>29</v>
      </c>
      <c r="P1519" s="2" t="s">
        <v>93</v>
      </c>
      <c r="Q1519" s="2" t="s">
        <v>31</v>
      </c>
      <c r="R1519" s="2" t="s">
        <v>662</v>
      </c>
      <c r="S1519" s="2">
        <v>0.39</v>
      </c>
      <c r="T1519" s="7">
        <f>Table1[[#This Row],[Profit]]/Table1[[#This Row],[Sales]]</f>
        <v>-0.43361111111111111</v>
      </c>
      <c r="U1519" s="2" t="s">
        <v>33</v>
      </c>
      <c r="V1519" s="2" t="s">
        <v>136</v>
      </c>
      <c r="W1519" s="2" t="s">
        <v>137</v>
      </c>
      <c r="X1519" s="2" t="s">
        <v>2482</v>
      </c>
      <c r="Y1519" s="2">
        <v>22601</v>
      </c>
      <c r="Z1519" s="10">
        <v>42171</v>
      </c>
      <c r="AA1519" s="14" t="str">
        <f>TEXT(Table1[[#This Row],[Order Date]],"mmmm")</f>
        <v>June</v>
      </c>
      <c r="AB1519" s="8" t="str">
        <f>TEXT(Table1[[#This Row],[Order Date]],"yyyy")</f>
        <v>2015</v>
      </c>
      <c r="AC1519" s="10">
        <v>42171</v>
      </c>
      <c r="AD1519" s="2">
        <v>-15.61</v>
      </c>
      <c r="AE1519" s="2">
        <v>5</v>
      </c>
      <c r="AF1519" s="2">
        <v>36</v>
      </c>
      <c r="AG1519" s="2">
        <v>86633</v>
      </c>
      <c r="AH1519" s="7" t="str">
        <f>IF(COUNTIF(Returns!$A$2:$A$1635,Orders!AG1519)&gt;0,"Returned","Not Returned")</f>
        <v>Not Returned</v>
      </c>
    </row>
    <row r="1520" spans="5:34" ht="12.75" customHeight="1" thickTop="1" thickBot="1" x14ac:dyDescent="0.3">
      <c r="E1520" s="11">
        <v>22848</v>
      </c>
      <c r="F1520" s="12" t="s">
        <v>106</v>
      </c>
      <c r="G1520" s="12">
        <v>0.09</v>
      </c>
      <c r="H1520" s="12">
        <v>8.74</v>
      </c>
      <c r="I1520" s="12">
        <v>1.39</v>
      </c>
      <c r="J1520" s="12">
        <v>2684</v>
      </c>
      <c r="K1520" s="7" t="str">
        <f>IF(COUNTIF(Table1[Customer ID],Table1[[#This Row],[Customer ID]])&gt;1,"Repeat Customer","One-Time Customer")</f>
        <v>Repeat Customer</v>
      </c>
      <c r="L1520" s="12" t="s">
        <v>2483</v>
      </c>
      <c r="M1520" s="12" t="s">
        <v>27</v>
      </c>
      <c r="N1520" s="12" t="s">
        <v>58</v>
      </c>
      <c r="O1520" s="12" t="s">
        <v>29</v>
      </c>
      <c r="P1520" s="12" t="s">
        <v>69</v>
      </c>
      <c r="Q1520" s="12" t="s">
        <v>59</v>
      </c>
      <c r="R1520" s="12" t="s">
        <v>1482</v>
      </c>
      <c r="S1520" s="12">
        <v>0.38</v>
      </c>
      <c r="T1520" s="7">
        <f>Table1[[#This Row],[Profit]]/Table1[[#This Row],[Sales]]</f>
        <v>2.0047538200339559</v>
      </c>
      <c r="U1520" s="12" t="s">
        <v>33</v>
      </c>
      <c r="V1520" s="12" t="s">
        <v>136</v>
      </c>
      <c r="W1520" s="12" t="s">
        <v>362</v>
      </c>
      <c r="X1520" s="12" t="s">
        <v>2484</v>
      </c>
      <c r="Y1520" s="12">
        <v>33952</v>
      </c>
      <c r="Z1520" s="13">
        <v>42050</v>
      </c>
      <c r="AA1520" s="14" t="str">
        <f>TEXT(Table1[[#This Row],[Order Date]],"mmmm")</f>
        <v>February</v>
      </c>
      <c r="AB1520" s="8" t="str">
        <f>TEXT(Table1[[#This Row],[Order Date]],"yyyy")</f>
        <v>2015</v>
      </c>
      <c r="AC1520" s="13">
        <v>42055</v>
      </c>
      <c r="AD1520" s="12">
        <v>23.616</v>
      </c>
      <c r="AE1520" s="12">
        <v>1</v>
      </c>
      <c r="AF1520" s="12">
        <v>11.78</v>
      </c>
      <c r="AG1520" s="12">
        <v>89146</v>
      </c>
      <c r="AH1520" s="7" t="str">
        <f>IF(COUNTIF(Returns!$A$2:$A$1635,Orders!AG1520)&gt;0,"Returned","Not Returned")</f>
        <v>Not Returned</v>
      </c>
    </row>
    <row r="1521" spans="5:34" ht="12.75" customHeight="1" thickTop="1" thickBot="1" x14ac:dyDescent="0.3">
      <c r="E1521" s="9">
        <v>22849</v>
      </c>
      <c r="F1521" s="2" t="s">
        <v>106</v>
      </c>
      <c r="G1521" s="2">
        <v>0.09</v>
      </c>
      <c r="H1521" s="2">
        <v>18.97</v>
      </c>
      <c r="I1521" s="2">
        <v>9.0299999999999994</v>
      </c>
      <c r="J1521" s="2">
        <v>2684</v>
      </c>
      <c r="K1521" s="7" t="str">
        <f>IF(COUNTIF(Table1[Customer ID],Table1[[#This Row],[Customer ID]])&gt;1,"Repeat Customer","One-Time Customer")</f>
        <v>Repeat Customer</v>
      </c>
      <c r="L1521" s="2" t="s">
        <v>2483</v>
      </c>
      <c r="M1521" s="2" t="s">
        <v>49</v>
      </c>
      <c r="N1521" s="2" t="s">
        <v>58</v>
      </c>
      <c r="O1521" s="2" t="s">
        <v>29</v>
      </c>
      <c r="P1521" s="2" t="s">
        <v>93</v>
      </c>
      <c r="Q1521" s="2" t="s">
        <v>59</v>
      </c>
      <c r="R1521" s="2" t="s">
        <v>775</v>
      </c>
      <c r="S1521" s="2">
        <v>0.37</v>
      </c>
      <c r="T1521" s="7">
        <f>Table1[[#This Row],[Profit]]/Table1[[#This Row],[Sales]]</f>
        <v>-83.397519083969456</v>
      </c>
      <c r="U1521" s="2" t="s">
        <v>33</v>
      </c>
      <c r="V1521" s="2" t="s">
        <v>136</v>
      </c>
      <c r="W1521" s="2" t="s">
        <v>362</v>
      </c>
      <c r="X1521" s="2" t="s">
        <v>2484</v>
      </c>
      <c r="Y1521" s="2">
        <v>33952</v>
      </c>
      <c r="Z1521" s="10">
        <v>42050</v>
      </c>
      <c r="AA1521" s="14" t="str">
        <f>TEXT(Table1[[#This Row],[Order Date]],"mmmm")</f>
        <v>February</v>
      </c>
      <c r="AB1521" s="8" t="str">
        <f>TEXT(Table1[[#This Row],[Order Date]],"yyyy")</f>
        <v>2015</v>
      </c>
      <c r="AC1521" s="10">
        <v>42055</v>
      </c>
      <c r="AD1521" s="2">
        <v>-1748.0119999999999</v>
      </c>
      <c r="AE1521" s="2">
        <v>1</v>
      </c>
      <c r="AF1521" s="2">
        <v>20.96</v>
      </c>
      <c r="AG1521" s="2">
        <v>89146</v>
      </c>
      <c r="AH1521" s="7" t="str">
        <f>IF(COUNTIF(Returns!$A$2:$A$1635,Orders!AG1521)&gt;0,"Returned","Not Returned")</f>
        <v>Not Returned</v>
      </c>
    </row>
    <row r="1522" spans="5:34" ht="12.75" customHeight="1" thickTop="1" thickBot="1" x14ac:dyDescent="0.3">
      <c r="E1522" s="11">
        <v>25649</v>
      </c>
      <c r="F1522" s="12" t="s">
        <v>106</v>
      </c>
      <c r="G1522" s="12">
        <v>7.0000000000000007E-2</v>
      </c>
      <c r="H1522" s="12">
        <v>4.97</v>
      </c>
      <c r="I1522" s="12">
        <v>5.71</v>
      </c>
      <c r="J1522" s="12">
        <v>2684</v>
      </c>
      <c r="K1522" s="7" t="str">
        <f>IF(COUNTIF(Table1[Customer ID],Table1[[#This Row],[Customer ID]])&gt;1,"Repeat Customer","One-Time Customer")</f>
        <v>Repeat Customer</v>
      </c>
      <c r="L1522" s="12" t="s">
        <v>2483</v>
      </c>
      <c r="M1522" s="12" t="s">
        <v>49</v>
      </c>
      <c r="N1522" s="12" t="s">
        <v>58</v>
      </c>
      <c r="O1522" s="12" t="s">
        <v>41</v>
      </c>
      <c r="P1522" s="12" t="s">
        <v>50</v>
      </c>
      <c r="Q1522" s="12" t="s">
        <v>86</v>
      </c>
      <c r="R1522" s="12" t="s">
        <v>2485</v>
      </c>
      <c r="S1522" s="12">
        <v>0.54</v>
      </c>
      <c r="T1522" s="7">
        <f>Table1[[#This Row],[Profit]]/Table1[[#This Row],[Sales]]</f>
        <v>-6.7573893473368347</v>
      </c>
      <c r="U1522" s="12" t="s">
        <v>33</v>
      </c>
      <c r="V1522" s="12" t="s">
        <v>136</v>
      </c>
      <c r="W1522" s="12" t="s">
        <v>362</v>
      </c>
      <c r="X1522" s="12" t="s">
        <v>2484</v>
      </c>
      <c r="Y1522" s="12">
        <v>33952</v>
      </c>
      <c r="Z1522" s="13">
        <v>42104</v>
      </c>
      <c r="AA1522" s="14" t="str">
        <f>TEXT(Table1[[#This Row],[Order Date]],"mmmm")</f>
        <v>April</v>
      </c>
      <c r="AB1522" s="8" t="str">
        <f>TEXT(Table1[[#This Row],[Order Date]],"yyyy")</f>
        <v>2015</v>
      </c>
      <c r="AC1522" s="13">
        <v>42109</v>
      </c>
      <c r="AD1522" s="12">
        <v>-180.15200000000002</v>
      </c>
      <c r="AE1522" s="12">
        <v>5</v>
      </c>
      <c r="AF1522" s="12">
        <v>26.66</v>
      </c>
      <c r="AG1522" s="12">
        <v>89148</v>
      </c>
      <c r="AH1522" s="7" t="str">
        <f>IF(COUNTIF(Returns!$A$2:$A$1635,Orders!AG1522)&gt;0,"Returned","Not Returned")</f>
        <v>Not Returned</v>
      </c>
    </row>
    <row r="1523" spans="5:34" ht="12.75" customHeight="1" thickTop="1" thickBot="1" x14ac:dyDescent="0.3">
      <c r="E1523" s="9">
        <v>25650</v>
      </c>
      <c r="F1523" s="2" t="s">
        <v>106</v>
      </c>
      <c r="G1523" s="2">
        <v>0.09</v>
      </c>
      <c r="H1523" s="2">
        <v>2.62</v>
      </c>
      <c r="I1523" s="2">
        <v>0.8</v>
      </c>
      <c r="J1523" s="2">
        <v>2684</v>
      </c>
      <c r="K1523" s="7" t="str">
        <f>IF(COUNTIF(Table1[Customer ID],Table1[[#This Row],[Customer ID]])&gt;1,"Repeat Customer","One-Time Customer")</f>
        <v>Repeat Customer</v>
      </c>
      <c r="L1523" s="2" t="s">
        <v>2483</v>
      </c>
      <c r="M1523" s="2" t="s">
        <v>49</v>
      </c>
      <c r="N1523" s="2" t="s">
        <v>58</v>
      </c>
      <c r="O1523" s="2" t="s">
        <v>29</v>
      </c>
      <c r="P1523" s="2" t="s">
        <v>66</v>
      </c>
      <c r="Q1523" s="2" t="s">
        <v>31</v>
      </c>
      <c r="R1523" s="2" t="s">
        <v>1409</v>
      </c>
      <c r="S1523" s="2">
        <v>0.39</v>
      </c>
      <c r="T1523" s="7">
        <f>Table1[[#This Row],[Profit]]/Table1[[#This Row],[Sales]]</f>
        <v>0.28385786802030455</v>
      </c>
      <c r="U1523" s="2" t="s">
        <v>33</v>
      </c>
      <c r="V1523" s="2" t="s">
        <v>136</v>
      </c>
      <c r="W1523" s="2" t="s">
        <v>362</v>
      </c>
      <c r="X1523" s="2" t="s">
        <v>2484</v>
      </c>
      <c r="Y1523" s="2">
        <v>33952</v>
      </c>
      <c r="Z1523" s="10">
        <v>42104</v>
      </c>
      <c r="AA1523" s="14" t="str">
        <f>TEXT(Table1[[#This Row],[Order Date]],"mmmm")</f>
        <v>April</v>
      </c>
      <c r="AB1523" s="8" t="str">
        <f>TEXT(Table1[[#This Row],[Order Date]],"yyyy")</f>
        <v>2015</v>
      </c>
      <c r="AC1523" s="10">
        <v>42106</v>
      </c>
      <c r="AD1523" s="2">
        <v>8.3879999999999999</v>
      </c>
      <c r="AE1523" s="2">
        <v>12</v>
      </c>
      <c r="AF1523" s="2">
        <v>29.55</v>
      </c>
      <c r="AG1523" s="2">
        <v>89148</v>
      </c>
      <c r="AH1523" s="7" t="str">
        <f>IF(COUNTIF(Returns!$A$2:$A$1635,Orders!AG1523)&gt;0,"Returned","Not Returned")</f>
        <v>Not Returned</v>
      </c>
    </row>
    <row r="1524" spans="5:34" ht="12.75" customHeight="1" thickTop="1" thickBot="1" x14ac:dyDescent="0.3">
      <c r="E1524" s="11">
        <v>25651</v>
      </c>
      <c r="F1524" s="12" t="s">
        <v>106</v>
      </c>
      <c r="G1524" s="12">
        <v>0.03</v>
      </c>
      <c r="H1524" s="12">
        <v>65.989999999999995</v>
      </c>
      <c r="I1524" s="12">
        <v>8.8000000000000007</v>
      </c>
      <c r="J1524" s="12">
        <v>2684</v>
      </c>
      <c r="K1524" s="7" t="str">
        <f>IF(COUNTIF(Table1[Customer ID],Table1[[#This Row],[Customer ID]])&gt;1,"Repeat Customer","One-Time Customer")</f>
        <v>Repeat Customer</v>
      </c>
      <c r="L1524" s="12" t="s">
        <v>2483</v>
      </c>
      <c r="M1524" s="12" t="s">
        <v>49</v>
      </c>
      <c r="N1524" s="12" t="s">
        <v>58</v>
      </c>
      <c r="O1524" s="12" t="s">
        <v>77</v>
      </c>
      <c r="P1524" s="12" t="s">
        <v>78</v>
      </c>
      <c r="Q1524" s="12" t="s">
        <v>59</v>
      </c>
      <c r="R1524" s="12" t="s">
        <v>751</v>
      </c>
      <c r="S1524" s="12">
        <v>0.57999999999999996</v>
      </c>
      <c r="T1524" s="7">
        <f>Table1[[#This Row],[Profit]]/Table1[[#This Row],[Sales]]</f>
        <v>8.0328915467916574E-3</v>
      </c>
      <c r="U1524" s="12" t="s">
        <v>33</v>
      </c>
      <c r="V1524" s="12" t="s">
        <v>136</v>
      </c>
      <c r="W1524" s="12" t="s">
        <v>362</v>
      </c>
      <c r="X1524" s="12" t="s">
        <v>2484</v>
      </c>
      <c r="Y1524" s="12">
        <v>33952</v>
      </c>
      <c r="Z1524" s="13">
        <v>42104</v>
      </c>
      <c r="AA1524" s="14" t="str">
        <f>TEXT(Table1[[#This Row],[Order Date]],"mmmm")</f>
        <v>April</v>
      </c>
      <c r="AB1524" s="8" t="str">
        <f>TEXT(Table1[[#This Row],[Order Date]],"yyyy")</f>
        <v>2015</v>
      </c>
      <c r="AC1524" s="13">
        <v>42104</v>
      </c>
      <c r="AD1524" s="12">
        <v>9.939899999999998</v>
      </c>
      <c r="AE1524" s="12">
        <v>21</v>
      </c>
      <c r="AF1524" s="12">
        <v>1237.4000000000001</v>
      </c>
      <c r="AG1524" s="12">
        <v>89148</v>
      </c>
      <c r="AH1524" s="7" t="str">
        <f>IF(COUNTIF(Returns!$A$2:$A$1635,Orders!AG1524)&gt;0,"Returned","Not Returned")</f>
        <v>Not Returned</v>
      </c>
    </row>
    <row r="1525" spans="5:34" ht="12.75" customHeight="1" thickTop="1" thickBot="1" x14ac:dyDescent="0.3">
      <c r="E1525" s="9">
        <v>21114</v>
      </c>
      <c r="F1525" s="2" t="s">
        <v>25</v>
      </c>
      <c r="G1525" s="2">
        <v>0</v>
      </c>
      <c r="H1525" s="2">
        <v>7.38</v>
      </c>
      <c r="I1525" s="2">
        <v>11.51</v>
      </c>
      <c r="J1525" s="2">
        <v>2685</v>
      </c>
      <c r="K1525" s="7" t="str">
        <f>IF(COUNTIF(Table1[Customer ID],Table1[[#This Row],[Customer ID]])&gt;1,"Repeat Customer","One-Time Customer")</f>
        <v>One-Time Customer</v>
      </c>
      <c r="L1525" s="2" t="s">
        <v>2486</v>
      </c>
      <c r="M1525" s="2" t="s">
        <v>49</v>
      </c>
      <c r="N1525" s="2" t="s">
        <v>58</v>
      </c>
      <c r="O1525" s="2" t="s">
        <v>29</v>
      </c>
      <c r="P1525" s="2" t="s">
        <v>109</v>
      </c>
      <c r="Q1525" s="2" t="s">
        <v>59</v>
      </c>
      <c r="R1525" s="2" t="s">
        <v>2487</v>
      </c>
      <c r="S1525" s="2">
        <v>0.36</v>
      </c>
      <c r="T1525" s="7">
        <f>Table1[[#This Row],[Profit]]/Table1[[#This Row],[Sales]]</f>
        <v>-3.7511904761904757</v>
      </c>
      <c r="U1525" s="2" t="s">
        <v>33</v>
      </c>
      <c r="V1525" s="2" t="s">
        <v>53</v>
      </c>
      <c r="W1525" s="2" t="s">
        <v>71</v>
      </c>
      <c r="X1525" s="2" t="s">
        <v>2488</v>
      </c>
      <c r="Y1525" s="2">
        <v>11803</v>
      </c>
      <c r="Z1525" s="10">
        <v>42098</v>
      </c>
      <c r="AA1525" s="14" t="str">
        <f>TEXT(Table1[[#This Row],[Order Date]],"mmmm")</f>
        <v>April</v>
      </c>
      <c r="AB1525" s="8" t="str">
        <f>TEXT(Table1[[#This Row],[Order Date]],"yyyy")</f>
        <v>2015</v>
      </c>
      <c r="AC1525" s="10">
        <v>42099</v>
      </c>
      <c r="AD1525" s="2">
        <v>-66.170999999999992</v>
      </c>
      <c r="AE1525" s="2">
        <v>2</v>
      </c>
      <c r="AF1525" s="2">
        <v>17.64</v>
      </c>
      <c r="AG1525" s="2">
        <v>89147</v>
      </c>
      <c r="AH1525" s="7" t="str">
        <f>IF(COUNTIF(Returns!$A$2:$A$1635,Orders!AG1525)&gt;0,"Returned","Not Returned")</f>
        <v>Not Returned</v>
      </c>
    </row>
    <row r="1526" spans="5:34" ht="12.75" customHeight="1" thickTop="1" thickBot="1" x14ac:dyDescent="0.3">
      <c r="E1526" s="11">
        <v>23299</v>
      </c>
      <c r="F1526" s="12" t="s">
        <v>47</v>
      </c>
      <c r="G1526" s="12">
        <v>0.09</v>
      </c>
      <c r="H1526" s="12">
        <v>3.75</v>
      </c>
      <c r="I1526" s="12">
        <v>0.5</v>
      </c>
      <c r="J1526" s="12">
        <v>2689</v>
      </c>
      <c r="K1526" s="7" t="str">
        <f>IF(COUNTIF(Table1[Customer ID],Table1[[#This Row],[Customer ID]])&gt;1,"Repeat Customer","One-Time Customer")</f>
        <v>One-Time Customer</v>
      </c>
      <c r="L1526" s="12" t="s">
        <v>2489</v>
      </c>
      <c r="M1526" s="12" t="s">
        <v>49</v>
      </c>
      <c r="N1526" s="12" t="s">
        <v>40</v>
      </c>
      <c r="O1526" s="12" t="s">
        <v>29</v>
      </c>
      <c r="P1526" s="12" t="s">
        <v>134</v>
      </c>
      <c r="Q1526" s="12" t="s">
        <v>59</v>
      </c>
      <c r="R1526" s="12" t="s">
        <v>2490</v>
      </c>
      <c r="S1526" s="12">
        <v>0.37</v>
      </c>
      <c r="T1526" s="7">
        <f>Table1[[#This Row],[Profit]]/Table1[[#This Row],[Sales]]</f>
        <v>0.69</v>
      </c>
      <c r="U1526" s="12" t="s">
        <v>33</v>
      </c>
      <c r="V1526" s="12" t="s">
        <v>53</v>
      </c>
      <c r="W1526" s="12" t="s">
        <v>54</v>
      </c>
      <c r="X1526" s="12" t="s">
        <v>2491</v>
      </c>
      <c r="Y1526" s="12">
        <v>7011</v>
      </c>
      <c r="Z1526" s="13">
        <v>42128</v>
      </c>
      <c r="AA1526" s="14" t="str">
        <f>TEXT(Table1[[#This Row],[Order Date]],"mmmm")</f>
        <v>May</v>
      </c>
      <c r="AB1526" s="8" t="str">
        <f>TEXT(Table1[[#This Row],[Order Date]],"yyyy")</f>
        <v>2015</v>
      </c>
      <c r="AC1526" s="13">
        <v>42130</v>
      </c>
      <c r="AD1526" s="12">
        <v>51.218699999999998</v>
      </c>
      <c r="AE1526" s="12">
        <v>21</v>
      </c>
      <c r="AF1526" s="12">
        <v>74.23</v>
      </c>
      <c r="AG1526" s="12">
        <v>90624</v>
      </c>
      <c r="AH1526" s="7" t="str">
        <f>IF(COUNTIF(Returns!$A$2:$A$1635,Orders!AG1526)&gt;0,"Returned","Not Returned")</f>
        <v>Not Returned</v>
      </c>
    </row>
    <row r="1527" spans="5:34" ht="12.75" customHeight="1" thickTop="1" thickBot="1" x14ac:dyDescent="0.3">
      <c r="E1527" s="9">
        <v>23298</v>
      </c>
      <c r="F1527" s="2" t="s">
        <v>47</v>
      </c>
      <c r="G1527" s="2">
        <v>0.01</v>
      </c>
      <c r="H1527" s="2">
        <v>30.98</v>
      </c>
      <c r="I1527" s="2">
        <v>9.18</v>
      </c>
      <c r="J1527" s="2">
        <v>2693</v>
      </c>
      <c r="K1527" s="7" t="str">
        <f>IF(COUNTIF(Table1[Customer ID],Table1[[#This Row],[Customer ID]])&gt;1,"Repeat Customer","One-Time Customer")</f>
        <v>One-Time Customer</v>
      </c>
      <c r="L1527" s="2" t="s">
        <v>2492</v>
      </c>
      <c r="M1527" s="2" t="s">
        <v>49</v>
      </c>
      <c r="N1527" s="2" t="s">
        <v>40</v>
      </c>
      <c r="O1527" s="2" t="s">
        <v>29</v>
      </c>
      <c r="P1527" s="2" t="s">
        <v>93</v>
      </c>
      <c r="Q1527" s="2" t="s">
        <v>59</v>
      </c>
      <c r="R1527" s="2" t="s">
        <v>2357</v>
      </c>
      <c r="S1527" s="2">
        <v>0.4</v>
      </c>
      <c r="T1527" s="7">
        <f>Table1[[#This Row],[Profit]]/Table1[[#This Row],[Sales]]</f>
        <v>0.60662319233406148</v>
      </c>
      <c r="U1527" s="2" t="s">
        <v>33</v>
      </c>
      <c r="V1527" s="2" t="s">
        <v>53</v>
      </c>
      <c r="W1527" s="2" t="s">
        <v>149</v>
      </c>
      <c r="X1527" s="2" t="s">
        <v>1104</v>
      </c>
      <c r="Y1527" s="2">
        <v>5201</v>
      </c>
      <c r="Z1527" s="10">
        <v>42128</v>
      </c>
      <c r="AA1527" s="14" t="str">
        <f>TEXT(Table1[[#This Row],[Order Date]],"mmmm")</f>
        <v>May</v>
      </c>
      <c r="AB1527" s="8" t="str">
        <f>TEXT(Table1[[#This Row],[Order Date]],"yyyy")</f>
        <v>2015</v>
      </c>
      <c r="AC1527" s="10">
        <v>42128</v>
      </c>
      <c r="AD1527" s="2">
        <v>380.46800000000002</v>
      </c>
      <c r="AE1527" s="2">
        <v>20</v>
      </c>
      <c r="AF1527" s="2">
        <v>627.19000000000005</v>
      </c>
      <c r="AG1527" s="2">
        <v>90624</v>
      </c>
      <c r="AH1527" s="7" t="str">
        <f>IF(COUNTIF(Returns!$A$2:$A$1635,Orders!AG1527)&gt;0,"Returned","Not Returned")</f>
        <v>Not Returned</v>
      </c>
    </row>
    <row r="1528" spans="5:34" ht="12.75" customHeight="1" thickTop="1" thickBot="1" x14ac:dyDescent="0.3">
      <c r="E1528" s="11">
        <v>18354</v>
      </c>
      <c r="F1528" s="12" t="s">
        <v>47</v>
      </c>
      <c r="G1528" s="12">
        <v>0.05</v>
      </c>
      <c r="H1528" s="12">
        <v>107.53</v>
      </c>
      <c r="I1528" s="12">
        <v>5.81</v>
      </c>
      <c r="J1528" s="12">
        <v>2696</v>
      </c>
      <c r="K1528" s="7" t="str">
        <f>IF(COUNTIF(Table1[Customer ID],Table1[[#This Row],[Customer ID]])&gt;1,"Repeat Customer","One-Time Customer")</f>
        <v>One-Time Customer</v>
      </c>
      <c r="L1528" s="12" t="s">
        <v>2493</v>
      </c>
      <c r="M1528" s="12" t="s">
        <v>49</v>
      </c>
      <c r="N1528" s="12" t="s">
        <v>40</v>
      </c>
      <c r="O1528" s="12" t="s">
        <v>41</v>
      </c>
      <c r="P1528" s="12" t="s">
        <v>50</v>
      </c>
      <c r="Q1528" s="12" t="s">
        <v>86</v>
      </c>
      <c r="R1528" s="12" t="s">
        <v>1653</v>
      </c>
      <c r="S1528" s="12">
        <v>0.65</v>
      </c>
      <c r="T1528" s="7">
        <f>Table1[[#This Row],[Profit]]/Table1[[#This Row],[Sales]]</f>
        <v>-0.14588853357697582</v>
      </c>
      <c r="U1528" s="12" t="s">
        <v>33</v>
      </c>
      <c r="V1528" s="12" t="s">
        <v>136</v>
      </c>
      <c r="W1528" s="12" t="s">
        <v>1278</v>
      </c>
      <c r="X1528" s="12" t="s">
        <v>2494</v>
      </c>
      <c r="Y1528" s="12">
        <v>35401</v>
      </c>
      <c r="Z1528" s="13">
        <v>42068</v>
      </c>
      <c r="AA1528" s="14" t="str">
        <f>TEXT(Table1[[#This Row],[Order Date]],"mmmm")</f>
        <v>March</v>
      </c>
      <c r="AB1528" s="8" t="str">
        <f>TEXT(Table1[[#This Row],[Order Date]],"yyyy")</f>
        <v>2015</v>
      </c>
      <c r="AC1528" s="13">
        <v>42069</v>
      </c>
      <c r="AD1528" s="12">
        <v>-89.418000000000006</v>
      </c>
      <c r="AE1528" s="12">
        <v>6</v>
      </c>
      <c r="AF1528" s="12">
        <v>612.91999999999996</v>
      </c>
      <c r="AG1528" s="12">
        <v>87676</v>
      </c>
      <c r="AH1528" s="7" t="str">
        <f>IF(COUNTIF(Returns!$A$2:$A$1635,Orders!AG1528)&gt;0,"Returned","Not Returned")</f>
        <v>Not Returned</v>
      </c>
    </row>
    <row r="1529" spans="5:34" ht="12.75" customHeight="1" thickTop="1" thickBot="1" x14ac:dyDescent="0.3">
      <c r="E1529" s="9">
        <v>19506</v>
      </c>
      <c r="F1529" s="2" t="s">
        <v>47</v>
      </c>
      <c r="G1529" s="2">
        <v>0.04</v>
      </c>
      <c r="H1529" s="2">
        <v>1.74</v>
      </c>
      <c r="I1529" s="2">
        <v>4.08</v>
      </c>
      <c r="J1529" s="2">
        <v>2697</v>
      </c>
      <c r="K1529" s="7" t="str">
        <f>IF(COUNTIF(Table1[Customer ID],Table1[[#This Row],[Customer ID]])&gt;1,"Repeat Customer","One-Time Customer")</f>
        <v>Repeat Customer</v>
      </c>
      <c r="L1529" s="2" t="s">
        <v>2495</v>
      </c>
      <c r="M1529" s="2" t="s">
        <v>49</v>
      </c>
      <c r="N1529" s="2" t="s">
        <v>28</v>
      </c>
      <c r="O1529" s="2" t="s">
        <v>41</v>
      </c>
      <c r="P1529" s="2" t="s">
        <v>50</v>
      </c>
      <c r="Q1529" s="2" t="s">
        <v>51</v>
      </c>
      <c r="R1529" s="2" t="s">
        <v>219</v>
      </c>
      <c r="S1529" s="2">
        <v>0.53</v>
      </c>
      <c r="T1529" s="7">
        <f>Table1[[#This Row],[Profit]]/Table1[[#This Row],[Sales]]</f>
        <v>0.31815680880330122</v>
      </c>
      <c r="U1529" s="2" t="s">
        <v>33</v>
      </c>
      <c r="V1529" s="2" t="s">
        <v>136</v>
      </c>
      <c r="W1529" s="2" t="s">
        <v>1278</v>
      </c>
      <c r="X1529" s="2" t="s">
        <v>2496</v>
      </c>
      <c r="Y1529" s="2">
        <v>35216</v>
      </c>
      <c r="Z1529" s="10">
        <v>42058</v>
      </c>
      <c r="AA1529" s="14" t="str">
        <f>TEXT(Table1[[#This Row],[Order Date]],"mmmm")</f>
        <v>February</v>
      </c>
      <c r="AB1529" s="8" t="str">
        <f>TEXT(Table1[[#This Row],[Order Date]],"yyyy")</f>
        <v>2015</v>
      </c>
      <c r="AC1529" s="10">
        <v>42060</v>
      </c>
      <c r="AD1529" s="2">
        <v>9.2519999999999989</v>
      </c>
      <c r="AE1529" s="2">
        <v>16</v>
      </c>
      <c r="AF1529" s="2">
        <v>29.08</v>
      </c>
      <c r="AG1529" s="2">
        <v>87678</v>
      </c>
      <c r="AH1529" s="7" t="str">
        <f>IF(COUNTIF(Returns!$A$2:$A$1635,Orders!AG1529)&gt;0,"Returned","Not Returned")</f>
        <v>Not Returned</v>
      </c>
    </row>
    <row r="1530" spans="5:34" ht="12.75" customHeight="1" thickTop="1" thickBot="1" x14ac:dyDescent="0.3">
      <c r="E1530" s="11">
        <v>19507</v>
      </c>
      <c r="F1530" s="12" t="s">
        <v>47</v>
      </c>
      <c r="G1530" s="12">
        <v>0.01</v>
      </c>
      <c r="H1530" s="12">
        <v>119.99</v>
      </c>
      <c r="I1530" s="12">
        <v>56.14</v>
      </c>
      <c r="J1530" s="12">
        <v>2697</v>
      </c>
      <c r="K1530" s="7" t="str">
        <f>IF(COUNTIF(Table1[Customer ID],Table1[[#This Row],[Customer ID]])&gt;1,"Repeat Customer","One-Time Customer")</f>
        <v>Repeat Customer</v>
      </c>
      <c r="L1530" s="12" t="s">
        <v>2495</v>
      </c>
      <c r="M1530" s="12" t="s">
        <v>39</v>
      </c>
      <c r="N1530" s="12" t="s">
        <v>28</v>
      </c>
      <c r="O1530" s="12" t="s">
        <v>77</v>
      </c>
      <c r="P1530" s="12" t="s">
        <v>85</v>
      </c>
      <c r="Q1530" s="12" t="s">
        <v>121</v>
      </c>
      <c r="R1530" s="12" t="s">
        <v>318</v>
      </c>
      <c r="S1530" s="12">
        <v>0.39</v>
      </c>
      <c r="T1530" s="7">
        <f>Table1[[#This Row],[Profit]]/Table1[[#This Row],[Sales]]</f>
        <v>-0.46585304155948265</v>
      </c>
      <c r="U1530" s="12" t="s">
        <v>33</v>
      </c>
      <c r="V1530" s="12" t="s">
        <v>136</v>
      </c>
      <c r="W1530" s="12" t="s">
        <v>1278</v>
      </c>
      <c r="X1530" s="12" t="s">
        <v>2496</v>
      </c>
      <c r="Y1530" s="12">
        <v>35216</v>
      </c>
      <c r="Z1530" s="13">
        <v>42058</v>
      </c>
      <c r="AA1530" s="14" t="str">
        <f>TEXT(Table1[[#This Row],[Order Date]],"mmmm")</f>
        <v>February</v>
      </c>
      <c r="AB1530" s="8" t="str">
        <f>TEXT(Table1[[#This Row],[Order Date]],"yyyy")</f>
        <v>2015</v>
      </c>
      <c r="AC1530" s="13">
        <v>42059</v>
      </c>
      <c r="AD1530" s="12">
        <v>-1197.0419999999999</v>
      </c>
      <c r="AE1530" s="12">
        <v>21</v>
      </c>
      <c r="AF1530" s="12">
        <v>2569.5700000000002</v>
      </c>
      <c r="AG1530" s="12">
        <v>87678</v>
      </c>
      <c r="AH1530" s="7" t="str">
        <f>IF(COUNTIF(Returns!$A$2:$A$1635,Orders!AG1530)&gt;0,"Returned","Not Returned")</f>
        <v>Not Returned</v>
      </c>
    </row>
    <row r="1531" spans="5:34" ht="13.8" thickTop="1" thickBot="1" x14ac:dyDescent="0.3">
      <c r="E1531" s="9">
        <v>21580</v>
      </c>
      <c r="F1531" s="2" t="s">
        <v>47</v>
      </c>
      <c r="G1531" s="2">
        <v>0.06</v>
      </c>
      <c r="H1531" s="2">
        <v>4.9800000000000004</v>
      </c>
      <c r="I1531" s="2">
        <v>4.95</v>
      </c>
      <c r="J1531" s="2">
        <v>2699</v>
      </c>
      <c r="K1531" s="7" t="str">
        <f>IF(COUNTIF(Table1[Customer ID],Table1[[#This Row],[Customer ID]])&gt;1,"Repeat Customer","One-Time Customer")</f>
        <v>Repeat Customer</v>
      </c>
      <c r="L1531" s="2" t="s">
        <v>2497</v>
      </c>
      <c r="M1531" s="2" t="s">
        <v>49</v>
      </c>
      <c r="N1531" s="2" t="s">
        <v>28</v>
      </c>
      <c r="O1531" s="2" t="s">
        <v>29</v>
      </c>
      <c r="P1531" s="2" t="s">
        <v>109</v>
      </c>
      <c r="Q1531" s="2" t="s">
        <v>59</v>
      </c>
      <c r="R1531" s="2" t="s">
        <v>2498</v>
      </c>
      <c r="S1531" s="2">
        <v>0.37</v>
      </c>
      <c r="T1531" s="7">
        <f>Table1[[#This Row],[Profit]]/Table1[[#This Row],[Sales]]</f>
        <v>-1.3067983289023928</v>
      </c>
      <c r="U1531" s="2" t="s">
        <v>33</v>
      </c>
      <c r="V1531" s="2" t="s">
        <v>34</v>
      </c>
      <c r="W1531" s="2" t="s">
        <v>378</v>
      </c>
      <c r="X1531" s="2" t="s">
        <v>2499</v>
      </c>
      <c r="Y1531" s="2">
        <v>86442</v>
      </c>
      <c r="Z1531" s="10">
        <v>42146</v>
      </c>
      <c r="AA1531" s="14" t="str">
        <f>TEXT(Table1[[#This Row],[Order Date]],"mmmm")</f>
        <v>May</v>
      </c>
      <c r="AB1531" s="8" t="str">
        <f>TEXT(Table1[[#This Row],[Order Date]],"yyyy")</f>
        <v>2015</v>
      </c>
      <c r="AC1531" s="10">
        <v>42148</v>
      </c>
      <c r="AD1531" s="2">
        <v>-103.224</v>
      </c>
      <c r="AE1531" s="2">
        <v>16</v>
      </c>
      <c r="AF1531" s="2">
        <v>78.989999999999995</v>
      </c>
      <c r="AG1531" s="2">
        <v>87677</v>
      </c>
      <c r="AH1531" s="7" t="str">
        <f>IF(COUNTIF(Returns!$A$2:$A$1635,Orders!AG1531)&gt;0,"Returned","Not Returned")</f>
        <v>Not Returned</v>
      </c>
    </row>
    <row r="1532" spans="5:34" ht="13.8" thickTop="1" thickBot="1" x14ac:dyDescent="0.3">
      <c r="E1532" s="11">
        <v>20983</v>
      </c>
      <c r="F1532" s="12" t="s">
        <v>37</v>
      </c>
      <c r="G1532" s="12">
        <v>0.04</v>
      </c>
      <c r="H1532" s="12">
        <v>70.98</v>
      </c>
      <c r="I1532" s="12">
        <v>26.74</v>
      </c>
      <c r="J1532" s="12">
        <v>2699</v>
      </c>
      <c r="K1532" s="7" t="str">
        <f>IF(COUNTIF(Table1[Customer ID],Table1[[#This Row],[Customer ID]])&gt;1,"Repeat Customer","One-Time Customer")</f>
        <v>Repeat Customer</v>
      </c>
      <c r="L1532" s="12" t="s">
        <v>2497</v>
      </c>
      <c r="M1532" s="12" t="s">
        <v>39</v>
      </c>
      <c r="N1532" s="12" t="s">
        <v>28</v>
      </c>
      <c r="O1532" s="12" t="s">
        <v>41</v>
      </c>
      <c r="P1532" s="12" t="s">
        <v>191</v>
      </c>
      <c r="Q1532" s="12" t="s">
        <v>121</v>
      </c>
      <c r="R1532" s="12" t="s">
        <v>2500</v>
      </c>
      <c r="S1532" s="12">
        <v>0.6</v>
      </c>
      <c r="T1532" s="7">
        <f>Table1[[#This Row],[Profit]]/Table1[[#This Row],[Sales]]</f>
        <v>-6.2905606802791877E-2</v>
      </c>
      <c r="U1532" s="12" t="s">
        <v>33</v>
      </c>
      <c r="V1532" s="12" t="s">
        <v>34</v>
      </c>
      <c r="W1532" s="12" t="s">
        <v>378</v>
      </c>
      <c r="X1532" s="12" t="s">
        <v>2499</v>
      </c>
      <c r="Y1532" s="12">
        <v>86442</v>
      </c>
      <c r="Z1532" s="13">
        <v>42102</v>
      </c>
      <c r="AA1532" s="14" t="str">
        <f>TEXT(Table1[[#This Row],[Order Date]],"mmmm")</f>
        <v>April</v>
      </c>
      <c r="AB1532" s="8" t="str">
        <f>TEXT(Table1[[#This Row],[Order Date]],"yyyy")</f>
        <v>2015</v>
      </c>
      <c r="AC1532" s="13">
        <v>42104</v>
      </c>
      <c r="AD1532" s="12">
        <v>-84.628799999999998</v>
      </c>
      <c r="AE1532" s="12">
        <v>19</v>
      </c>
      <c r="AF1532" s="12">
        <v>1345.33</v>
      </c>
      <c r="AG1532" s="12">
        <v>87679</v>
      </c>
      <c r="AH1532" s="7" t="str">
        <f>IF(COUNTIF(Returns!$A$2:$A$1635,Orders!AG1532)&gt;0,"Returned","Not Returned")</f>
        <v>Not Returned</v>
      </c>
    </row>
    <row r="1533" spans="5:34" ht="12.75" customHeight="1" thickTop="1" thickBot="1" x14ac:dyDescent="0.3">
      <c r="E1533" s="9">
        <v>24151</v>
      </c>
      <c r="F1533" s="2" t="s">
        <v>47</v>
      </c>
      <c r="G1533" s="2">
        <v>0.06</v>
      </c>
      <c r="H1533" s="2">
        <v>3.6</v>
      </c>
      <c r="I1533" s="2">
        <v>2.2000000000000002</v>
      </c>
      <c r="J1533" s="2">
        <v>2704</v>
      </c>
      <c r="K1533" s="7" t="str">
        <f>IF(COUNTIF(Table1[Customer ID],Table1[[#This Row],[Customer ID]])&gt;1,"Repeat Customer","One-Time Customer")</f>
        <v>Repeat Customer</v>
      </c>
      <c r="L1533" s="2" t="s">
        <v>2501</v>
      </c>
      <c r="M1533" s="2" t="s">
        <v>49</v>
      </c>
      <c r="N1533" s="2" t="s">
        <v>114</v>
      </c>
      <c r="O1533" s="2" t="s">
        <v>29</v>
      </c>
      <c r="P1533" s="2" t="s">
        <v>93</v>
      </c>
      <c r="Q1533" s="2" t="s">
        <v>31</v>
      </c>
      <c r="R1533" s="2" t="s">
        <v>1669</v>
      </c>
      <c r="S1533" s="2">
        <v>0.39</v>
      </c>
      <c r="T1533" s="7">
        <f>Table1[[#This Row],[Profit]]/Table1[[#This Row],[Sales]]</f>
        <v>181.41159973666888</v>
      </c>
      <c r="U1533" s="2" t="s">
        <v>33</v>
      </c>
      <c r="V1533" s="2" t="s">
        <v>136</v>
      </c>
      <c r="W1533" s="2" t="s">
        <v>362</v>
      </c>
      <c r="X1533" s="2" t="s">
        <v>2502</v>
      </c>
      <c r="Y1533" s="2">
        <v>32503</v>
      </c>
      <c r="Z1533" s="10">
        <v>42124</v>
      </c>
      <c r="AA1533" s="14" t="str">
        <f>TEXT(Table1[[#This Row],[Order Date]],"mmmm")</f>
        <v>April</v>
      </c>
      <c r="AB1533" s="8" t="str">
        <f>TEXT(Table1[[#This Row],[Order Date]],"yyyy")</f>
        <v>2015</v>
      </c>
      <c r="AC1533" s="10">
        <v>42126</v>
      </c>
      <c r="AD1533" s="2">
        <v>2755.6422000000002</v>
      </c>
      <c r="AE1533" s="2">
        <v>4</v>
      </c>
      <c r="AF1533" s="2">
        <v>15.19</v>
      </c>
      <c r="AG1533" s="2">
        <v>91407</v>
      </c>
      <c r="AH1533" s="7" t="str">
        <f>IF(COUNTIF(Returns!$A$2:$A$1635,Orders!AG1533)&gt;0,"Returned","Not Returned")</f>
        <v>Not Returned</v>
      </c>
    </row>
    <row r="1534" spans="5:34" ht="12.75" customHeight="1" thickTop="1" thickBot="1" x14ac:dyDescent="0.3">
      <c r="E1534" s="11">
        <v>21979</v>
      </c>
      <c r="F1534" s="12" t="s">
        <v>106</v>
      </c>
      <c r="G1534" s="12">
        <v>0.03</v>
      </c>
      <c r="H1534" s="12">
        <v>13.48</v>
      </c>
      <c r="I1534" s="12">
        <v>4.51</v>
      </c>
      <c r="J1534" s="12">
        <v>2704</v>
      </c>
      <c r="K1534" s="7" t="str">
        <f>IF(COUNTIF(Table1[Customer ID],Table1[[#This Row],[Customer ID]])&gt;1,"Repeat Customer","One-Time Customer")</f>
        <v>Repeat Customer</v>
      </c>
      <c r="L1534" s="12" t="s">
        <v>2501</v>
      </c>
      <c r="M1534" s="12" t="s">
        <v>27</v>
      </c>
      <c r="N1534" s="12" t="s">
        <v>114</v>
      </c>
      <c r="O1534" s="12" t="s">
        <v>29</v>
      </c>
      <c r="P1534" s="12" t="s">
        <v>141</v>
      </c>
      <c r="Q1534" s="12" t="s">
        <v>59</v>
      </c>
      <c r="R1534" s="12" t="s">
        <v>2503</v>
      </c>
      <c r="S1534" s="12">
        <v>0.59</v>
      </c>
      <c r="T1534" s="7">
        <f>Table1[[#This Row],[Profit]]/Table1[[#This Row],[Sales]]</f>
        <v>-4.3035468145906881</v>
      </c>
      <c r="U1534" s="12" t="s">
        <v>33</v>
      </c>
      <c r="V1534" s="12" t="s">
        <v>136</v>
      </c>
      <c r="W1534" s="12" t="s">
        <v>362</v>
      </c>
      <c r="X1534" s="12" t="s">
        <v>2502</v>
      </c>
      <c r="Y1534" s="12">
        <v>32503</v>
      </c>
      <c r="Z1534" s="13">
        <v>42124</v>
      </c>
      <c r="AA1534" s="14" t="str">
        <f>TEXT(Table1[[#This Row],[Order Date]],"mmmm")</f>
        <v>April</v>
      </c>
      <c r="AB1534" s="8" t="str">
        <f>TEXT(Table1[[#This Row],[Order Date]],"yyyy")</f>
        <v>2015</v>
      </c>
      <c r="AC1534" s="13">
        <v>42128</v>
      </c>
      <c r="AD1534" s="12">
        <v>-256.01800000000003</v>
      </c>
      <c r="AE1534" s="12">
        <v>4</v>
      </c>
      <c r="AF1534" s="12">
        <v>59.49</v>
      </c>
      <c r="AG1534" s="12">
        <v>91408</v>
      </c>
      <c r="AH1534" s="7" t="str">
        <f>IF(COUNTIF(Returns!$A$2:$A$1635,Orders!AG1534)&gt;0,"Returned","Not Returned")</f>
        <v>Not Returned</v>
      </c>
    </row>
    <row r="1535" spans="5:34" ht="12.75" customHeight="1" thickTop="1" thickBot="1" x14ac:dyDescent="0.3">
      <c r="E1535" s="9">
        <v>18898</v>
      </c>
      <c r="F1535" s="2" t="s">
        <v>56</v>
      </c>
      <c r="G1535" s="2">
        <v>7.0000000000000007E-2</v>
      </c>
      <c r="H1535" s="2">
        <v>60.97</v>
      </c>
      <c r="I1535" s="2">
        <v>4.5</v>
      </c>
      <c r="J1535" s="2">
        <v>2709</v>
      </c>
      <c r="K1535" s="7" t="str">
        <f>IF(COUNTIF(Table1[Customer ID],Table1[[#This Row],[Customer ID]])&gt;1,"Repeat Customer","One-Time Customer")</f>
        <v>Repeat Customer</v>
      </c>
      <c r="L1535" s="2" t="s">
        <v>2504</v>
      </c>
      <c r="M1535" s="2" t="s">
        <v>49</v>
      </c>
      <c r="N1535" s="2" t="s">
        <v>114</v>
      </c>
      <c r="O1535" s="2" t="s">
        <v>29</v>
      </c>
      <c r="P1535" s="2" t="s">
        <v>257</v>
      </c>
      <c r="Q1535" s="2" t="s">
        <v>59</v>
      </c>
      <c r="R1535" s="2" t="s">
        <v>2132</v>
      </c>
      <c r="S1535" s="2">
        <v>0.56000000000000005</v>
      </c>
      <c r="T1535" s="7">
        <f>Table1[[#This Row],[Profit]]/Table1[[#This Row],[Sales]]</f>
        <v>-0.72216459197786997</v>
      </c>
      <c r="U1535" s="2" t="s">
        <v>33</v>
      </c>
      <c r="V1535" s="2" t="s">
        <v>53</v>
      </c>
      <c r="W1535" s="2" t="s">
        <v>415</v>
      </c>
      <c r="X1535" s="2" t="s">
        <v>2505</v>
      </c>
      <c r="Y1535" s="2">
        <v>21042</v>
      </c>
      <c r="Z1535" s="10">
        <v>42152</v>
      </c>
      <c r="AA1535" s="14" t="str">
        <f>TEXT(Table1[[#This Row],[Order Date]],"mmmm")</f>
        <v>May</v>
      </c>
      <c r="AB1535" s="8" t="str">
        <f>TEXT(Table1[[#This Row],[Order Date]],"yyyy")</f>
        <v>2015</v>
      </c>
      <c r="AC1535" s="10">
        <v>42154</v>
      </c>
      <c r="AD1535" s="2">
        <v>-41.77</v>
      </c>
      <c r="AE1535" s="2">
        <v>1</v>
      </c>
      <c r="AF1535" s="2">
        <v>57.84</v>
      </c>
      <c r="AG1535" s="2">
        <v>89240</v>
      </c>
      <c r="AH1535" s="7" t="str">
        <f>IF(COUNTIF(Returns!$A$2:$A$1635,Orders!AG1535)&gt;0,"Returned","Not Returned")</f>
        <v>Not Returned</v>
      </c>
    </row>
    <row r="1536" spans="5:34" ht="12.75" customHeight="1" thickTop="1" thickBot="1" x14ac:dyDescent="0.3">
      <c r="E1536" s="11">
        <v>18899</v>
      </c>
      <c r="F1536" s="12" t="s">
        <v>56</v>
      </c>
      <c r="G1536" s="12">
        <v>0</v>
      </c>
      <c r="H1536" s="12">
        <v>90.98</v>
      </c>
      <c r="I1536" s="12">
        <v>56.2</v>
      </c>
      <c r="J1536" s="12">
        <v>2709</v>
      </c>
      <c r="K1536" s="7" t="str">
        <f>IF(COUNTIF(Table1[Customer ID],Table1[[#This Row],[Customer ID]])&gt;1,"Repeat Customer","One-Time Customer")</f>
        <v>Repeat Customer</v>
      </c>
      <c r="L1536" s="12" t="s">
        <v>2504</v>
      </c>
      <c r="M1536" s="12" t="s">
        <v>49</v>
      </c>
      <c r="N1536" s="12" t="s">
        <v>114</v>
      </c>
      <c r="O1536" s="12" t="s">
        <v>41</v>
      </c>
      <c r="P1536" s="12" t="s">
        <v>50</v>
      </c>
      <c r="Q1536" s="12" t="s">
        <v>86</v>
      </c>
      <c r="R1536" s="12" t="s">
        <v>1061</v>
      </c>
      <c r="S1536" s="12">
        <v>0.74</v>
      </c>
      <c r="T1536" s="7">
        <f>Table1[[#This Row],[Profit]]/Table1[[#This Row],[Sales]]</f>
        <v>-0.71130173737997204</v>
      </c>
      <c r="U1536" s="12" t="s">
        <v>33</v>
      </c>
      <c r="V1536" s="12" t="s">
        <v>53</v>
      </c>
      <c r="W1536" s="12" t="s">
        <v>415</v>
      </c>
      <c r="X1536" s="12" t="s">
        <v>2505</v>
      </c>
      <c r="Y1536" s="12">
        <v>21042</v>
      </c>
      <c r="Z1536" s="13">
        <v>42152</v>
      </c>
      <c r="AA1536" s="14" t="str">
        <f>TEXT(Table1[[#This Row],[Order Date]],"mmmm")</f>
        <v>May</v>
      </c>
      <c r="AB1536" s="8" t="str">
        <f>TEXT(Table1[[#This Row],[Order Date]],"yyyy")</f>
        <v>2015</v>
      </c>
      <c r="AC1536" s="13">
        <v>42154</v>
      </c>
      <c r="AD1536" s="12">
        <v>-1014.11</v>
      </c>
      <c r="AE1536" s="12">
        <v>15</v>
      </c>
      <c r="AF1536" s="12">
        <v>1425.71</v>
      </c>
      <c r="AG1536" s="12">
        <v>89240</v>
      </c>
      <c r="AH1536" s="7" t="str">
        <f>IF(COUNTIF(Returns!$A$2:$A$1635,Orders!AG1536)&gt;0,"Returned","Not Returned")</f>
        <v>Not Returned</v>
      </c>
    </row>
    <row r="1537" spans="5:34" ht="12.75" customHeight="1" thickTop="1" thickBot="1" x14ac:dyDescent="0.3">
      <c r="E1537" s="9">
        <v>18855</v>
      </c>
      <c r="F1537" s="2" t="s">
        <v>47</v>
      </c>
      <c r="G1537" s="2">
        <v>7.0000000000000007E-2</v>
      </c>
      <c r="H1537" s="2">
        <v>2.88</v>
      </c>
      <c r="I1537" s="2">
        <v>0.5</v>
      </c>
      <c r="J1537" s="2">
        <v>2713</v>
      </c>
      <c r="K1537" s="7" t="str">
        <f>IF(COUNTIF(Table1[Customer ID],Table1[[#This Row],[Customer ID]])&gt;1,"Repeat Customer","One-Time Customer")</f>
        <v>Repeat Customer</v>
      </c>
      <c r="L1537" s="2" t="s">
        <v>2506</v>
      </c>
      <c r="M1537" s="2" t="s">
        <v>49</v>
      </c>
      <c r="N1537" s="2" t="s">
        <v>28</v>
      </c>
      <c r="O1537" s="2" t="s">
        <v>29</v>
      </c>
      <c r="P1537" s="2" t="s">
        <v>134</v>
      </c>
      <c r="Q1537" s="2" t="s">
        <v>59</v>
      </c>
      <c r="R1537" s="2" t="s">
        <v>2507</v>
      </c>
      <c r="S1537" s="2">
        <v>0.39</v>
      </c>
      <c r="T1537" s="7">
        <f>Table1[[#This Row],[Profit]]/Table1[[#This Row],[Sales]]</f>
        <v>0.69</v>
      </c>
      <c r="U1537" s="2" t="s">
        <v>33</v>
      </c>
      <c r="V1537" s="2" t="s">
        <v>61</v>
      </c>
      <c r="W1537" s="2" t="s">
        <v>300</v>
      </c>
      <c r="X1537" s="2" t="s">
        <v>2508</v>
      </c>
      <c r="Y1537" s="2">
        <v>49001</v>
      </c>
      <c r="Z1537" s="10">
        <v>42176</v>
      </c>
      <c r="AA1537" s="14" t="str">
        <f>TEXT(Table1[[#This Row],[Order Date]],"mmmm")</f>
        <v>June</v>
      </c>
      <c r="AB1537" s="8" t="str">
        <f>TEXT(Table1[[#This Row],[Order Date]],"yyyy")</f>
        <v>2015</v>
      </c>
      <c r="AC1537" s="10">
        <v>42179</v>
      </c>
      <c r="AD1537" s="2">
        <v>17.429400000000001</v>
      </c>
      <c r="AE1537" s="2">
        <v>9</v>
      </c>
      <c r="AF1537" s="2">
        <v>25.26</v>
      </c>
      <c r="AG1537" s="2">
        <v>88701</v>
      </c>
      <c r="AH1537" s="7" t="str">
        <f>IF(COUNTIF(Returns!$A$2:$A$1635,Orders!AG1537)&gt;0,"Returned","Not Returned")</f>
        <v>Not Returned</v>
      </c>
    </row>
    <row r="1538" spans="5:34" ht="12.75" customHeight="1" thickTop="1" thickBot="1" x14ac:dyDescent="0.3">
      <c r="E1538" s="11">
        <v>18856</v>
      </c>
      <c r="F1538" s="12" t="s">
        <v>47</v>
      </c>
      <c r="G1538" s="12">
        <v>0.03</v>
      </c>
      <c r="H1538" s="12">
        <v>348.21</v>
      </c>
      <c r="I1538" s="12">
        <v>40.19</v>
      </c>
      <c r="J1538" s="12">
        <v>2713</v>
      </c>
      <c r="K1538" s="7" t="str">
        <f>IF(COUNTIF(Table1[Customer ID],Table1[[#This Row],[Customer ID]])&gt;1,"Repeat Customer","One-Time Customer")</f>
        <v>Repeat Customer</v>
      </c>
      <c r="L1538" s="12" t="s">
        <v>2506</v>
      </c>
      <c r="M1538" s="12" t="s">
        <v>39</v>
      </c>
      <c r="N1538" s="12" t="s">
        <v>28</v>
      </c>
      <c r="O1538" s="12" t="s">
        <v>41</v>
      </c>
      <c r="P1538" s="12" t="s">
        <v>152</v>
      </c>
      <c r="Q1538" s="12" t="s">
        <v>121</v>
      </c>
      <c r="R1538" s="12" t="s">
        <v>1572</v>
      </c>
      <c r="S1538" s="12">
        <v>0.62</v>
      </c>
      <c r="T1538" s="7">
        <f>Table1[[#This Row],[Profit]]/Table1[[#This Row],[Sales]]</f>
        <v>-0.24297652684199092</v>
      </c>
      <c r="U1538" s="12" t="s">
        <v>33</v>
      </c>
      <c r="V1538" s="12" t="s">
        <v>61</v>
      </c>
      <c r="W1538" s="12" t="s">
        <v>300</v>
      </c>
      <c r="X1538" s="12" t="s">
        <v>2508</v>
      </c>
      <c r="Y1538" s="12">
        <v>49001</v>
      </c>
      <c r="Z1538" s="13">
        <v>42176</v>
      </c>
      <c r="AA1538" s="14" t="str">
        <f>TEXT(Table1[[#This Row],[Order Date]],"mmmm")</f>
        <v>June</v>
      </c>
      <c r="AB1538" s="8" t="str">
        <f>TEXT(Table1[[#This Row],[Order Date]],"yyyy")</f>
        <v>2015</v>
      </c>
      <c r="AC1538" s="13">
        <v>42177</v>
      </c>
      <c r="AD1538" s="12">
        <v>-178.86960000000002</v>
      </c>
      <c r="AE1538" s="12">
        <v>2</v>
      </c>
      <c r="AF1538" s="12">
        <v>736.16</v>
      </c>
      <c r="AG1538" s="12">
        <v>88701</v>
      </c>
      <c r="AH1538" s="7" t="str">
        <f>IF(COUNTIF(Returns!$A$2:$A$1635,Orders!AG1538)&gt;0,"Returned","Not Returned")</f>
        <v>Not Returned</v>
      </c>
    </row>
    <row r="1539" spans="5:34" ht="12.75" customHeight="1" thickTop="1" thickBot="1" x14ac:dyDescent="0.3">
      <c r="E1539" s="9">
        <v>21690</v>
      </c>
      <c r="F1539" s="2" t="s">
        <v>106</v>
      </c>
      <c r="G1539" s="2">
        <v>0.01</v>
      </c>
      <c r="H1539" s="2">
        <v>29.89</v>
      </c>
      <c r="I1539" s="2">
        <v>1.99</v>
      </c>
      <c r="J1539" s="2">
        <v>2715</v>
      </c>
      <c r="K1539" s="7" t="str">
        <f>IF(COUNTIF(Table1[Customer ID],Table1[[#This Row],[Customer ID]])&gt;1,"Repeat Customer","One-Time Customer")</f>
        <v>One-Time Customer</v>
      </c>
      <c r="L1539" s="2" t="s">
        <v>2509</v>
      </c>
      <c r="M1539" s="2" t="s">
        <v>49</v>
      </c>
      <c r="N1539" s="2" t="s">
        <v>28</v>
      </c>
      <c r="O1539" s="2" t="s">
        <v>77</v>
      </c>
      <c r="P1539" s="2" t="s">
        <v>180</v>
      </c>
      <c r="Q1539" s="2" t="s">
        <v>51</v>
      </c>
      <c r="R1539" s="2" t="s">
        <v>1311</v>
      </c>
      <c r="S1539" s="2">
        <v>0.5</v>
      </c>
      <c r="T1539" s="7">
        <f>Table1[[#This Row],[Profit]]/Table1[[#This Row],[Sales]]</f>
        <v>-2.3354192740926156</v>
      </c>
      <c r="U1539" s="2" t="s">
        <v>33</v>
      </c>
      <c r="V1539" s="2" t="s">
        <v>61</v>
      </c>
      <c r="W1539" s="2" t="s">
        <v>300</v>
      </c>
      <c r="X1539" s="2" t="s">
        <v>2510</v>
      </c>
      <c r="Y1539" s="2">
        <v>48911</v>
      </c>
      <c r="Z1539" s="10">
        <v>42016</v>
      </c>
      <c r="AA1539" s="14" t="str">
        <f>TEXT(Table1[[#This Row],[Order Date]],"mmmm")</f>
        <v>January</v>
      </c>
      <c r="AB1539" s="8" t="str">
        <f>TEXT(Table1[[#This Row],[Order Date]],"yyyy")</f>
        <v>2015</v>
      </c>
      <c r="AC1539" s="10">
        <v>42020</v>
      </c>
      <c r="AD1539" s="2">
        <v>-74.64</v>
      </c>
      <c r="AE1539" s="2">
        <v>1</v>
      </c>
      <c r="AF1539" s="2">
        <v>31.96</v>
      </c>
      <c r="AG1539" s="2">
        <v>88702</v>
      </c>
      <c r="AH1539" s="7" t="str">
        <f>IF(COUNTIF(Returns!$A$2:$A$1635,Orders!AG1539)&gt;0,"Returned","Not Returned")</f>
        <v>Not Returned</v>
      </c>
    </row>
    <row r="1540" spans="5:34" ht="12.75" customHeight="1" thickTop="1" thickBot="1" x14ac:dyDescent="0.3">
      <c r="E1540" s="11">
        <v>21863</v>
      </c>
      <c r="F1540" s="12" t="s">
        <v>47</v>
      </c>
      <c r="G1540" s="12">
        <v>0.1</v>
      </c>
      <c r="H1540" s="12">
        <v>6.74</v>
      </c>
      <c r="I1540" s="12">
        <v>1.72</v>
      </c>
      <c r="J1540" s="12">
        <v>2718</v>
      </c>
      <c r="K1540" s="7" t="str">
        <f>IF(COUNTIF(Table1[Customer ID],Table1[[#This Row],[Customer ID]])&gt;1,"Repeat Customer","One-Time Customer")</f>
        <v>One-Time Customer</v>
      </c>
      <c r="L1540" s="12" t="s">
        <v>2511</v>
      </c>
      <c r="M1540" s="12" t="s">
        <v>49</v>
      </c>
      <c r="N1540" s="12" t="s">
        <v>114</v>
      </c>
      <c r="O1540" s="12" t="s">
        <v>29</v>
      </c>
      <c r="P1540" s="12" t="s">
        <v>93</v>
      </c>
      <c r="Q1540" s="12" t="s">
        <v>31</v>
      </c>
      <c r="R1540" s="12" t="s">
        <v>2512</v>
      </c>
      <c r="S1540" s="12">
        <v>0.35</v>
      </c>
      <c r="T1540" s="7">
        <f>Table1[[#This Row],[Profit]]/Table1[[#This Row],[Sales]]</f>
        <v>0.66629316491799939</v>
      </c>
      <c r="U1540" s="12" t="s">
        <v>33</v>
      </c>
      <c r="V1540" s="12" t="s">
        <v>61</v>
      </c>
      <c r="W1540" s="12" t="s">
        <v>178</v>
      </c>
      <c r="X1540" s="12" t="s">
        <v>2510</v>
      </c>
      <c r="Y1540" s="12">
        <v>60438</v>
      </c>
      <c r="Z1540" s="13">
        <v>42064</v>
      </c>
      <c r="AA1540" s="14" t="str">
        <f>TEXT(Table1[[#This Row],[Order Date]],"mmmm")</f>
        <v>March</v>
      </c>
      <c r="AB1540" s="8" t="str">
        <f>TEXT(Table1[[#This Row],[Order Date]],"yyyy")</f>
        <v>2015</v>
      </c>
      <c r="AC1540" s="13">
        <v>42066</v>
      </c>
      <c r="AD1540" s="12">
        <v>65.41</v>
      </c>
      <c r="AE1540" s="12">
        <v>15</v>
      </c>
      <c r="AF1540" s="12">
        <v>98.17</v>
      </c>
      <c r="AG1540" s="12">
        <v>89394</v>
      </c>
      <c r="AH1540" s="7" t="str">
        <f>IF(COUNTIF(Returns!$A$2:$A$1635,Orders!AG1540)&gt;0,"Returned","Not Returned")</f>
        <v>Not Returned</v>
      </c>
    </row>
    <row r="1541" spans="5:34" ht="12.75" customHeight="1" thickTop="1" thickBot="1" x14ac:dyDescent="0.3">
      <c r="E1541" s="9">
        <v>21399</v>
      </c>
      <c r="F1541" s="2" t="s">
        <v>47</v>
      </c>
      <c r="G1541" s="2">
        <v>0</v>
      </c>
      <c r="H1541" s="2">
        <v>40.479999999999997</v>
      </c>
      <c r="I1541" s="2">
        <v>19.989999999999998</v>
      </c>
      <c r="J1541" s="2">
        <v>2720</v>
      </c>
      <c r="K1541" s="7" t="str">
        <f>IF(COUNTIF(Table1[Customer ID],Table1[[#This Row],[Customer ID]])&gt;1,"Repeat Customer","One-Time Customer")</f>
        <v>One-Time Customer</v>
      </c>
      <c r="L1541" s="2" t="s">
        <v>2513</v>
      </c>
      <c r="M1541" s="2" t="s">
        <v>49</v>
      </c>
      <c r="N1541" s="2" t="s">
        <v>58</v>
      </c>
      <c r="O1541" s="2" t="s">
        <v>77</v>
      </c>
      <c r="P1541" s="2" t="s">
        <v>180</v>
      </c>
      <c r="Q1541" s="2" t="s">
        <v>59</v>
      </c>
      <c r="R1541" s="2" t="s">
        <v>830</v>
      </c>
      <c r="S1541" s="2">
        <v>0.77</v>
      </c>
      <c r="T1541" s="7">
        <f>Table1[[#This Row],[Profit]]/Table1[[#This Row],[Sales]]</f>
        <v>-9.6750330250990765E-2</v>
      </c>
      <c r="U1541" s="2" t="s">
        <v>33</v>
      </c>
      <c r="V1541" s="2" t="s">
        <v>136</v>
      </c>
      <c r="W1541" s="2" t="s">
        <v>387</v>
      </c>
      <c r="X1541" s="2" t="s">
        <v>2514</v>
      </c>
      <c r="Y1541" s="2">
        <v>30721</v>
      </c>
      <c r="Z1541" s="10">
        <v>42171</v>
      </c>
      <c r="AA1541" s="14" t="str">
        <f>TEXT(Table1[[#This Row],[Order Date]],"mmmm")</f>
        <v>June</v>
      </c>
      <c r="AB1541" s="8" t="str">
        <f>TEXT(Table1[[#This Row],[Order Date]],"yyyy")</f>
        <v>2015</v>
      </c>
      <c r="AC1541" s="10">
        <v>42172</v>
      </c>
      <c r="AD1541" s="2">
        <v>-25.634</v>
      </c>
      <c r="AE1541" s="2">
        <v>6</v>
      </c>
      <c r="AF1541" s="2">
        <v>264.95</v>
      </c>
      <c r="AG1541" s="2">
        <v>88766</v>
      </c>
      <c r="AH1541" s="7" t="str">
        <f>IF(COUNTIF(Returns!$A$2:$A$1635,Orders!AG1541)&gt;0,"Returned","Not Returned")</f>
        <v>Not Returned</v>
      </c>
    </row>
    <row r="1542" spans="5:34" ht="12.75" customHeight="1" thickTop="1" thickBot="1" x14ac:dyDescent="0.3">
      <c r="E1542" s="11">
        <v>19907</v>
      </c>
      <c r="F1542" s="12" t="s">
        <v>47</v>
      </c>
      <c r="G1542" s="12">
        <v>0.06</v>
      </c>
      <c r="H1542" s="12">
        <v>4.9800000000000004</v>
      </c>
      <c r="I1542" s="12">
        <v>7.44</v>
      </c>
      <c r="J1542" s="12">
        <v>2724</v>
      </c>
      <c r="K1542" s="7" t="str">
        <f>IF(COUNTIF(Table1[Customer ID],Table1[[#This Row],[Customer ID]])&gt;1,"Repeat Customer","One-Time Customer")</f>
        <v>Repeat Customer</v>
      </c>
      <c r="L1542" s="12" t="s">
        <v>2515</v>
      </c>
      <c r="M1542" s="12" t="s">
        <v>49</v>
      </c>
      <c r="N1542" s="12" t="s">
        <v>40</v>
      </c>
      <c r="O1542" s="12" t="s">
        <v>29</v>
      </c>
      <c r="P1542" s="12" t="s">
        <v>93</v>
      </c>
      <c r="Q1542" s="12" t="s">
        <v>59</v>
      </c>
      <c r="R1542" s="12" t="s">
        <v>384</v>
      </c>
      <c r="S1542" s="12">
        <v>0.36</v>
      </c>
      <c r="T1542" s="7">
        <f>Table1[[#This Row],[Profit]]/Table1[[#This Row],[Sales]]</f>
        <v>-0.70591993986092838</v>
      </c>
      <c r="U1542" s="12" t="s">
        <v>33</v>
      </c>
      <c r="V1542" s="12" t="s">
        <v>136</v>
      </c>
      <c r="W1542" s="12" t="s">
        <v>244</v>
      </c>
      <c r="X1542" s="12" t="s">
        <v>2516</v>
      </c>
      <c r="Y1542" s="12">
        <v>37421</v>
      </c>
      <c r="Z1542" s="13">
        <v>42125</v>
      </c>
      <c r="AA1542" s="14" t="str">
        <f>TEXT(Table1[[#This Row],[Order Date]],"mmmm")</f>
        <v>May</v>
      </c>
      <c r="AB1542" s="8" t="str">
        <f>TEXT(Table1[[#This Row],[Order Date]],"yyyy")</f>
        <v>2015</v>
      </c>
      <c r="AC1542" s="13">
        <v>42126</v>
      </c>
      <c r="AD1542" s="12">
        <v>-37.561999999999998</v>
      </c>
      <c r="AE1542" s="12">
        <v>10</v>
      </c>
      <c r="AF1542" s="12">
        <v>53.21</v>
      </c>
      <c r="AG1542" s="12">
        <v>88959</v>
      </c>
      <c r="AH1542" s="7" t="str">
        <f>IF(COUNTIF(Returns!$A$2:$A$1635,Orders!AG1542)&gt;0,"Returned","Not Returned")</f>
        <v>Not Returned</v>
      </c>
    </row>
    <row r="1543" spans="5:34" ht="12.75" customHeight="1" thickTop="1" thickBot="1" x14ac:dyDescent="0.3">
      <c r="E1543" s="9">
        <v>19908</v>
      </c>
      <c r="F1543" s="2" t="s">
        <v>47</v>
      </c>
      <c r="G1543" s="2">
        <v>0.01</v>
      </c>
      <c r="H1543" s="2">
        <v>6.48</v>
      </c>
      <c r="I1543" s="2">
        <v>7.37</v>
      </c>
      <c r="J1543" s="2">
        <v>2724</v>
      </c>
      <c r="K1543" s="7" t="str">
        <f>IF(COUNTIF(Table1[Customer ID],Table1[[#This Row],[Customer ID]])&gt;1,"Repeat Customer","One-Time Customer")</f>
        <v>Repeat Customer</v>
      </c>
      <c r="L1543" s="2" t="s">
        <v>2515</v>
      </c>
      <c r="M1543" s="2" t="s">
        <v>49</v>
      </c>
      <c r="N1543" s="2" t="s">
        <v>40</v>
      </c>
      <c r="O1543" s="2" t="s">
        <v>29</v>
      </c>
      <c r="P1543" s="2" t="s">
        <v>93</v>
      </c>
      <c r="Q1543" s="2" t="s">
        <v>59</v>
      </c>
      <c r="R1543" s="2" t="s">
        <v>714</v>
      </c>
      <c r="S1543" s="2">
        <v>0.37</v>
      </c>
      <c r="T1543" s="7">
        <f>Table1[[#This Row],[Profit]]/Table1[[#This Row],[Sales]]</f>
        <v>-3.66200325732899</v>
      </c>
      <c r="U1543" s="2" t="s">
        <v>33</v>
      </c>
      <c r="V1543" s="2" t="s">
        <v>136</v>
      </c>
      <c r="W1543" s="2" t="s">
        <v>244</v>
      </c>
      <c r="X1543" s="2" t="s">
        <v>2516</v>
      </c>
      <c r="Y1543" s="2">
        <v>37421</v>
      </c>
      <c r="Z1543" s="10">
        <v>42125</v>
      </c>
      <c r="AA1543" s="14" t="str">
        <f>TEXT(Table1[[#This Row],[Order Date]],"mmmm")</f>
        <v>May</v>
      </c>
      <c r="AB1543" s="8" t="str">
        <f>TEXT(Table1[[#This Row],[Order Date]],"yyyy")</f>
        <v>2015</v>
      </c>
      <c r="AC1543" s="10">
        <v>42127</v>
      </c>
      <c r="AD1543" s="2">
        <v>-449.69399999999996</v>
      </c>
      <c r="AE1543" s="2">
        <v>18</v>
      </c>
      <c r="AF1543" s="2">
        <v>122.8</v>
      </c>
      <c r="AG1543" s="2">
        <v>88959</v>
      </c>
      <c r="AH1543" s="7" t="str">
        <f>IF(COUNTIF(Returns!$A$2:$A$1635,Orders!AG1543)&gt;0,"Returned","Not Returned")</f>
        <v>Not Returned</v>
      </c>
    </row>
    <row r="1544" spans="5:34" ht="12.75" customHeight="1" thickTop="1" thickBot="1" x14ac:dyDescent="0.3">
      <c r="E1544" s="11">
        <v>22612</v>
      </c>
      <c r="F1544" s="12" t="s">
        <v>37</v>
      </c>
      <c r="G1544" s="12">
        <v>0.05</v>
      </c>
      <c r="H1544" s="12">
        <v>28.15</v>
      </c>
      <c r="I1544" s="12">
        <v>6.17</v>
      </c>
      <c r="J1544" s="12">
        <v>2725</v>
      </c>
      <c r="K1544" s="7" t="str">
        <f>IF(COUNTIF(Table1[Customer ID],Table1[[#This Row],[Customer ID]])&gt;1,"Repeat Customer","One-Time Customer")</f>
        <v>One-Time Customer</v>
      </c>
      <c r="L1544" s="12" t="s">
        <v>2517</v>
      </c>
      <c r="M1544" s="12" t="s">
        <v>49</v>
      </c>
      <c r="N1544" s="12" t="s">
        <v>40</v>
      </c>
      <c r="O1544" s="12" t="s">
        <v>29</v>
      </c>
      <c r="P1544" s="12" t="s">
        <v>30</v>
      </c>
      <c r="Q1544" s="12" t="s">
        <v>51</v>
      </c>
      <c r="R1544" s="12" t="s">
        <v>2337</v>
      </c>
      <c r="S1544" s="12">
        <v>0.55000000000000004</v>
      </c>
      <c r="T1544" s="7">
        <f>Table1[[#This Row],[Profit]]/Table1[[#This Row],[Sales]]</f>
        <v>-0.23460585027268221</v>
      </c>
      <c r="U1544" s="12" t="s">
        <v>33</v>
      </c>
      <c r="V1544" s="12" t="s">
        <v>136</v>
      </c>
      <c r="W1544" s="12" t="s">
        <v>244</v>
      </c>
      <c r="X1544" s="12" t="s">
        <v>2518</v>
      </c>
      <c r="Y1544" s="12">
        <v>37042</v>
      </c>
      <c r="Z1544" s="13">
        <v>42021</v>
      </c>
      <c r="AA1544" s="14" t="str">
        <f>TEXT(Table1[[#This Row],[Order Date]],"mmmm")</f>
        <v>January</v>
      </c>
      <c r="AB1544" s="8" t="str">
        <f>TEXT(Table1[[#This Row],[Order Date]],"yyyy")</f>
        <v>2015</v>
      </c>
      <c r="AC1544" s="13">
        <v>42022</v>
      </c>
      <c r="AD1544" s="12">
        <v>-66.248000000000005</v>
      </c>
      <c r="AE1544" s="12">
        <v>10</v>
      </c>
      <c r="AF1544" s="12">
        <v>282.38</v>
      </c>
      <c r="AG1544" s="12">
        <v>88958</v>
      </c>
      <c r="AH1544" s="7" t="str">
        <f>IF(COUNTIF(Returns!$A$2:$A$1635,Orders!AG1544)&gt;0,"Returned","Not Returned")</f>
        <v>Not Returned</v>
      </c>
    </row>
    <row r="1545" spans="5:34" ht="12.75" customHeight="1" thickTop="1" thickBot="1" x14ac:dyDescent="0.3">
      <c r="E1545" s="9">
        <v>21422</v>
      </c>
      <c r="F1545" s="2" t="s">
        <v>106</v>
      </c>
      <c r="G1545" s="2">
        <v>0.08</v>
      </c>
      <c r="H1545" s="2">
        <v>230.98</v>
      </c>
      <c r="I1545" s="2">
        <v>23.78</v>
      </c>
      <c r="J1545" s="2">
        <v>2729</v>
      </c>
      <c r="K1545" s="7" t="str">
        <f>IF(COUNTIF(Table1[Customer ID],Table1[[#This Row],[Customer ID]])&gt;1,"Repeat Customer","One-Time Customer")</f>
        <v>One-Time Customer</v>
      </c>
      <c r="L1545" s="2" t="s">
        <v>2519</v>
      </c>
      <c r="M1545" s="2" t="s">
        <v>39</v>
      </c>
      <c r="N1545" s="2" t="s">
        <v>114</v>
      </c>
      <c r="O1545" s="2" t="s">
        <v>41</v>
      </c>
      <c r="P1545" s="2" t="s">
        <v>152</v>
      </c>
      <c r="Q1545" s="2" t="s">
        <v>121</v>
      </c>
      <c r="R1545" s="2" t="s">
        <v>825</v>
      </c>
      <c r="S1545" s="2">
        <v>0.6</v>
      </c>
      <c r="T1545" s="7">
        <f>Table1[[#This Row],[Profit]]/Table1[[#This Row],[Sales]]</f>
        <v>0.54248486159169551</v>
      </c>
      <c r="U1545" s="2" t="s">
        <v>33</v>
      </c>
      <c r="V1545" s="2" t="s">
        <v>34</v>
      </c>
      <c r="W1545" s="2" t="s">
        <v>35</v>
      </c>
      <c r="X1545" s="2" t="s">
        <v>566</v>
      </c>
      <c r="Y1545" s="2">
        <v>98226</v>
      </c>
      <c r="Z1545" s="10">
        <v>42069</v>
      </c>
      <c r="AA1545" s="14" t="str">
        <f>TEXT(Table1[[#This Row],[Order Date]],"mmmm")</f>
        <v>March</v>
      </c>
      <c r="AB1545" s="8" t="str">
        <f>TEXT(Table1[[#This Row],[Order Date]],"yyyy")</f>
        <v>2015</v>
      </c>
      <c r="AC1545" s="10">
        <v>42073</v>
      </c>
      <c r="AD1545" s="2">
        <v>501.69</v>
      </c>
      <c r="AE1545" s="2">
        <v>4</v>
      </c>
      <c r="AF1545" s="2">
        <v>924.8</v>
      </c>
      <c r="AG1545" s="2">
        <v>88114</v>
      </c>
      <c r="AH1545" s="7" t="str">
        <f>IF(COUNTIF(Returns!$A$2:$A$1635,Orders!AG1545)&gt;0,"Returned","Not Returned")</f>
        <v>Not Returned</v>
      </c>
    </row>
    <row r="1546" spans="5:34" ht="12.75" customHeight="1" thickTop="1" thickBot="1" x14ac:dyDescent="0.3">
      <c r="E1546" s="11">
        <v>19819</v>
      </c>
      <c r="F1546" s="12" t="s">
        <v>37</v>
      </c>
      <c r="G1546" s="12">
        <v>0.05</v>
      </c>
      <c r="H1546" s="12">
        <v>100.98</v>
      </c>
      <c r="I1546" s="12">
        <v>7.18</v>
      </c>
      <c r="J1546" s="12">
        <v>2737</v>
      </c>
      <c r="K1546" s="7" t="str">
        <f>IF(COUNTIF(Table1[Customer ID],Table1[[#This Row],[Customer ID]])&gt;1,"Repeat Customer","One-Time Customer")</f>
        <v>Repeat Customer</v>
      </c>
      <c r="L1546" s="12" t="s">
        <v>2520</v>
      </c>
      <c r="M1546" s="12" t="s">
        <v>49</v>
      </c>
      <c r="N1546" s="12" t="s">
        <v>58</v>
      </c>
      <c r="O1546" s="12" t="s">
        <v>77</v>
      </c>
      <c r="P1546" s="12" t="s">
        <v>180</v>
      </c>
      <c r="Q1546" s="12" t="s">
        <v>59</v>
      </c>
      <c r="R1546" s="12" t="s">
        <v>2275</v>
      </c>
      <c r="S1546" s="12">
        <v>0.4</v>
      </c>
      <c r="T1546" s="7">
        <f>Table1[[#This Row],[Profit]]/Table1[[#This Row],[Sales]]</f>
        <v>0.69</v>
      </c>
      <c r="U1546" s="12" t="s">
        <v>33</v>
      </c>
      <c r="V1546" s="12" t="s">
        <v>53</v>
      </c>
      <c r="W1546" s="12" t="s">
        <v>149</v>
      </c>
      <c r="X1546" s="12" t="s">
        <v>739</v>
      </c>
      <c r="Y1546" s="12">
        <v>5701</v>
      </c>
      <c r="Z1546" s="13">
        <v>42116</v>
      </c>
      <c r="AA1546" s="14" t="str">
        <f>TEXT(Table1[[#This Row],[Order Date]],"mmmm")</f>
        <v>April</v>
      </c>
      <c r="AB1546" s="8" t="str">
        <f>TEXT(Table1[[#This Row],[Order Date]],"yyyy")</f>
        <v>2015</v>
      </c>
      <c r="AC1546" s="13">
        <v>42118</v>
      </c>
      <c r="AD1546" s="12">
        <v>566.6072999999999</v>
      </c>
      <c r="AE1546" s="12">
        <v>8</v>
      </c>
      <c r="AF1546" s="12">
        <v>821.17</v>
      </c>
      <c r="AG1546" s="12">
        <v>89018</v>
      </c>
      <c r="AH1546" s="7" t="str">
        <f>IF(COUNTIF(Returns!$A$2:$A$1635,Orders!AG1546)&gt;0,"Returned","Not Returned")</f>
        <v>Not Returned</v>
      </c>
    </row>
    <row r="1547" spans="5:34" ht="12.75" customHeight="1" thickTop="1" thickBot="1" x14ac:dyDescent="0.3">
      <c r="E1547" s="9">
        <v>18790</v>
      </c>
      <c r="F1547" s="2" t="s">
        <v>56</v>
      </c>
      <c r="G1547" s="2">
        <v>0.03</v>
      </c>
      <c r="H1547" s="2">
        <v>15.31</v>
      </c>
      <c r="I1547" s="2">
        <v>8.7799999999999994</v>
      </c>
      <c r="J1547" s="2">
        <v>2737</v>
      </c>
      <c r="K1547" s="7" t="str">
        <f>IF(COUNTIF(Table1[Customer ID],Table1[[#This Row],[Customer ID]])&gt;1,"Repeat Customer","One-Time Customer")</f>
        <v>Repeat Customer</v>
      </c>
      <c r="L1547" s="2" t="s">
        <v>2520</v>
      </c>
      <c r="M1547" s="2" t="s">
        <v>49</v>
      </c>
      <c r="N1547" s="2" t="s">
        <v>58</v>
      </c>
      <c r="O1547" s="2" t="s">
        <v>29</v>
      </c>
      <c r="P1547" s="2" t="s">
        <v>141</v>
      </c>
      <c r="Q1547" s="2" t="s">
        <v>59</v>
      </c>
      <c r="R1547" s="2" t="s">
        <v>1928</v>
      </c>
      <c r="S1547" s="2">
        <v>0.56999999999999995</v>
      </c>
      <c r="T1547" s="7">
        <f>Table1[[#This Row],[Profit]]/Table1[[#This Row],[Sales]]</f>
        <v>-0.29657873042044519</v>
      </c>
      <c r="U1547" s="2" t="s">
        <v>33</v>
      </c>
      <c r="V1547" s="2" t="s">
        <v>53</v>
      </c>
      <c r="W1547" s="2" t="s">
        <v>149</v>
      </c>
      <c r="X1547" s="2" t="s">
        <v>739</v>
      </c>
      <c r="Y1547" s="2">
        <v>5701</v>
      </c>
      <c r="Z1547" s="10">
        <v>42156</v>
      </c>
      <c r="AA1547" s="14" t="str">
        <f>TEXT(Table1[[#This Row],[Order Date]],"mmmm")</f>
        <v>June</v>
      </c>
      <c r="AB1547" s="8" t="str">
        <f>TEXT(Table1[[#This Row],[Order Date]],"yyyy")</f>
        <v>2015</v>
      </c>
      <c r="AC1547" s="10">
        <v>42157</v>
      </c>
      <c r="AD1547" s="2">
        <v>-57.56</v>
      </c>
      <c r="AE1547" s="2">
        <v>12</v>
      </c>
      <c r="AF1547" s="2">
        <v>194.08</v>
      </c>
      <c r="AG1547" s="2">
        <v>89019</v>
      </c>
      <c r="AH1547" s="7" t="str">
        <f>IF(COUNTIF(Returns!$A$2:$A$1635,Orders!AG1547)&gt;0,"Returned","Not Returned")</f>
        <v>Not Returned</v>
      </c>
    </row>
    <row r="1548" spans="5:34" ht="12.75" customHeight="1" thickTop="1" thickBot="1" x14ac:dyDescent="0.3">
      <c r="E1548" s="11">
        <v>24278</v>
      </c>
      <c r="F1548" s="12" t="s">
        <v>47</v>
      </c>
      <c r="G1548" s="12">
        <v>0.02</v>
      </c>
      <c r="H1548" s="12">
        <v>33.979999999999997</v>
      </c>
      <c r="I1548" s="12">
        <v>1.99</v>
      </c>
      <c r="J1548" s="12">
        <v>2738</v>
      </c>
      <c r="K1548" s="7" t="str">
        <f>IF(COUNTIF(Table1[Customer ID],Table1[[#This Row],[Customer ID]])&gt;1,"Repeat Customer","One-Time Customer")</f>
        <v>One-Time Customer</v>
      </c>
      <c r="L1548" s="12" t="s">
        <v>2521</v>
      </c>
      <c r="M1548" s="12" t="s">
        <v>49</v>
      </c>
      <c r="N1548" s="12" t="s">
        <v>58</v>
      </c>
      <c r="O1548" s="12" t="s">
        <v>77</v>
      </c>
      <c r="P1548" s="12" t="s">
        <v>180</v>
      </c>
      <c r="Q1548" s="12" t="s">
        <v>51</v>
      </c>
      <c r="R1548" s="12" t="s">
        <v>2522</v>
      </c>
      <c r="S1548" s="12">
        <v>0.45</v>
      </c>
      <c r="T1548" s="7">
        <f>Table1[[#This Row],[Profit]]/Table1[[#This Row],[Sales]]</f>
        <v>0.69</v>
      </c>
      <c r="U1548" s="12" t="s">
        <v>33</v>
      </c>
      <c r="V1548" s="12" t="s">
        <v>53</v>
      </c>
      <c r="W1548" s="12" t="s">
        <v>149</v>
      </c>
      <c r="X1548" s="12" t="s">
        <v>778</v>
      </c>
      <c r="Y1548" s="12">
        <v>5403</v>
      </c>
      <c r="Z1548" s="13">
        <v>42107</v>
      </c>
      <c r="AA1548" s="14" t="str">
        <f>TEXT(Table1[[#This Row],[Order Date]],"mmmm")</f>
        <v>April</v>
      </c>
      <c r="AB1548" s="8" t="str">
        <f>TEXT(Table1[[#This Row],[Order Date]],"yyyy")</f>
        <v>2015</v>
      </c>
      <c r="AC1548" s="13">
        <v>42109</v>
      </c>
      <c r="AD1548" s="12">
        <v>164.06129999999999</v>
      </c>
      <c r="AE1548" s="12">
        <v>7</v>
      </c>
      <c r="AF1548" s="12">
        <v>237.77</v>
      </c>
      <c r="AG1548" s="12">
        <v>89017</v>
      </c>
      <c r="AH1548" s="7" t="str">
        <f>IF(COUNTIF(Returns!$A$2:$A$1635,Orders!AG1548)&gt;0,"Returned","Not Returned")</f>
        <v>Not Returned</v>
      </c>
    </row>
    <row r="1549" spans="5:34" ht="12.75" customHeight="1" thickTop="1" thickBot="1" x14ac:dyDescent="0.3">
      <c r="E1549" s="9">
        <v>19987</v>
      </c>
      <c r="F1549" s="2" t="s">
        <v>106</v>
      </c>
      <c r="G1549" s="2">
        <v>0.01</v>
      </c>
      <c r="H1549" s="2">
        <v>35.99</v>
      </c>
      <c r="I1549" s="2">
        <v>5.99</v>
      </c>
      <c r="J1549" s="2">
        <v>2741</v>
      </c>
      <c r="K1549" s="7" t="str">
        <f>IF(COUNTIF(Table1[Customer ID],Table1[[#This Row],[Customer ID]])&gt;1,"Repeat Customer","One-Time Customer")</f>
        <v>One-Time Customer</v>
      </c>
      <c r="L1549" s="2" t="s">
        <v>2523</v>
      </c>
      <c r="M1549" s="2" t="s">
        <v>49</v>
      </c>
      <c r="N1549" s="2" t="s">
        <v>58</v>
      </c>
      <c r="O1549" s="2" t="s">
        <v>77</v>
      </c>
      <c r="P1549" s="2" t="s">
        <v>78</v>
      </c>
      <c r="Q1549" s="2" t="s">
        <v>31</v>
      </c>
      <c r="R1549" s="2" t="s">
        <v>981</v>
      </c>
      <c r="S1549" s="2">
        <v>0.38</v>
      </c>
      <c r="T1549" s="7">
        <f>Table1[[#This Row],[Profit]]/Table1[[#This Row],[Sales]]</f>
        <v>0.69</v>
      </c>
      <c r="U1549" s="2" t="s">
        <v>33</v>
      </c>
      <c r="V1549" s="2" t="s">
        <v>34</v>
      </c>
      <c r="W1549" s="2" t="s">
        <v>1741</v>
      </c>
      <c r="X1549" s="2" t="s">
        <v>2524</v>
      </c>
      <c r="Y1549" s="2">
        <v>83605</v>
      </c>
      <c r="Z1549" s="10">
        <v>42075</v>
      </c>
      <c r="AA1549" s="14" t="str">
        <f>TEXT(Table1[[#This Row],[Order Date]],"mmmm")</f>
        <v>March</v>
      </c>
      <c r="AB1549" s="8" t="str">
        <f>TEXT(Table1[[#This Row],[Order Date]],"yyyy")</f>
        <v>2015</v>
      </c>
      <c r="AC1549" s="10">
        <v>42082</v>
      </c>
      <c r="AD1549" s="2">
        <v>218.23319999999995</v>
      </c>
      <c r="AE1549" s="2">
        <v>10</v>
      </c>
      <c r="AF1549" s="2">
        <v>316.27999999999997</v>
      </c>
      <c r="AG1549" s="2">
        <v>89481</v>
      </c>
      <c r="AH1549" s="7" t="str">
        <f>IF(COUNTIF(Returns!$A$2:$A$1635,Orders!AG1549)&gt;0,"Returned","Not Returned")</f>
        <v>Not Returned</v>
      </c>
    </row>
    <row r="1550" spans="5:34" ht="13.8" thickTop="1" thickBot="1" x14ac:dyDescent="0.3">
      <c r="E1550" s="11">
        <v>21323</v>
      </c>
      <c r="F1550" s="12" t="s">
        <v>56</v>
      </c>
      <c r="G1550" s="12">
        <v>0.01</v>
      </c>
      <c r="H1550" s="12">
        <v>220.98</v>
      </c>
      <c r="I1550" s="12">
        <v>64.66</v>
      </c>
      <c r="J1550" s="12">
        <v>2745</v>
      </c>
      <c r="K1550" s="7" t="str">
        <f>IF(COUNTIF(Table1[Customer ID],Table1[[#This Row],[Customer ID]])&gt;1,"Repeat Customer","One-Time Customer")</f>
        <v>One-Time Customer</v>
      </c>
      <c r="L1550" s="12" t="s">
        <v>2525</v>
      </c>
      <c r="M1550" s="12" t="s">
        <v>39</v>
      </c>
      <c r="N1550" s="12" t="s">
        <v>28</v>
      </c>
      <c r="O1550" s="12" t="s">
        <v>41</v>
      </c>
      <c r="P1550" s="12" t="s">
        <v>191</v>
      </c>
      <c r="Q1550" s="12" t="s">
        <v>121</v>
      </c>
      <c r="R1550" s="12" t="s">
        <v>2526</v>
      </c>
      <c r="S1550" s="12">
        <v>0.62</v>
      </c>
      <c r="T1550" s="7">
        <f>Table1[[#This Row],[Profit]]/Table1[[#This Row],[Sales]]</f>
        <v>0.40486050272279228</v>
      </c>
      <c r="U1550" s="12" t="s">
        <v>33</v>
      </c>
      <c r="V1550" s="12" t="s">
        <v>34</v>
      </c>
      <c r="W1550" s="12" t="s">
        <v>378</v>
      </c>
      <c r="X1550" s="12" t="s">
        <v>2527</v>
      </c>
      <c r="Y1550" s="12">
        <v>85224</v>
      </c>
      <c r="Z1550" s="13">
        <v>42081</v>
      </c>
      <c r="AA1550" s="14" t="str">
        <f>TEXT(Table1[[#This Row],[Order Date]],"mmmm")</f>
        <v>March</v>
      </c>
      <c r="AB1550" s="8" t="str">
        <f>TEXT(Table1[[#This Row],[Order Date]],"yyyy")</f>
        <v>2015</v>
      </c>
      <c r="AC1550" s="13">
        <v>42082</v>
      </c>
      <c r="AD1550" s="12">
        <v>1049.03</v>
      </c>
      <c r="AE1550" s="12">
        <v>11</v>
      </c>
      <c r="AF1550" s="12">
        <v>2591.09</v>
      </c>
      <c r="AG1550" s="12">
        <v>86184</v>
      </c>
      <c r="AH1550" s="7" t="str">
        <f>IF(COUNTIF(Returns!$A$2:$A$1635,Orders!AG1550)&gt;0,"Returned","Not Returned")</f>
        <v>Not Returned</v>
      </c>
    </row>
    <row r="1551" spans="5:34" ht="12.75" customHeight="1" thickTop="1" thickBot="1" x14ac:dyDescent="0.3">
      <c r="E1551" s="9">
        <v>4949</v>
      </c>
      <c r="F1551" s="2" t="s">
        <v>56</v>
      </c>
      <c r="G1551" s="2">
        <v>0.08</v>
      </c>
      <c r="H1551" s="2">
        <v>9.98</v>
      </c>
      <c r="I1551" s="2">
        <v>12.52</v>
      </c>
      <c r="J1551" s="2">
        <v>2747</v>
      </c>
      <c r="K1551" s="7" t="str">
        <f>IF(COUNTIF(Table1[Customer ID],Table1[[#This Row],[Customer ID]])&gt;1,"Repeat Customer","One-Time Customer")</f>
        <v>Repeat Customer</v>
      </c>
      <c r="L1551" s="2" t="s">
        <v>2528</v>
      </c>
      <c r="M1551" s="2" t="s">
        <v>49</v>
      </c>
      <c r="N1551" s="2" t="s">
        <v>28</v>
      </c>
      <c r="O1551" s="2" t="s">
        <v>41</v>
      </c>
      <c r="P1551" s="2" t="s">
        <v>50</v>
      </c>
      <c r="Q1551" s="2" t="s">
        <v>59</v>
      </c>
      <c r="R1551" s="2" t="s">
        <v>2529</v>
      </c>
      <c r="S1551" s="2">
        <v>0.56999999999999995</v>
      </c>
      <c r="T1551" s="7">
        <f>Table1[[#This Row],[Profit]]/Table1[[#This Row],[Sales]]</f>
        <v>-0.68510383386581475</v>
      </c>
      <c r="U1551" s="2" t="s">
        <v>33</v>
      </c>
      <c r="V1551" s="2" t="s">
        <v>53</v>
      </c>
      <c r="W1551" s="2" t="s">
        <v>71</v>
      </c>
      <c r="X1551" s="2" t="s">
        <v>90</v>
      </c>
      <c r="Y1551" s="2">
        <v>10115</v>
      </c>
      <c r="Z1551" s="10">
        <v>42040</v>
      </c>
      <c r="AA1551" s="14" t="str">
        <f>TEXT(Table1[[#This Row],[Order Date]],"mmmm")</f>
        <v>February</v>
      </c>
      <c r="AB1551" s="8" t="str">
        <f>TEXT(Table1[[#This Row],[Order Date]],"yyyy")</f>
        <v>2015</v>
      </c>
      <c r="AC1551" s="10">
        <v>42042</v>
      </c>
      <c r="AD1551" s="2">
        <v>-102.93</v>
      </c>
      <c r="AE1551" s="2">
        <v>15</v>
      </c>
      <c r="AF1551" s="2">
        <v>150.24</v>
      </c>
      <c r="AG1551" s="2">
        <v>35200</v>
      </c>
      <c r="AH1551" s="7" t="str">
        <f>IF(COUNTIF(Returns!$A$2:$A$1635,Orders!AG1551)&gt;0,"Returned","Not Returned")</f>
        <v>Not Returned</v>
      </c>
    </row>
    <row r="1552" spans="5:34" ht="12.75" customHeight="1" thickTop="1" thickBot="1" x14ac:dyDescent="0.3">
      <c r="E1552" s="11">
        <v>3323</v>
      </c>
      <c r="F1552" s="12" t="s">
        <v>56</v>
      </c>
      <c r="G1552" s="12">
        <v>0.01</v>
      </c>
      <c r="H1552" s="12">
        <v>220.98</v>
      </c>
      <c r="I1552" s="12">
        <v>64.66</v>
      </c>
      <c r="J1552" s="12">
        <v>2747</v>
      </c>
      <c r="K1552" s="7" t="str">
        <f>IF(COUNTIF(Table1[Customer ID],Table1[[#This Row],[Customer ID]])&gt;1,"Repeat Customer","One-Time Customer")</f>
        <v>Repeat Customer</v>
      </c>
      <c r="L1552" s="12" t="s">
        <v>2528</v>
      </c>
      <c r="M1552" s="12" t="s">
        <v>39</v>
      </c>
      <c r="N1552" s="12" t="s">
        <v>28</v>
      </c>
      <c r="O1552" s="12" t="s">
        <v>41</v>
      </c>
      <c r="P1552" s="12" t="s">
        <v>191</v>
      </c>
      <c r="Q1552" s="12" t="s">
        <v>121</v>
      </c>
      <c r="R1552" s="12" t="s">
        <v>2526</v>
      </c>
      <c r="S1552" s="12">
        <v>0.62</v>
      </c>
      <c r="T1552" s="7">
        <f>Table1[[#This Row],[Profit]]/Table1[[#This Row],[Sales]]</f>
        <v>0.10121512568069807</v>
      </c>
      <c r="U1552" s="12" t="s">
        <v>33</v>
      </c>
      <c r="V1552" s="12" t="s">
        <v>53</v>
      </c>
      <c r="W1552" s="12" t="s">
        <v>71</v>
      </c>
      <c r="X1552" s="12" t="s">
        <v>90</v>
      </c>
      <c r="Y1552" s="12">
        <v>10115</v>
      </c>
      <c r="Z1552" s="13">
        <v>42081</v>
      </c>
      <c r="AA1552" s="14" t="str">
        <f>TEXT(Table1[[#This Row],[Order Date]],"mmmm")</f>
        <v>March</v>
      </c>
      <c r="AB1552" s="8" t="str">
        <f>TEXT(Table1[[#This Row],[Order Date]],"yyyy")</f>
        <v>2015</v>
      </c>
      <c r="AC1552" s="13">
        <v>42082</v>
      </c>
      <c r="AD1552" s="12">
        <v>1049.03</v>
      </c>
      <c r="AE1552" s="12">
        <v>44</v>
      </c>
      <c r="AF1552" s="12">
        <v>10364.36</v>
      </c>
      <c r="AG1552" s="12">
        <v>23751</v>
      </c>
      <c r="AH1552" s="7" t="str">
        <f>IF(COUNTIF(Returns!$A$2:$A$1635,Orders!AG1552)&gt;0,"Returned","Not Returned")</f>
        <v>Not Returned</v>
      </c>
    </row>
    <row r="1553" spans="5:34" ht="12.75" customHeight="1" thickTop="1" thickBot="1" x14ac:dyDescent="0.3">
      <c r="E1553" s="9">
        <v>23271</v>
      </c>
      <c r="F1553" s="2" t="s">
        <v>47</v>
      </c>
      <c r="G1553" s="2">
        <v>0.02</v>
      </c>
      <c r="H1553" s="2">
        <v>161.55000000000001</v>
      </c>
      <c r="I1553" s="2">
        <v>19.989999999999998</v>
      </c>
      <c r="J1553" s="2">
        <v>2750</v>
      </c>
      <c r="K1553" s="7" t="str">
        <f>IF(COUNTIF(Table1[Customer ID],Table1[[#This Row],[Customer ID]])&gt;1,"Repeat Customer","One-Time Customer")</f>
        <v>One-Time Customer</v>
      </c>
      <c r="L1553" s="2" t="s">
        <v>2530</v>
      </c>
      <c r="M1553" s="2" t="s">
        <v>49</v>
      </c>
      <c r="N1553" s="2" t="s">
        <v>58</v>
      </c>
      <c r="O1553" s="2" t="s">
        <v>29</v>
      </c>
      <c r="P1553" s="2" t="s">
        <v>141</v>
      </c>
      <c r="Q1553" s="2" t="s">
        <v>59</v>
      </c>
      <c r="R1553" s="2" t="s">
        <v>161</v>
      </c>
      <c r="S1553" s="2">
        <v>0.66</v>
      </c>
      <c r="T1553" s="7">
        <f>Table1[[#This Row],[Profit]]/Table1[[#This Row],[Sales]]</f>
        <v>1.0105047064369459</v>
      </c>
      <c r="U1553" s="2" t="s">
        <v>33</v>
      </c>
      <c r="V1553" s="2" t="s">
        <v>136</v>
      </c>
      <c r="W1553" s="2" t="s">
        <v>137</v>
      </c>
      <c r="X1553" s="2" t="s">
        <v>2531</v>
      </c>
      <c r="Y1553" s="2">
        <v>22980</v>
      </c>
      <c r="Z1553" s="10">
        <v>42071</v>
      </c>
      <c r="AA1553" s="14" t="str">
        <f>TEXT(Table1[[#This Row],[Order Date]],"mmmm")</f>
        <v>March</v>
      </c>
      <c r="AB1553" s="8" t="str">
        <f>TEXT(Table1[[#This Row],[Order Date]],"yyyy")</f>
        <v>2015</v>
      </c>
      <c r="AC1553" s="10">
        <v>42071</v>
      </c>
      <c r="AD1553" s="2">
        <v>664.51800000000003</v>
      </c>
      <c r="AE1553" s="2">
        <v>4</v>
      </c>
      <c r="AF1553" s="2">
        <v>657.61</v>
      </c>
      <c r="AG1553" s="2">
        <v>91424</v>
      </c>
      <c r="AH1553" s="7" t="str">
        <f>IF(COUNTIF(Returns!$A$2:$A$1635,Orders!AG1553)&gt;0,"Returned","Not Returned")</f>
        <v>Not Returned</v>
      </c>
    </row>
    <row r="1554" spans="5:34" ht="12.75" customHeight="1" thickTop="1" thickBot="1" x14ac:dyDescent="0.3">
      <c r="E1554" s="11">
        <v>21630</v>
      </c>
      <c r="F1554" s="12" t="s">
        <v>56</v>
      </c>
      <c r="G1554" s="12">
        <v>0.08</v>
      </c>
      <c r="H1554" s="12">
        <v>22.01</v>
      </c>
      <c r="I1554" s="12">
        <v>5.53</v>
      </c>
      <c r="J1554" s="12">
        <v>2760</v>
      </c>
      <c r="K1554" s="7" t="str">
        <f>IF(COUNTIF(Table1[Customer ID],Table1[[#This Row],[Customer ID]])&gt;1,"Repeat Customer","One-Time Customer")</f>
        <v>One-Time Customer</v>
      </c>
      <c r="L1554" s="12" t="s">
        <v>2532</v>
      </c>
      <c r="M1554" s="12" t="s">
        <v>49</v>
      </c>
      <c r="N1554" s="12" t="s">
        <v>28</v>
      </c>
      <c r="O1554" s="12" t="s">
        <v>29</v>
      </c>
      <c r="P1554" s="12" t="s">
        <v>30</v>
      </c>
      <c r="Q1554" s="12" t="s">
        <v>51</v>
      </c>
      <c r="R1554" s="12" t="s">
        <v>2051</v>
      </c>
      <c r="S1554" s="12">
        <v>0.59</v>
      </c>
      <c r="T1554" s="7">
        <f>Table1[[#This Row],[Profit]]/Table1[[#This Row],[Sales]]</f>
        <v>0.43683101210893915</v>
      </c>
      <c r="U1554" s="12" t="s">
        <v>33</v>
      </c>
      <c r="V1554" s="12" t="s">
        <v>53</v>
      </c>
      <c r="W1554" s="12" t="s">
        <v>228</v>
      </c>
      <c r="X1554" s="12" t="s">
        <v>2533</v>
      </c>
      <c r="Y1554" s="12">
        <v>6708</v>
      </c>
      <c r="Z1554" s="13">
        <v>42116</v>
      </c>
      <c r="AA1554" s="14" t="str">
        <f>TEXT(Table1[[#This Row],[Order Date]],"mmmm")</f>
        <v>April</v>
      </c>
      <c r="AB1554" s="8" t="str">
        <f>TEXT(Table1[[#This Row],[Order Date]],"yyyy")</f>
        <v>2015</v>
      </c>
      <c r="AC1554" s="13">
        <v>42118</v>
      </c>
      <c r="AD1554" s="12">
        <v>105.7</v>
      </c>
      <c r="AE1554" s="12">
        <v>11</v>
      </c>
      <c r="AF1554" s="12">
        <v>241.97</v>
      </c>
      <c r="AG1554" s="12">
        <v>90724</v>
      </c>
      <c r="AH1554" s="7" t="str">
        <f>IF(COUNTIF(Returns!$A$2:$A$1635,Orders!AG1554)&gt;0,"Returned","Not Returned")</f>
        <v>Not Returned</v>
      </c>
    </row>
    <row r="1555" spans="5:34" ht="12.75" customHeight="1" thickTop="1" thickBot="1" x14ac:dyDescent="0.3">
      <c r="E1555" s="9">
        <v>21629</v>
      </c>
      <c r="F1555" s="2" t="s">
        <v>56</v>
      </c>
      <c r="G1555" s="2">
        <v>0.02</v>
      </c>
      <c r="H1555" s="2">
        <v>29.74</v>
      </c>
      <c r="I1555" s="2">
        <v>6.64</v>
      </c>
      <c r="J1555" s="2">
        <v>2764</v>
      </c>
      <c r="K1555" s="7" t="str">
        <f>IF(COUNTIF(Table1[Customer ID],Table1[[#This Row],[Customer ID]])&gt;1,"Repeat Customer","One-Time Customer")</f>
        <v>One-Time Customer</v>
      </c>
      <c r="L1555" s="2" t="s">
        <v>2534</v>
      </c>
      <c r="M1555" s="2" t="s">
        <v>49</v>
      </c>
      <c r="N1555" s="2" t="s">
        <v>28</v>
      </c>
      <c r="O1555" s="2" t="s">
        <v>29</v>
      </c>
      <c r="P1555" s="2" t="s">
        <v>141</v>
      </c>
      <c r="Q1555" s="2" t="s">
        <v>59</v>
      </c>
      <c r="R1555" s="2" t="s">
        <v>2535</v>
      </c>
      <c r="S1555" s="2">
        <v>0.7</v>
      </c>
      <c r="T1555" s="7">
        <f>Table1[[#This Row],[Profit]]/Table1[[#This Row],[Sales]]</f>
        <v>-0.17432331760615841</v>
      </c>
      <c r="U1555" s="2" t="s">
        <v>33</v>
      </c>
      <c r="V1555" s="2" t="s">
        <v>53</v>
      </c>
      <c r="W1555" s="2" t="s">
        <v>54</v>
      </c>
      <c r="X1555" s="2" t="s">
        <v>2426</v>
      </c>
      <c r="Y1555" s="2">
        <v>7601</v>
      </c>
      <c r="Z1555" s="10">
        <v>42116</v>
      </c>
      <c r="AA1555" s="14" t="str">
        <f>TEXT(Table1[[#This Row],[Order Date]],"mmmm")</f>
        <v>April</v>
      </c>
      <c r="AB1555" s="8" t="str">
        <f>TEXT(Table1[[#This Row],[Order Date]],"yyyy")</f>
        <v>2015</v>
      </c>
      <c r="AC1555" s="10">
        <v>42116</v>
      </c>
      <c r="AD1555" s="2">
        <v>-21.06</v>
      </c>
      <c r="AE1555" s="2">
        <v>4</v>
      </c>
      <c r="AF1555" s="2">
        <v>120.81</v>
      </c>
      <c r="AG1555" s="2">
        <v>90724</v>
      </c>
      <c r="AH1555" s="7" t="str">
        <f>IF(COUNTIF(Returns!$A$2:$A$1635,Orders!AG1555)&gt;0,"Returned","Not Returned")</f>
        <v>Not Returned</v>
      </c>
    </row>
    <row r="1556" spans="5:34" ht="12.75" customHeight="1" thickTop="1" thickBot="1" x14ac:dyDescent="0.3">
      <c r="E1556" s="11">
        <v>26156</v>
      </c>
      <c r="F1556" s="12" t="s">
        <v>106</v>
      </c>
      <c r="G1556" s="12">
        <v>0.03</v>
      </c>
      <c r="H1556" s="12">
        <v>5.85</v>
      </c>
      <c r="I1556" s="12">
        <v>2.27</v>
      </c>
      <c r="J1556" s="12">
        <v>2765</v>
      </c>
      <c r="K1556" s="7" t="str">
        <f>IF(COUNTIF(Table1[Customer ID],Table1[[#This Row],[Customer ID]])&gt;1,"Repeat Customer","One-Time Customer")</f>
        <v>One-Time Customer</v>
      </c>
      <c r="L1556" s="12" t="s">
        <v>2536</v>
      </c>
      <c r="M1556" s="12" t="s">
        <v>49</v>
      </c>
      <c r="N1556" s="12" t="s">
        <v>28</v>
      </c>
      <c r="O1556" s="12" t="s">
        <v>29</v>
      </c>
      <c r="P1556" s="12" t="s">
        <v>30</v>
      </c>
      <c r="Q1556" s="12" t="s">
        <v>31</v>
      </c>
      <c r="R1556" s="12" t="s">
        <v>2537</v>
      </c>
      <c r="S1556" s="12">
        <v>0.56000000000000005</v>
      </c>
      <c r="T1556" s="7">
        <f>Table1[[#This Row],[Profit]]/Table1[[#This Row],[Sales]]</f>
        <v>-0.12270531400966184</v>
      </c>
      <c r="U1556" s="12" t="s">
        <v>33</v>
      </c>
      <c r="V1556" s="12" t="s">
        <v>53</v>
      </c>
      <c r="W1556" s="12" t="s">
        <v>54</v>
      </c>
      <c r="X1556" s="12" t="s">
        <v>2538</v>
      </c>
      <c r="Y1556" s="12">
        <v>8021</v>
      </c>
      <c r="Z1556" s="13">
        <v>42152</v>
      </c>
      <c r="AA1556" s="14" t="str">
        <f>TEXT(Table1[[#This Row],[Order Date]],"mmmm")</f>
        <v>May</v>
      </c>
      <c r="AB1556" s="8" t="str">
        <f>TEXT(Table1[[#This Row],[Order Date]],"yyyy")</f>
        <v>2015</v>
      </c>
      <c r="AC1556" s="13">
        <v>42154</v>
      </c>
      <c r="AD1556" s="12">
        <v>-5.08</v>
      </c>
      <c r="AE1556" s="12">
        <v>7</v>
      </c>
      <c r="AF1556" s="12">
        <v>41.4</v>
      </c>
      <c r="AG1556" s="12">
        <v>90725</v>
      </c>
      <c r="AH1556" s="7" t="str">
        <f>IF(COUNTIF(Returns!$A$2:$A$1635,Orders!AG1556)&gt;0,"Returned","Not Returned")</f>
        <v>Not Returned</v>
      </c>
    </row>
    <row r="1557" spans="5:34" ht="12.75" customHeight="1" thickTop="1" thickBot="1" x14ac:dyDescent="0.3">
      <c r="E1557" s="9">
        <v>23342</v>
      </c>
      <c r="F1557" s="2" t="s">
        <v>47</v>
      </c>
      <c r="G1557" s="2">
        <v>0.02</v>
      </c>
      <c r="H1557" s="2">
        <v>11.55</v>
      </c>
      <c r="I1557" s="2">
        <v>2.36</v>
      </c>
      <c r="J1557" s="2">
        <v>2770</v>
      </c>
      <c r="K1557" s="7" t="str">
        <f>IF(COUNTIF(Table1[Customer ID],Table1[[#This Row],[Customer ID]])&gt;1,"Repeat Customer","One-Time Customer")</f>
        <v>One-Time Customer</v>
      </c>
      <c r="L1557" s="2" t="s">
        <v>2539</v>
      </c>
      <c r="M1557" s="2" t="s">
        <v>49</v>
      </c>
      <c r="N1557" s="2" t="s">
        <v>28</v>
      </c>
      <c r="O1557" s="2" t="s">
        <v>29</v>
      </c>
      <c r="P1557" s="2" t="s">
        <v>30</v>
      </c>
      <c r="Q1557" s="2" t="s">
        <v>31</v>
      </c>
      <c r="R1557" s="2" t="s">
        <v>312</v>
      </c>
      <c r="S1557" s="2">
        <v>0.55000000000000004</v>
      </c>
      <c r="T1557" s="7">
        <f>Table1[[#This Row],[Profit]]/Table1[[#This Row],[Sales]]</f>
        <v>8.0823794897511423</v>
      </c>
      <c r="U1557" s="2" t="s">
        <v>33</v>
      </c>
      <c r="V1557" s="2" t="s">
        <v>136</v>
      </c>
      <c r="W1557" s="2" t="s">
        <v>387</v>
      </c>
      <c r="X1557" s="2" t="s">
        <v>2540</v>
      </c>
      <c r="Y1557" s="2">
        <v>30338</v>
      </c>
      <c r="Z1557" s="10">
        <v>42071</v>
      </c>
      <c r="AA1557" s="14" t="str">
        <f>TEXT(Table1[[#This Row],[Order Date]],"mmmm")</f>
        <v>March</v>
      </c>
      <c r="AB1557" s="8" t="str">
        <f>TEXT(Table1[[#This Row],[Order Date]],"yyyy")</f>
        <v>2015</v>
      </c>
      <c r="AC1557" s="10">
        <v>42073</v>
      </c>
      <c r="AD1557" s="2">
        <v>1289.3819999999998</v>
      </c>
      <c r="AE1557" s="2">
        <v>14</v>
      </c>
      <c r="AF1557" s="2">
        <v>159.53</v>
      </c>
      <c r="AG1557" s="2">
        <v>88975</v>
      </c>
      <c r="AH1557" s="7" t="str">
        <f>IF(COUNTIF(Returns!$A$2:$A$1635,Orders!AG1557)&gt;0,"Returned","Not Returned")</f>
        <v>Not Returned</v>
      </c>
    </row>
    <row r="1558" spans="5:34" ht="12.75" customHeight="1" thickTop="1" thickBot="1" x14ac:dyDescent="0.3">
      <c r="E1558" s="11">
        <v>26157</v>
      </c>
      <c r="F1558" s="12" t="s">
        <v>25</v>
      </c>
      <c r="G1558" s="12">
        <v>7.0000000000000007E-2</v>
      </c>
      <c r="H1558" s="12">
        <v>177.98</v>
      </c>
      <c r="I1558" s="12">
        <v>0.99</v>
      </c>
      <c r="J1558" s="12">
        <v>2771</v>
      </c>
      <c r="K1558" s="7" t="str">
        <f>IF(COUNTIF(Table1[Customer ID],Table1[[#This Row],[Customer ID]])&gt;1,"Repeat Customer","One-Time Customer")</f>
        <v>One-Time Customer</v>
      </c>
      <c r="L1558" s="12" t="s">
        <v>2541</v>
      </c>
      <c r="M1558" s="12" t="s">
        <v>49</v>
      </c>
      <c r="N1558" s="12" t="s">
        <v>28</v>
      </c>
      <c r="O1558" s="12" t="s">
        <v>29</v>
      </c>
      <c r="P1558" s="12" t="s">
        <v>257</v>
      </c>
      <c r="Q1558" s="12" t="s">
        <v>59</v>
      </c>
      <c r="R1558" s="12" t="s">
        <v>1496</v>
      </c>
      <c r="S1558" s="12">
        <v>0.56000000000000005</v>
      </c>
      <c r="T1558" s="7">
        <f>Table1[[#This Row],[Profit]]/Table1[[#This Row],[Sales]]</f>
        <v>-0.35717242536687244</v>
      </c>
      <c r="U1558" s="12" t="s">
        <v>33</v>
      </c>
      <c r="V1558" s="12" t="s">
        <v>136</v>
      </c>
      <c r="W1558" s="12" t="s">
        <v>387</v>
      </c>
      <c r="X1558" s="12" t="s">
        <v>2542</v>
      </c>
      <c r="Y1558" s="12">
        <v>30344</v>
      </c>
      <c r="Z1558" s="13">
        <v>42168</v>
      </c>
      <c r="AA1558" s="14" t="str">
        <f>TEXT(Table1[[#This Row],[Order Date]],"mmmm")</f>
        <v>June</v>
      </c>
      <c r="AB1558" s="8" t="str">
        <f>TEXT(Table1[[#This Row],[Order Date]],"yyyy")</f>
        <v>2015</v>
      </c>
      <c r="AC1558" s="13">
        <v>42168</v>
      </c>
      <c r="AD1558" s="12">
        <v>-191.548</v>
      </c>
      <c r="AE1558" s="12">
        <v>3</v>
      </c>
      <c r="AF1558" s="12">
        <v>536.29</v>
      </c>
      <c r="AG1558" s="12">
        <v>88974</v>
      </c>
      <c r="AH1558" s="7" t="str">
        <f>IF(COUNTIF(Returns!$A$2:$A$1635,Orders!AG1558)&gt;0,"Returned","Not Returned")</f>
        <v>Not Returned</v>
      </c>
    </row>
    <row r="1559" spans="5:34" ht="12.75" customHeight="1" thickTop="1" thickBot="1" x14ac:dyDescent="0.3">
      <c r="E1559" s="9">
        <v>24523</v>
      </c>
      <c r="F1559" s="2" t="s">
        <v>37</v>
      </c>
      <c r="G1559" s="2">
        <v>0.1</v>
      </c>
      <c r="H1559" s="2">
        <v>5.18</v>
      </c>
      <c r="I1559" s="2">
        <v>5.74</v>
      </c>
      <c r="J1559" s="2">
        <v>2773</v>
      </c>
      <c r="K1559" s="7" t="str">
        <f>IF(COUNTIF(Table1[Customer ID],Table1[[#This Row],[Customer ID]])&gt;1,"Repeat Customer","One-Time Customer")</f>
        <v>One-Time Customer</v>
      </c>
      <c r="L1559" s="2" t="s">
        <v>2543</v>
      </c>
      <c r="M1559" s="2" t="s">
        <v>49</v>
      </c>
      <c r="N1559" s="2" t="s">
        <v>28</v>
      </c>
      <c r="O1559" s="2" t="s">
        <v>29</v>
      </c>
      <c r="P1559" s="2" t="s">
        <v>109</v>
      </c>
      <c r="Q1559" s="2" t="s">
        <v>59</v>
      </c>
      <c r="R1559" s="2" t="s">
        <v>875</v>
      </c>
      <c r="S1559" s="2">
        <v>0.36</v>
      </c>
      <c r="T1559" s="7">
        <f>Table1[[#This Row],[Profit]]/Table1[[#This Row],[Sales]]</f>
        <v>-2.646259124087591</v>
      </c>
      <c r="U1559" s="2" t="s">
        <v>33</v>
      </c>
      <c r="V1559" s="2" t="s">
        <v>34</v>
      </c>
      <c r="W1559" s="2" t="s">
        <v>45</v>
      </c>
      <c r="X1559" s="2" t="s">
        <v>1152</v>
      </c>
      <c r="Y1559" s="2">
        <v>94568</v>
      </c>
      <c r="Z1559" s="10">
        <v>42089</v>
      </c>
      <c r="AA1559" s="14" t="str">
        <f>TEXT(Table1[[#This Row],[Order Date]],"mmmm")</f>
        <v>March</v>
      </c>
      <c r="AB1559" s="8" t="str">
        <f>TEXT(Table1[[#This Row],[Order Date]],"yyyy")</f>
        <v>2015</v>
      </c>
      <c r="AC1559" s="10">
        <v>42091</v>
      </c>
      <c r="AD1559" s="2">
        <v>-29.003</v>
      </c>
      <c r="AE1559" s="2">
        <v>2</v>
      </c>
      <c r="AF1559" s="2">
        <v>10.96</v>
      </c>
      <c r="AG1559" s="2">
        <v>91584</v>
      </c>
      <c r="AH1559" s="7" t="str">
        <f>IF(COUNTIF(Returns!$A$2:$A$1635,Orders!AG1559)&gt;0,"Returned","Not Returned")</f>
        <v>Not Returned</v>
      </c>
    </row>
    <row r="1560" spans="5:34" ht="12.75" customHeight="1" thickTop="1" thickBot="1" x14ac:dyDescent="0.3">
      <c r="E1560" s="11">
        <v>20956</v>
      </c>
      <c r="F1560" s="12" t="s">
        <v>106</v>
      </c>
      <c r="G1560" s="12">
        <v>7.0000000000000007E-2</v>
      </c>
      <c r="H1560" s="12">
        <v>574.74</v>
      </c>
      <c r="I1560" s="12">
        <v>24.49</v>
      </c>
      <c r="J1560" s="12">
        <v>2775</v>
      </c>
      <c r="K1560" s="7" t="str">
        <f>IF(COUNTIF(Table1[Customer ID],Table1[[#This Row],[Customer ID]])&gt;1,"Repeat Customer","One-Time Customer")</f>
        <v>One-Time Customer</v>
      </c>
      <c r="L1560" s="12" t="s">
        <v>2544</v>
      </c>
      <c r="M1560" s="12" t="s">
        <v>49</v>
      </c>
      <c r="N1560" s="12" t="s">
        <v>114</v>
      </c>
      <c r="O1560" s="12" t="s">
        <v>77</v>
      </c>
      <c r="P1560" s="12" t="s">
        <v>85</v>
      </c>
      <c r="Q1560" s="12" t="s">
        <v>236</v>
      </c>
      <c r="R1560" s="12" t="s">
        <v>269</v>
      </c>
      <c r="S1560" s="12">
        <v>0.37</v>
      </c>
      <c r="T1560" s="7">
        <f>Table1[[#This Row],[Profit]]/Table1[[#This Row],[Sales]]</f>
        <v>0.69</v>
      </c>
      <c r="U1560" s="12" t="s">
        <v>33</v>
      </c>
      <c r="V1560" s="12" t="s">
        <v>61</v>
      </c>
      <c r="W1560" s="12" t="s">
        <v>178</v>
      </c>
      <c r="X1560" s="12" t="s">
        <v>2545</v>
      </c>
      <c r="Y1560" s="12">
        <v>60131</v>
      </c>
      <c r="Z1560" s="13">
        <v>42034</v>
      </c>
      <c r="AA1560" s="14" t="str">
        <f>TEXT(Table1[[#This Row],[Order Date]],"mmmm")</f>
        <v>January</v>
      </c>
      <c r="AB1560" s="8" t="str">
        <f>TEXT(Table1[[#This Row],[Order Date]],"yyyy")</f>
        <v>2015</v>
      </c>
      <c r="AC1560" s="13">
        <v>42039</v>
      </c>
      <c r="AD1560" s="12">
        <v>2860.9331999999995</v>
      </c>
      <c r="AE1560" s="12">
        <v>8</v>
      </c>
      <c r="AF1560" s="12">
        <v>4146.28</v>
      </c>
      <c r="AG1560" s="12">
        <v>91229</v>
      </c>
      <c r="AH1560" s="7" t="str">
        <f>IF(COUNTIF(Returns!$A$2:$A$1635,Orders!AG1560)&gt;0,"Returned","Not Returned")</f>
        <v>Not Returned</v>
      </c>
    </row>
    <row r="1561" spans="5:34" ht="12.75" customHeight="1" thickTop="1" thickBot="1" x14ac:dyDescent="0.3">
      <c r="E1561" s="9">
        <v>24122</v>
      </c>
      <c r="F1561" s="2" t="s">
        <v>47</v>
      </c>
      <c r="G1561" s="2">
        <v>0.03</v>
      </c>
      <c r="H1561" s="2">
        <v>350.98</v>
      </c>
      <c r="I1561" s="2">
        <v>30</v>
      </c>
      <c r="J1561" s="2">
        <v>2776</v>
      </c>
      <c r="K1561" s="7" t="str">
        <f>IF(COUNTIF(Table1[Customer ID],Table1[[#This Row],[Customer ID]])&gt;1,"Repeat Customer","One-Time Customer")</f>
        <v>Repeat Customer</v>
      </c>
      <c r="L1561" s="2" t="s">
        <v>2546</v>
      </c>
      <c r="M1561" s="2" t="s">
        <v>39</v>
      </c>
      <c r="N1561" s="2" t="s">
        <v>114</v>
      </c>
      <c r="O1561" s="2" t="s">
        <v>41</v>
      </c>
      <c r="P1561" s="2" t="s">
        <v>42</v>
      </c>
      <c r="Q1561" s="2" t="s">
        <v>43</v>
      </c>
      <c r="R1561" s="2" t="s">
        <v>862</v>
      </c>
      <c r="S1561" s="2">
        <v>0.61</v>
      </c>
      <c r="T1561" s="7">
        <f>Table1[[#This Row],[Profit]]/Table1[[#This Row],[Sales]]</f>
        <v>0.69</v>
      </c>
      <c r="U1561" s="2" t="s">
        <v>33</v>
      </c>
      <c r="V1561" s="2" t="s">
        <v>53</v>
      </c>
      <c r="W1561" s="2" t="s">
        <v>415</v>
      </c>
      <c r="X1561" s="2" t="s">
        <v>2547</v>
      </c>
      <c r="Y1561" s="2">
        <v>20877</v>
      </c>
      <c r="Z1561" s="10">
        <v>42016</v>
      </c>
      <c r="AA1561" s="14" t="str">
        <f>TEXT(Table1[[#This Row],[Order Date]],"mmmm")</f>
        <v>January</v>
      </c>
      <c r="AB1561" s="8" t="str">
        <f>TEXT(Table1[[#This Row],[Order Date]],"yyyy")</f>
        <v>2015</v>
      </c>
      <c r="AC1561" s="10">
        <v>42019</v>
      </c>
      <c r="AD1561" s="2">
        <v>2692.4420999999998</v>
      </c>
      <c r="AE1561" s="2">
        <v>11</v>
      </c>
      <c r="AF1561" s="2">
        <v>3902.09</v>
      </c>
      <c r="AG1561" s="2">
        <v>91228</v>
      </c>
      <c r="AH1561" s="7" t="str">
        <f>IF(COUNTIF(Returns!$A$2:$A$1635,Orders!AG1561)&gt;0,"Returned","Not Returned")</f>
        <v>Not Returned</v>
      </c>
    </row>
    <row r="1562" spans="5:34" ht="12.75" customHeight="1" thickTop="1" thickBot="1" x14ac:dyDescent="0.3">
      <c r="E1562" s="11">
        <v>24123</v>
      </c>
      <c r="F1562" s="12" t="s">
        <v>47</v>
      </c>
      <c r="G1562" s="12">
        <v>0.04</v>
      </c>
      <c r="H1562" s="12">
        <v>1.68</v>
      </c>
      <c r="I1562" s="12">
        <v>1</v>
      </c>
      <c r="J1562" s="12">
        <v>2776</v>
      </c>
      <c r="K1562" s="7" t="str">
        <f>IF(COUNTIF(Table1[Customer ID],Table1[[#This Row],[Customer ID]])&gt;1,"Repeat Customer","One-Time Customer")</f>
        <v>Repeat Customer</v>
      </c>
      <c r="L1562" s="12" t="s">
        <v>2546</v>
      </c>
      <c r="M1562" s="12" t="s">
        <v>49</v>
      </c>
      <c r="N1562" s="12" t="s">
        <v>114</v>
      </c>
      <c r="O1562" s="12" t="s">
        <v>29</v>
      </c>
      <c r="P1562" s="12" t="s">
        <v>30</v>
      </c>
      <c r="Q1562" s="12" t="s">
        <v>31</v>
      </c>
      <c r="R1562" s="12" t="s">
        <v>2548</v>
      </c>
      <c r="S1562" s="12">
        <v>0.35</v>
      </c>
      <c r="T1562" s="7">
        <f>Table1[[#This Row],[Profit]]/Table1[[#This Row],[Sales]]</f>
        <v>0.14578279266572639</v>
      </c>
      <c r="U1562" s="12" t="s">
        <v>33</v>
      </c>
      <c r="V1562" s="12" t="s">
        <v>53</v>
      </c>
      <c r="W1562" s="12" t="s">
        <v>415</v>
      </c>
      <c r="X1562" s="12" t="s">
        <v>2547</v>
      </c>
      <c r="Y1562" s="12">
        <v>20877</v>
      </c>
      <c r="Z1562" s="13">
        <v>42016</v>
      </c>
      <c r="AA1562" s="14" t="str">
        <f>TEXT(Table1[[#This Row],[Order Date]],"mmmm")</f>
        <v>January</v>
      </c>
      <c r="AB1562" s="8" t="str">
        <f>TEXT(Table1[[#This Row],[Order Date]],"yyyy")</f>
        <v>2015</v>
      </c>
      <c r="AC1562" s="13">
        <v>42018</v>
      </c>
      <c r="AD1562" s="12">
        <v>2.0672000000000001</v>
      </c>
      <c r="AE1562" s="12">
        <v>8</v>
      </c>
      <c r="AF1562" s="12">
        <v>14.18</v>
      </c>
      <c r="AG1562" s="12">
        <v>91228</v>
      </c>
      <c r="AH1562" s="7" t="str">
        <f>IF(COUNTIF(Returns!$A$2:$A$1635,Orders!AG1562)&gt;0,"Returned","Not Returned")</f>
        <v>Not Returned</v>
      </c>
    </row>
    <row r="1563" spans="5:34" ht="12.75" customHeight="1" thickTop="1" thickBot="1" x14ac:dyDescent="0.3">
      <c r="E1563" s="9">
        <v>20097</v>
      </c>
      <c r="F1563" s="2" t="s">
        <v>25</v>
      </c>
      <c r="G1563" s="2">
        <v>0.05</v>
      </c>
      <c r="H1563" s="2">
        <v>205.99</v>
      </c>
      <c r="I1563" s="2">
        <v>8.99</v>
      </c>
      <c r="J1563" s="2">
        <v>2778</v>
      </c>
      <c r="K1563" s="7" t="str">
        <f>IF(COUNTIF(Table1[Customer ID],Table1[[#This Row],[Customer ID]])&gt;1,"Repeat Customer","One-Time Customer")</f>
        <v>Repeat Customer</v>
      </c>
      <c r="L1563" s="2" t="s">
        <v>2549</v>
      </c>
      <c r="M1563" s="2" t="s">
        <v>27</v>
      </c>
      <c r="N1563" s="2" t="s">
        <v>114</v>
      </c>
      <c r="O1563" s="2" t="s">
        <v>77</v>
      </c>
      <c r="P1563" s="2" t="s">
        <v>78</v>
      </c>
      <c r="Q1563" s="2" t="s">
        <v>59</v>
      </c>
      <c r="R1563" s="2" t="s">
        <v>2550</v>
      </c>
      <c r="S1563" s="2">
        <v>0.57999999999999996</v>
      </c>
      <c r="T1563" s="7">
        <f>Table1[[#This Row],[Profit]]/Table1[[#This Row],[Sales]]</f>
        <v>5.2408222785383603E-2</v>
      </c>
      <c r="U1563" s="2" t="s">
        <v>33</v>
      </c>
      <c r="V1563" s="2" t="s">
        <v>136</v>
      </c>
      <c r="W1563" s="2" t="s">
        <v>322</v>
      </c>
      <c r="X1563" s="2" t="s">
        <v>1021</v>
      </c>
      <c r="Y1563" s="2">
        <v>28403</v>
      </c>
      <c r="Z1563" s="10">
        <v>42046</v>
      </c>
      <c r="AA1563" s="14" t="str">
        <f>TEXT(Table1[[#This Row],[Order Date]],"mmmm")</f>
        <v>February</v>
      </c>
      <c r="AB1563" s="8" t="str">
        <f>TEXT(Table1[[#This Row],[Order Date]],"yyyy")</f>
        <v>2015</v>
      </c>
      <c r="AC1563" s="10">
        <v>42047</v>
      </c>
      <c r="AD1563" s="2">
        <v>111.05249999999999</v>
      </c>
      <c r="AE1563" s="2">
        <v>12</v>
      </c>
      <c r="AF1563" s="2">
        <v>2118.9899999999998</v>
      </c>
      <c r="AG1563" s="2">
        <v>87160</v>
      </c>
      <c r="AH1563" s="7" t="str">
        <f>IF(COUNTIF(Returns!$A$2:$A$1635,Orders!AG1563)&gt;0,"Returned","Not Returned")</f>
        <v>Not Returned</v>
      </c>
    </row>
    <row r="1564" spans="5:34" ht="12.75" customHeight="1" thickTop="1" thickBot="1" x14ac:dyDescent="0.3">
      <c r="E1564" s="11">
        <v>20098</v>
      </c>
      <c r="F1564" s="12" t="s">
        <v>25</v>
      </c>
      <c r="G1564" s="12">
        <v>0.08</v>
      </c>
      <c r="H1564" s="12">
        <v>205.99</v>
      </c>
      <c r="I1564" s="12">
        <v>8.99</v>
      </c>
      <c r="J1564" s="12">
        <v>2778</v>
      </c>
      <c r="K1564" s="7" t="str">
        <f>IF(COUNTIF(Table1[Customer ID],Table1[[#This Row],[Customer ID]])&gt;1,"Repeat Customer","One-Time Customer")</f>
        <v>Repeat Customer</v>
      </c>
      <c r="L1564" s="12" t="s">
        <v>2549</v>
      </c>
      <c r="M1564" s="12" t="s">
        <v>49</v>
      </c>
      <c r="N1564" s="12" t="s">
        <v>114</v>
      </c>
      <c r="O1564" s="12" t="s">
        <v>77</v>
      </c>
      <c r="P1564" s="12" t="s">
        <v>78</v>
      </c>
      <c r="Q1564" s="12" t="s">
        <v>59</v>
      </c>
      <c r="R1564" s="12" t="s">
        <v>107</v>
      </c>
      <c r="S1564" s="12">
        <v>0.56000000000000005</v>
      </c>
      <c r="T1564" s="7">
        <f>Table1[[#This Row],[Profit]]/Table1[[#This Row],[Sales]]</f>
        <v>-2.3443866099995225</v>
      </c>
      <c r="U1564" s="12" t="s">
        <v>33</v>
      </c>
      <c r="V1564" s="12" t="s">
        <v>136</v>
      </c>
      <c r="W1564" s="12" t="s">
        <v>322</v>
      </c>
      <c r="X1564" s="12" t="s">
        <v>1021</v>
      </c>
      <c r="Y1564" s="12">
        <v>28403</v>
      </c>
      <c r="Z1564" s="13">
        <v>42046</v>
      </c>
      <c r="AA1564" s="14" t="str">
        <f>TEXT(Table1[[#This Row],[Order Date]],"mmmm")</f>
        <v>February</v>
      </c>
      <c r="AB1564" s="8" t="str">
        <f>TEXT(Table1[[#This Row],[Order Date]],"yyyy")</f>
        <v>2015</v>
      </c>
      <c r="AC1564" s="13">
        <v>42047</v>
      </c>
      <c r="AD1564" s="12">
        <v>-1963.752</v>
      </c>
      <c r="AE1564" s="12">
        <v>5</v>
      </c>
      <c r="AF1564" s="12">
        <v>837.64</v>
      </c>
      <c r="AG1564" s="12">
        <v>87160</v>
      </c>
      <c r="AH1564" s="7" t="str">
        <f>IF(COUNTIF(Returns!$A$2:$A$1635,Orders!AG1564)&gt;0,"Returned","Not Returned")</f>
        <v>Not Returned</v>
      </c>
    </row>
    <row r="1565" spans="5:34" ht="12.75" customHeight="1" thickTop="1" thickBot="1" x14ac:dyDescent="0.3">
      <c r="E1565" s="9">
        <v>21707</v>
      </c>
      <c r="F1565" s="2" t="s">
        <v>47</v>
      </c>
      <c r="G1565" s="2">
        <v>0.01</v>
      </c>
      <c r="H1565" s="2">
        <v>35.99</v>
      </c>
      <c r="I1565" s="2">
        <v>5.99</v>
      </c>
      <c r="J1565" s="2">
        <v>2779</v>
      </c>
      <c r="K1565" s="7" t="str">
        <f>IF(COUNTIF(Table1[Customer ID],Table1[[#This Row],[Customer ID]])&gt;1,"Repeat Customer","One-Time Customer")</f>
        <v>One-Time Customer</v>
      </c>
      <c r="L1565" s="2" t="s">
        <v>2551</v>
      </c>
      <c r="M1565" s="2" t="s">
        <v>49</v>
      </c>
      <c r="N1565" s="2" t="s">
        <v>28</v>
      </c>
      <c r="O1565" s="2" t="s">
        <v>77</v>
      </c>
      <c r="P1565" s="2" t="s">
        <v>78</v>
      </c>
      <c r="Q1565" s="2" t="s">
        <v>31</v>
      </c>
      <c r="R1565" s="2" t="s">
        <v>981</v>
      </c>
      <c r="S1565" s="2">
        <v>0.38</v>
      </c>
      <c r="T1565" s="7">
        <f>Table1[[#This Row],[Profit]]/Table1[[#This Row],[Sales]]</f>
        <v>-0.17591792969542414</v>
      </c>
      <c r="U1565" s="2" t="s">
        <v>33</v>
      </c>
      <c r="V1565" s="2" t="s">
        <v>136</v>
      </c>
      <c r="W1565" s="2" t="s">
        <v>322</v>
      </c>
      <c r="X1565" s="2" t="s">
        <v>2552</v>
      </c>
      <c r="Y1565" s="2">
        <v>27893</v>
      </c>
      <c r="Z1565" s="10">
        <v>42166</v>
      </c>
      <c r="AA1565" s="14" t="str">
        <f>TEXT(Table1[[#This Row],[Order Date]],"mmmm")</f>
        <v>June</v>
      </c>
      <c r="AB1565" s="8" t="str">
        <f>TEXT(Table1[[#This Row],[Order Date]],"yyyy")</f>
        <v>2015</v>
      </c>
      <c r="AC1565" s="10">
        <v>42167</v>
      </c>
      <c r="AD1565" s="2">
        <v>-60.704000000000001</v>
      </c>
      <c r="AE1565" s="2">
        <v>11</v>
      </c>
      <c r="AF1565" s="2">
        <v>345.07</v>
      </c>
      <c r="AG1565" s="2">
        <v>87161</v>
      </c>
      <c r="AH1565" s="7" t="str">
        <f>IF(COUNTIF(Returns!$A$2:$A$1635,Orders!AG1565)&gt;0,"Returned","Not Returned")</f>
        <v>Not Returned</v>
      </c>
    </row>
    <row r="1566" spans="5:34" ht="12.75" customHeight="1" thickTop="1" thickBot="1" x14ac:dyDescent="0.3">
      <c r="E1566" s="11">
        <v>22095</v>
      </c>
      <c r="F1566" s="12" t="s">
        <v>106</v>
      </c>
      <c r="G1566" s="12">
        <v>0.09</v>
      </c>
      <c r="H1566" s="12">
        <v>2.16</v>
      </c>
      <c r="I1566" s="12">
        <v>6.05</v>
      </c>
      <c r="J1566" s="12">
        <v>2781</v>
      </c>
      <c r="K1566" s="7" t="str">
        <f>IF(COUNTIF(Table1[Customer ID],Table1[[#This Row],[Customer ID]])&gt;1,"Repeat Customer","One-Time Customer")</f>
        <v>Repeat Customer</v>
      </c>
      <c r="L1566" s="12" t="s">
        <v>2553</v>
      </c>
      <c r="M1566" s="12" t="s">
        <v>49</v>
      </c>
      <c r="N1566" s="12" t="s">
        <v>114</v>
      </c>
      <c r="O1566" s="12" t="s">
        <v>29</v>
      </c>
      <c r="P1566" s="12" t="s">
        <v>109</v>
      </c>
      <c r="Q1566" s="12" t="s">
        <v>59</v>
      </c>
      <c r="R1566" s="12" t="s">
        <v>1536</v>
      </c>
      <c r="S1566" s="12">
        <v>0.37</v>
      </c>
      <c r="T1566" s="7">
        <f>Table1[[#This Row],[Profit]]/Table1[[#This Row],[Sales]]</f>
        <v>-6.8958029197080286</v>
      </c>
      <c r="U1566" s="12" t="s">
        <v>33</v>
      </c>
      <c r="V1566" s="12" t="s">
        <v>34</v>
      </c>
      <c r="W1566" s="12" t="s">
        <v>102</v>
      </c>
      <c r="X1566" s="12" t="s">
        <v>2554</v>
      </c>
      <c r="Y1566" s="12">
        <v>97071</v>
      </c>
      <c r="Z1566" s="13">
        <v>42035</v>
      </c>
      <c r="AA1566" s="14" t="str">
        <f>TEXT(Table1[[#This Row],[Order Date]],"mmmm")</f>
        <v>January</v>
      </c>
      <c r="AB1566" s="8" t="str">
        <f>TEXT(Table1[[#This Row],[Order Date]],"yyyy")</f>
        <v>2015</v>
      </c>
      <c r="AC1566" s="13">
        <v>42039</v>
      </c>
      <c r="AD1566" s="12">
        <v>-37.789000000000001</v>
      </c>
      <c r="AE1566" s="12">
        <v>2</v>
      </c>
      <c r="AF1566" s="12">
        <v>5.48</v>
      </c>
      <c r="AG1566" s="12">
        <v>87162</v>
      </c>
      <c r="AH1566" s="7" t="str">
        <f>IF(COUNTIF(Returns!$A$2:$A$1635,Orders!AG1566)&gt;0,"Returned","Not Returned")</f>
        <v>Not Returned</v>
      </c>
    </row>
    <row r="1567" spans="5:34" ht="12.75" customHeight="1" thickTop="1" thickBot="1" x14ac:dyDescent="0.3">
      <c r="E1567" s="9">
        <v>22096</v>
      </c>
      <c r="F1567" s="2" t="s">
        <v>106</v>
      </c>
      <c r="G1567" s="2">
        <v>0.03</v>
      </c>
      <c r="H1567" s="2">
        <v>808.49</v>
      </c>
      <c r="I1567" s="2">
        <v>55.3</v>
      </c>
      <c r="J1567" s="2">
        <v>2781</v>
      </c>
      <c r="K1567" s="7" t="str">
        <f>IF(COUNTIF(Table1[Customer ID],Table1[[#This Row],[Customer ID]])&gt;1,"Repeat Customer","One-Time Customer")</f>
        <v>Repeat Customer</v>
      </c>
      <c r="L1567" s="2" t="s">
        <v>2553</v>
      </c>
      <c r="M1567" s="2" t="s">
        <v>39</v>
      </c>
      <c r="N1567" s="2" t="s">
        <v>114</v>
      </c>
      <c r="O1567" s="2" t="s">
        <v>77</v>
      </c>
      <c r="P1567" s="2" t="s">
        <v>85</v>
      </c>
      <c r="Q1567" s="2" t="s">
        <v>43</v>
      </c>
      <c r="R1567" s="2" t="s">
        <v>2555</v>
      </c>
      <c r="S1567" s="2">
        <v>0.4</v>
      </c>
      <c r="T1567" s="7">
        <f>Table1[[#This Row],[Profit]]/Table1[[#This Row],[Sales]]</f>
        <v>0.92376602331573043</v>
      </c>
      <c r="U1567" s="2" t="s">
        <v>33</v>
      </c>
      <c r="V1567" s="2" t="s">
        <v>34</v>
      </c>
      <c r="W1567" s="2" t="s">
        <v>102</v>
      </c>
      <c r="X1567" s="2" t="s">
        <v>2554</v>
      </c>
      <c r="Y1567" s="2">
        <v>97071</v>
      </c>
      <c r="Z1567" s="10">
        <v>42035</v>
      </c>
      <c r="AA1567" s="14" t="str">
        <f>TEXT(Table1[[#This Row],[Order Date]],"mmmm")</f>
        <v>January</v>
      </c>
      <c r="AB1567" s="8" t="str">
        <f>TEXT(Table1[[#This Row],[Order Date]],"yyyy")</f>
        <v>2015</v>
      </c>
      <c r="AC1567" s="10">
        <v>42042</v>
      </c>
      <c r="AD1567" s="2">
        <v>7576.11</v>
      </c>
      <c r="AE1567" s="2">
        <v>11</v>
      </c>
      <c r="AF1567" s="2">
        <v>8201.33</v>
      </c>
      <c r="AG1567" s="2">
        <v>87162</v>
      </c>
      <c r="AH1567" s="7" t="str">
        <f>IF(COUNTIF(Returns!$A$2:$A$1635,Orders!AG1567)&gt;0,"Returned","Not Returned")</f>
        <v>Not Returned</v>
      </c>
    </row>
    <row r="1568" spans="5:34" ht="12.75" customHeight="1" thickTop="1" thickBot="1" x14ac:dyDescent="0.3">
      <c r="E1568" s="11">
        <v>22097</v>
      </c>
      <c r="F1568" s="12" t="s">
        <v>106</v>
      </c>
      <c r="G1568" s="12">
        <v>0</v>
      </c>
      <c r="H1568" s="12">
        <v>6.48</v>
      </c>
      <c r="I1568" s="12">
        <v>8.19</v>
      </c>
      <c r="J1568" s="12">
        <v>2781</v>
      </c>
      <c r="K1568" s="7" t="str">
        <f>IF(COUNTIF(Table1[Customer ID],Table1[[#This Row],[Customer ID]])&gt;1,"Repeat Customer","One-Time Customer")</f>
        <v>Repeat Customer</v>
      </c>
      <c r="L1568" s="12" t="s">
        <v>2553</v>
      </c>
      <c r="M1568" s="12" t="s">
        <v>49</v>
      </c>
      <c r="N1568" s="12" t="s">
        <v>114</v>
      </c>
      <c r="O1568" s="12" t="s">
        <v>29</v>
      </c>
      <c r="P1568" s="12" t="s">
        <v>93</v>
      </c>
      <c r="Q1568" s="12" t="s">
        <v>59</v>
      </c>
      <c r="R1568" s="12" t="s">
        <v>2556</v>
      </c>
      <c r="S1568" s="12">
        <v>0.37</v>
      </c>
      <c r="T1568" s="7">
        <f>Table1[[#This Row],[Profit]]/Table1[[#This Row],[Sales]]</f>
        <v>-1.9082487869430964</v>
      </c>
      <c r="U1568" s="12" t="s">
        <v>33</v>
      </c>
      <c r="V1568" s="12" t="s">
        <v>34</v>
      </c>
      <c r="W1568" s="12" t="s">
        <v>102</v>
      </c>
      <c r="X1568" s="12" t="s">
        <v>2554</v>
      </c>
      <c r="Y1568" s="12">
        <v>97071</v>
      </c>
      <c r="Z1568" s="13">
        <v>42035</v>
      </c>
      <c r="AA1568" s="14" t="str">
        <f>TEXT(Table1[[#This Row],[Order Date]],"mmmm")</f>
        <v>January</v>
      </c>
      <c r="AB1568" s="8" t="str">
        <f>TEXT(Table1[[#This Row],[Order Date]],"yyyy")</f>
        <v>2015</v>
      </c>
      <c r="AC1568" s="13">
        <v>42042</v>
      </c>
      <c r="AD1568" s="12">
        <v>-43.26</v>
      </c>
      <c r="AE1568" s="12">
        <v>3</v>
      </c>
      <c r="AF1568" s="12">
        <v>22.67</v>
      </c>
      <c r="AG1568" s="12">
        <v>87162</v>
      </c>
      <c r="AH1568" s="7" t="str">
        <f>IF(COUNTIF(Returns!$A$2:$A$1635,Orders!AG1568)&gt;0,"Returned","Not Returned")</f>
        <v>Not Returned</v>
      </c>
    </row>
    <row r="1569" spans="5:34" ht="12.75" customHeight="1" thickTop="1" thickBot="1" x14ac:dyDescent="0.3">
      <c r="E1569" s="9">
        <v>21587</v>
      </c>
      <c r="F1569" s="2" t="s">
        <v>37</v>
      </c>
      <c r="G1569" s="2">
        <v>0.01</v>
      </c>
      <c r="H1569" s="2">
        <v>47.98</v>
      </c>
      <c r="I1569" s="2">
        <v>3.61</v>
      </c>
      <c r="J1569" s="2">
        <v>2787</v>
      </c>
      <c r="K1569" s="7" t="str">
        <f>IF(COUNTIF(Table1[Customer ID],Table1[[#This Row],[Customer ID]])&gt;1,"Repeat Customer","One-Time Customer")</f>
        <v>One-Time Customer</v>
      </c>
      <c r="L1569" s="2" t="s">
        <v>2557</v>
      </c>
      <c r="M1569" s="2" t="s">
        <v>27</v>
      </c>
      <c r="N1569" s="2" t="s">
        <v>114</v>
      </c>
      <c r="O1569" s="2" t="s">
        <v>77</v>
      </c>
      <c r="P1569" s="2" t="s">
        <v>180</v>
      </c>
      <c r="Q1569" s="2" t="s">
        <v>51</v>
      </c>
      <c r="R1569" s="2" t="s">
        <v>1013</v>
      </c>
      <c r="S1569" s="2">
        <v>0.71</v>
      </c>
      <c r="T1569" s="7">
        <f>Table1[[#This Row],[Profit]]/Table1[[#This Row],[Sales]]</f>
        <v>-0.11278745113965176</v>
      </c>
      <c r="U1569" s="2" t="s">
        <v>33</v>
      </c>
      <c r="V1569" s="2" t="s">
        <v>136</v>
      </c>
      <c r="W1569" s="2" t="s">
        <v>171</v>
      </c>
      <c r="X1569" s="2" t="s">
        <v>2558</v>
      </c>
      <c r="Y1569" s="2">
        <v>70003</v>
      </c>
      <c r="Z1569" s="10">
        <v>42075</v>
      </c>
      <c r="AA1569" s="14" t="str">
        <f>TEXT(Table1[[#This Row],[Order Date]],"mmmm")</f>
        <v>March</v>
      </c>
      <c r="AB1569" s="8" t="str">
        <f>TEXT(Table1[[#This Row],[Order Date]],"yyyy")</f>
        <v>2015</v>
      </c>
      <c r="AC1569" s="10">
        <v>42076</v>
      </c>
      <c r="AD1569" s="2">
        <v>-44.436</v>
      </c>
      <c r="AE1569" s="2">
        <v>8</v>
      </c>
      <c r="AF1569" s="2">
        <v>393.98</v>
      </c>
      <c r="AG1569" s="2">
        <v>91316</v>
      </c>
      <c r="AH1569" s="7" t="str">
        <f>IF(COUNTIF(Returns!$A$2:$A$1635,Orders!AG1569)&gt;0,"Returned","Not Returned")</f>
        <v>Not Returned</v>
      </c>
    </row>
    <row r="1570" spans="5:34" ht="12.75" customHeight="1" thickTop="1" thickBot="1" x14ac:dyDescent="0.3">
      <c r="E1570" s="11">
        <v>19860</v>
      </c>
      <c r="F1570" s="12" t="s">
        <v>47</v>
      </c>
      <c r="G1570" s="12">
        <v>0.09</v>
      </c>
      <c r="H1570" s="12">
        <v>2.88</v>
      </c>
      <c r="I1570" s="12">
        <v>0.7</v>
      </c>
      <c r="J1570" s="12">
        <v>2791</v>
      </c>
      <c r="K1570" s="7" t="str">
        <f>IF(COUNTIF(Table1[Customer ID],Table1[[#This Row],[Customer ID]])&gt;1,"Repeat Customer","One-Time Customer")</f>
        <v>One-Time Customer</v>
      </c>
      <c r="L1570" s="12" t="s">
        <v>2559</v>
      </c>
      <c r="M1570" s="12" t="s">
        <v>49</v>
      </c>
      <c r="N1570" s="12" t="s">
        <v>28</v>
      </c>
      <c r="O1570" s="12" t="s">
        <v>29</v>
      </c>
      <c r="P1570" s="12" t="s">
        <v>30</v>
      </c>
      <c r="Q1570" s="12" t="s">
        <v>31</v>
      </c>
      <c r="R1570" s="12" t="s">
        <v>2560</v>
      </c>
      <c r="S1570" s="12">
        <v>0.56000000000000005</v>
      </c>
      <c r="T1570" s="7">
        <f>Table1[[#This Row],[Profit]]/Table1[[#This Row],[Sales]]</f>
        <v>0.25142560912389839</v>
      </c>
      <c r="U1570" s="12" t="s">
        <v>33</v>
      </c>
      <c r="V1570" s="12" t="s">
        <v>61</v>
      </c>
      <c r="W1570" s="12" t="s">
        <v>300</v>
      </c>
      <c r="X1570" s="12" t="s">
        <v>2561</v>
      </c>
      <c r="Y1570" s="12">
        <v>48071</v>
      </c>
      <c r="Z1570" s="13">
        <v>42019</v>
      </c>
      <c r="AA1570" s="14" t="str">
        <f>TEXT(Table1[[#This Row],[Order Date]],"mmmm")</f>
        <v>January</v>
      </c>
      <c r="AB1570" s="8" t="str">
        <f>TEXT(Table1[[#This Row],[Order Date]],"yyyy")</f>
        <v>2015</v>
      </c>
      <c r="AC1570" s="13">
        <v>42019</v>
      </c>
      <c r="AD1570" s="12">
        <v>4.8499999999999996</v>
      </c>
      <c r="AE1570" s="12">
        <v>7</v>
      </c>
      <c r="AF1570" s="12">
        <v>19.29</v>
      </c>
      <c r="AG1570" s="12">
        <v>88758</v>
      </c>
      <c r="AH1570" s="7" t="str">
        <f>IF(COUNTIF(Returns!$A$2:$A$1635,Orders!AG1570)&gt;0,"Returned","Not Returned")</f>
        <v>Not Returned</v>
      </c>
    </row>
    <row r="1571" spans="5:34" ht="12.75" customHeight="1" thickTop="1" thickBot="1" x14ac:dyDescent="0.3">
      <c r="E1571" s="9">
        <v>18361</v>
      </c>
      <c r="F1571" s="2" t="s">
        <v>56</v>
      </c>
      <c r="G1571" s="2">
        <v>0.06</v>
      </c>
      <c r="H1571" s="2">
        <v>2.61</v>
      </c>
      <c r="I1571" s="2">
        <v>0.5</v>
      </c>
      <c r="J1571" s="2">
        <v>2794</v>
      </c>
      <c r="K1571" s="7" t="str">
        <f>IF(COUNTIF(Table1[Customer ID],Table1[[#This Row],[Customer ID]])&gt;1,"Repeat Customer","One-Time Customer")</f>
        <v>Repeat Customer</v>
      </c>
      <c r="L1571" s="2" t="s">
        <v>2562</v>
      </c>
      <c r="M1571" s="2" t="s">
        <v>49</v>
      </c>
      <c r="N1571" s="2" t="s">
        <v>28</v>
      </c>
      <c r="O1571" s="2" t="s">
        <v>29</v>
      </c>
      <c r="P1571" s="2" t="s">
        <v>134</v>
      </c>
      <c r="Q1571" s="2" t="s">
        <v>59</v>
      </c>
      <c r="R1571" s="2" t="s">
        <v>885</v>
      </c>
      <c r="S1571" s="2">
        <v>0.39</v>
      </c>
      <c r="T1571" s="7">
        <f>Table1[[#This Row],[Profit]]/Table1[[#This Row],[Sales]]</f>
        <v>0.69</v>
      </c>
      <c r="U1571" s="2" t="s">
        <v>33</v>
      </c>
      <c r="V1571" s="2" t="s">
        <v>61</v>
      </c>
      <c r="W1571" s="2" t="s">
        <v>330</v>
      </c>
      <c r="X1571" s="2" t="s">
        <v>2563</v>
      </c>
      <c r="Y1571" s="2">
        <v>50158</v>
      </c>
      <c r="Z1571" s="10">
        <v>42083</v>
      </c>
      <c r="AA1571" s="14" t="str">
        <f>TEXT(Table1[[#This Row],[Order Date]],"mmmm")</f>
        <v>March</v>
      </c>
      <c r="AB1571" s="8" t="str">
        <f>TEXT(Table1[[#This Row],[Order Date]],"yyyy")</f>
        <v>2015</v>
      </c>
      <c r="AC1571" s="10">
        <v>42085</v>
      </c>
      <c r="AD1571" s="2">
        <v>3.5948999999999995</v>
      </c>
      <c r="AE1571" s="2">
        <v>2</v>
      </c>
      <c r="AF1571" s="2">
        <v>5.21</v>
      </c>
      <c r="AG1571" s="2">
        <v>87554</v>
      </c>
      <c r="AH1571" s="7" t="str">
        <f>IF(COUNTIF(Returns!$A$2:$A$1635,Orders!AG1571)&gt;0,"Returned","Not Returned")</f>
        <v>Not Returned</v>
      </c>
    </row>
    <row r="1572" spans="5:34" ht="12.75" customHeight="1" thickTop="1" thickBot="1" x14ac:dyDescent="0.3">
      <c r="E1572" s="11">
        <v>18895</v>
      </c>
      <c r="F1572" s="12" t="s">
        <v>25</v>
      </c>
      <c r="G1572" s="12">
        <v>7.0000000000000007E-2</v>
      </c>
      <c r="H1572" s="12">
        <v>4.76</v>
      </c>
      <c r="I1572" s="12">
        <v>0.88</v>
      </c>
      <c r="J1572" s="12">
        <v>2794</v>
      </c>
      <c r="K1572" s="7" t="str">
        <f>IF(COUNTIF(Table1[Customer ID],Table1[[#This Row],[Customer ID]])&gt;1,"Repeat Customer","One-Time Customer")</f>
        <v>Repeat Customer</v>
      </c>
      <c r="L1572" s="12" t="s">
        <v>2562</v>
      </c>
      <c r="M1572" s="12" t="s">
        <v>49</v>
      </c>
      <c r="N1572" s="12" t="s">
        <v>28</v>
      </c>
      <c r="O1572" s="12" t="s">
        <v>29</v>
      </c>
      <c r="P1572" s="12" t="s">
        <v>93</v>
      </c>
      <c r="Q1572" s="12" t="s">
        <v>31</v>
      </c>
      <c r="R1572" s="12" t="s">
        <v>2564</v>
      </c>
      <c r="S1572" s="12">
        <v>0.39</v>
      </c>
      <c r="T1572" s="7">
        <f>Table1[[#This Row],[Profit]]/Table1[[#This Row],[Sales]]</f>
        <v>0.69</v>
      </c>
      <c r="U1572" s="12" t="s">
        <v>33</v>
      </c>
      <c r="V1572" s="12" t="s">
        <v>61</v>
      </c>
      <c r="W1572" s="12" t="s">
        <v>330</v>
      </c>
      <c r="X1572" s="12" t="s">
        <v>2563</v>
      </c>
      <c r="Y1572" s="12">
        <v>50158</v>
      </c>
      <c r="Z1572" s="13">
        <v>42162</v>
      </c>
      <c r="AA1572" s="14" t="str">
        <f>TEXT(Table1[[#This Row],[Order Date]],"mmmm")</f>
        <v>June</v>
      </c>
      <c r="AB1572" s="8" t="str">
        <f>TEXT(Table1[[#This Row],[Order Date]],"yyyy")</f>
        <v>2015</v>
      </c>
      <c r="AC1572" s="13">
        <v>42162</v>
      </c>
      <c r="AD1572" s="12">
        <v>15.8148</v>
      </c>
      <c r="AE1572" s="12">
        <v>5</v>
      </c>
      <c r="AF1572" s="12">
        <v>22.92</v>
      </c>
      <c r="AG1572" s="12">
        <v>87555</v>
      </c>
      <c r="AH1572" s="7" t="str">
        <f>IF(COUNTIF(Returns!$A$2:$A$1635,Orders!AG1572)&gt;0,"Returned","Not Returned")</f>
        <v>Not Returned</v>
      </c>
    </row>
    <row r="1573" spans="5:34" ht="12.75" customHeight="1" thickTop="1" thickBot="1" x14ac:dyDescent="0.3">
      <c r="E1573" s="9">
        <v>19486</v>
      </c>
      <c r="F1573" s="2" t="s">
        <v>106</v>
      </c>
      <c r="G1573" s="2">
        <v>0.04</v>
      </c>
      <c r="H1573" s="2">
        <v>3.57</v>
      </c>
      <c r="I1573" s="2">
        <v>4.17</v>
      </c>
      <c r="J1573" s="2">
        <v>2795</v>
      </c>
      <c r="K1573" s="7" t="str">
        <f>IF(COUNTIF(Table1[Customer ID],Table1[[#This Row],[Customer ID]])&gt;1,"Repeat Customer","One-Time Customer")</f>
        <v>Repeat Customer</v>
      </c>
      <c r="L1573" s="2" t="s">
        <v>2565</v>
      </c>
      <c r="M1573" s="2" t="s">
        <v>49</v>
      </c>
      <c r="N1573" s="2" t="s">
        <v>28</v>
      </c>
      <c r="O1573" s="2" t="s">
        <v>29</v>
      </c>
      <c r="P1573" s="2" t="s">
        <v>30</v>
      </c>
      <c r="Q1573" s="2" t="s">
        <v>51</v>
      </c>
      <c r="R1573" s="2" t="s">
        <v>2566</v>
      </c>
      <c r="S1573" s="2">
        <v>0.59</v>
      </c>
      <c r="T1573" s="7">
        <f>Table1[[#This Row],[Profit]]/Table1[[#This Row],[Sales]]</f>
        <v>-2.2624595469255664</v>
      </c>
      <c r="U1573" s="2" t="s">
        <v>33</v>
      </c>
      <c r="V1573" s="2" t="s">
        <v>61</v>
      </c>
      <c r="W1573" s="2" t="s">
        <v>330</v>
      </c>
      <c r="X1573" s="2" t="s">
        <v>2567</v>
      </c>
      <c r="Y1573" s="2">
        <v>50401</v>
      </c>
      <c r="Z1573" s="10">
        <v>42030</v>
      </c>
      <c r="AA1573" s="14" t="str">
        <f>TEXT(Table1[[#This Row],[Order Date]],"mmmm")</f>
        <v>January</v>
      </c>
      <c r="AB1573" s="8" t="str">
        <f>TEXT(Table1[[#This Row],[Order Date]],"yyyy")</f>
        <v>2015</v>
      </c>
      <c r="AC1573" s="10">
        <v>42032</v>
      </c>
      <c r="AD1573" s="2">
        <v>-69.91</v>
      </c>
      <c r="AE1573" s="2">
        <v>8</v>
      </c>
      <c r="AF1573" s="2">
        <v>30.9</v>
      </c>
      <c r="AG1573" s="2">
        <v>87556</v>
      </c>
      <c r="AH1573" s="7" t="str">
        <f>IF(COUNTIF(Returns!$A$2:$A$1635,Orders!AG1573)&gt;0,"Returned","Not Returned")</f>
        <v>Not Returned</v>
      </c>
    </row>
    <row r="1574" spans="5:34" ht="12.75" customHeight="1" thickTop="1" thickBot="1" x14ac:dyDescent="0.3">
      <c r="E1574" s="11">
        <v>19487</v>
      </c>
      <c r="F1574" s="12" t="s">
        <v>106</v>
      </c>
      <c r="G1574" s="12">
        <v>0.05</v>
      </c>
      <c r="H1574" s="12">
        <v>200.99</v>
      </c>
      <c r="I1574" s="12">
        <v>4.2</v>
      </c>
      <c r="J1574" s="12">
        <v>2795</v>
      </c>
      <c r="K1574" s="7" t="str">
        <f>IF(COUNTIF(Table1[Customer ID],Table1[[#This Row],[Customer ID]])&gt;1,"Repeat Customer","One-Time Customer")</f>
        <v>Repeat Customer</v>
      </c>
      <c r="L1574" s="12" t="s">
        <v>2565</v>
      </c>
      <c r="M1574" s="12" t="s">
        <v>49</v>
      </c>
      <c r="N1574" s="12" t="s">
        <v>28</v>
      </c>
      <c r="O1574" s="12" t="s">
        <v>77</v>
      </c>
      <c r="P1574" s="12" t="s">
        <v>78</v>
      </c>
      <c r="Q1574" s="12" t="s">
        <v>59</v>
      </c>
      <c r="R1574" s="12" t="s">
        <v>548</v>
      </c>
      <c r="S1574" s="12">
        <v>0.59</v>
      </c>
      <c r="T1574" s="7">
        <f>Table1[[#This Row],[Profit]]/Table1[[#This Row],[Sales]]</f>
        <v>0.69</v>
      </c>
      <c r="U1574" s="12" t="s">
        <v>33</v>
      </c>
      <c r="V1574" s="12" t="s">
        <v>61</v>
      </c>
      <c r="W1574" s="12" t="s">
        <v>330</v>
      </c>
      <c r="X1574" s="12" t="s">
        <v>2567</v>
      </c>
      <c r="Y1574" s="12">
        <v>50401</v>
      </c>
      <c r="Z1574" s="13">
        <v>42030</v>
      </c>
      <c r="AA1574" s="14" t="str">
        <f>TEXT(Table1[[#This Row],[Order Date]],"mmmm")</f>
        <v>January</v>
      </c>
      <c r="AB1574" s="8" t="str">
        <f>TEXT(Table1[[#This Row],[Order Date]],"yyyy")</f>
        <v>2015</v>
      </c>
      <c r="AC1574" s="13">
        <v>42034</v>
      </c>
      <c r="AD1574" s="12">
        <v>1630.5251999999998</v>
      </c>
      <c r="AE1574" s="12">
        <v>14</v>
      </c>
      <c r="AF1574" s="12">
        <v>2363.08</v>
      </c>
      <c r="AG1574" s="12">
        <v>87556</v>
      </c>
      <c r="AH1574" s="7" t="str">
        <f>IF(COUNTIF(Returns!$A$2:$A$1635,Orders!AG1574)&gt;0,"Returned","Not Returned")</f>
        <v>Not Returned</v>
      </c>
    </row>
    <row r="1575" spans="5:34" ht="12.75" customHeight="1" thickTop="1" thickBot="1" x14ac:dyDescent="0.3">
      <c r="E1575" s="9">
        <v>19488</v>
      </c>
      <c r="F1575" s="2" t="s">
        <v>106</v>
      </c>
      <c r="G1575" s="2">
        <v>7.0000000000000007E-2</v>
      </c>
      <c r="H1575" s="2">
        <v>195.99</v>
      </c>
      <c r="I1575" s="2">
        <v>8.99</v>
      </c>
      <c r="J1575" s="2">
        <v>2795</v>
      </c>
      <c r="K1575" s="7" t="str">
        <f>IF(COUNTIF(Table1[Customer ID],Table1[[#This Row],[Customer ID]])&gt;1,"Repeat Customer","One-Time Customer")</f>
        <v>Repeat Customer</v>
      </c>
      <c r="L1575" s="2" t="s">
        <v>2565</v>
      </c>
      <c r="M1575" s="2" t="s">
        <v>49</v>
      </c>
      <c r="N1575" s="2" t="s">
        <v>28</v>
      </c>
      <c r="O1575" s="2" t="s">
        <v>77</v>
      </c>
      <c r="P1575" s="2" t="s">
        <v>78</v>
      </c>
      <c r="Q1575" s="2" t="s">
        <v>59</v>
      </c>
      <c r="R1575" s="2" t="s">
        <v>2568</v>
      </c>
      <c r="S1575" s="2">
        <v>0.57999999999999996</v>
      </c>
      <c r="T1575" s="7">
        <f>Table1[[#This Row],[Profit]]/Table1[[#This Row],[Sales]]</f>
        <v>-1.391870908814127</v>
      </c>
      <c r="U1575" s="2" t="s">
        <v>33</v>
      </c>
      <c r="V1575" s="2" t="s">
        <v>61</v>
      </c>
      <c r="W1575" s="2" t="s">
        <v>330</v>
      </c>
      <c r="X1575" s="2" t="s">
        <v>2567</v>
      </c>
      <c r="Y1575" s="2">
        <v>50401</v>
      </c>
      <c r="Z1575" s="10">
        <v>42030</v>
      </c>
      <c r="AA1575" s="14" t="str">
        <f>TEXT(Table1[[#This Row],[Order Date]],"mmmm")</f>
        <v>January</v>
      </c>
      <c r="AB1575" s="8" t="str">
        <f>TEXT(Table1[[#This Row],[Order Date]],"yyyy")</f>
        <v>2015</v>
      </c>
      <c r="AC1575" s="10">
        <v>42030</v>
      </c>
      <c r="AD1575" s="2">
        <v>-457.16</v>
      </c>
      <c r="AE1575" s="2">
        <v>2</v>
      </c>
      <c r="AF1575" s="2">
        <v>328.45</v>
      </c>
      <c r="AG1575" s="2">
        <v>87556</v>
      </c>
      <c r="AH1575" s="7" t="str">
        <f>IF(COUNTIF(Returns!$A$2:$A$1635,Orders!AG1575)&gt;0,"Returned","Not Returned")</f>
        <v>Not Returned</v>
      </c>
    </row>
    <row r="1576" spans="5:34" ht="12.75" customHeight="1" thickTop="1" thickBot="1" x14ac:dyDescent="0.3">
      <c r="E1576" s="11">
        <v>23351</v>
      </c>
      <c r="F1576" s="12" t="s">
        <v>56</v>
      </c>
      <c r="G1576" s="12">
        <v>0.02</v>
      </c>
      <c r="H1576" s="12">
        <v>30.44</v>
      </c>
      <c r="I1576" s="12">
        <v>1.49</v>
      </c>
      <c r="J1576" s="12">
        <v>2796</v>
      </c>
      <c r="K1576" s="7" t="str">
        <f>IF(COUNTIF(Table1[Customer ID],Table1[[#This Row],[Customer ID]])&gt;1,"Repeat Customer","One-Time Customer")</f>
        <v>One-Time Customer</v>
      </c>
      <c r="L1576" s="12" t="s">
        <v>2569</v>
      </c>
      <c r="M1576" s="12" t="s">
        <v>49</v>
      </c>
      <c r="N1576" s="12" t="s">
        <v>28</v>
      </c>
      <c r="O1576" s="12" t="s">
        <v>29</v>
      </c>
      <c r="P1576" s="12" t="s">
        <v>109</v>
      </c>
      <c r="Q1576" s="12" t="s">
        <v>59</v>
      </c>
      <c r="R1576" s="12" t="s">
        <v>2570</v>
      </c>
      <c r="S1576" s="12">
        <v>0.37</v>
      </c>
      <c r="T1576" s="7">
        <f>Table1[[#This Row],[Profit]]/Table1[[#This Row],[Sales]]</f>
        <v>0.69</v>
      </c>
      <c r="U1576" s="12" t="s">
        <v>33</v>
      </c>
      <c r="V1576" s="12" t="s">
        <v>61</v>
      </c>
      <c r="W1576" s="12" t="s">
        <v>330</v>
      </c>
      <c r="X1576" s="12" t="s">
        <v>2571</v>
      </c>
      <c r="Y1576" s="12">
        <v>51106</v>
      </c>
      <c r="Z1576" s="13">
        <v>42025</v>
      </c>
      <c r="AA1576" s="14" t="str">
        <f>TEXT(Table1[[#This Row],[Order Date]],"mmmm")</f>
        <v>January</v>
      </c>
      <c r="AB1576" s="8" t="str">
        <f>TEXT(Table1[[#This Row],[Order Date]],"yyyy")</f>
        <v>2015</v>
      </c>
      <c r="AC1576" s="13">
        <v>42027</v>
      </c>
      <c r="AD1576" s="12">
        <v>266.76089999999999</v>
      </c>
      <c r="AE1576" s="12">
        <v>12</v>
      </c>
      <c r="AF1576" s="12">
        <v>386.61</v>
      </c>
      <c r="AG1576" s="12">
        <v>87553</v>
      </c>
      <c r="AH1576" s="7" t="str">
        <f>IF(COUNTIF(Returns!$A$2:$A$1635,Orders!AG1576)&gt;0,"Returned","Not Returned")</f>
        <v>Not Returned</v>
      </c>
    </row>
    <row r="1577" spans="5:34" ht="12.75" customHeight="1" thickTop="1" thickBot="1" x14ac:dyDescent="0.3">
      <c r="E1577" s="9">
        <v>22787</v>
      </c>
      <c r="F1577" s="2" t="s">
        <v>56</v>
      </c>
      <c r="G1577" s="2">
        <v>0</v>
      </c>
      <c r="H1577" s="2">
        <v>5.0199999999999996</v>
      </c>
      <c r="I1577" s="2">
        <v>5.14</v>
      </c>
      <c r="J1577" s="2">
        <v>2797</v>
      </c>
      <c r="K1577" s="7" t="str">
        <f>IF(COUNTIF(Table1[Customer ID],Table1[[#This Row],[Customer ID]])&gt;1,"Repeat Customer","One-Time Customer")</f>
        <v>Repeat Customer</v>
      </c>
      <c r="L1577" s="2" t="s">
        <v>2572</v>
      </c>
      <c r="M1577" s="2" t="s">
        <v>49</v>
      </c>
      <c r="N1577" s="2" t="s">
        <v>114</v>
      </c>
      <c r="O1577" s="2" t="s">
        <v>77</v>
      </c>
      <c r="P1577" s="2" t="s">
        <v>180</v>
      </c>
      <c r="Q1577" s="2" t="s">
        <v>51</v>
      </c>
      <c r="R1577" s="2" t="s">
        <v>840</v>
      </c>
      <c r="S1577" s="2">
        <v>0.79</v>
      </c>
      <c r="T1577" s="7">
        <f>Table1[[#This Row],[Profit]]/Table1[[#This Row],[Sales]]</f>
        <v>-3.625461993627674</v>
      </c>
      <c r="U1577" s="2" t="s">
        <v>33</v>
      </c>
      <c r="V1577" s="2" t="s">
        <v>53</v>
      </c>
      <c r="W1577" s="2" t="s">
        <v>234</v>
      </c>
      <c r="X1577" s="2" t="s">
        <v>2573</v>
      </c>
      <c r="Y1577" s="2">
        <v>15122</v>
      </c>
      <c r="Z1577" s="10">
        <v>42014</v>
      </c>
      <c r="AA1577" s="14" t="str">
        <f>TEXT(Table1[[#This Row],[Order Date]],"mmmm")</f>
        <v>January</v>
      </c>
      <c r="AB1577" s="8" t="str">
        <f>TEXT(Table1[[#This Row],[Order Date]],"yyyy")</f>
        <v>2015</v>
      </c>
      <c r="AC1577" s="10">
        <v>42015</v>
      </c>
      <c r="AD1577" s="2">
        <v>-159.30279999999999</v>
      </c>
      <c r="AE1577" s="2">
        <v>8</v>
      </c>
      <c r="AF1577" s="2">
        <v>43.94</v>
      </c>
      <c r="AG1577" s="2">
        <v>87552</v>
      </c>
      <c r="AH1577" s="7" t="str">
        <f>IF(COUNTIF(Returns!$A$2:$A$1635,Orders!AG1577)&gt;0,"Returned","Not Returned")</f>
        <v>Not Returned</v>
      </c>
    </row>
    <row r="1578" spans="5:34" ht="12.75" customHeight="1" thickTop="1" thickBot="1" x14ac:dyDescent="0.3">
      <c r="E1578" s="11">
        <v>23350</v>
      </c>
      <c r="F1578" s="12" t="s">
        <v>56</v>
      </c>
      <c r="G1578" s="12">
        <v>0.02</v>
      </c>
      <c r="H1578" s="12">
        <v>4.91</v>
      </c>
      <c r="I1578" s="12">
        <v>0.5</v>
      </c>
      <c r="J1578" s="12">
        <v>2797</v>
      </c>
      <c r="K1578" s="7" t="str">
        <f>IF(COUNTIF(Table1[Customer ID],Table1[[#This Row],[Customer ID]])&gt;1,"Repeat Customer","One-Time Customer")</f>
        <v>Repeat Customer</v>
      </c>
      <c r="L1578" s="12" t="s">
        <v>2572</v>
      </c>
      <c r="M1578" s="12" t="s">
        <v>49</v>
      </c>
      <c r="N1578" s="12" t="s">
        <v>28</v>
      </c>
      <c r="O1578" s="12" t="s">
        <v>29</v>
      </c>
      <c r="P1578" s="12" t="s">
        <v>134</v>
      </c>
      <c r="Q1578" s="12" t="s">
        <v>59</v>
      </c>
      <c r="R1578" s="12" t="s">
        <v>1561</v>
      </c>
      <c r="S1578" s="12">
        <v>0.36</v>
      </c>
      <c r="T1578" s="7">
        <f>Table1[[#This Row],[Profit]]/Table1[[#This Row],[Sales]]</f>
        <v>0.69</v>
      </c>
      <c r="U1578" s="12" t="s">
        <v>33</v>
      </c>
      <c r="V1578" s="12" t="s">
        <v>53</v>
      </c>
      <c r="W1578" s="12" t="s">
        <v>234</v>
      </c>
      <c r="X1578" s="12" t="s">
        <v>2573</v>
      </c>
      <c r="Y1578" s="12">
        <v>15122</v>
      </c>
      <c r="Z1578" s="13">
        <v>42025</v>
      </c>
      <c r="AA1578" s="14" t="str">
        <f>TEXT(Table1[[#This Row],[Order Date]],"mmmm")</f>
        <v>January</v>
      </c>
      <c r="AB1578" s="8" t="str">
        <f>TEXT(Table1[[#This Row],[Order Date]],"yyyy")</f>
        <v>2015</v>
      </c>
      <c r="AC1578" s="13">
        <v>42026</v>
      </c>
      <c r="AD1578" s="12">
        <v>29.883900000000001</v>
      </c>
      <c r="AE1578" s="12">
        <v>9</v>
      </c>
      <c r="AF1578" s="12">
        <v>43.31</v>
      </c>
      <c r="AG1578" s="12">
        <v>87553</v>
      </c>
      <c r="AH1578" s="7" t="str">
        <f>IF(COUNTIF(Returns!$A$2:$A$1635,Orders!AG1578)&gt;0,"Returned","Not Returned")</f>
        <v>Not Returned</v>
      </c>
    </row>
    <row r="1579" spans="5:34" ht="13.8" thickTop="1" thickBot="1" x14ac:dyDescent="0.3">
      <c r="E1579" s="9">
        <v>20618</v>
      </c>
      <c r="F1579" s="2" t="s">
        <v>106</v>
      </c>
      <c r="G1579" s="2">
        <v>0</v>
      </c>
      <c r="H1579" s="2">
        <v>17.52</v>
      </c>
      <c r="I1579" s="2">
        <v>8.17</v>
      </c>
      <c r="J1579" s="2">
        <v>2801</v>
      </c>
      <c r="K1579" s="7" t="str">
        <f>IF(COUNTIF(Table1[Customer ID],Table1[[#This Row],[Customer ID]])&gt;1,"Repeat Customer","One-Time Customer")</f>
        <v>One-Time Customer</v>
      </c>
      <c r="L1579" s="2" t="s">
        <v>2574</v>
      </c>
      <c r="M1579" s="2" t="s">
        <v>49</v>
      </c>
      <c r="N1579" s="2" t="s">
        <v>40</v>
      </c>
      <c r="O1579" s="2" t="s">
        <v>29</v>
      </c>
      <c r="P1579" s="2" t="s">
        <v>257</v>
      </c>
      <c r="Q1579" s="2" t="s">
        <v>86</v>
      </c>
      <c r="R1579" s="2" t="s">
        <v>2575</v>
      </c>
      <c r="S1579" s="2">
        <v>0.5</v>
      </c>
      <c r="T1579" s="7">
        <f>Table1[[#This Row],[Profit]]/Table1[[#This Row],[Sales]]</f>
        <v>0.18556657522684111</v>
      </c>
      <c r="U1579" s="2" t="s">
        <v>33</v>
      </c>
      <c r="V1579" s="2" t="s">
        <v>34</v>
      </c>
      <c r="W1579" s="2" t="s">
        <v>378</v>
      </c>
      <c r="X1579" s="2" t="s">
        <v>2527</v>
      </c>
      <c r="Y1579" s="2">
        <v>85224</v>
      </c>
      <c r="Z1579" s="10">
        <v>42183</v>
      </c>
      <c r="AA1579" s="14" t="str">
        <f>TEXT(Table1[[#This Row],[Order Date]],"mmmm")</f>
        <v>June</v>
      </c>
      <c r="AB1579" s="8" t="str">
        <f>TEXT(Table1[[#This Row],[Order Date]],"yyyy")</f>
        <v>2015</v>
      </c>
      <c r="AC1579" s="10">
        <v>42188</v>
      </c>
      <c r="AD1579" s="2">
        <v>52.763999999999996</v>
      </c>
      <c r="AE1579" s="2">
        <v>15</v>
      </c>
      <c r="AF1579" s="2">
        <v>284.33999999999997</v>
      </c>
      <c r="AG1579" s="2">
        <v>91049</v>
      </c>
      <c r="AH1579" s="7" t="str">
        <f>IF(COUNTIF(Returns!$A$2:$A$1635,Orders!AG1579)&gt;0,"Returned","Not Returned")</f>
        <v>Not Returned</v>
      </c>
    </row>
    <row r="1580" spans="5:34" ht="12.75" customHeight="1" thickTop="1" thickBot="1" x14ac:dyDescent="0.3">
      <c r="E1580" s="11">
        <v>18070</v>
      </c>
      <c r="F1580" s="12" t="s">
        <v>56</v>
      </c>
      <c r="G1580" s="12">
        <v>7.0000000000000007E-2</v>
      </c>
      <c r="H1580" s="12">
        <v>500.98</v>
      </c>
      <c r="I1580" s="12">
        <v>28.14</v>
      </c>
      <c r="J1580" s="12">
        <v>2803</v>
      </c>
      <c r="K1580" s="7" t="str">
        <f>IF(COUNTIF(Table1[Customer ID],Table1[[#This Row],[Customer ID]])&gt;1,"Repeat Customer","One-Time Customer")</f>
        <v>Repeat Customer</v>
      </c>
      <c r="L1580" s="12" t="s">
        <v>2576</v>
      </c>
      <c r="M1580" s="12" t="s">
        <v>39</v>
      </c>
      <c r="N1580" s="12" t="s">
        <v>58</v>
      </c>
      <c r="O1580" s="12" t="s">
        <v>77</v>
      </c>
      <c r="P1580" s="12" t="s">
        <v>85</v>
      </c>
      <c r="Q1580" s="12" t="s">
        <v>43</v>
      </c>
      <c r="R1580" s="12" t="s">
        <v>2577</v>
      </c>
      <c r="S1580" s="12">
        <v>0.38</v>
      </c>
      <c r="T1580" s="7">
        <f>Table1[[#This Row],[Profit]]/Table1[[#This Row],[Sales]]</f>
        <v>0.69</v>
      </c>
      <c r="U1580" s="12" t="s">
        <v>33</v>
      </c>
      <c r="V1580" s="12" t="s">
        <v>34</v>
      </c>
      <c r="W1580" s="12" t="s">
        <v>45</v>
      </c>
      <c r="X1580" s="12" t="s">
        <v>2578</v>
      </c>
      <c r="Y1580" s="12">
        <v>90022</v>
      </c>
      <c r="Z1580" s="13">
        <v>42040</v>
      </c>
      <c r="AA1580" s="14" t="str">
        <f>TEXT(Table1[[#This Row],[Order Date]],"mmmm")</f>
        <v>February</v>
      </c>
      <c r="AB1580" s="8" t="str">
        <f>TEXT(Table1[[#This Row],[Order Date]],"yyyy")</f>
        <v>2015</v>
      </c>
      <c r="AC1580" s="13">
        <v>42041</v>
      </c>
      <c r="AD1580" s="12">
        <v>2699.9838</v>
      </c>
      <c r="AE1580" s="12">
        <v>10</v>
      </c>
      <c r="AF1580" s="12">
        <v>3913.02</v>
      </c>
      <c r="AG1580" s="12">
        <v>86227</v>
      </c>
      <c r="AH1580" s="7" t="str">
        <f>IF(COUNTIF(Returns!$A$2:$A$1635,Orders!AG1580)&gt;0,"Returned","Not Returned")</f>
        <v>Not Returned</v>
      </c>
    </row>
    <row r="1581" spans="5:34" ht="12.75" customHeight="1" thickTop="1" thickBot="1" x14ac:dyDescent="0.3">
      <c r="E1581" s="9">
        <v>18071</v>
      </c>
      <c r="F1581" s="2" t="s">
        <v>56</v>
      </c>
      <c r="G1581" s="2">
        <v>0.1</v>
      </c>
      <c r="H1581" s="2">
        <v>178.47</v>
      </c>
      <c r="I1581" s="2">
        <v>19.989999999999998</v>
      </c>
      <c r="J1581" s="2">
        <v>2803</v>
      </c>
      <c r="K1581" s="7" t="str">
        <f>IF(COUNTIF(Table1[Customer ID],Table1[[#This Row],[Customer ID]])&gt;1,"Repeat Customer","One-Time Customer")</f>
        <v>Repeat Customer</v>
      </c>
      <c r="L1581" s="2" t="s">
        <v>2576</v>
      </c>
      <c r="M1581" s="2" t="s">
        <v>49</v>
      </c>
      <c r="N1581" s="2" t="s">
        <v>58</v>
      </c>
      <c r="O1581" s="2" t="s">
        <v>29</v>
      </c>
      <c r="P1581" s="2" t="s">
        <v>141</v>
      </c>
      <c r="Q1581" s="2" t="s">
        <v>59</v>
      </c>
      <c r="R1581" s="2" t="s">
        <v>528</v>
      </c>
      <c r="S1581" s="2">
        <v>0.55000000000000004</v>
      </c>
      <c r="T1581" s="7">
        <f>Table1[[#This Row],[Profit]]/Table1[[#This Row],[Sales]]</f>
        <v>-0.94915066059731323</v>
      </c>
      <c r="U1581" s="2" t="s">
        <v>33</v>
      </c>
      <c r="V1581" s="2" t="s">
        <v>34</v>
      </c>
      <c r="W1581" s="2" t="s">
        <v>45</v>
      </c>
      <c r="X1581" s="2" t="s">
        <v>2578</v>
      </c>
      <c r="Y1581" s="2">
        <v>90022</v>
      </c>
      <c r="Z1581" s="10">
        <v>42040</v>
      </c>
      <c r="AA1581" s="14" t="str">
        <f>TEXT(Table1[[#This Row],[Order Date]],"mmmm")</f>
        <v>February</v>
      </c>
      <c r="AB1581" s="8" t="str">
        <f>TEXT(Table1[[#This Row],[Order Date]],"yyyy")</f>
        <v>2015</v>
      </c>
      <c r="AC1581" s="10">
        <v>42042</v>
      </c>
      <c r="AD1581" s="2">
        <v>-170.98</v>
      </c>
      <c r="AE1581" s="2">
        <v>1</v>
      </c>
      <c r="AF1581" s="2">
        <v>180.14</v>
      </c>
      <c r="AG1581" s="2">
        <v>86227</v>
      </c>
      <c r="AH1581" s="7" t="str">
        <f>IF(COUNTIF(Returns!$A$2:$A$1635,Orders!AG1581)&gt;0,"Returned","Not Returned")</f>
        <v>Not Returned</v>
      </c>
    </row>
    <row r="1582" spans="5:34" ht="12.75" customHeight="1" thickTop="1" thickBot="1" x14ac:dyDescent="0.3">
      <c r="E1582" s="11">
        <v>24604</v>
      </c>
      <c r="F1582" s="12" t="s">
        <v>56</v>
      </c>
      <c r="G1582" s="12">
        <v>7.0000000000000007E-2</v>
      </c>
      <c r="H1582" s="12">
        <v>30.56</v>
      </c>
      <c r="I1582" s="12">
        <v>2.99</v>
      </c>
      <c r="J1582" s="12">
        <v>2813</v>
      </c>
      <c r="K1582" s="7" t="str">
        <f>IF(COUNTIF(Table1[Customer ID],Table1[[#This Row],[Customer ID]])&gt;1,"Repeat Customer","One-Time Customer")</f>
        <v>One-Time Customer</v>
      </c>
      <c r="L1582" s="12" t="s">
        <v>2579</v>
      </c>
      <c r="M1582" s="12" t="s">
        <v>49</v>
      </c>
      <c r="N1582" s="12" t="s">
        <v>28</v>
      </c>
      <c r="O1582" s="12" t="s">
        <v>29</v>
      </c>
      <c r="P1582" s="12" t="s">
        <v>109</v>
      </c>
      <c r="Q1582" s="12" t="s">
        <v>59</v>
      </c>
      <c r="R1582" s="12" t="s">
        <v>2580</v>
      </c>
      <c r="S1582" s="12">
        <v>0.35</v>
      </c>
      <c r="T1582" s="7">
        <f>Table1[[#This Row],[Profit]]/Table1[[#This Row],[Sales]]</f>
        <v>-0.26202619752274475</v>
      </c>
      <c r="U1582" s="12" t="s">
        <v>33</v>
      </c>
      <c r="V1582" s="12" t="s">
        <v>136</v>
      </c>
      <c r="W1582" s="12" t="s">
        <v>244</v>
      </c>
      <c r="X1582" s="12" t="s">
        <v>2581</v>
      </c>
      <c r="Y1582" s="12">
        <v>37311</v>
      </c>
      <c r="Z1582" s="13">
        <v>42042</v>
      </c>
      <c r="AA1582" s="14" t="str">
        <f>TEXT(Table1[[#This Row],[Order Date]],"mmmm")</f>
        <v>February</v>
      </c>
      <c r="AB1582" s="8" t="str">
        <f>TEXT(Table1[[#This Row],[Order Date]],"yyyy")</f>
        <v>2015</v>
      </c>
      <c r="AC1582" s="13">
        <v>42042</v>
      </c>
      <c r="AD1582" s="12">
        <v>-95.618600000000015</v>
      </c>
      <c r="AE1582" s="12">
        <v>12</v>
      </c>
      <c r="AF1582" s="12">
        <v>364.92</v>
      </c>
      <c r="AG1582" s="12">
        <v>88819</v>
      </c>
      <c r="AH1582" s="7" t="str">
        <f>IF(COUNTIF(Returns!$A$2:$A$1635,Orders!AG1582)&gt;0,"Returned","Not Returned")</f>
        <v>Not Returned</v>
      </c>
    </row>
    <row r="1583" spans="5:34" ht="12.75" customHeight="1" thickTop="1" thickBot="1" x14ac:dyDescent="0.3">
      <c r="E1583" s="9">
        <v>24044</v>
      </c>
      <c r="F1583" s="2" t="s">
        <v>25</v>
      </c>
      <c r="G1583" s="2">
        <v>0.05</v>
      </c>
      <c r="H1583" s="2">
        <v>4.71</v>
      </c>
      <c r="I1583" s="2">
        <v>0.7</v>
      </c>
      <c r="J1583" s="2">
        <v>2817</v>
      </c>
      <c r="K1583" s="7" t="str">
        <f>IF(COUNTIF(Table1[Customer ID],Table1[[#This Row],[Customer ID]])&gt;1,"Repeat Customer","One-Time Customer")</f>
        <v>Repeat Customer</v>
      </c>
      <c r="L1583" s="2" t="s">
        <v>2582</v>
      </c>
      <c r="M1583" s="2" t="s">
        <v>27</v>
      </c>
      <c r="N1583" s="2" t="s">
        <v>28</v>
      </c>
      <c r="O1583" s="2" t="s">
        <v>29</v>
      </c>
      <c r="P1583" s="2" t="s">
        <v>66</v>
      </c>
      <c r="Q1583" s="2" t="s">
        <v>31</v>
      </c>
      <c r="R1583" s="2" t="s">
        <v>1232</v>
      </c>
      <c r="S1583" s="2">
        <v>0.8</v>
      </c>
      <c r="T1583" s="7">
        <f>Table1[[#This Row],[Profit]]/Table1[[#This Row],[Sales]]</f>
        <v>-0.19539473684210529</v>
      </c>
      <c r="U1583" s="2" t="s">
        <v>33</v>
      </c>
      <c r="V1583" s="2" t="s">
        <v>53</v>
      </c>
      <c r="W1583" s="2" t="s">
        <v>154</v>
      </c>
      <c r="X1583" s="2" t="s">
        <v>401</v>
      </c>
      <c r="Y1583" s="2">
        <v>43055</v>
      </c>
      <c r="Z1583" s="10">
        <v>42156</v>
      </c>
      <c r="AA1583" s="14" t="str">
        <f>TEXT(Table1[[#This Row],[Order Date]],"mmmm")</f>
        <v>June</v>
      </c>
      <c r="AB1583" s="8" t="str">
        <f>TEXT(Table1[[#This Row],[Order Date]],"yyyy")</f>
        <v>2015</v>
      </c>
      <c r="AC1583" s="10">
        <v>42157</v>
      </c>
      <c r="AD1583" s="2">
        <v>-2.3760000000000003</v>
      </c>
      <c r="AE1583" s="2">
        <v>2</v>
      </c>
      <c r="AF1583" s="2">
        <v>12.16</v>
      </c>
      <c r="AG1583" s="2">
        <v>89743</v>
      </c>
      <c r="AH1583" s="7" t="str">
        <f>IF(COUNTIF(Returns!$A$2:$A$1635,Orders!AG1583)&gt;0,"Returned","Not Returned")</f>
        <v>Not Returned</v>
      </c>
    </row>
    <row r="1584" spans="5:34" ht="12.75" customHeight="1" thickTop="1" thickBot="1" x14ac:dyDescent="0.3">
      <c r="E1584" s="11">
        <v>24045</v>
      </c>
      <c r="F1584" s="12" t="s">
        <v>25</v>
      </c>
      <c r="G1584" s="12">
        <v>0.04</v>
      </c>
      <c r="H1584" s="12">
        <v>55.99</v>
      </c>
      <c r="I1584" s="12">
        <v>1.25</v>
      </c>
      <c r="J1584" s="12">
        <v>2817</v>
      </c>
      <c r="K1584" s="7" t="str">
        <f>IF(COUNTIF(Table1[Customer ID],Table1[[#This Row],[Customer ID]])&gt;1,"Repeat Customer","One-Time Customer")</f>
        <v>Repeat Customer</v>
      </c>
      <c r="L1584" s="12" t="s">
        <v>2582</v>
      </c>
      <c r="M1584" s="12" t="s">
        <v>27</v>
      </c>
      <c r="N1584" s="12" t="s">
        <v>28</v>
      </c>
      <c r="O1584" s="12" t="s">
        <v>77</v>
      </c>
      <c r="P1584" s="12" t="s">
        <v>78</v>
      </c>
      <c r="Q1584" s="12" t="s">
        <v>51</v>
      </c>
      <c r="R1584" s="12" t="s">
        <v>2583</v>
      </c>
      <c r="S1584" s="12">
        <v>0.35</v>
      </c>
      <c r="T1584" s="7">
        <f>Table1[[#This Row],[Profit]]/Table1[[#This Row],[Sales]]</f>
        <v>-0.12416373000813229</v>
      </c>
      <c r="U1584" s="12" t="s">
        <v>33</v>
      </c>
      <c r="V1584" s="12" t="s">
        <v>53</v>
      </c>
      <c r="W1584" s="12" t="s">
        <v>154</v>
      </c>
      <c r="X1584" s="12" t="s">
        <v>401</v>
      </c>
      <c r="Y1584" s="12">
        <v>43055</v>
      </c>
      <c r="Z1584" s="13">
        <v>42156</v>
      </c>
      <c r="AA1584" s="14" t="str">
        <f>TEXT(Table1[[#This Row],[Order Date]],"mmmm")</f>
        <v>June</v>
      </c>
      <c r="AB1584" s="8" t="str">
        <f>TEXT(Table1[[#This Row],[Order Date]],"yyyy")</f>
        <v>2015</v>
      </c>
      <c r="AC1584" s="13">
        <v>42157</v>
      </c>
      <c r="AD1584" s="12">
        <v>-18.3216</v>
      </c>
      <c r="AE1584" s="12">
        <v>3</v>
      </c>
      <c r="AF1584" s="12">
        <v>147.56</v>
      </c>
      <c r="AG1584" s="12">
        <v>89743</v>
      </c>
      <c r="AH1584" s="7" t="str">
        <f>IF(COUNTIF(Returns!$A$2:$A$1635,Orders!AG1584)&gt;0,"Returned","Not Returned")</f>
        <v>Not Returned</v>
      </c>
    </row>
    <row r="1585" spans="5:34" ht="12.75" customHeight="1" thickTop="1" thickBot="1" x14ac:dyDescent="0.3">
      <c r="E1585" s="9">
        <v>24373</v>
      </c>
      <c r="F1585" s="2" t="s">
        <v>106</v>
      </c>
      <c r="G1585" s="2">
        <v>0.08</v>
      </c>
      <c r="H1585" s="2">
        <v>6.48</v>
      </c>
      <c r="I1585" s="2">
        <v>2.74</v>
      </c>
      <c r="J1585" s="2">
        <v>2820</v>
      </c>
      <c r="K1585" s="7" t="str">
        <f>IF(COUNTIF(Table1[Customer ID],Table1[[#This Row],[Customer ID]])&gt;1,"Repeat Customer","One-Time Customer")</f>
        <v>Repeat Customer</v>
      </c>
      <c r="L1585" s="2" t="s">
        <v>2584</v>
      </c>
      <c r="M1585" s="2" t="s">
        <v>49</v>
      </c>
      <c r="N1585" s="2" t="s">
        <v>40</v>
      </c>
      <c r="O1585" s="2" t="s">
        <v>77</v>
      </c>
      <c r="P1585" s="2" t="s">
        <v>180</v>
      </c>
      <c r="Q1585" s="2" t="s">
        <v>51</v>
      </c>
      <c r="R1585" s="2" t="s">
        <v>1662</v>
      </c>
      <c r="S1585" s="2">
        <v>0.71</v>
      </c>
      <c r="T1585" s="7">
        <f>Table1[[#This Row],[Profit]]/Table1[[#This Row],[Sales]]</f>
        <v>-0.72695285010555943</v>
      </c>
      <c r="U1585" s="2" t="s">
        <v>33</v>
      </c>
      <c r="V1585" s="2" t="s">
        <v>61</v>
      </c>
      <c r="W1585" s="2" t="s">
        <v>506</v>
      </c>
      <c r="X1585" s="2" t="s">
        <v>2585</v>
      </c>
      <c r="Y1585" s="2">
        <v>63129</v>
      </c>
      <c r="Z1585" s="10">
        <v>42134</v>
      </c>
      <c r="AA1585" s="14" t="str">
        <f>TEXT(Table1[[#This Row],[Order Date]],"mmmm")</f>
        <v>May</v>
      </c>
      <c r="AB1585" s="8" t="str">
        <f>TEXT(Table1[[#This Row],[Order Date]],"yyyy")</f>
        <v>2015</v>
      </c>
      <c r="AC1585" s="10">
        <v>42136</v>
      </c>
      <c r="AD1585" s="2">
        <v>-82.64</v>
      </c>
      <c r="AE1585" s="2">
        <v>18</v>
      </c>
      <c r="AF1585" s="2">
        <v>113.68</v>
      </c>
      <c r="AG1585" s="2">
        <v>87899</v>
      </c>
      <c r="AH1585" s="7" t="str">
        <f>IF(COUNTIF(Returns!$A$2:$A$1635,Orders!AG1585)&gt;0,"Returned","Not Returned")</f>
        <v>Not Returned</v>
      </c>
    </row>
    <row r="1586" spans="5:34" ht="12.75" customHeight="1" thickTop="1" thickBot="1" x14ac:dyDescent="0.3">
      <c r="E1586" s="11">
        <v>24746</v>
      </c>
      <c r="F1586" s="12" t="s">
        <v>37</v>
      </c>
      <c r="G1586" s="12">
        <v>0.1</v>
      </c>
      <c r="H1586" s="12">
        <v>22.01</v>
      </c>
      <c r="I1586" s="12">
        <v>5.53</v>
      </c>
      <c r="J1586" s="12">
        <v>2820</v>
      </c>
      <c r="K1586" s="7" t="str">
        <f>IF(COUNTIF(Table1[Customer ID],Table1[[#This Row],[Customer ID]])&gt;1,"Repeat Customer","One-Time Customer")</f>
        <v>Repeat Customer</v>
      </c>
      <c r="L1586" s="12" t="s">
        <v>2584</v>
      </c>
      <c r="M1586" s="12" t="s">
        <v>49</v>
      </c>
      <c r="N1586" s="12" t="s">
        <v>40</v>
      </c>
      <c r="O1586" s="12" t="s">
        <v>29</v>
      </c>
      <c r="P1586" s="12" t="s">
        <v>30</v>
      </c>
      <c r="Q1586" s="12" t="s">
        <v>51</v>
      </c>
      <c r="R1586" s="12" t="s">
        <v>2051</v>
      </c>
      <c r="S1586" s="12">
        <v>0.59</v>
      </c>
      <c r="T1586" s="7">
        <f>Table1[[#This Row],[Profit]]/Table1[[#This Row],[Sales]]</f>
        <v>0.1121206743566992</v>
      </c>
      <c r="U1586" s="12" t="s">
        <v>33</v>
      </c>
      <c r="V1586" s="12" t="s">
        <v>61</v>
      </c>
      <c r="W1586" s="12" t="s">
        <v>506</v>
      </c>
      <c r="X1586" s="12" t="s">
        <v>2585</v>
      </c>
      <c r="Y1586" s="12">
        <v>63129</v>
      </c>
      <c r="Z1586" s="13">
        <v>42018</v>
      </c>
      <c r="AA1586" s="14" t="str">
        <f>TEXT(Table1[[#This Row],[Order Date]],"mmmm")</f>
        <v>January</v>
      </c>
      <c r="AB1586" s="8" t="str">
        <f>TEXT(Table1[[#This Row],[Order Date]],"yyyy")</f>
        <v>2015</v>
      </c>
      <c r="AC1586" s="13">
        <v>42019</v>
      </c>
      <c r="AD1586" s="12">
        <v>31.59</v>
      </c>
      <c r="AE1586" s="12">
        <v>14</v>
      </c>
      <c r="AF1586" s="12">
        <v>281.75</v>
      </c>
      <c r="AG1586" s="12">
        <v>87900</v>
      </c>
      <c r="AH1586" s="7" t="str">
        <f>IF(COUNTIF(Returns!$A$2:$A$1635,Orders!AG1586)&gt;0,"Returned","Not Returned")</f>
        <v>Not Returned</v>
      </c>
    </row>
    <row r="1587" spans="5:34" ht="12.75" customHeight="1" thickTop="1" thickBot="1" x14ac:dyDescent="0.3">
      <c r="E1587" s="9">
        <v>23803</v>
      </c>
      <c r="F1587" s="2" t="s">
        <v>106</v>
      </c>
      <c r="G1587" s="2">
        <v>0.02</v>
      </c>
      <c r="H1587" s="2">
        <v>21.98</v>
      </c>
      <c r="I1587" s="2">
        <v>2.87</v>
      </c>
      <c r="J1587" s="2">
        <v>2823</v>
      </c>
      <c r="K1587" s="7" t="str">
        <f>IF(COUNTIF(Table1[Customer ID],Table1[[#This Row],[Customer ID]])&gt;1,"Repeat Customer","One-Time Customer")</f>
        <v>One-Time Customer</v>
      </c>
      <c r="L1587" s="2" t="s">
        <v>2586</v>
      </c>
      <c r="M1587" s="2" t="s">
        <v>49</v>
      </c>
      <c r="N1587" s="2" t="s">
        <v>28</v>
      </c>
      <c r="O1587" s="2" t="s">
        <v>29</v>
      </c>
      <c r="P1587" s="2" t="s">
        <v>30</v>
      </c>
      <c r="Q1587" s="2" t="s">
        <v>51</v>
      </c>
      <c r="R1587" s="2" t="s">
        <v>2587</v>
      </c>
      <c r="S1587" s="2">
        <v>0.55000000000000004</v>
      </c>
      <c r="T1587" s="7">
        <f>Table1[[#This Row],[Profit]]/Table1[[#This Row],[Sales]]</f>
        <v>0.69</v>
      </c>
      <c r="U1587" s="2" t="s">
        <v>33</v>
      </c>
      <c r="V1587" s="2" t="s">
        <v>34</v>
      </c>
      <c r="W1587" s="2" t="s">
        <v>533</v>
      </c>
      <c r="X1587" s="2" t="s">
        <v>2588</v>
      </c>
      <c r="Y1587" s="2">
        <v>89031</v>
      </c>
      <c r="Z1587" s="10">
        <v>42124</v>
      </c>
      <c r="AA1587" s="14" t="str">
        <f>TEXT(Table1[[#This Row],[Order Date]],"mmmm")</f>
        <v>April</v>
      </c>
      <c r="AB1587" s="8" t="str">
        <f>TEXT(Table1[[#This Row],[Order Date]],"yyyy")</f>
        <v>2015</v>
      </c>
      <c r="AC1587" s="10">
        <v>42126</v>
      </c>
      <c r="AD1587" s="2">
        <v>165.6345</v>
      </c>
      <c r="AE1587" s="2">
        <v>11</v>
      </c>
      <c r="AF1587" s="2">
        <v>240.05</v>
      </c>
      <c r="AG1587" s="2">
        <v>87240</v>
      </c>
      <c r="AH1587" s="7" t="str">
        <f>IF(COUNTIF(Returns!$A$2:$A$1635,Orders!AG1587)&gt;0,"Returned","Not Returned")</f>
        <v>Not Returned</v>
      </c>
    </row>
    <row r="1588" spans="5:34" ht="12.75" customHeight="1" thickTop="1" thickBot="1" x14ac:dyDescent="0.3">
      <c r="E1588" s="11">
        <v>22660</v>
      </c>
      <c r="F1588" s="12" t="s">
        <v>106</v>
      </c>
      <c r="G1588" s="12">
        <v>0.02</v>
      </c>
      <c r="H1588" s="12">
        <v>27.48</v>
      </c>
      <c r="I1588" s="12">
        <v>4</v>
      </c>
      <c r="J1588" s="12">
        <v>2825</v>
      </c>
      <c r="K1588" s="7" t="str">
        <f>IF(COUNTIF(Table1[Customer ID],Table1[[#This Row],[Customer ID]])&gt;1,"Repeat Customer","One-Time Customer")</f>
        <v>Repeat Customer</v>
      </c>
      <c r="L1588" s="12" t="s">
        <v>2589</v>
      </c>
      <c r="M1588" s="12" t="s">
        <v>49</v>
      </c>
      <c r="N1588" s="12" t="s">
        <v>114</v>
      </c>
      <c r="O1588" s="12" t="s">
        <v>77</v>
      </c>
      <c r="P1588" s="12" t="s">
        <v>180</v>
      </c>
      <c r="Q1588" s="12" t="s">
        <v>59</v>
      </c>
      <c r="R1588" s="12" t="s">
        <v>870</v>
      </c>
      <c r="S1588" s="12">
        <v>0.75</v>
      </c>
      <c r="T1588" s="7">
        <f>Table1[[#This Row],[Profit]]/Table1[[#This Row],[Sales]]</f>
        <v>0.22139662882696964</v>
      </c>
      <c r="U1588" s="12" t="s">
        <v>33</v>
      </c>
      <c r="V1588" s="12" t="s">
        <v>34</v>
      </c>
      <c r="W1588" s="12" t="s">
        <v>1741</v>
      </c>
      <c r="X1588" s="12" t="s">
        <v>2454</v>
      </c>
      <c r="Y1588" s="12">
        <v>83701</v>
      </c>
      <c r="Z1588" s="13">
        <v>42144</v>
      </c>
      <c r="AA1588" s="14" t="str">
        <f>TEXT(Table1[[#This Row],[Order Date]],"mmmm")</f>
        <v>May</v>
      </c>
      <c r="AB1588" s="8" t="str">
        <f>TEXT(Table1[[#This Row],[Order Date]],"yyyy")</f>
        <v>2015</v>
      </c>
      <c r="AC1588" s="13">
        <v>42151</v>
      </c>
      <c r="AD1588" s="12">
        <v>19.308000000000021</v>
      </c>
      <c r="AE1588" s="12">
        <v>3</v>
      </c>
      <c r="AF1588" s="12">
        <v>87.21</v>
      </c>
      <c r="AG1588" s="12">
        <v>89497</v>
      </c>
      <c r="AH1588" s="7" t="str">
        <f>IF(COUNTIF(Returns!$A$2:$A$1635,Orders!AG1588)&gt;0,"Returned","Not Returned")</f>
        <v>Not Returned</v>
      </c>
    </row>
    <row r="1589" spans="5:34" ht="12.75" customHeight="1" thickTop="1" thickBot="1" x14ac:dyDescent="0.3">
      <c r="E1589" s="9">
        <v>22661</v>
      </c>
      <c r="F1589" s="2" t="s">
        <v>106</v>
      </c>
      <c r="G1589" s="2">
        <v>0.08</v>
      </c>
      <c r="H1589" s="2">
        <v>10.06</v>
      </c>
      <c r="I1589" s="2">
        <v>2.06</v>
      </c>
      <c r="J1589" s="2">
        <v>2825</v>
      </c>
      <c r="K1589" s="7" t="str">
        <f>IF(COUNTIF(Table1[Customer ID],Table1[[#This Row],[Customer ID]])&gt;1,"Repeat Customer","One-Time Customer")</f>
        <v>Repeat Customer</v>
      </c>
      <c r="L1589" s="2" t="s">
        <v>2589</v>
      </c>
      <c r="M1589" s="2" t="s">
        <v>49</v>
      </c>
      <c r="N1589" s="2" t="s">
        <v>114</v>
      </c>
      <c r="O1589" s="2" t="s">
        <v>29</v>
      </c>
      <c r="P1589" s="2" t="s">
        <v>93</v>
      </c>
      <c r="Q1589" s="2" t="s">
        <v>31</v>
      </c>
      <c r="R1589" s="2" t="s">
        <v>280</v>
      </c>
      <c r="S1589" s="2">
        <v>0.39</v>
      </c>
      <c r="T1589" s="7">
        <f>Table1[[#This Row],[Profit]]/Table1[[#This Row],[Sales]]</f>
        <v>8.2191780821917037E-3</v>
      </c>
      <c r="U1589" s="2" t="s">
        <v>33</v>
      </c>
      <c r="V1589" s="2" t="s">
        <v>34</v>
      </c>
      <c r="W1589" s="2" t="s">
        <v>1741</v>
      </c>
      <c r="X1589" s="2" t="s">
        <v>2454</v>
      </c>
      <c r="Y1589" s="2">
        <v>83701</v>
      </c>
      <c r="Z1589" s="10">
        <v>42144</v>
      </c>
      <c r="AA1589" s="14" t="str">
        <f>TEXT(Table1[[#This Row],[Order Date]],"mmmm")</f>
        <v>May</v>
      </c>
      <c r="AB1589" s="8" t="str">
        <f>TEXT(Table1[[#This Row],[Order Date]],"yyyy")</f>
        <v>2015</v>
      </c>
      <c r="AC1589" s="10">
        <v>42148</v>
      </c>
      <c r="AD1589" s="2">
        <v>0.32999999999999691</v>
      </c>
      <c r="AE1589" s="2">
        <v>4</v>
      </c>
      <c r="AF1589" s="2">
        <v>40.15</v>
      </c>
      <c r="AG1589" s="2">
        <v>89497</v>
      </c>
      <c r="AH1589" s="7" t="str">
        <f>IF(COUNTIF(Returns!$A$2:$A$1635,Orders!AG1589)&gt;0,"Returned","Not Returned")</f>
        <v>Not Returned</v>
      </c>
    </row>
    <row r="1590" spans="5:34" ht="12.75" customHeight="1" thickTop="1" thickBot="1" x14ac:dyDescent="0.3">
      <c r="E1590" s="11">
        <v>24607</v>
      </c>
      <c r="F1590" s="12" t="s">
        <v>25</v>
      </c>
      <c r="G1590" s="12">
        <v>0.05</v>
      </c>
      <c r="H1590" s="12">
        <v>11.29</v>
      </c>
      <c r="I1590" s="12">
        <v>5.03</v>
      </c>
      <c r="J1590" s="12">
        <v>2828</v>
      </c>
      <c r="K1590" s="7" t="str">
        <f>IF(COUNTIF(Table1[Customer ID],Table1[[#This Row],[Customer ID]])&gt;1,"Repeat Customer","One-Time Customer")</f>
        <v>Repeat Customer</v>
      </c>
      <c r="L1590" s="12" t="s">
        <v>2590</v>
      </c>
      <c r="M1590" s="12" t="s">
        <v>49</v>
      </c>
      <c r="N1590" s="12" t="s">
        <v>28</v>
      </c>
      <c r="O1590" s="12" t="s">
        <v>29</v>
      </c>
      <c r="P1590" s="12" t="s">
        <v>141</v>
      </c>
      <c r="Q1590" s="12" t="s">
        <v>59</v>
      </c>
      <c r="R1590" s="12" t="s">
        <v>1453</v>
      </c>
      <c r="S1590" s="12">
        <v>0.59</v>
      </c>
      <c r="T1590" s="7">
        <f>Table1[[#This Row],[Profit]]/Table1[[#This Row],[Sales]]</f>
        <v>-0.38978554057041787</v>
      </c>
      <c r="U1590" s="12" t="s">
        <v>33</v>
      </c>
      <c r="V1590" s="12" t="s">
        <v>34</v>
      </c>
      <c r="W1590" s="12" t="s">
        <v>45</v>
      </c>
      <c r="X1590" s="12" t="s">
        <v>2591</v>
      </c>
      <c r="Y1590" s="12">
        <v>92243</v>
      </c>
      <c r="Z1590" s="13">
        <v>42054</v>
      </c>
      <c r="AA1590" s="14" t="str">
        <f>TEXT(Table1[[#This Row],[Order Date]],"mmmm")</f>
        <v>February</v>
      </c>
      <c r="AB1590" s="8" t="str">
        <f>TEXT(Table1[[#This Row],[Order Date]],"yyyy")</f>
        <v>2015</v>
      </c>
      <c r="AC1590" s="13">
        <v>42056</v>
      </c>
      <c r="AD1590" s="12">
        <v>-35.26</v>
      </c>
      <c r="AE1590" s="12">
        <v>8</v>
      </c>
      <c r="AF1590" s="12">
        <v>90.46</v>
      </c>
      <c r="AG1590" s="12">
        <v>87720</v>
      </c>
      <c r="AH1590" s="7" t="str">
        <f>IF(COUNTIF(Returns!$A$2:$A$1635,Orders!AG1590)&gt;0,"Returned","Not Returned")</f>
        <v>Not Returned</v>
      </c>
    </row>
    <row r="1591" spans="5:34" ht="12.75" customHeight="1" thickTop="1" thickBot="1" x14ac:dyDescent="0.3">
      <c r="E1591" s="9">
        <v>23431</v>
      </c>
      <c r="F1591" s="2" t="s">
        <v>56</v>
      </c>
      <c r="G1591" s="2">
        <v>7.0000000000000007E-2</v>
      </c>
      <c r="H1591" s="2">
        <v>39.479999999999997</v>
      </c>
      <c r="I1591" s="2">
        <v>1.99</v>
      </c>
      <c r="J1591" s="2">
        <v>2828</v>
      </c>
      <c r="K1591" s="7" t="str">
        <f>IF(COUNTIF(Table1[Customer ID],Table1[[#This Row],[Customer ID]])&gt;1,"Repeat Customer","One-Time Customer")</f>
        <v>Repeat Customer</v>
      </c>
      <c r="L1591" s="2" t="s">
        <v>2590</v>
      </c>
      <c r="M1591" s="2" t="s">
        <v>49</v>
      </c>
      <c r="N1591" s="2" t="s">
        <v>28</v>
      </c>
      <c r="O1591" s="2" t="s">
        <v>77</v>
      </c>
      <c r="P1591" s="2" t="s">
        <v>180</v>
      </c>
      <c r="Q1591" s="2" t="s">
        <v>51</v>
      </c>
      <c r="R1591" s="2" t="s">
        <v>705</v>
      </c>
      <c r="S1591" s="2">
        <v>0.54</v>
      </c>
      <c r="T1591" s="7">
        <f>Table1[[#This Row],[Profit]]/Table1[[#This Row],[Sales]]</f>
        <v>0.69</v>
      </c>
      <c r="U1591" s="2" t="s">
        <v>33</v>
      </c>
      <c r="V1591" s="2" t="s">
        <v>34</v>
      </c>
      <c r="W1591" s="2" t="s">
        <v>45</v>
      </c>
      <c r="X1591" s="2" t="s">
        <v>2591</v>
      </c>
      <c r="Y1591" s="2">
        <v>92243</v>
      </c>
      <c r="Z1591" s="10">
        <v>42156</v>
      </c>
      <c r="AA1591" s="14" t="str">
        <f>TEXT(Table1[[#This Row],[Order Date]],"mmmm")</f>
        <v>June</v>
      </c>
      <c r="AB1591" s="8" t="str">
        <f>TEXT(Table1[[#This Row],[Order Date]],"yyyy")</f>
        <v>2015</v>
      </c>
      <c r="AC1591" s="10">
        <v>42157</v>
      </c>
      <c r="AD1591" s="2">
        <v>322.25069999999994</v>
      </c>
      <c r="AE1591" s="2">
        <v>12</v>
      </c>
      <c r="AF1591" s="2">
        <v>467.03</v>
      </c>
      <c r="AG1591" s="2">
        <v>87721</v>
      </c>
      <c r="AH1591" s="7" t="str">
        <f>IF(COUNTIF(Returns!$A$2:$A$1635,Orders!AG1591)&gt;0,"Returned","Not Returned")</f>
        <v>Not Returned</v>
      </c>
    </row>
    <row r="1592" spans="5:34" ht="12.75" customHeight="1" thickTop="1" thickBot="1" x14ac:dyDescent="0.3">
      <c r="E1592" s="11">
        <v>20594</v>
      </c>
      <c r="F1592" s="12" t="s">
        <v>37</v>
      </c>
      <c r="G1592" s="12">
        <v>0.03</v>
      </c>
      <c r="H1592" s="12">
        <v>140.97999999999999</v>
      </c>
      <c r="I1592" s="12">
        <v>36.090000000000003</v>
      </c>
      <c r="J1592" s="12">
        <v>2833</v>
      </c>
      <c r="K1592" s="7" t="str">
        <f>IF(COUNTIF(Table1[Customer ID],Table1[[#This Row],[Customer ID]])&gt;1,"Repeat Customer","One-Time Customer")</f>
        <v>Repeat Customer</v>
      </c>
      <c r="L1592" s="12" t="s">
        <v>2592</v>
      </c>
      <c r="M1592" s="12" t="s">
        <v>39</v>
      </c>
      <c r="N1592" s="12" t="s">
        <v>58</v>
      </c>
      <c r="O1592" s="12" t="s">
        <v>41</v>
      </c>
      <c r="P1592" s="12" t="s">
        <v>191</v>
      </c>
      <c r="Q1592" s="12" t="s">
        <v>121</v>
      </c>
      <c r="R1592" s="12" t="s">
        <v>1347</v>
      </c>
      <c r="S1592" s="12">
        <v>0.77</v>
      </c>
      <c r="T1592" s="7">
        <f>Table1[[#This Row],[Profit]]/Table1[[#This Row],[Sales]]</f>
        <v>-0.36382451010988653</v>
      </c>
      <c r="U1592" s="12" t="s">
        <v>33</v>
      </c>
      <c r="V1592" s="12" t="s">
        <v>61</v>
      </c>
      <c r="W1592" s="12" t="s">
        <v>62</v>
      </c>
      <c r="X1592" s="12" t="s">
        <v>2593</v>
      </c>
      <c r="Y1592" s="12">
        <v>55076</v>
      </c>
      <c r="Z1592" s="13">
        <v>42088</v>
      </c>
      <c r="AA1592" s="14" t="str">
        <f>TEXT(Table1[[#This Row],[Order Date]],"mmmm")</f>
        <v>March</v>
      </c>
      <c r="AB1592" s="8" t="str">
        <f>TEXT(Table1[[#This Row],[Order Date]],"yyyy")</f>
        <v>2015</v>
      </c>
      <c r="AC1592" s="13">
        <v>42090</v>
      </c>
      <c r="AD1592" s="12">
        <v>-221.5</v>
      </c>
      <c r="AE1592" s="12">
        <v>4</v>
      </c>
      <c r="AF1592" s="12">
        <v>608.80999999999995</v>
      </c>
      <c r="AG1592" s="12">
        <v>91030</v>
      </c>
      <c r="AH1592" s="7" t="str">
        <f>IF(COUNTIF(Returns!$A$2:$A$1635,Orders!AG1592)&gt;0,"Returned","Not Returned")</f>
        <v>Not Returned</v>
      </c>
    </row>
    <row r="1593" spans="5:34" ht="12.75" customHeight="1" thickTop="1" thickBot="1" x14ac:dyDescent="0.3">
      <c r="E1593" s="9">
        <v>20595</v>
      </c>
      <c r="F1593" s="2" t="s">
        <v>37</v>
      </c>
      <c r="G1593" s="2">
        <v>0.08</v>
      </c>
      <c r="H1593" s="2">
        <v>65.989999999999995</v>
      </c>
      <c r="I1593" s="2">
        <v>8.99</v>
      </c>
      <c r="J1593" s="2">
        <v>2833</v>
      </c>
      <c r="K1593" s="7" t="str">
        <f>IF(COUNTIF(Table1[Customer ID],Table1[[#This Row],[Customer ID]])&gt;1,"Repeat Customer","One-Time Customer")</f>
        <v>Repeat Customer</v>
      </c>
      <c r="L1593" s="2" t="s">
        <v>2592</v>
      </c>
      <c r="M1593" s="2" t="s">
        <v>49</v>
      </c>
      <c r="N1593" s="2" t="s">
        <v>58</v>
      </c>
      <c r="O1593" s="2" t="s">
        <v>77</v>
      </c>
      <c r="P1593" s="2" t="s">
        <v>78</v>
      </c>
      <c r="Q1593" s="2" t="s">
        <v>59</v>
      </c>
      <c r="R1593" s="2" t="s">
        <v>615</v>
      </c>
      <c r="S1593" s="2">
        <v>0.56000000000000005</v>
      </c>
      <c r="T1593" s="7">
        <f>Table1[[#This Row],[Profit]]/Table1[[#This Row],[Sales]]</f>
        <v>0.25519348016967386</v>
      </c>
      <c r="U1593" s="2" t="s">
        <v>33</v>
      </c>
      <c r="V1593" s="2" t="s">
        <v>61</v>
      </c>
      <c r="W1593" s="2" t="s">
        <v>62</v>
      </c>
      <c r="X1593" s="2" t="s">
        <v>2593</v>
      </c>
      <c r="Y1593" s="2">
        <v>55076</v>
      </c>
      <c r="Z1593" s="10">
        <v>42088</v>
      </c>
      <c r="AA1593" s="14" t="str">
        <f>TEXT(Table1[[#This Row],[Order Date]],"mmmm")</f>
        <v>March</v>
      </c>
      <c r="AB1593" s="8" t="str">
        <f>TEXT(Table1[[#This Row],[Order Date]],"yyyy")</f>
        <v>2015</v>
      </c>
      <c r="AC1593" s="10">
        <v>42089</v>
      </c>
      <c r="AD1593" s="2">
        <v>206.352</v>
      </c>
      <c r="AE1593" s="2">
        <v>15</v>
      </c>
      <c r="AF1593" s="2">
        <v>808.61</v>
      </c>
      <c r="AG1593" s="2">
        <v>91030</v>
      </c>
      <c r="AH1593" s="7" t="str">
        <f>IF(COUNTIF(Returns!$A$2:$A$1635,Orders!AG1593)&gt;0,"Returned","Not Returned")</f>
        <v>Not Returned</v>
      </c>
    </row>
    <row r="1594" spans="5:34" ht="12.75" customHeight="1" thickTop="1" thickBot="1" x14ac:dyDescent="0.3">
      <c r="E1594" s="11">
        <v>19191</v>
      </c>
      <c r="F1594" s="12" t="s">
        <v>25</v>
      </c>
      <c r="G1594" s="12">
        <v>7.0000000000000007E-2</v>
      </c>
      <c r="H1594" s="12">
        <v>51.98</v>
      </c>
      <c r="I1594" s="12">
        <v>10.17</v>
      </c>
      <c r="J1594" s="12">
        <v>2837</v>
      </c>
      <c r="K1594" s="7" t="str">
        <f>IF(COUNTIF(Table1[Customer ID],Table1[[#This Row],[Customer ID]])&gt;1,"Repeat Customer","One-Time Customer")</f>
        <v>Repeat Customer</v>
      </c>
      <c r="L1594" s="12" t="s">
        <v>2594</v>
      </c>
      <c r="M1594" s="12" t="s">
        <v>49</v>
      </c>
      <c r="N1594" s="12" t="s">
        <v>40</v>
      </c>
      <c r="O1594" s="12" t="s">
        <v>77</v>
      </c>
      <c r="P1594" s="12" t="s">
        <v>85</v>
      </c>
      <c r="Q1594" s="12" t="s">
        <v>86</v>
      </c>
      <c r="R1594" s="12" t="s">
        <v>1142</v>
      </c>
      <c r="S1594" s="12">
        <v>0.37</v>
      </c>
      <c r="T1594" s="7">
        <f>Table1[[#This Row],[Profit]]/Table1[[#This Row],[Sales]]</f>
        <v>0.69</v>
      </c>
      <c r="U1594" s="12" t="s">
        <v>33</v>
      </c>
      <c r="V1594" s="12" t="s">
        <v>61</v>
      </c>
      <c r="W1594" s="12" t="s">
        <v>304</v>
      </c>
      <c r="X1594" s="12" t="s">
        <v>2595</v>
      </c>
      <c r="Y1594" s="12">
        <v>74133</v>
      </c>
      <c r="Z1594" s="13">
        <v>42071</v>
      </c>
      <c r="AA1594" s="14" t="str">
        <f>TEXT(Table1[[#This Row],[Order Date]],"mmmm")</f>
        <v>March</v>
      </c>
      <c r="AB1594" s="8" t="str">
        <f>TEXT(Table1[[#This Row],[Order Date]],"yyyy")</f>
        <v>2015</v>
      </c>
      <c r="AC1594" s="13">
        <v>42073</v>
      </c>
      <c r="AD1594" s="12">
        <v>439.78529999999995</v>
      </c>
      <c r="AE1594" s="12">
        <v>13</v>
      </c>
      <c r="AF1594" s="12">
        <v>637.37</v>
      </c>
      <c r="AG1594" s="12">
        <v>89801</v>
      </c>
      <c r="AH1594" s="7" t="str">
        <f>IF(COUNTIF(Returns!$A$2:$A$1635,Orders!AG1594)&gt;0,"Returned","Not Returned")</f>
        <v>Not Returned</v>
      </c>
    </row>
    <row r="1595" spans="5:34" ht="12.75" customHeight="1" thickTop="1" thickBot="1" x14ac:dyDescent="0.3">
      <c r="E1595" s="9">
        <v>19192</v>
      </c>
      <c r="F1595" s="2" t="s">
        <v>25</v>
      </c>
      <c r="G1595" s="2">
        <v>0.1</v>
      </c>
      <c r="H1595" s="2">
        <v>80.97</v>
      </c>
      <c r="I1595" s="2">
        <v>33.6</v>
      </c>
      <c r="J1595" s="2">
        <v>2837</v>
      </c>
      <c r="K1595" s="7" t="str">
        <f>IF(COUNTIF(Table1[Customer ID],Table1[[#This Row],[Customer ID]])&gt;1,"Repeat Customer","One-Time Customer")</f>
        <v>Repeat Customer</v>
      </c>
      <c r="L1595" s="2" t="s">
        <v>2594</v>
      </c>
      <c r="M1595" s="2" t="s">
        <v>39</v>
      </c>
      <c r="N1595" s="2" t="s">
        <v>40</v>
      </c>
      <c r="O1595" s="2" t="s">
        <v>77</v>
      </c>
      <c r="P1595" s="2" t="s">
        <v>85</v>
      </c>
      <c r="Q1595" s="2" t="s">
        <v>43</v>
      </c>
      <c r="R1595" s="2" t="s">
        <v>2032</v>
      </c>
      <c r="S1595" s="2">
        <v>0.37</v>
      </c>
      <c r="T1595" s="7">
        <f>Table1[[#This Row],[Profit]]/Table1[[#This Row],[Sales]]</f>
        <v>-0.6437685217091661</v>
      </c>
      <c r="U1595" s="2" t="s">
        <v>33</v>
      </c>
      <c r="V1595" s="2" t="s">
        <v>61</v>
      </c>
      <c r="W1595" s="2" t="s">
        <v>304</v>
      </c>
      <c r="X1595" s="2" t="s">
        <v>2595</v>
      </c>
      <c r="Y1595" s="2">
        <v>74133</v>
      </c>
      <c r="Z1595" s="10">
        <v>42071</v>
      </c>
      <c r="AA1595" s="14" t="str">
        <f>TEXT(Table1[[#This Row],[Order Date]],"mmmm")</f>
        <v>March</v>
      </c>
      <c r="AB1595" s="8" t="str">
        <f>TEXT(Table1[[#This Row],[Order Date]],"yyyy")</f>
        <v>2015</v>
      </c>
      <c r="AC1595" s="10">
        <v>42074</v>
      </c>
      <c r="AD1595" s="2">
        <v>-149.4573</v>
      </c>
      <c r="AE1595" s="2">
        <v>3</v>
      </c>
      <c r="AF1595" s="2">
        <v>232.16</v>
      </c>
      <c r="AG1595" s="2">
        <v>89801</v>
      </c>
      <c r="AH1595" s="7" t="str">
        <f>IF(COUNTIF(Returns!$A$2:$A$1635,Orders!AG1595)&gt;0,"Returned","Not Returned")</f>
        <v>Not Returned</v>
      </c>
    </row>
    <row r="1596" spans="5:34" ht="12.75" customHeight="1" thickTop="1" thickBot="1" x14ac:dyDescent="0.3">
      <c r="E1596" s="11">
        <v>18416</v>
      </c>
      <c r="F1596" s="12" t="s">
        <v>25</v>
      </c>
      <c r="G1596" s="12">
        <v>0</v>
      </c>
      <c r="H1596" s="12">
        <v>21.98</v>
      </c>
      <c r="I1596" s="12">
        <v>2.87</v>
      </c>
      <c r="J1596" s="12">
        <v>2840</v>
      </c>
      <c r="K1596" s="7" t="str">
        <f>IF(COUNTIF(Table1[Customer ID],Table1[[#This Row],[Customer ID]])&gt;1,"Repeat Customer","One-Time Customer")</f>
        <v>Repeat Customer</v>
      </c>
      <c r="L1596" s="12" t="s">
        <v>2596</v>
      </c>
      <c r="M1596" s="12" t="s">
        <v>49</v>
      </c>
      <c r="N1596" s="12" t="s">
        <v>28</v>
      </c>
      <c r="O1596" s="12" t="s">
        <v>29</v>
      </c>
      <c r="P1596" s="12" t="s">
        <v>30</v>
      </c>
      <c r="Q1596" s="12" t="s">
        <v>51</v>
      </c>
      <c r="R1596" s="12" t="s">
        <v>2587</v>
      </c>
      <c r="S1596" s="12">
        <v>0.55000000000000004</v>
      </c>
      <c r="T1596" s="7">
        <f>Table1[[#This Row],[Profit]]/Table1[[#This Row],[Sales]]</f>
        <v>5.8595117073577195E-2</v>
      </c>
      <c r="U1596" s="12" t="s">
        <v>33</v>
      </c>
      <c r="V1596" s="12" t="s">
        <v>136</v>
      </c>
      <c r="W1596" s="12" t="s">
        <v>362</v>
      </c>
      <c r="X1596" s="12" t="s">
        <v>2597</v>
      </c>
      <c r="Y1596" s="12">
        <v>33161</v>
      </c>
      <c r="Z1596" s="13">
        <v>42082</v>
      </c>
      <c r="AA1596" s="14" t="str">
        <f>TEXT(Table1[[#This Row],[Order Date]],"mmmm")</f>
        <v>March</v>
      </c>
      <c r="AB1596" s="8" t="str">
        <f>TEXT(Table1[[#This Row],[Order Date]],"yyyy")</f>
        <v>2015</v>
      </c>
      <c r="AC1596" s="13">
        <v>42083</v>
      </c>
      <c r="AD1596" s="12">
        <v>21.095999999999997</v>
      </c>
      <c r="AE1596" s="12">
        <v>16</v>
      </c>
      <c r="AF1596" s="12">
        <v>360.03</v>
      </c>
      <c r="AG1596" s="12">
        <v>87884</v>
      </c>
      <c r="AH1596" s="7" t="str">
        <f>IF(COUNTIF(Returns!$A$2:$A$1635,Orders!AG1596)&gt;0,"Returned","Not Returned")</f>
        <v>Not Returned</v>
      </c>
    </row>
    <row r="1597" spans="5:34" ht="12.75" customHeight="1" thickTop="1" thickBot="1" x14ac:dyDescent="0.3">
      <c r="E1597" s="9">
        <v>18419</v>
      </c>
      <c r="F1597" s="2" t="s">
        <v>56</v>
      </c>
      <c r="G1597" s="2">
        <v>0.05</v>
      </c>
      <c r="H1597" s="2">
        <v>15.68</v>
      </c>
      <c r="I1597" s="2">
        <v>3.73</v>
      </c>
      <c r="J1597" s="2">
        <v>2840</v>
      </c>
      <c r="K1597" s="7" t="str">
        <f>IF(COUNTIF(Table1[Customer ID],Table1[[#This Row],[Customer ID]])&gt;1,"Repeat Customer","One-Time Customer")</f>
        <v>Repeat Customer</v>
      </c>
      <c r="L1597" s="2" t="s">
        <v>2596</v>
      </c>
      <c r="M1597" s="2" t="s">
        <v>49</v>
      </c>
      <c r="N1597" s="2" t="s">
        <v>28</v>
      </c>
      <c r="O1597" s="2" t="s">
        <v>41</v>
      </c>
      <c r="P1597" s="2" t="s">
        <v>50</v>
      </c>
      <c r="Q1597" s="2" t="s">
        <v>51</v>
      </c>
      <c r="R1597" s="2" t="s">
        <v>2380</v>
      </c>
      <c r="S1597" s="2">
        <v>0.46</v>
      </c>
      <c r="T1597" s="7">
        <f>Table1[[#This Row],[Profit]]/Table1[[#This Row],[Sales]]</f>
        <v>4.4868581977616255</v>
      </c>
      <c r="U1597" s="2" t="s">
        <v>33</v>
      </c>
      <c r="V1597" s="2" t="s">
        <v>136</v>
      </c>
      <c r="W1597" s="2" t="s">
        <v>362</v>
      </c>
      <c r="X1597" s="2" t="s">
        <v>2597</v>
      </c>
      <c r="Y1597" s="2">
        <v>33161</v>
      </c>
      <c r="Z1597" s="10">
        <v>42166</v>
      </c>
      <c r="AA1597" s="14" t="str">
        <f>TEXT(Table1[[#This Row],[Order Date]],"mmmm")</f>
        <v>June</v>
      </c>
      <c r="AB1597" s="8" t="str">
        <f>TEXT(Table1[[#This Row],[Order Date]],"yyyy")</f>
        <v>2015</v>
      </c>
      <c r="AC1597" s="10">
        <v>42168</v>
      </c>
      <c r="AD1597" s="2">
        <v>1166.6280000000002</v>
      </c>
      <c r="AE1597" s="2">
        <v>17</v>
      </c>
      <c r="AF1597" s="2">
        <v>260.01</v>
      </c>
      <c r="AG1597" s="2">
        <v>87885</v>
      </c>
      <c r="AH1597" s="7" t="str">
        <f>IF(COUNTIF(Returns!$A$2:$A$1635,Orders!AG1597)&gt;0,"Returned","Not Returned")</f>
        <v>Not Returned</v>
      </c>
    </row>
    <row r="1598" spans="5:34" ht="12.75" customHeight="1" thickTop="1" thickBot="1" x14ac:dyDescent="0.3">
      <c r="E1598" s="11">
        <v>18420</v>
      </c>
      <c r="F1598" s="12" t="s">
        <v>56</v>
      </c>
      <c r="G1598" s="12">
        <v>0</v>
      </c>
      <c r="H1598" s="12">
        <v>14.98</v>
      </c>
      <c r="I1598" s="12">
        <v>8.99</v>
      </c>
      <c r="J1598" s="12">
        <v>2840</v>
      </c>
      <c r="K1598" s="7" t="str">
        <f>IF(COUNTIF(Table1[Customer ID],Table1[[#This Row],[Customer ID]])&gt;1,"Repeat Customer","One-Time Customer")</f>
        <v>Repeat Customer</v>
      </c>
      <c r="L1598" s="12" t="s">
        <v>2596</v>
      </c>
      <c r="M1598" s="12" t="s">
        <v>49</v>
      </c>
      <c r="N1598" s="12" t="s">
        <v>28</v>
      </c>
      <c r="O1598" s="12" t="s">
        <v>41</v>
      </c>
      <c r="P1598" s="12" t="s">
        <v>50</v>
      </c>
      <c r="Q1598" s="12" t="s">
        <v>51</v>
      </c>
      <c r="R1598" s="12" t="s">
        <v>2598</v>
      </c>
      <c r="S1598" s="12">
        <v>0.39</v>
      </c>
      <c r="T1598" s="7">
        <f>Table1[[#This Row],[Profit]]/Table1[[#This Row],[Sales]]</f>
        <v>-0.14830417473245916</v>
      </c>
      <c r="U1598" s="12" t="s">
        <v>33</v>
      </c>
      <c r="V1598" s="12" t="s">
        <v>136</v>
      </c>
      <c r="W1598" s="12" t="s">
        <v>362</v>
      </c>
      <c r="X1598" s="12" t="s">
        <v>2597</v>
      </c>
      <c r="Y1598" s="12">
        <v>33161</v>
      </c>
      <c r="Z1598" s="13">
        <v>42166</v>
      </c>
      <c r="AA1598" s="14" t="str">
        <f>TEXT(Table1[[#This Row],[Order Date]],"mmmm")</f>
        <v>June</v>
      </c>
      <c r="AB1598" s="8" t="str">
        <f>TEXT(Table1[[#This Row],[Order Date]],"yyyy")</f>
        <v>2015</v>
      </c>
      <c r="AC1598" s="13">
        <v>42167</v>
      </c>
      <c r="AD1598" s="12">
        <v>-40.604199999999999</v>
      </c>
      <c r="AE1598" s="12">
        <v>18</v>
      </c>
      <c r="AF1598" s="12">
        <v>273.79000000000002</v>
      </c>
      <c r="AG1598" s="12">
        <v>87885</v>
      </c>
      <c r="AH1598" s="7" t="str">
        <f>IF(COUNTIF(Returns!$A$2:$A$1635,Orders!AG1598)&gt;0,"Returned","Not Returned")</f>
        <v>Not Returned</v>
      </c>
    </row>
    <row r="1599" spans="5:34" ht="12.75" customHeight="1" thickTop="1" thickBot="1" x14ac:dyDescent="0.3">
      <c r="E1599" s="9">
        <v>18421</v>
      </c>
      <c r="F1599" s="2" t="s">
        <v>56</v>
      </c>
      <c r="G1599" s="2">
        <v>0.02</v>
      </c>
      <c r="H1599" s="2">
        <v>38.76</v>
      </c>
      <c r="I1599" s="2">
        <v>13.26</v>
      </c>
      <c r="J1599" s="2">
        <v>2840</v>
      </c>
      <c r="K1599" s="7" t="str">
        <f>IF(COUNTIF(Table1[Customer ID],Table1[[#This Row],[Customer ID]])&gt;1,"Repeat Customer","One-Time Customer")</f>
        <v>Repeat Customer</v>
      </c>
      <c r="L1599" s="2" t="s">
        <v>2596</v>
      </c>
      <c r="M1599" s="2" t="s">
        <v>49</v>
      </c>
      <c r="N1599" s="2" t="s">
        <v>28</v>
      </c>
      <c r="O1599" s="2" t="s">
        <v>29</v>
      </c>
      <c r="P1599" s="2" t="s">
        <v>93</v>
      </c>
      <c r="Q1599" s="2" t="s">
        <v>59</v>
      </c>
      <c r="R1599" s="2" t="s">
        <v>2599</v>
      </c>
      <c r="S1599" s="2">
        <v>0.36</v>
      </c>
      <c r="T1599" s="7">
        <f>Table1[[#This Row],[Profit]]/Table1[[#This Row],[Sales]]</f>
        <v>-6.5908561183325869</v>
      </c>
      <c r="U1599" s="2" t="s">
        <v>33</v>
      </c>
      <c r="V1599" s="2" t="s">
        <v>136</v>
      </c>
      <c r="W1599" s="2" t="s">
        <v>362</v>
      </c>
      <c r="X1599" s="2" t="s">
        <v>2597</v>
      </c>
      <c r="Y1599" s="2">
        <v>33161</v>
      </c>
      <c r="Z1599" s="10">
        <v>42166</v>
      </c>
      <c r="AA1599" s="14" t="str">
        <f>TEXT(Table1[[#This Row],[Order Date]],"mmmm")</f>
        <v>June</v>
      </c>
      <c r="AB1599" s="8" t="str">
        <f>TEXT(Table1[[#This Row],[Order Date]],"yyyy")</f>
        <v>2015</v>
      </c>
      <c r="AC1599" s="10">
        <v>42167</v>
      </c>
      <c r="AD1599" s="2">
        <v>-294.084</v>
      </c>
      <c r="AE1599" s="2">
        <v>1</v>
      </c>
      <c r="AF1599" s="2">
        <v>44.62</v>
      </c>
      <c r="AG1599" s="2">
        <v>87885</v>
      </c>
      <c r="AH1599" s="7" t="str">
        <f>IF(COUNTIF(Returns!$A$2:$A$1635,Orders!AG1599)&gt;0,"Returned","Not Returned")</f>
        <v>Not Returned</v>
      </c>
    </row>
    <row r="1600" spans="5:34" ht="12.75" customHeight="1" thickTop="1" thickBot="1" x14ac:dyDescent="0.3">
      <c r="E1600" s="11">
        <v>21855</v>
      </c>
      <c r="F1600" s="12" t="s">
        <v>37</v>
      </c>
      <c r="G1600" s="12">
        <v>0.04</v>
      </c>
      <c r="H1600" s="12">
        <v>90.48</v>
      </c>
      <c r="I1600" s="12">
        <v>19.989999999999998</v>
      </c>
      <c r="J1600" s="12">
        <v>2847</v>
      </c>
      <c r="K1600" s="7" t="str">
        <f>IF(COUNTIF(Table1[Customer ID],Table1[[#This Row],[Customer ID]])&gt;1,"Repeat Customer","One-Time Customer")</f>
        <v>Repeat Customer</v>
      </c>
      <c r="L1600" s="12" t="s">
        <v>2600</v>
      </c>
      <c r="M1600" s="12" t="s">
        <v>49</v>
      </c>
      <c r="N1600" s="12" t="s">
        <v>28</v>
      </c>
      <c r="O1600" s="12" t="s">
        <v>29</v>
      </c>
      <c r="P1600" s="12" t="s">
        <v>69</v>
      </c>
      <c r="Q1600" s="12" t="s">
        <v>59</v>
      </c>
      <c r="R1600" s="12" t="s">
        <v>1840</v>
      </c>
      <c r="S1600" s="12">
        <v>0.4</v>
      </c>
      <c r="T1600" s="7">
        <f>Table1[[#This Row],[Profit]]/Table1[[#This Row],[Sales]]</f>
        <v>0.20680166765932104</v>
      </c>
      <c r="U1600" s="12" t="s">
        <v>33</v>
      </c>
      <c r="V1600" s="12" t="s">
        <v>136</v>
      </c>
      <c r="W1600" s="12" t="s">
        <v>244</v>
      </c>
      <c r="X1600" s="12" t="s">
        <v>2601</v>
      </c>
      <c r="Y1600" s="12">
        <v>38017</v>
      </c>
      <c r="Z1600" s="13">
        <v>42103</v>
      </c>
      <c r="AA1600" s="14" t="str">
        <f>TEXT(Table1[[#This Row],[Order Date]],"mmmm")</f>
        <v>April</v>
      </c>
      <c r="AB1600" s="8" t="str">
        <f>TEXT(Table1[[#This Row],[Order Date]],"yyyy")</f>
        <v>2015</v>
      </c>
      <c r="AC1600" s="13">
        <v>42105</v>
      </c>
      <c r="AD1600" s="12">
        <v>55.555199999999999</v>
      </c>
      <c r="AE1600" s="12">
        <v>3</v>
      </c>
      <c r="AF1600" s="12">
        <v>268.64</v>
      </c>
      <c r="AG1600" s="12">
        <v>85928</v>
      </c>
      <c r="AH1600" s="7" t="str">
        <f>IF(COUNTIF(Returns!$A$2:$A$1635,Orders!AG1600)&gt;0,"Returned","Not Returned")</f>
        <v>Not Returned</v>
      </c>
    </row>
    <row r="1601" spans="5:34" ht="12.75" customHeight="1" thickTop="1" thickBot="1" x14ac:dyDescent="0.3">
      <c r="E1601" s="9">
        <v>21856</v>
      </c>
      <c r="F1601" s="2" t="s">
        <v>37</v>
      </c>
      <c r="G1601" s="2">
        <v>0.02</v>
      </c>
      <c r="H1601" s="2">
        <v>9.77</v>
      </c>
      <c r="I1601" s="2">
        <v>6.02</v>
      </c>
      <c r="J1601" s="2">
        <v>2847</v>
      </c>
      <c r="K1601" s="7" t="str">
        <f>IF(COUNTIF(Table1[Customer ID],Table1[[#This Row],[Customer ID]])&gt;1,"Repeat Customer","One-Time Customer")</f>
        <v>Repeat Customer</v>
      </c>
      <c r="L1601" s="2" t="s">
        <v>2600</v>
      </c>
      <c r="M1601" s="2" t="s">
        <v>49</v>
      </c>
      <c r="N1601" s="2" t="s">
        <v>28</v>
      </c>
      <c r="O1601" s="2" t="s">
        <v>41</v>
      </c>
      <c r="P1601" s="2" t="s">
        <v>50</v>
      </c>
      <c r="Q1601" s="2" t="s">
        <v>86</v>
      </c>
      <c r="R1601" s="2" t="s">
        <v>1602</v>
      </c>
      <c r="S1601" s="2">
        <v>0.48</v>
      </c>
      <c r="T1601" s="7">
        <f>Table1[[#This Row],[Profit]]/Table1[[#This Row],[Sales]]</f>
        <v>-6.1055200729927002</v>
      </c>
      <c r="U1601" s="2" t="s">
        <v>33</v>
      </c>
      <c r="V1601" s="2" t="s">
        <v>136</v>
      </c>
      <c r="W1601" s="2" t="s">
        <v>244</v>
      </c>
      <c r="X1601" s="2" t="s">
        <v>2601</v>
      </c>
      <c r="Y1601" s="2">
        <v>38017</v>
      </c>
      <c r="Z1601" s="10">
        <v>42103</v>
      </c>
      <c r="AA1601" s="14" t="str">
        <f>TEXT(Table1[[#This Row],[Order Date]],"mmmm")</f>
        <v>April</v>
      </c>
      <c r="AB1601" s="8" t="str">
        <f>TEXT(Table1[[#This Row],[Order Date]],"yyyy")</f>
        <v>2015</v>
      </c>
      <c r="AC1601" s="10">
        <v>42104</v>
      </c>
      <c r="AD1601" s="2">
        <v>-535.33199999999999</v>
      </c>
      <c r="AE1601" s="2">
        <v>9</v>
      </c>
      <c r="AF1601" s="2">
        <v>87.68</v>
      </c>
      <c r="AG1601" s="2">
        <v>85928</v>
      </c>
      <c r="AH1601" s="7" t="str">
        <f>IF(COUNTIF(Returns!$A$2:$A$1635,Orders!AG1601)&gt;0,"Returned","Not Returned")</f>
        <v>Not Returned</v>
      </c>
    </row>
    <row r="1602" spans="5:34" ht="12.75" customHeight="1" thickTop="1" thickBot="1" x14ac:dyDescent="0.3">
      <c r="E1602" s="11">
        <v>21857</v>
      </c>
      <c r="F1602" s="12" t="s">
        <v>37</v>
      </c>
      <c r="G1602" s="12">
        <v>0.09</v>
      </c>
      <c r="H1602" s="12">
        <v>34.99</v>
      </c>
      <c r="I1602" s="12">
        <v>7.73</v>
      </c>
      <c r="J1602" s="12">
        <v>2847</v>
      </c>
      <c r="K1602" s="7" t="str">
        <f>IF(COUNTIF(Table1[Customer ID],Table1[[#This Row],[Customer ID]])&gt;1,"Repeat Customer","One-Time Customer")</f>
        <v>Repeat Customer</v>
      </c>
      <c r="L1602" s="12" t="s">
        <v>2600</v>
      </c>
      <c r="M1602" s="12" t="s">
        <v>49</v>
      </c>
      <c r="N1602" s="12" t="s">
        <v>28</v>
      </c>
      <c r="O1602" s="12" t="s">
        <v>29</v>
      </c>
      <c r="P1602" s="12" t="s">
        <v>30</v>
      </c>
      <c r="Q1602" s="12" t="s">
        <v>59</v>
      </c>
      <c r="R1602" s="12" t="s">
        <v>101</v>
      </c>
      <c r="S1602" s="12">
        <v>0.59</v>
      </c>
      <c r="T1602" s="7">
        <f>Table1[[#This Row],[Profit]]/Table1[[#This Row],[Sales]]</f>
        <v>-5.5481233386496545</v>
      </c>
      <c r="U1602" s="12" t="s">
        <v>33</v>
      </c>
      <c r="V1602" s="12" t="s">
        <v>136</v>
      </c>
      <c r="W1602" s="12" t="s">
        <v>244</v>
      </c>
      <c r="X1602" s="12" t="s">
        <v>2601</v>
      </c>
      <c r="Y1602" s="12">
        <v>38017</v>
      </c>
      <c r="Z1602" s="13">
        <v>42103</v>
      </c>
      <c r="AA1602" s="14" t="str">
        <f>TEXT(Table1[[#This Row],[Order Date]],"mmmm")</f>
        <v>April</v>
      </c>
      <c r="AB1602" s="8" t="str">
        <f>TEXT(Table1[[#This Row],[Order Date]],"yyyy")</f>
        <v>2015</v>
      </c>
      <c r="AC1602" s="13">
        <v>42105</v>
      </c>
      <c r="AD1602" s="12">
        <v>-208.72039999999998</v>
      </c>
      <c r="AE1602" s="12">
        <v>1</v>
      </c>
      <c r="AF1602" s="12">
        <v>37.619999999999997</v>
      </c>
      <c r="AG1602" s="12">
        <v>85928</v>
      </c>
      <c r="AH1602" s="7" t="str">
        <f>IF(COUNTIF(Returns!$A$2:$A$1635,Orders!AG1602)&gt;0,"Returned","Not Returned")</f>
        <v>Not Returned</v>
      </c>
    </row>
    <row r="1603" spans="5:34" ht="12.75" customHeight="1" thickTop="1" thickBot="1" x14ac:dyDescent="0.3">
      <c r="E1603" s="9">
        <v>24455</v>
      </c>
      <c r="F1603" s="2" t="s">
        <v>56</v>
      </c>
      <c r="G1603" s="2">
        <v>0</v>
      </c>
      <c r="H1603" s="2">
        <v>49.99</v>
      </c>
      <c r="I1603" s="2">
        <v>19.989999999999998</v>
      </c>
      <c r="J1603" s="2">
        <v>2848</v>
      </c>
      <c r="K1603" s="7" t="str">
        <f>IF(COUNTIF(Table1[Customer ID],Table1[[#This Row],[Customer ID]])&gt;1,"Repeat Customer","One-Time Customer")</f>
        <v>One-Time Customer</v>
      </c>
      <c r="L1603" s="2" t="s">
        <v>2602</v>
      </c>
      <c r="M1603" s="2" t="s">
        <v>49</v>
      </c>
      <c r="N1603" s="2" t="s">
        <v>28</v>
      </c>
      <c r="O1603" s="2" t="s">
        <v>77</v>
      </c>
      <c r="P1603" s="2" t="s">
        <v>180</v>
      </c>
      <c r="Q1603" s="2" t="s">
        <v>59</v>
      </c>
      <c r="R1603" s="2" t="s">
        <v>275</v>
      </c>
      <c r="S1603" s="2">
        <v>0.41</v>
      </c>
      <c r="T1603" s="7">
        <f>Table1[[#This Row],[Profit]]/Table1[[#This Row],[Sales]]</f>
        <v>4.668355402955688E-2</v>
      </c>
      <c r="U1603" s="2" t="s">
        <v>33</v>
      </c>
      <c r="V1603" s="2" t="s">
        <v>136</v>
      </c>
      <c r="W1603" s="2" t="s">
        <v>244</v>
      </c>
      <c r="X1603" s="2" t="s">
        <v>2603</v>
      </c>
      <c r="Y1603" s="2">
        <v>38401</v>
      </c>
      <c r="Z1603" s="10">
        <v>42161</v>
      </c>
      <c r="AA1603" s="14" t="str">
        <f>TEXT(Table1[[#This Row],[Order Date]],"mmmm")</f>
        <v>June</v>
      </c>
      <c r="AB1603" s="8" t="str">
        <f>TEXT(Table1[[#This Row],[Order Date]],"yyyy")</f>
        <v>2015</v>
      </c>
      <c r="AC1603" s="10">
        <v>42163</v>
      </c>
      <c r="AD1603" s="2">
        <v>38.885999999999996</v>
      </c>
      <c r="AE1603" s="2">
        <v>16</v>
      </c>
      <c r="AF1603" s="2">
        <v>832.97</v>
      </c>
      <c r="AG1603" s="2">
        <v>85929</v>
      </c>
      <c r="AH1603" s="7" t="str">
        <f>IF(COUNTIF(Returns!$A$2:$A$1635,Orders!AG1603)&gt;0,"Returned","Not Returned")</f>
        <v>Not Returned</v>
      </c>
    </row>
    <row r="1604" spans="5:34" ht="12.75" customHeight="1" thickTop="1" thickBot="1" x14ac:dyDescent="0.3">
      <c r="E1604" s="11">
        <v>23622</v>
      </c>
      <c r="F1604" s="12" t="s">
        <v>106</v>
      </c>
      <c r="G1604" s="12">
        <v>0.05</v>
      </c>
      <c r="H1604" s="12">
        <v>115.99</v>
      </c>
      <c r="I1604" s="12">
        <v>8.99</v>
      </c>
      <c r="J1604" s="12">
        <v>2851</v>
      </c>
      <c r="K1604" s="7" t="str">
        <f>IF(COUNTIF(Table1[Customer ID],Table1[[#This Row],[Customer ID]])&gt;1,"Repeat Customer","One-Time Customer")</f>
        <v>One-Time Customer</v>
      </c>
      <c r="L1604" s="12" t="s">
        <v>2604</v>
      </c>
      <c r="M1604" s="12" t="s">
        <v>49</v>
      </c>
      <c r="N1604" s="12" t="s">
        <v>114</v>
      </c>
      <c r="O1604" s="12" t="s">
        <v>77</v>
      </c>
      <c r="P1604" s="12" t="s">
        <v>78</v>
      </c>
      <c r="Q1604" s="12" t="s">
        <v>59</v>
      </c>
      <c r="R1604" s="12" t="s">
        <v>185</v>
      </c>
      <c r="S1604" s="12">
        <v>0.57999999999999996</v>
      </c>
      <c r="T1604" s="7">
        <f>Table1[[#This Row],[Profit]]/Table1[[#This Row],[Sales]]</f>
        <v>0.69</v>
      </c>
      <c r="U1604" s="12" t="s">
        <v>33</v>
      </c>
      <c r="V1604" s="12" t="s">
        <v>61</v>
      </c>
      <c r="W1604" s="12" t="s">
        <v>130</v>
      </c>
      <c r="X1604" s="12" t="s">
        <v>2605</v>
      </c>
      <c r="Y1604" s="12">
        <v>79762</v>
      </c>
      <c r="Z1604" s="13">
        <v>42103</v>
      </c>
      <c r="AA1604" s="14" t="str">
        <f>TEXT(Table1[[#This Row],[Order Date]],"mmmm")</f>
        <v>April</v>
      </c>
      <c r="AB1604" s="8" t="str">
        <f>TEXT(Table1[[#This Row],[Order Date]],"yyyy")</f>
        <v>2015</v>
      </c>
      <c r="AC1604" s="13">
        <v>42107</v>
      </c>
      <c r="AD1604" s="12">
        <v>719.35259999999994</v>
      </c>
      <c r="AE1604" s="12">
        <v>11</v>
      </c>
      <c r="AF1604" s="12">
        <v>1042.54</v>
      </c>
      <c r="AG1604" s="12">
        <v>86454</v>
      </c>
      <c r="AH1604" s="7" t="str">
        <f>IF(COUNTIF(Returns!$A$2:$A$1635,Orders!AG1604)&gt;0,"Returned","Not Returned")</f>
        <v>Not Returned</v>
      </c>
    </row>
    <row r="1605" spans="5:34" ht="12.75" customHeight="1" thickTop="1" thickBot="1" x14ac:dyDescent="0.3">
      <c r="E1605" s="9">
        <v>23042</v>
      </c>
      <c r="F1605" s="2" t="s">
        <v>56</v>
      </c>
      <c r="G1605" s="2">
        <v>0.08</v>
      </c>
      <c r="H1605" s="2">
        <v>7.84</v>
      </c>
      <c r="I1605" s="2">
        <v>4.71</v>
      </c>
      <c r="J1605" s="2">
        <v>2855</v>
      </c>
      <c r="K1605" s="7" t="str">
        <f>IF(COUNTIF(Table1[Customer ID],Table1[[#This Row],[Customer ID]])&gt;1,"Repeat Customer","One-Time Customer")</f>
        <v>Repeat Customer</v>
      </c>
      <c r="L1605" s="2" t="s">
        <v>2606</v>
      </c>
      <c r="M1605" s="2" t="s">
        <v>49</v>
      </c>
      <c r="N1605" s="2" t="s">
        <v>28</v>
      </c>
      <c r="O1605" s="2" t="s">
        <v>29</v>
      </c>
      <c r="P1605" s="2" t="s">
        <v>109</v>
      </c>
      <c r="Q1605" s="2" t="s">
        <v>59</v>
      </c>
      <c r="R1605" s="2" t="s">
        <v>2269</v>
      </c>
      <c r="S1605" s="2">
        <v>0.35</v>
      </c>
      <c r="T1605" s="7">
        <f>Table1[[#This Row],[Profit]]/Table1[[#This Row],[Sales]]</f>
        <v>-0.1690753676470588</v>
      </c>
      <c r="U1605" s="2" t="s">
        <v>33</v>
      </c>
      <c r="V1605" s="2" t="s">
        <v>34</v>
      </c>
      <c r="W1605" s="2" t="s">
        <v>35</v>
      </c>
      <c r="X1605" s="2" t="s">
        <v>2607</v>
      </c>
      <c r="Y1605" s="2">
        <v>98198</v>
      </c>
      <c r="Z1605" s="10">
        <v>42025</v>
      </c>
      <c r="AA1605" s="14" t="str">
        <f>TEXT(Table1[[#This Row],[Order Date]],"mmmm")</f>
        <v>January</v>
      </c>
      <c r="AB1605" s="8" t="str">
        <f>TEXT(Table1[[#This Row],[Order Date]],"yyyy")</f>
        <v>2015</v>
      </c>
      <c r="AC1605" s="10">
        <v>42026</v>
      </c>
      <c r="AD1605" s="2">
        <v>-12.876779999999998</v>
      </c>
      <c r="AE1605" s="2">
        <v>10</v>
      </c>
      <c r="AF1605" s="2">
        <v>76.16</v>
      </c>
      <c r="AG1605" s="2">
        <v>87316</v>
      </c>
      <c r="AH1605" s="7" t="str">
        <f>IF(COUNTIF(Returns!$A$2:$A$1635,Orders!AG1605)&gt;0,"Returned","Not Returned")</f>
        <v>Not Returned</v>
      </c>
    </row>
    <row r="1606" spans="5:34" ht="12.75" customHeight="1" thickTop="1" thickBot="1" x14ac:dyDescent="0.3">
      <c r="E1606" s="11">
        <v>23043</v>
      </c>
      <c r="F1606" s="12" t="s">
        <v>56</v>
      </c>
      <c r="G1606" s="12">
        <v>0.03</v>
      </c>
      <c r="H1606" s="12">
        <v>105.34</v>
      </c>
      <c r="I1606" s="12">
        <v>24.49</v>
      </c>
      <c r="J1606" s="12">
        <v>2855</v>
      </c>
      <c r="K1606" s="7" t="str">
        <f>IF(COUNTIF(Table1[Customer ID],Table1[[#This Row],[Customer ID]])&gt;1,"Repeat Customer","One-Time Customer")</f>
        <v>Repeat Customer</v>
      </c>
      <c r="L1606" s="12" t="s">
        <v>2606</v>
      </c>
      <c r="M1606" s="12" t="s">
        <v>49</v>
      </c>
      <c r="N1606" s="12" t="s">
        <v>28</v>
      </c>
      <c r="O1606" s="12" t="s">
        <v>41</v>
      </c>
      <c r="P1606" s="12" t="s">
        <v>50</v>
      </c>
      <c r="Q1606" s="12" t="s">
        <v>236</v>
      </c>
      <c r="R1606" s="12" t="s">
        <v>2608</v>
      </c>
      <c r="S1606" s="12">
        <v>0.61</v>
      </c>
      <c r="T1606" s="7">
        <f>Table1[[#This Row],[Profit]]/Table1[[#This Row],[Sales]]</f>
        <v>0.59542142678251486</v>
      </c>
      <c r="U1606" s="12" t="s">
        <v>33</v>
      </c>
      <c r="V1606" s="12" t="s">
        <v>34</v>
      </c>
      <c r="W1606" s="12" t="s">
        <v>35</v>
      </c>
      <c r="X1606" s="12" t="s">
        <v>2607</v>
      </c>
      <c r="Y1606" s="12">
        <v>98198</v>
      </c>
      <c r="Z1606" s="13">
        <v>42025</v>
      </c>
      <c r="AA1606" s="14" t="str">
        <f>TEXT(Table1[[#This Row],[Order Date]],"mmmm")</f>
        <v>January</v>
      </c>
      <c r="AB1606" s="8" t="str">
        <f>TEXT(Table1[[#This Row],[Order Date]],"yyyy")</f>
        <v>2015</v>
      </c>
      <c r="AC1606" s="13">
        <v>42026</v>
      </c>
      <c r="AD1606" s="12">
        <v>618.13080000000002</v>
      </c>
      <c r="AE1606" s="12">
        <v>10</v>
      </c>
      <c r="AF1606" s="12">
        <v>1038.1400000000001</v>
      </c>
      <c r="AG1606" s="12">
        <v>87316</v>
      </c>
      <c r="AH1606" s="7" t="str">
        <f>IF(COUNTIF(Returns!$A$2:$A$1635,Orders!AG1606)&gt;0,"Returned","Not Returned")</f>
        <v>Not Returned</v>
      </c>
    </row>
    <row r="1607" spans="5:34" ht="12.75" customHeight="1" thickTop="1" thickBot="1" x14ac:dyDescent="0.3">
      <c r="E1607" s="9">
        <v>23213</v>
      </c>
      <c r="F1607" s="2" t="s">
        <v>106</v>
      </c>
      <c r="G1607" s="2">
        <v>0.09</v>
      </c>
      <c r="H1607" s="2">
        <v>6783.02</v>
      </c>
      <c r="I1607" s="2">
        <v>24.49</v>
      </c>
      <c r="J1607" s="2">
        <v>2855</v>
      </c>
      <c r="K1607" s="7" t="str">
        <f>IF(COUNTIF(Table1[Customer ID],Table1[[#This Row],[Customer ID]])&gt;1,"Repeat Customer","One-Time Customer")</f>
        <v>Repeat Customer</v>
      </c>
      <c r="L1607" s="2" t="s">
        <v>2606</v>
      </c>
      <c r="M1607" s="2" t="s">
        <v>49</v>
      </c>
      <c r="N1607" s="2" t="s">
        <v>114</v>
      </c>
      <c r="O1607" s="2" t="s">
        <v>77</v>
      </c>
      <c r="P1607" s="2" t="s">
        <v>85</v>
      </c>
      <c r="Q1607" s="2" t="s">
        <v>236</v>
      </c>
      <c r="R1607" s="2" t="s">
        <v>1277</v>
      </c>
      <c r="S1607" s="2">
        <v>0.39</v>
      </c>
      <c r="T1607" s="7">
        <f>Table1[[#This Row],[Profit]]/Table1[[#This Row],[Sales]]</f>
        <v>-2.245981829733164</v>
      </c>
      <c r="U1607" s="2" t="s">
        <v>33</v>
      </c>
      <c r="V1607" s="2" t="s">
        <v>34</v>
      </c>
      <c r="W1607" s="2" t="s">
        <v>35</v>
      </c>
      <c r="X1607" s="2" t="s">
        <v>2607</v>
      </c>
      <c r="Y1607" s="2">
        <v>98198</v>
      </c>
      <c r="Z1607" s="10">
        <v>42073</v>
      </c>
      <c r="AA1607" s="14" t="str">
        <f>TEXT(Table1[[#This Row],[Order Date]],"mmmm")</f>
        <v>March</v>
      </c>
      <c r="AB1607" s="8" t="str">
        <f>TEXT(Table1[[#This Row],[Order Date]],"yyyy")</f>
        <v>2015</v>
      </c>
      <c r="AC1607" s="10">
        <v>42077</v>
      </c>
      <c r="AD1607" s="2">
        <v>-14140.7016</v>
      </c>
      <c r="AE1607" s="2">
        <v>1</v>
      </c>
      <c r="AF1607" s="2">
        <v>6296</v>
      </c>
      <c r="AG1607" s="2">
        <v>87317</v>
      </c>
      <c r="AH1607" s="7" t="str">
        <f>IF(COUNTIF(Returns!$A$2:$A$1635,Orders!AG1607)&gt;0,"Returned","Not Returned")</f>
        <v>Not Returned</v>
      </c>
    </row>
    <row r="1608" spans="5:34" ht="12.75" customHeight="1" thickTop="1" thickBot="1" x14ac:dyDescent="0.3">
      <c r="E1608" s="11">
        <v>18516</v>
      </c>
      <c r="F1608" s="12" t="s">
        <v>56</v>
      </c>
      <c r="G1608" s="12">
        <v>0.06</v>
      </c>
      <c r="H1608" s="12">
        <v>2.94</v>
      </c>
      <c r="I1608" s="12">
        <v>0.96</v>
      </c>
      <c r="J1608" s="12">
        <v>2858</v>
      </c>
      <c r="K1608" s="7" t="str">
        <f>IF(COUNTIF(Table1[Customer ID],Table1[[#This Row],[Customer ID]])&gt;1,"Repeat Customer","One-Time Customer")</f>
        <v>Repeat Customer</v>
      </c>
      <c r="L1608" s="12" t="s">
        <v>2609</v>
      </c>
      <c r="M1608" s="12" t="s">
        <v>49</v>
      </c>
      <c r="N1608" s="12" t="s">
        <v>28</v>
      </c>
      <c r="O1608" s="12" t="s">
        <v>29</v>
      </c>
      <c r="P1608" s="12" t="s">
        <v>30</v>
      </c>
      <c r="Q1608" s="12" t="s">
        <v>31</v>
      </c>
      <c r="R1608" s="12" t="s">
        <v>599</v>
      </c>
      <c r="S1608" s="12">
        <v>0.57999999999999996</v>
      </c>
      <c r="T1608" s="7">
        <f>Table1[[#This Row],[Profit]]/Table1[[#This Row],[Sales]]</f>
        <v>-1.0097838452787258</v>
      </c>
      <c r="U1608" s="12" t="s">
        <v>33</v>
      </c>
      <c r="V1608" s="12" t="s">
        <v>136</v>
      </c>
      <c r="W1608" s="12" t="s">
        <v>362</v>
      </c>
      <c r="X1608" s="12" t="s">
        <v>2233</v>
      </c>
      <c r="Y1608" s="12">
        <v>32259</v>
      </c>
      <c r="Z1608" s="13">
        <v>42141</v>
      </c>
      <c r="AA1608" s="14" t="str">
        <f>TEXT(Table1[[#This Row],[Order Date]],"mmmm")</f>
        <v>May</v>
      </c>
      <c r="AB1608" s="8" t="str">
        <f>TEXT(Table1[[#This Row],[Order Date]],"yyyy")</f>
        <v>2015</v>
      </c>
      <c r="AC1608" s="13">
        <v>42142</v>
      </c>
      <c r="AD1608" s="12">
        <v>-8.8759999999999994</v>
      </c>
      <c r="AE1608" s="12">
        <v>3</v>
      </c>
      <c r="AF1608" s="12">
        <v>8.7899999999999991</v>
      </c>
      <c r="AG1608" s="12">
        <v>88279</v>
      </c>
      <c r="AH1608" s="7" t="str">
        <f>IF(COUNTIF(Returns!$A$2:$A$1635,Orders!AG1608)&gt;0,"Returned","Not Returned")</f>
        <v>Not Returned</v>
      </c>
    </row>
    <row r="1609" spans="5:34" ht="12.75" customHeight="1" thickTop="1" thickBot="1" x14ac:dyDescent="0.3">
      <c r="E1609" s="9">
        <v>18506</v>
      </c>
      <c r="F1609" s="2" t="s">
        <v>106</v>
      </c>
      <c r="G1609" s="2">
        <v>0.04</v>
      </c>
      <c r="H1609" s="2">
        <v>67.28</v>
      </c>
      <c r="I1609" s="2">
        <v>19.989999999999998</v>
      </c>
      <c r="J1609" s="2">
        <v>2858</v>
      </c>
      <c r="K1609" s="7" t="str">
        <f>IF(COUNTIF(Table1[Customer ID],Table1[[#This Row],[Customer ID]])&gt;1,"Repeat Customer","One-Time Customer")</f>
        <v>Repeat Customer</v>
      </c>
      <c r="L1609" s="2" t="s">
        <v>2609</v>
      </c>
      <c r="M1609" s="2" t="s">
        <v>49</v>
      </c>
      <c r="N1609" s="2" t="s">
        <v>28</v>
      </c>
      <c r="O1609" s="2" t="s">
        <v>29</v>
      </c>
      <c r="P1609" s="2" t="s">
        <v>109</v>
      </c>
      <c r="Q1609" s="2" t="s">
        <v>59</v>
      </c>
      <c r="R1609" s="2" t="s">
        <v>673</v>
      </c>
      <c r="S1609" s="2">
        <v>0.4</v>
      </c>
      <c r="T1609" s="7">
        <f>Table1[[#This Row],[Profit]]/Table1[[#This Row],[Sales]]</f>
        <v>7.1911799110972478E-3</v>
      </c>
      <c r="U1609" s="2" t="s">
        <v>33</v>
      </c>
      <c r="V1609" s="2" t="s">
        <v>136</v>
      </c>
      <c r="W1609" s="2" t="s">
        <v>362</v>
      </c>
      <c r="X1609" s="2" t="s">
        <v>2233</v>
      </c>
      <c r="Y1609" s="2">
        <v>32259</v>
      </c>
      <c r="Z1609" s="10">
        <v>42147</v>
      </c>
      <c r="AA1609" s="14" t="str">
        <f>TEXT(Table1[[#This Row],[Order Date]],"mmmm")</f>
        <v>May</v>
      </c>
      <c r="AB1609" s="8" t="str">
        <f>TEXT(Table1[[#This Row],[Order Date]],"yyyy")</f>
        <v>2015</v>
      </c>
      <c r="AC1609" s="10">
        <v>42152</v>
      </c>
      <c r="AD1609" s="2">
        <v>14.754</v>
      </c>
      <c r="AE1609" s="2">
        <v>30</v>
      </c>
      <c r="AF1609" s="2">
        <v>2051.6799999999998</v>
      </c>
      <c r="AG1609" s="2">
        <v>88282</v>
      </c>
      <c r="AH1609" s="7" t="str">
        <f>IF(COUNTIF(Returns!$A$2:$A$1635,Orders!AG1609)&gt;0,"Returned","Not Returned")</f>
        <v>Not Returned</v>
      </c>
    </row>
    <row r="1610" spans="5:34" ht="12.75" customHeight="1" thickTop="1" thickBot="1" x14ac:dyDescent="0.3">
      <c r="E1610" s="11">
        <v>18507</v>
      </c>
      <c r="F1610" s="12" t="s">
        <v>106</v>
      </c>
      <c r="G1610" s="12">
        <v>0.1</v>
      </c>
      <c r="H1610" s="12">
        <v>130.97999999999999</v>
      </c>
      <c r="I1610" s="12">
        <v>54.74</v>
      </c>
      <c r="J1610" s="12">
        <v>2858</v>
      </c>
      <c r="K1610" s="7" t="str">
        <f>IF(COUNTIF(Table1[Customer ID],Table1[[#This Row],[Customer ID]])&gt;1,"Repeat Customer","One-Time Customer")</f>
        <v>Repeat Customer</v>
      </c>
      <c r="L1610" s="12" t="s">
        <v>2609</v>
      </c>
      <c r="M1610" s="12" t="s">
        <v>39</v>
      </c>
      <c r="N1610" s="12" t="s">
        <v>28</v>
      </c>
      <c r="O1610" s="12" t="s">
        <v>41</v>
      </c>
      <c r="P1610" s="12" t="s">
        <v>191</v>
      </c>
      <c r="Q1610" s="12" t="s">
        <v>121</v>
      </c>
      <c r="R1610" s="12" t="s">
        <v>405</v>
      </c>
      <c r="S1610" s="12">
        <v>0.69</v>
      </c>
      <c r="T1610" s="7">
        <f>Table1[[#This Row],[Profit]]/Table1[[#This Row],[Sales]]</f>
        <v>0.12646047331176594</v>
      </c>
      <c r="U1610" s="12" t="s">
        <v>33</v>
      </c>
      <c r="V1610" s="12" t="s">
        <v>136</v>
      </c>
      <c r="W1610" s="12" t="s">
        <v>362</v>
      </c>
      <c r="X1610" s="12" t="s">
        <v>2233</v>
      </c>
      <c r="Y1610" s="12">
        <v>32259</v>
      </c>
      <c r="Z1610" s="13">
        <v>42147</v>
      </c>
      <c r="AA1610" s="14" t="str">
        <f>TEXT(Table1[[#This Row],[Order Date]],"mmmm")</f>
        <v>May</v>
      </c>
      <c r="AB1610" s="8" t="str">
        <f>TEXT(Table1[[#This Row],[Order Date]],"yyyy")</f>
        <v>2015</v>
      </c>
      <c r="AC1610" s="13">
        <v>42147</v>
      </c>
      <c r="AD1610" s="12">
        <v>669.61199999999997</v>
      </c>
      <c r="AE1610" s="12">
        <v>42</v>
      </c>
      <c r="AF1610" s="12">
        <v>5295.03</v>
      </c>
      <c r="AG1610" s="12">
        <v>88282</v>
      </c>
      <c r="AH1610" s="7" t="str">
        <f>IF(COUNTIF(Returns!$A$2:$A$1635,Orders!AG1610)&gt;0,"Returned","Not Returned")</f>
        <v>Not Returned</v>
      </c>
    </row>
    <row r="1611" spans="5:34" ht="12.75" customHeight="1" thickTop="1" thickBot="1" x14ac:dyDescent="0.3">
      <c r="E1611" s="9">
        <v>18508</v>
      </c>
      <c r="F1611" s="2" t="s">
        <v>106</v>
      </c>
      <c r="G1611" s="2">
        <v>0.04</v>
      </c>
      <c r="H1611" s="2">
        <v>2.78</v>
      </c>
      <c r="I1611" s="2">
        <v>1.25</v>
      </c>
      <c r="J1611" s="2">
        <v>2858</v>
      </c>
      <c r="K1611" s="7" t="str">
        <f>IF(COUNTIF(Table1[Customer ID],Table1[[#This Row],[Customer ID]])&gt;1,"Repeat Customer","One-Time Customer")</f>
        <v>Repeat Customer</v>
      </c>
      <c r="L1611" s="2" t="s">
        <v>2609</v>
      </c>
      <c r="M1611" s="2" t="s">
        <v>49</v>
      </c>
      <c r="N1611" s="2" t="s">
        <v>28</v>
      </c>
      <c r="O1611" s="2" t="s">
        <v>29</v>
      </c>
      <c r="P1611" s="2" t="s">
        <v>30</v>
      </c>
      <c r="Q1611" s="2" t="s">
        <v>31</v>
      </c>
      <c r="R1611" s="2" t="s">
        <v>2206</v>
      </c>
      <c r="S1611" s="2">
        <v>0.59</v>
      </c>
      <c r="T1611" s="7">
        <f>Table1[[#This Row],[Profit]]/Table1[[#This Row],[Sales]]</f>
        <v>2.6535442880279061</v>
      </c>
      <c r="U1611" s="2" t="s">
        <v>33</v>
      </c>
      <c r="V1611" s="2" t="s">
        <v>136</v>
      </c>
      <c r="W1611" s="2" t="s">
        <v>362</v>
      </c>
      <c r="X1611" s="2" t="s">
        <v>2233</v>
      </c>
      <c r="Y1611" s="2">
        <v>32259</v>
      </c>
      <c r="Z1611" s="10">
        <v>42147</v>
      </c>
      <c r="AA1611" s="14" t="str">
        <f>TEXT(Table1[[#This Row],[Order Date]],"mmmm")</f>
        <v>May</v>
      </c>
      <c r="AB1611" s="8" t="str">
        <f>TEXT(Table1[[#This Row],[Order Date]],"yyyy")</f>
        <v>2015</v>
      </c>
      <c r="AC1611" s="10">
        <v>42147</v>
      </c>
      <c r="AD1611" s="2">
        <v>213</v>
      </c>
      <c r="AE1611" s="2">
        <v>28</v>
      </c>
      <c r="AF1611" s="2">
        <v>80.27</v>
      </c>
      <c r="AG1611" s="2">
        <v>88282</v>
      </c>
      <c r="AH1611" s="7" t="str">
        <f>IF(COUNTIF(Returns!$A$2:$A$1635,Orders!AG1611)&gt;0,"Returned","Not Returned")</f>
        <v>Not Returned</v>
      </c>
    </row>
    <row r="1612" spans="5:34" ht="12.75" customHeight="1" thickTop="1" thickBot="1" x14ac:dyDescent="0.3">
      <c r="E1612" s="11">
        <v>20270</v>
      </c>
      <c r="F1612" s="12" t="s">
        <v>37</v>
      </c>
      <c r="G1612" s="12">
        <v>0.03</v>
      </c>
      <c r="H1612" s="12">
        <v>142.86000000000001</v>
      </c>
      <c r="I1612" s="12">
        <v>19.989999999999998</v>
      </c>
      <c r="J1612" s="12">
        <v>2859</v>
      </c>
      <c r="K1612" s="7" t="str">
        <f>IF(COUNTIF(Table1[Customer ID],Table1[[#This Row],[Customer ID]])&gt;1,"Repeat Customer","One-Time Customer")</f>
        <v>One-Time Customer</v>
      </c>
      <c r="L1612" s="12" t="s">
        <v>2610</v>
      </c>
      <c r="M1612" s="12" t="s">
        <v>49</v>
      </c>
      <c r="N1612" s="12" t="s">
        <v>28</v>
      </c>
      <c r="O1612" s="12" t="s">
        <v>29</v>
      </c>
      <c r="P1612" s="12" t="s">
        <v>141</v>
      </c>
      <c r="Q1612" s="12" t="s">
        <v>59</v>
      </c>
      <c r="R1612" s="12" t="s">
        <v>1673</v>
      </c>
      <c r="S1612" s="12">
        <v>0.56000000000000005</v>
      </c>
      <c r="T1612" s="7">
        <f>Table1[[#This Row],[Profit]]/Table1[[#This Row],[Sales]]</f>
        <v>-2.5480100363910307E-3</v>
      </c>
      <c r="U1612" s="12" t="s">
        <v>33</v>
      </c>
      <c r="V1612" s="12" t="s">
        <v>136</v>
      </c>
      <c r="W1612" s="12" t="s">
        <v>362</v>
      </c>
      <c r="X1612" s="12" t="s">
        <v>281</v>
      </c>
      <c r="Y1612" s="12">
        <v>32601</v>
      </c>
      <c r="Z1612" s="13">
        <v>42095</v>
      </c>
      <c r="AA1612" s="14" t="str">
        <f>TEXT(Table1[[#This Row],[Order Date]],"mmmm")</f>
        <v>April</v>
      </c>
      <c r="AB1612" s="8" t="str">
        <f>TEXT(Table1[[#This Row],[Order Date]],"yyyy")</f>
        <v>2015</v>
      </c>
      <c r="AC1612" s="13">
        <v>42097</v>
      </c>
      <c r="AD1612" s="12">
        <v>-8.3881000000000014</v>
      </c>
      <c r="AE1612" s="12">
        <v>23</v>
      </c>
      <c r="AF1612" s="12">
        <v>3292.02</v>
      </c>
      <c r="AG1612" s="12">
        <v>88281</v>
      </c>
      <c r="AH1612" s="7" t="str">
        <f>IF(COUNTIF(Returns!$A$2:$A$1635,Orders!AG1612)&gt;0,"Returned","Not Returned")</f>
        <v>Not Returned</v>
      </c>
    </row>
    <row r="1613" spans="5:34" ht="12.75" customHeight="1" thickTop="1" thickBot="1" x14ac:dyDescent="0.3">
      <c r="E1613" s="9">
        <v>23238</v>
      </c>
      <c r="F1613" s="2" t="s">
        <v>56</v>
      </c>
      <c r="G1613" s="2">
        <v>0.05</v>
      </c>
      <c r="H1613" s="2">
        <v>20.99</v>
      </c>
      <c r="I1613" s="2">
        <v>4.8099999999999996</v>
      </c>
      <c r="J1613" s="2">
        <v>2861</v>
      </c>
      <c r="K1613" s="7" t="str">
        <f>IF(COUNTIF(Table1[Customer ID],Table1[[#This Row],[Customer ID]])&gt;1,"Repeat Customer","One-Time Customer")</f>
        <v>One-Time Customer</v>
      </c>
      <c r="L1613" s="2" t="s">
        <v>2611</v>
      </c>
      <c r="M1613" s="2" t="s">
        <v>49</v>
      </c>
      <c r="N1613" s="2" t="s">
        <v>28</v>
      </c>
      <c r="O1613" s="2" t="s">
        <v>77</v>
      </c>
      <c r="P1613" s="2" t="s">
        <v>78</v>
      </c>
      <c r="Q1613" s="2" t="s">
        <v>86</v>
      </c>
      <c r="R1613" s="2" t="s">
        <v>475</v>
      </c>
      <c r="S1613" s="2">
        <v>0.57999999999999996</v>
      </c>
      <c r="T1613" s="7">
        <f>Table1[[#This Row],[Profit]]/Table1[[#This Row],[Sales]]</f>
        <v>2.4578849721706864E-2</v>
      </c>
      <c r="U1613" s="2" t="s">
        <v>33</v>
      </c>
      <c r="V1613" s="2" t="s">
        <v>61</v>
      </c>
      <c r="W1613" s="2" t="s">
        <v>183</v>
      </c>
      <c r="X1613" s="2" t="s">
        <v>2612</v>
      </c>
      <c r="Y1613" s="2">
        <v>67601</v>
      </c>
      <c r="Z1613" s="10">
        <v>42063</v>
      </c>
      <c r="AA1613" s="14" t="str">
        <f>TEXT(Table1[[#This Row],[Order Date]],"mmmm")</f>
        <v>February</v>
      </c>
      <c r="AB1613" s="8" t="str">
        <f>TEXT(Table1[[#This Row],[Order Date]],"yyyy")</f>
        <v>2015</v>
      </c>
      <c r="AC1613" s="10">
        <v>42063</v>
      </c>
      <c r="AD1613" s="2">
        <v>4.9017600000000003</v>
      </c>
      <c r="AE1613" s="2">
        <v>11</v>
      </c>
      <c r="AF1613" s="2">
        <v>199.43</v>
      </c>
      <c r="AG1613" s="2">
        <v>88280</v>
      </c>
      <c r="AH1613" s="7" t="str">
        <f>IF(COUNTIF(Returns!$A$2:$A$1635,Orders!AG1613)&gt;0,"Returned","Not Returned")</f>
        <v>Not Returned</v>
      </c>
    </row>
    <row r="1614" spans="5:34" ht="12.75" customHeight="1" thickTop="1" thickBot="1" x14ac:dyDescent="0.3">
      <c r="E1614" s="11">
        <v>25932</v>
      </c>
      <c r="F1614" s="12" t="s">
        <v>25</v>
      </c>
      <c r="G1614" s="12">
        <v>0</v>
      </c>
      <c r="H1614" s="12">
        <v>12.22</v>
      </c>
      <c r="I1614" s="12">
        <v>2.85</v>
      </c>
      <c r="J1614" s="12">
        <v>2862</v>
      </c>
      <c r="K1614" s="7" t="str">
        <f>IF(COUNTIF(Table1[Customer ID],Table1[[#This Row],[Customer ID]])&gt;1,"Repeat Customer","One-Time Customer")</f>
        <v>One-Time Customer</v>
      </c>
      <c r="L1614" s="12" t="s">
        <v>2613</v>
      </c>
      <c r="M1614" s="12" t="s">
        <v>49</v>
      </c>
      <c r="N1614" s="12" t="s">
        <v>28</v>
      </c>
      <c r="O1614" s="12" t="s">
        <v>41</v>
      </c>
      <c r="P1614" s="12" t="s">
        <v>50</v>
      </c>
      <c r="Q1614" s="12" t="s">
        <v>51</v>
      </c>
      <c r="R1614" s="12" t="s">
        <v>2398</v>
      </c>
      <c r="S1614" s="12">
        <v>0.55000000000000004</v>
      </c>
      <c r="T1614" s="7">
        <f>Table1[[#This Row],[Profit]]/Table1[[#This Row],[Sales]]</f>
        <v>0.68999999999999984</v>
      </c>
      <c r="U1614" s="12" t="s">
        <v>33</v>
      </c>
      <c r="V1614" s="12" t="s">
        <v>61</v>
      </c>
      <c r="W1614" s="12" t="s">
        <v>496</v>
      </c>
      <c r="X1614" s="12" t="s">
        <v>2614</v>
      </c>
      <c r="Y1614" s="12">
        <v>68128</v>
      </c>
      <c r="Z1614" s="13">
        <v>42105</v>
      </c>
      <c r="AA1614" s="14" t="str">
        <f>TEXT(Table1[[#This Row],[Order Date]],"mmmm")</f>
        <v>April</v>
      </c>
      <c r="AB1614" s="8" t="str">
        <f>TEXT(Table1[[#This Row],[Order Date]],"yyyy")</f>
        <v>2015</v>
      </c>
      <c r="AC1614" s="13">
        <v>42106</v>
      </c>
      <c r="AD1614" s="12">
        <v>76.389899999999983</v>
      </c>
      <c r="AE1614" s="12">
        <v>9</v>
      </c>
      <c r="AF1614" s="12">
        <v>110.71</v>
      </c>
      <c r="AG1614" s="12">
        <v>88278</v>
      </c>
      <c r="AH1614" s="7" t="str">
        <f>IF(COUNTIF(Returns!$A$2:$A$1635,Orders!AG1614)&gt;0,"Returned","Not Returned")</f>
        <v>Not Returned</v>
      </c>
    </row>
    <row r="1615" spans="5:34" ht="12.75" customHeight="1" thickTop="1" thickBot="1" x14ac:dyDescent="0.3">
      <c r="E1615" s="9">
        <v>23136</v>
      </c>
      <c r="F1615" s="2" t="s">
        <v>47</v>
      </c>
      <c r="G1615" s="2">
        <v>0.01</v>
      </c>
      <c r="H1615" s="2">
        <v>13.79</v>
      </c>
      <c r="I1615" s="2">
        <v>8.7799999999999994</v>
      </c>
      <c r="J1615" s="2">
        <v>2865</v>
      </c>
      <c r="K1615" s="7" t="str">
        <f>IF(COUNTIF(Table1[Customer ID],Table1[[#This Row],[Customer ID]])&gt;1,"Repeat Customer","One-Time Customer")</f>
        <v>Repeat Customer</v>
      </c>
      <c r="L1615" s="2" t="s">
        <v>2615</v>
      </c>
      <c r="M1615" s="2" t="s">
        <v>49</v>
      </c>
      <c r="N1615" s="2" t="s">
        <v>28</v>
      </c>
      <c r="O1615" s="2" t="s">
        <v>41</v>
      </c>
      <c r="P1615" s="2" t="s">
        <v>50</v>
      </c>
      <c r="Q1615" s="2" t="s">
        <v>59</v>
      </c>
      <c r="R1615" s="2" t="s">
        <v>702</v>
      </c>
      <c r="S1615" s="2">
        <v>0.43</v>
      </c>
      <c r="T1615" s="7">
        <f>Table1[[#This Row],[Profit]]/Table1[[#This Row],[Sales]]</f>
        <v>-0.64872971065631624</v>
      </c>
      <c r="U1615" s="2" t="s">
        <v>33</v>
      </c>
      <c r="V1615" s="2" t="s">
        <v>61</v>
      </c>
      <c r="W1615" s="2" t="s">
        <v>130</v>
      </c>
      <c r="X1615" s="2" t="s">
        <v>2616</v>
      </c>
      <c r="Y1615" s="2">
        <v>75460</v>
      </c>
      <c r="Z1615" s="10">
        <v>42058</v>
      </c>
      <c r="AA1615" s="14" t="str">
        <f>TEXT(Table1[[#This Row],[Order Date]],"mmmm")</f>
        <v>February</v>
      </c>
      <c r="AB1615" s="8" t="str">
        <f>TEXT(Table1[[#This Row],[Order Date]],"yyyy")</f>
        <v>2015</v>
      </c>
      <c r="AC1615" s="10">
        <v>42060</v>
      </c>
      <c r="AD1615" s="2">
        <v>-36.770000000000003</v>
      </c>
      <c r="AE1615" s="2">
        <v>4</v>
      </c>
      <c r="AF1615" s="2">
        <v>56.68</v>
      </c>
      <c r="AG1615" s="2">
        <v>90871</v>
      </c>
      <c r="AH1615" s="7" t="str">
        <f>IF(COUNTIF(Returns!$A$2:$A$1635,Orders!AG1615)&gt;0,"Returned","Not Returned")</f>
        <v>Not Returned</v>
      </c>
    </row>
    <row r="1616" spans="5:34" ht="12.75" customHeight="1" thickTop="1" thickBot="1" x14ac:dyDescent="0.3">
      <c r="E1616" s="11">
        <v>23137</v>
      </c>
      <c r="F1616" s="12" t="s">
        <v>47</v>
      </c>
      <c r="G1616" s="12">
        <v>0.04</v>
      </c>
      <c r="H1616" s="12">
        <v>33.29</v>
      </c>
      <c r="I1616" s="12">
        <v>8.74</v>
      </c>
      <c r="J1616" s="12">
        <v>2865</v>
      </c>
      <c r="K1616" s="7" t="str">
        <f>IF(COUNTIF(Table1[Customer ID],Table1[[#This Row],[Customer ID]])&gt;1,"Repeat Customer","One-Time Customer")</f>
        <v>Repeat Customer</v>
      </c>
      <c r="L1616" s="12" t="s">
        <v>2615</v>
      </c>
      <c r="M1616" s="12" t="s">
        <v>49</v>
      </c>
      <c r="N1616" s="12" t="s">
        <v>28</v>
      </c>
      <c r="O1616" s="12" t="s">
        <v>29</v>
      </c>
      <c r="P1616" s="12" t="s">
        <v>141</v>
      </c>
      <c r="Q1616" s="12" t="s">
        <v>59</v>
      </c>
      <c r="R1616" s="12" t="s">
        <v>2617</v>
      </c>
      <c r="S1616" s="12">
        <v>0.61</v>
      </c>
      <c r="T1616" s="7">
        <f>Table1[[#This Row],[Profit]]/Table1[[#This Row],[Sales]]</f>
        <v>0.31839467330065124</v>
      </c>
      <c r="U1616" s="12" t="s">
        <v>33</v>
      </c>
      <c r="V1616" s="12" t="s">
        <v>61</v>
      </c>
      <c r="W1616" s="12" t="s">
        <v>130</v>
      </c>
      <c r="X1616" s="12" t="s">
        <v>2616</v>
      </c>
      <c r="Y1616" s="12">
        <v>75460</v>
      </c>
      <c r="Z1616" s="13">
        <v>42058</v>
      </c>
      <c r="AA1616" s="14" t="str">
        <f>TEXT(Table1[[#This Row],[Order Date]],"mmmm")</f>
        <v>February</v>
      </c>
      <c r="AB1616" s="8" t="str">
        <f>TEXT(Table1[[#This Row],[Order Date]],"yyyy")</f>
        <v>2015</v>
      </c>
      <c r="AC1616" s="13">
        <v>42059</v>
      </c>
      <c r="AD1616" s="12">
        <v>87.03</v>
      </c>
      <c r="AE1616" s="12">
        <v>8</v>
      </c>
      <c r="AF1616" s="12">
        <v>273.33999999999997</v>
      </c>
      <c r="AG1616" s="12">
        <v>90871</v>
      </c>
      <c r="AH1616" s="7" t="str">
        <f>IF(COUNTIF(Returns!$A$2:$A$1635,Orders!AG1616)&gt;0,"Returned","Not Returned")</f>
        <v>Not Returned</v>
      </c>
    </row>
    <row r="1617" spans="5:34" ht="12.75" customHeight="1" thickTop="1" thickBot="1" x14ac:dyDescent="0.3">
      <c r="E1617" s="9">
        <v>1529</v>
      </c>
      <c r="F1617" s="2" t="s">
        <v>25</v>
      </c>
      <c r="G1617" s="2">
        <v>0.01</v>
      </c>
      <c r="H1617" s="2">
        <v>125.99</v>
      </c>
      <c r="I1617" s="2">
        <v>8.99</v>
      </c>
      <c r="J1617" s="2">
        <v>2867</v>
      </c>
      <c r="K1617" s="7" t="str">
        <f>IF(COUNTIF(Table1[Customer ID],Table1[[#This Row],[Customer ID]])&gt;1,"Repeat Customer","One-Time Customer")</f>
        <v>One-Time Customer</v>
      </c>
      <c r="L1617" s="2" t="s">
        <v>2618</v>
      </c>
      <c r="M1617" s="2" t="s">
        <v>49</v>
      </c>
      <c r="N1617" s="2" t="s">
        <v>28</v>
      </c>
      <c r="O1617" s="2" t="s">
        <v>77</v>
      </c>
      <c r="P1617" s="2" t="s">
        <v>78</v>
      </c>
      <c r="Q1617" s="2" t="s">
        <v>59</v>
      </c>
      <c r="R1617" s="2" t="s">
        <v>465</v>
      </c>
      <c r="S1617" s="2">
        <v>0.59</v>
      </c>
      <c r="T1617" s="7">
        <f>Table1[[#This Row],[Profit]]/Table1[[#This Row],[Sales]]</f>
        <v>-2.5680888575458387</v>
      </c>
      <c r="U1617" s="2" t="s">
        <v>33</v>
      </c>
      <c r="V1617" s="2" t="s">
        <v>53</v>
      </c>
      <c r="W1617" s="2" t="s">
        <v>1008</v>
      </c>
      <c r="X1617" s="2" t="s">
        <v>35</v>
      </c>
      <c r="Y1617" s="2">
        <v>20016</v>
      </c>
      <c r="Z1617" s="10">
        <v>42111</v>
      </c>
      <c r="AA1617" s="14" t="str">
        <f>TEXT(Table1[[#This Row],[Order Date]],"mmmm")</f>
        <v>April</v>
      </c>
      <c r="AB1617" s="8" t="str">
        <f>TEXT(Table1[[#This Row],[Order Date]],"yyyy")</f>
        <v>2015</v>
      </c>
      <c r="AC1617" s="10">
        <v>42112</v>
      </c>
      <c r="AD1617" s="2">
        <v>-582.64799999999991</v>
      </c>
      <c r="AE1617" s="2">
        <v>2</v>
      </c>
      <c r="AF1617" s="2">
        <v>226.88</v>
      </c>
      <c r="AG1617" s="2">
        <v>11013</v>
      </c>
      <c r="AH1617" s="7" t="str">
        <f>IF(COUNTIF(Returns!$A$2:$A$1635,Orders!AG1617)&gt;0,"Returned","Not Returned")</f>
        <v>Not Returned</v>
      </c>
    </row>
    <row r="1618" spans="5:34" ht="12.75" customHeight="1" thickTop="1" thickBot="1" x14ac:dyDescent="0.3">
      <c r="E1618" s="11">
        <v>18998</v>
      </c>
      <c r="F1618" s="12" t="s">
        <v>25</v>
      </c>
      <c r="G1618" s="12">
        <v>0.03</v>
      </c>
      <c r="H1618" s="12">
        <v>896.99</v>
      </c>
      <c r="I1618" s="12">
        <v>19.989999999999998</v>
      </c>
      <c r="J1618" s="12">
        <v>2868</v>
      </c>
      <c r="K1618" s="7" t="str">
        <f>IF(COUNTIF(Table1[Customer ID],Table1[[#This Row],[Customer ID]])&gt;1,"Repeat Customer","One-Time Customer")</f>
        <v>Repeat Customer</v>
      </c>
      <c r="L1618" s="12" t="s">
        <v>2619</v>
      </c>
      <c r="M1618" s="12" t="s">
        <v>49</v>
      </c>
      <c r="N1618" s="12" t="s">
        <v>28</v>
      </c>
      <c r="O1618" s="12" t="s">
        <v>29</v>
      </c>
      <c r="P1618" s="12" t="s">
        <v>109</v>
      </c>
      <c r="Q1618" s="12" t="s">
        <v>59</v>
      </c>
      <c r="R1618" s="12" t="s">
        <v>159</v>
      </c>
      <c r="S1618" s="12">
        <v>0.38</v>
      </c>
      <c r="T1618" s="7">
        <f>Table1[[#This Row],[Profit]]/Table1[[#This Row],[Sales]]</f>
        <v>0.69</v>
      </c>
      <c r="U1618" s="12" t="s">
        <v>33</v>
      </c>
      <c r="V1618" s="12" t="s">
        <v>34</v>
      </c>
      <c r="W1618" s="12" t="s">
        <v>35</v>
      </c>
      <c r="X1618" s="12" t="s">
        <v>2620</v>
      </c>
      <c r="Y1618" s="12">
        <v>98026</v>
      </c>
      <c r="Z1618" s="13">
        <v>42012</v>
      </c>
      <c r="AA1618" s="14" t="str">
        <f>TEXT(Table1[[#This Row],[Order Date]],"mmmm")</f>
        <v>January</v>
      </c>
      <c r="AB1618" s="8" t="str">
        <f>TEXT(Table1[[#This Row],[Order Date]],"yyyy")</f>
        <v>2015</v>
      </c>
      <c r="AC1618" s="13">
        <v>42014</v>
      </c>
      <c r="AD1618" s="12">
        <v>3602.1311999999994</v>
      </c>
      <c r="AE1618" s="12">
        <v>6</v>
      </c>
      <c r="AF1618" s="12">
        <v>5220.4799999999996</v>
      </c>
      <c r="AG1618" s="12">
        <v>85826</v>
      </c>
      <c r="AH1618" s="7" t="str">
        <f>IF(COUNTIF(Returns!$A$2:$A$1635,Orders!AG1618)&gt;0,"Returned","Not Returned")</f>
        <v>Not Returned</v>
      </c>
    </row>
    <row r="1619" spans="5:34" ht="12.75" customHeight="1" thickTop="1" thickBot="1" x14ac:dyDescent="0.3">
      <c r="E1619" s="9">
        <v>19529</v>
      </c>
      <c r="F1619" s="2" t="s">
        <v>25</v>
      </c>
      <c r="G1619" s="2">
        <v>0.01</v>
      </c>
      <c r="H1619" s="2">
        <v>125.99</v>
      </c>
      <c r="I1619" s="2">
        <v>8.99</v>
      </c>
      <c r="J1619" s="2">
        <v>2868</v>
      </c>
      <c r="K1619" s="7" t="str">
        <f>IF(COUNTIF(Table1[Customer ID],Table1[[#This Row],[Customer ID]])&gt;1,"Repeat Customer","One-Time Customer")</f>
        <v>Repeat Customer</v>
      </c>
      <c r="L1619" s="2" t="s">
        <v>2619</v>
      </c>
      <c r="M1619" s="2" t="s">
        <v>49</v>
      </c>
      <c r="N1619" s="2" t="s">
        <v>28</v>
      </c>
      <c r="O1619" s="2" t="s">
        <v>77</v>
      </c>
      <c r="P1619" s="2" t="s">
        <v>78</v>
      </c>
      <c r="Q1619" s="2" t="s">
        <v>59</v>
      </c>
      <c r="R1619" s="2" t="s">
        <v>465</v>
      </c>
      <c r="S1619" s="2">
        <v>0.59</v>
      </c>
      <c r="T1619" s="7">
        <f>Table1[[#This Row],[Profit]]/Table1[[#This Row],[Sales]]</f>
        <v>-5.1361777150916774</v>
      </c>
      <c r="U1619" s="2" t="s">
        <v>33</v>
      </c>
      <c r="V1619" s="2" t="s">
        <v>34</v>
      </c>
      <c r="W1619" s="2" t="s">
        <v>35</v>
      </c>
      <c r="X1619" s="2" t="s">
        <v>2620</v>
      </c>
      <c r="Y1619" s="2">
        <v>98026</v>
      </c>
      <c r="Z1619" s="10">
        <v>42111</v>
      </c>
      <c r="AA1619" s="14" t="str">
        <f>TEXT(Table1[[#This Row],[Order Date]],"mmmm")</f>
        <v>April</v>
      </c>
      <c r="AB1619" s="8" t="str">
        <f>TEXT(Table1[[#This Row],[Order Date]],"yyyy")</f>
        <v>2015</v>
      </c>
      <c r="AC1619" s="10">
        <v>42112</v>
      </c>
      <c r="AD1619" s="2">
        <v>-582.64799999999991</v>
      </c>
      <c r="AE1619" s="2">
        <v>1</v>
      </c>
      <c r="AF1619" s="2">
        <v>113.44</v>
      </c>
      <c r="AG1619" s="2">
        <v>85827</v>
      </c>
      <c r="AH1619" s="7" t="str">
        <f>IF(COUNTIF(Returns!$A$2:$A$1635,Orders!AG1619)&gt;0,"Returned","Not Returned")</f>
        <v>Not Returned</v>
      </c>
    </row>
    <row r="1620" spans="5:34" ht="12.75" customHeight="1" thickTop="1" thickBot="1" x14ac:dyDescent="0.3">
      <c r="E1620" s="11">
        <v>19293</v>
      </c>
      <c r="F1620" s="12" t="s">
        <v>37</v>
      </c>
      <c r="G1620" s="12">
        <v>0.08</v>
      </c>
      <c r="H1620" s="12">
        <v>15.99</v>
      </c>
      <c r="I1620" s="12">
        <v>13.18</v>
      </c>
      <c r="J1620" s="12">
        <v>2868</v>
      </c>
      <c r="K1620" s="7" t="str">
        <f>IF(COUNTIF(Table1[Customer ID],Table1[[#This Row],[Customer ID]])&gt;1,"Repeat Customer","One-Time Customer")</f>
        <v>Repeat Customer</v>
      </c>
      <c r="L1620" s="12" t="s">
        <v>2619</v>
      </c>
      <c r="M1620" s="12" t="s">
        <v>27</v>
      </c>
      <c r="N1620" s="12" t="s">
        <v>28</v>
      </c>
      <c r="O1620" s="12" t="s">
        <v>29</v>
      </c>
      <c r="P1620" s="12" t="s">
        <v>109</v>
      </c>
      <c r="Q1620" s="12" t="s">
        <v>59</v>
      </c>
      <c r="R1620" s="12" t="s">
        <v>638</v>
      </c>
      <c r="S1620" s="12">
        <v>0.37</v>
      </c>
      <c r="T1620" s="7">
        <f>Table1[[#This Row],[Profit]]/Table1[[#This Row],[Sales]]</f>
        <v>-1.0085580127234171</v>
      </c>
      <c r="U1620" s="12" t="s">
        <v>33</v>
      </c>
      <c r="V1620" s="12" t="s">
        <v>34</v>
      </c>
      <c r="W1620" s="12" t="s">
        <v>35</v>
      </c>
      <c r="X1620" s="12" t="s">
        <v>2620</v>
      </c>
      <c r="Y1620" s="12">
        <v>98026</v>
      </c>
      <c r="Z1620" s="13">
        <v>42149</v>
      </c>
      <c r="AA1620" s="14" t="str">
        <f>TEXT(Table1[[#This Row],[Order Date]],"mmmm")</f>
        <v>May</v>
      </c>
      <c r="AB1620" s="8" t="str">
        <f>TEXT(Table1[[#This Row],[Order Date]],"yyyy")</f>
        <v>2015</v>
      </c>
      <c r="AC1620" s="13">
        <v>42151</v>
      </c>
      <c r="AD1620" s="12">
        <v>-66.584999999999994</v>
      </c>
      <c r="AE1620" s="12">
        <v>4</v>
      </c>
      <c r="AF1620" s="12">
        <v>66.02</v>
      </c>
      <c r="AG1620" s="12">
        <v>85828</v>
      </c>
      <c r="AH1620" s="7" t="str">
        <f>IF(COUNTIF(Returns!$A$2:$A$1635,Orders!AG1620)&gt;0,"Returned","Not Returned")</f>
        <v>Not Returned</v>
      </c>
    </row>
    <row r="1621" spans="5:34" ht="12.75" customHeight="1" thickTop="1" thickBot="1" x14ac:dyDescent="0.3">
      <c r="E1621" s="9">
        <v>25724</v>
      </c>
      <c r="F1621" s="2" t="s">
        <v>56</v>
      </c>
      <c r="G1621" s="2">
        <v>7.0000000000000007E-2</v>
      </c>
      <c r="H1621" s="2">
        <v>2.89</v>
      </c>
      <c r="I1621" s="2">
        <v>0.5</v>
      </c>
      <c r="J1621" s="2">
        <v>2873</v>
      </c>
      <c r="K1621" s="7" t="str">
        <f>IF(COUNTIF(Table1[Customer ID],Table1[[#This Row],[Customer ID]])&gt;1,"Repeat Customer","One-Time Customer")</f>
        <v>Repeat Customer</v>
      </c>
      <c r="L1621" s="2" t="s">
        <v>2621</v>
      </c>
      <c r="M1621" s="2" t="s">
        <v>49</v>
      </c>
      <c r="N1621" s="2" t="s">
        <v>58</v>
      </c>
      <c r="O1621" s="2" t="s">
        <v>29</v>
      </c>
      <c r="P1621" s="2" t="s">
        <v>134</v>
      </c>
      <c r="Q1621" s="2" t="s">
        <v>59</v>
      </c>
      <c r="R1621" s="2" t="s">
        <v>789</v>
      </c>
      <c r="S1621" s="2">
        <v>0.38</v>
      </c>
      <c r="T1621" s="7">
        <f>Table1[[#This Row],[Profit]]/Table1[[#This Row],[Sales]]</f>
        <v>13.37353119321623</v>
      </c>
      <c r="U1621" s="2" t="s">
        <v>33</v>
      </c>
      <c r="V1621" s="2" t="s">
        <v>136</v>
      </c>
      <c r="W1621" s="2" t="s">
        <v>362</v>
      </c>
      <c r="X1621" s="2" t="s">
        <v>2622</v>
      </c>
      <c r="Y1621" s="2">
        <v>33012</v>
      </c>
      <c r="Z1621" s="10">
        <v>42026</v>
      </c>
      <c r="AA1621" s="14" t="str">
        <f>TEXT(Table1[[#This Row],[Order Date]],"mmmm")</f>
        <v>January</v>
      </c>
      <c r="AB1621" s="8" t="str">
        <f>TEXT(Table1[[#This Row],[Order Date]],"yyyy")</f>
        <v>2015</v>
      </c>
      <c r="AC1621" s="10">
        <v>42028</v>
      </c>
      <c r="AD1621" s="2">
        <v>441.59399999999999</v>
      </c>
      <c r="AE1621" s="2">
        <v>12</v>
      </c>
      <c r="AF1621" s="2">
        <v>33.020000000000003</v>
      </c>
      <c r="AG1621" s="2">
        <v>89872</v>
      </c>
      <c r="AH1621" s="7" t="str">
        <f>IF(COUNTIF(Returns!$A$2:$A$1635,Orders!AG1621)&gt;0,"Returned","Not Returned")</f>
        <v>Not Returned</v>
      </c>
    </row>
    <row r="1622" spans="5:34" ht="12.75" customHeight="1" thickTop="1" thickBot="1" x14ac:dyDescent="0.3">
      <c r="E1622" s="11">
        <v>25725</v>
      </c>
      <c r="F1622" s="12" t="s">
        <v>56</v>
      </c>
      <c r="G1622" s="12">
        <v>0</v>
      </c>
      <c r="H1622" s="12">
        <v>217.85</v>
      </c>
      <c r="I1622" s="12">
        <v>29.1</v>
      </c>
      <c r="J1622" s="12">
        <v>2873</v>
      </c>
      <c r="K1622" s="7" t="str">
        <f>IF(COUNTIF(Table1[Customer ID],Table1[[#This Row],[Customer ID]])&gt;1,"Repeat Customer","One-Time Customer")</f>
        <v>Repeat Customer</v>
      </c>
      <c r="L1622" s="12" t="s">
        <v>2621</v>
      </c>
      <c r="M1622" s="12" t="s">
        <v>39</v>
      </c>
      <c r="N1622" s="12" t="s">
        <v>58</v>
      </c>
      <c r="O1622" s="12" t="s">
        <v>41</v>
      </c>
      <c r="P1622" s="12" t="s">
        <v>152</v>
      </c>
      <c r="Q1622" s="12" t="s">
        <v>121</v>
      </c>
      <c r="R1622" s="12" t="s">
        <v>2623</v>
      </c>
      <c r="S1622" s="12">
        <v>0.68</v>
      </c>
      <c r="T1622" s="7">
        <f>Table1[[#This Row],[Profit]]/Table1[[#This Row],[Sales]]</f>
        <v>0.17340636135673751</v>
      </c>
      <c r="U1622" s="12" t="s">
        <v>33</v>
      </c>
      <c r="V1622" s="12" t="s">
        <v>136</v>
      </c>
      <c r="W1622" s="12" t="s">
        <v>362</v>
      </c>
      <c r="X1622" s="12" t="s">
        <v>2622</v>
      </c>
      <c r="Y1622" s="12">
        <v>33012</v>
      </c>
      <c r="Z1622" s="13">
        <v>42026</v>
      </c>
      <c r="AA1622" s="14" t="str">
        <f>TEXT(Table1[[#This Row],[Order Date]],"mmmm")</f>
        <v>January</v>
      </c>
      <c r="AB1622" s="8" t="str">
        <f>TEXT(Table1[[#This Row],[Order Date]],"yyyy")</f>
        <v>2015</v>
      </c>
      <c r="AC1622" s="13">
        <v>42027</v>
      </c>
      <c r="AD1622" s="12">
        <v>394.17</v>
      </c>
      <c r="AE1622" s="12">
        <v>10</v>
      </c>
      <c r="AF1622" s="12">
        <v>2273.1</v>
      </c>
      <c r="AG1622" s="12">
        <v>89872</v>
      </c>
      <c r="AH1622" s="7" t="str">
        <f>IF(COUNTIF(Returns!$A$2:$A$1635,Orders!AG1622)&gt;0,"Returned","Not Returned")</f>
        <v>Not Returned</v>
      </c>
    </row>
    <row r="1623" spans="5:34" ht="12.75" customHeight="1" thickTop="1" thickBot="1" x14ac:dyDescent="0.3">
      <c r="E1623" s="9">
        <v>21768</v>
      </c>
      <c r="F1623" s="2" t="s">
        <v>106</v>
      </c>
      <c r="G1623" s="2">
        <v>0.05</v>
      </c>
      <c r="H1623" s="2">
        <v>4.84</v>
      </c>
      <c r="I1623" s="2">
        <v>0.71</v>
      </c>
      <c r="J1623" s="2">
        <v>2874</v>
      </c>
      <c r="K1623" s="7" t="str">
        <f>IF(COUNTIF(Table1[Customer ID],Table1[[#This Row],[Customer ID]])&gt;1,"Repeat Customer","One-Time Customer")</f>
        <v>Repeat Customer</v>
      </c>
      <c r="L1623" s="2" t="s">
        <v>2624</v>
      </c>
      <c r="M1623" s="2" t="s">
        <v>49</v>
      </c>
      <c r="N1623" s="2" t="s">
        <v>40</v>
      </c>
      <c r="O1623" s="2" t="s">
        <v>29</v>
      </c>
      <c r="P1623" s="2" t="s">
        <v>30</v>
      </c>
      <c r="Q1623" s="2" t="s">
        <v>31</v>
      </c>
      <c r="R1623" s="2" t="s">
        <v>1476</v>
      </c>
      <c r="S1623" s="2">
        <v>0.52</v>
      </c>
      <c r="T1623" s="7">
        <f>Table1[[#This Row],[Profit]]/Table1[[#This Row],[Sales]]</f>
        <v>0.69</v>
      </c>
      <c r="U1623" s="2" t="s">
        <v>33</v>
      </c>
      <c r="V1623" s="2" t="s">
        <v>61</v>
      </c>
      <c r="W1623" s="2" t="s">
        <v>496</v>
      </c>
      <c r="X1623" s="2" t="s">
        <v>2614</v>
      </c>
      <c r="Y1623" s="2">
        <v>68128</v>
      </c>
      <c r="Z1623" s="10">
        <v>42100</v>
      </c>
      <c r="AA1623" s="14" t="str">
        <f>TEXT(Table1[[#This Row],[Order Date]],"mmmm")</f>
        <v>April</v>
      </c>
      <c r="AB1623" s="8" t="str">
        <f>TEXT(Table1[[#This Row],[Order Date]],"yyyy")</f>
        <v>2015</v>
      </c>
      <c r="AC1623" s="10">
        <v>42109</v>
      </c>
      <c r="AD1623" s="2">
        <v>13.448099999999998</v>
      </c>
      <c r="AE1623" s="2">
        <v>4</v>
      </c>
      <c r="AF1623" s="2">
        <v>19.489999999999998</v>
      </c>
      <c r="AG1623" s="2">
        <v>89873</v>
      </c>
      <c r="AH1623" s="7" t="str">
        <f>IF(COUNTIF(Returns!$A$2:$A$1635,Orders!AG1623)&gt;0,"Returned","Not Returned")</f>
        <v>Not Returned</v>
      </c>
    </row>
    <row r="1624" spans="5:34" ht="12.75" customHeight="1" thickTop="1" thickBot="1" x14ac:dyDescent="0.3">
      <c r="E1624" s="11">
        <v>19246</v>
      </c>
      <c r="F1624" s="12" t="s">
        <v>47</v>
      </c>
      <c r="G1624" s="12">
        <v>0.03</v>
      </c>
      <c r="H1624" s="12">
        <v>304.99</v>
      </c>
      <c r="I1624" s="12">
        <v>19.989999999999998</v>
      </c>
      <c r="J1624" s="12">
        <v>2874</v>
      </c>
      <c r="K1624" s="7" t="str">
        <f>IF(COUNTIF(Table1[Customer ID],Table1[[#This Row],[Customer ID]])&gt;1,"Repeat Customer","One-Time Customer")</f>
        <v>Repeat Customer</v>
      </c>
      <c r="L1624" s="12" t="s">
        <v>2624</v>
      </c>
      <c r="M1624" s="12" t="s">
        <v>49</v>
      </c>
      <c r="N1624" s="12" t="s">
        <v>40</v>
      </c>
      <c r="O1624" s="12" t="s">
        <v>29</v>
      </c>
      <c r="P1624" s="12" t="s">
        <v>109</v>
      </c>
      <c r="Q1624" s="12" t="s">
        <v>59</v>
      </c>
      <c r="R1624" s="12" t="s">
        <v>2625</v>
      </c>
      <c r="S1624" s="12">
        <v>0.4</v>
      </c>
      <c r="T1624" s="7">
        <f>Table1[[#This Row],[Profit]]/Table1[[#This Row],[Sales]]</f>
        <v>0.69</v>
      </c>
      <c r="U1624" s="12" t="s">
        <v>33</v>
      </c>
      <c r="V1624" s="12" t="s">
        <v>61</v>
      </c>
      <c r="W1624" s="12" t="s">
        <v>496</v>
      </c>
      <c r="X1624" s="12" t="s">
        <v>2614</v>
      </c>
      <c r="Y1624" s="12">
        <v>68128</v>
      </c>
      <c r="Z1624" s="13">
        <v>42177</v>
      </c>
      <c r="AA1624" s="14" t="str">
        <f>TEXT(Table1[[#This Row],[Order Date]],"mmmm")</f>
        <v>June</v>
      </c>
      <c r="AB1624" s="8" t="str">
        <f>TEXT(Table1[[#This Row],[Order Date]],"yyyy")</f>
        <v>2015</v>
      </c>
      <c r="AC1624" s="13">
        <v>42179</v>
      </c>
      <c r="AD1624" s="12">
        <v>4033.6089000000002</v>
      </c>
      <c r="AE1624" s="12">
        <v>19</v>
      </c>
      <c r="AF1624" s="12">
        <v>5845.81</v>
      </c>
      <c r="AG1624" s="12">
        <v>89874</v>
      </c>
      <c r="AH1624" s="7" t="str">
        <f>IF(COUNTIF(Returns!$A$2:$A$1635,Orders!AG1624)&gt;0,"Returned","Not Returned")</f>
        <v>Not Returned</v>
      </c>
    </row>
    <row r="1625" spans="5:34" ht="12.75" customHeight="1" thickTop="1" thickBot="1" x14ac:dyDescent="0.3">
      <c r="E1625" s="9">
        <v>19247</v>
      </c>
      <c r="F1625" s="2" t="s">
        <v>47</v>
      </c>
      <c r="G1625" s="2">
        <v>0.09</v>
      </c>
      <c r="H1625" s="2">
        <v>65.989999999999995</v>
      </c>
      <c r="I1625" s="2">
        <v>8.99</v>
      </c>
      <c r="J1625" s="2">
        <v>2874</v>
      </c>
      <c r="K1625" s="7" t="str">
        <f>IF(COUNTIF(Table1[Customer ID],Table1[[#This Row],[Customer ID]])&gt;1,"Repeat Customer","One-Time Customer")</f>
        <v>Repeat Customer</v>
      </c>
      <c r="L1625" s="2" t="s">
        <v>2624</v>
      </c>
      <c r="M1625" s="2" t="s">
        <v>49</v>
      </c>
      <c r="N1625" s="2" t="s">
        <v>40</v>
      </c>
      <c r="O1625" s="2" t="s">
        <v>77</v>
      </c>
      <c r="P1625" s="2" t="s">
        <v>78</v>
      </c>
      <c r="Q1625" s="2" t="s">
        <v>59</v>
      </c>
      <c r="R1625" s="2" t="s">
        <v>2626</v>
      </c>
      <c r="S1625" s="2">
        <v>0.57999999999999996</v>
      </c>
      <c r="T1625" s="7">
        <f>Table1[[#This Row],[Profit]]/Table1[[#This Row],[Sales]]</f>
        <v>0.22368446793405378</v>
      </c>
      <c r="U1625" s="2" t="s">
        <v>33</v>
      </c>
      <c r="V1625" s="2" t="s">
        <v>61</v>
      </c>
      <c r="W1625" s="2" t="s">
        <v>496</v>
      </c>
      <c r="X1625" s="2" t="s">
        <v>2614</v>
      </c>
      <c r="Y1625" s="2">
        <v>68128</v>
      </c>
      <c r="Z1625" s="10">
        <v>42177</v>
      </c>
      <c r="AA1625" s="14" t="str">
        <f>TEXT(Table1[[#This Row],[Order Date]],"mmmm")</f>
        <v>June</v>
      </c>
      <c r="AB1625" s="8" t="str">
        <f>TEXT(Table1[[#This Row],[Order Date]],"yyyy")</f>
        <v>2015</v>
      </c>
      <c r="AC1625" s="10">
        <v>42179</v>
      </c>
      <c r="AD1625" s="2">
        <v>141.7824</v>
      </c>
      <c r="AE1625" s="2">
        <v>12</v>
      </c>
      <c r="AF1625" s="2">
        <v>633.85</v>
      </c>
      <c r="AG1625" s="2">
        <v>89874</v>
      </c>
      <c r="AH1625" s="7" t="str">
        <f>IF(COUNTIF(Returns!$A$2:$A$1635,Orders!AG1625)&gt;0,"Returned","Not Returned")</f>
        <v>Not Returned</v>
      </c>
    </row>
    <row r="1626" spans="5:34" ht="12.75" customHeight="1" thickTop="1" thickBot="1" x14ac:dyDescent="0.3">
      <c r="E1626" s="11">
        <v>25599</v>
      </c>
      <c r="F1626" s="12" t="s">
        <v>37</v>
      </c>
      <c r="G1626" s="12">
        <v>0</v>
      </c>
      <c r="H1626" s="12">
        <v>8.33</v>
      </c>
      <c r="I1626" s="12">
        <v>1.99</v>
      </c>
      <c r="J1626" s="12">
        <v>2877</v>
      </c>
      <c r="K1626" s="7" t="str">
        <f>IF(COUNTIF(Table1[Customer ID],Table1[[#This Row],[Customer ID]])&gt;1,"Repeat Customer","One-Time Customer")</f>
        <v>One-Time Customer</v>
      </c>
      <c r="L1626" s="12" t="s">
        <v>2627</v>
      </c>
      <c r="M1626" s="12" t="s">
        <v>27</v>
      </c>
      <c r="N1626" s="12" t="s">
        <v>114</v>
      </c>
      <c r="O1626" s="12" t="s">
        <v>77</v>
      </c>
      <c r="P1626" s="12" t="s">
        <v>180</v>
      </c>
      <c r="Q1626" s="12" t="s">
        <v>51</v>
      </c>
      <c r="R1626" s="12" t="s">
        <v>414</v>
      </c>
      <c r="S1626" s="12">
        <v>0.52</v>
      </c>
      <c r="T1626" s="7">
        <f>Table1[[#This Row],[Profit]]/Table1[[#This Row],[Sales]]</f>
        <v>0.69</v>
      </c>
      <c r="U1626" s="12" t="s">
        <v>33</v>
      </c>
      <c r="V1626" s="12" t="s">
        <v>53</v>
      </c>
      <c r="W1626" s="12" t="s">
        <v>154</v>
      </c>
      <c r="X1626" s="12" t="s">
        <v>2628</v>
      </c>
      <c r="Y1626" s="12">
        <v>44070</v>
      </c>
      <c r="Z1626" s="13">
        <v>42065</v>
      </c>
      <c r="AA1626" s="14" t="str">
        <f>TEXT(Table1[[#This Row],[Order Date]],"mmmm")</f>
        <v>March</v>
      </c>
      <c r="AB1626" s="8" t="str">
        <f>TEXT(Table1[[#This Row],[Order Date]],"yyyy")</f>
        <v>2015</v>
      </c>
      <c r="AC1626" s="13">
        <v>42067</v>
      </c>
      <c r="AD1626" s="12">
        <v>74.181899999999999</v>
      </c>
      <c r="AE1626" s="12">
        <v>12</v>
      </c>
      <c r="AF1626" s="12">
        <v>107.51</v>
      </c>
      <c r="AG1626" s="12">
        <v>91492</v>
      </c>
      <c r="AH1626" s="7" t="str">
        <f>IF(COUNTIF(Returns!$A$2:$A$1635,Orders!AG1626)&gt;0,"Returned","Not Returned")</f>
        <v>Not Returned</v>
      </c>
    </row>
    <row r="1627" spans="5:34" ht="12.75" customHeight="1" thickTop="1" thickBot="1" x14ac:dyDescent="0.3">
      <c r="E1627" s="9">
        <v>7599</v>
      </c>
      <c r="F1627" s="2" t="s">
        <v>37</v>
      </c>
      <c r="G1627" s="2">
        <v>0</v>
      </c>
      <c r="H1627" s="2">
        <v>8.33</v>
      </c>
      <c r="I1627" s="2">
        <v>1.99</v>
      </c>
      <c r="J1627" s="2">
        <v>2878</v>
      </c>
      <c r="K1627" s="7" t="str">
        <f>IF(COUNTIF(Table1[Customer ID],Table1[[#This Row],[Customer ID]])&gt;1,"Repeat Customer","One-Time Customer")</f>
        <v>One-Time Customer</v>
      </c>
      <c r="L1627" s="2" t="s">
        <v>2629</v>
      </c>
      <c r="M1627" s="2" t="s">
        <v>27</v>
      </c>
      <c r="N1627" s="2" t="s">
        <v>114</v>
      </c>
      <c r="O1627" s="2" t="s">
        <v>77</v>
      </c>
      <c r="P1627" s="2" t="s">
        <v>180</v>
      </c>
      <c r="Q1627" s="2" t="s">
        <v>51</v>
      </c>
      <c r="R1627" s="2" t="s">
        <v>414</v>
      </c>
      <c r="S1627" s="2">
        <v>0.52</v>
      </c>
      <c r="T1627" s="7">
        <f>Table1[[#This Row],[Profit]]/Table1[[#This Row],[Sales]]</f>
        <v>0.19547354421962573</v>
      </c>
      <c r="U1627" s="2" t="s">
        <v>33</v>
      </c>
      <c r="V1627" s="2" t="s">
        <v>34</v>
      </c>
      <c r="W1627" s="2" t="s">
        <v>35</v>
      </c>
      <c r="X1627" s="2" t="s">
        <v>209</v>
      </c>
      <c r="Y1627" s="2">
        <v>98107</v>
      </c>
      <c r="Z1627" s="10">
        <v>42065</v>
      </c>
      <c r="AA1627" s="14" t="str">
        <f>TEXT(Table1[[#This Row],[Order Date]],"mmmm")</f>
        <v>March</v>
      </c>
      <c r="AB1627" s="8" t="str">
        <f>TEXT(Table1[[#This Row],[Order Date]],"yyyy")</f>
        <v>2015</v>
      </c>
      <c r="AC1627" s="10">
        <v>42067</v>
      </c>
      <c r="AD1627" s="2">
        <v>82.31</v>
      </c>
      <c r="AE1627" s="2">
        <v>47</v>
      </c>
      <c r="AF1627" s="2">
        <v>421.08</v>
      </c>
      <c r="AG1627" s="2">
        <v>54369</v>
      </c>
      <c r="AH1627" s="7" t="str">
        <f>IF(COUNTIF(Returns!$A$2:$A$1635,Orders!AG1627)&gt;0,"Returned","Not Returned")</f>
        <v>Not Returned</v>
      </c>
    </row>
    <row r="1628" spans="5:34" ht="12.75" customHeight="1" thickTop="1" thickBot="1" x14ac:dyDescent="0.3">
      <c r="E1628" s="11">
        <v>18642</v>
      </c>
      <c r="F1628" s="12" t="s">
        <v>56</v>
      </c>
      <c r="G1628" s="12">
        <v>0.05</v>
      </c>
      <c r="H1628" s="12">
        <v>6.68</v>
      </c>
      <c r="I1628" s="12">
        <v>6.93</v>
      </c>
      <c r="J1628" s="12">
        <v>2880</v>
      </c>
      <c r="K1628" s="7" t="str">
        <f>IF(COUNTIF(Table1[Customer ID],Table1[[#This Row],[Customer ID]])&gt;1,"Repeat Customer","One-Time Customer")</f>
        <v>Repeat Customer</v>
      </c>
      <c r="L1628" s="12" t="s">
        <v>2630</v>
      </c>
      <c r="M1628" s="12" t="s">
        <v>49</v>
      </c>
      <c r="N1628" s="12" t="s">
        <v>58</v>
      </c>
      <c r="O1628" s="12" t="s">
        <v>29</v>
      </c>
      <c r="P1628" s="12" t="s">
        <v>93</v>
      </c>
      <c r="Q1628" s="12" t="s">
        <v>59</v>
      </c>
      <c r="R1628" s="12" t="s">
        <v>2135</v>
      </c>
      <c r="S1628" s="12">
        <v>0.37</v>
      </c>
      <c r="T1628" s="7">
        <f>Table1[[#This Row],[Profit]]/Table1[[#This Row],[Sales]]</f>
        <v>-3.0466321243523439E-2</v>
      </c>
      <c r="U1628" s="12" t="s">
        <v>33</v>
      </c>
      <c r="V1628" s="12" t="s">
        <v>136</v>
      </c>
      <c r="W1628" s="12" t="s">
        <v>362</v>
      </c>
      <c r="X1628" s="12" t="s">
        <v>2631</v>
      </c>
      <c r="Y1628" s="12">
        <v>33160</v>
      </c>
      <c r="Z1628" s="13">
        <v>42091</v>
      </c>
      <c r="AA1628" s="14" t="str">
        <f>TEXT(Table1[[#This Row],[Order Date]],"mmmm")</f>
        <v>March</v>
      </c>
      <c r="AB1628" s="8" t="str">
        <f>TEXT(Table1[[#This Row],[Order Date]],"yyyy")</f>
        <v>2015</v>
      </c>
      <c r="AC1628" s="13">
        <v>42092</v>
      </c>
      <c r="AD1628" s="12">
        <v>-2.3520000000000096</v>
      </c>
      <c r="AE1628" s="12">
        <v>11</v>
      </c>
      <c r="AF1628" s="12">
        <v>77.2</v>
      </c>
      <c r="AG1628" s="12">
        <v>88626</v>
      </c>
      <c r="AH1628" s="7" t="str">
        <f>IF(COUNTIF(Returns!$A$2:$A$1635,Orders!AG1628)&gt;0,"Returned","Not Returned")</f>
        <v>Not Returned</v>
      </c>
    </row>
    <row r="1629" spans="5:34" ht="12.75" customHeight="1" thickTop="1" thickBot="1" x14ac:dyDescent="0.3">
      <c r="E1629" s="9">
        <v>20315</v>
      </c>
      <c r="F1629" s="2" t="s">
        <v>106</v>
      </c>
      <c r="G1629" s="2">
        <v>0.09</v>
      </c>
      <c r="H1629" s="2">
        <v>243.98</v>
      </c>
      <c r="I1629" s="2">
        <v>43.32</v>
      </c>
      <c r="J1629" s="2">
        <v>2880</v>
      </c>
      <c r="K1629" s="7" t="str">
        <f>IF(COUNTIF(Table1[Customer ID],Table1[[#This Row],[Customer ID]])&gt;1,"Repeat Customer","One-Time Customer")</f>
        <v>Repeat Customer</v>
      </c>
      <c r="L1629" s="2" t="s">
        <v>2630</v>
      </c>
      <c r="M1629" s="2" t="s">
        <v>39</v>
      </c>
      <c r="N1629" s="2" t="s">
        <v>58</v>
      </c>
      <c r="O1629" s="2" t="s">
        <v>41</v>
      </c>
      <c r="P1629" s="2" t="s">
        <v>42</v>
      </c>
      <c r="Q1629" s="2" t="s">
        <v>43</v>
      </c>
      <c r="R1629" s="2" t="s">
        <v>2059</v>
      </c>
      <c r="S1629" s="2">
        <v>0.55000000000000004</v>
      </c>
      <c r="T1629" s="7">
        <f>Table1[[#This Row],[Profit]]/Table1[[#This Row],[Sales]]</f>
        <v>0.18956851333866628</v>
      </c>
      <c r="U1629" s="2" t="s">
        <v>33</v>
      </c>
      <c r="V1629" s="2" t="s">
        <v>136</v>
      </c>
      <c r="W1629" s="2" t="s">
        <v>362</v>
      </c>
      <c r="X1629" s="2" t="s">
        <v>2631</v>
      </c>
      <c r="Y1629" s="2">
        <v>33160</v>
      </c>
      <c r="Z1629" s="10">
        <v>42132</v>
      </c>
      <c r="AA1629" s="14" t="str">
        <f>TEXT(Table1[[#This Row],[Order Date]],"mmmm")</f>
        <v>May</v>
      </c>
      <c r="AB1629" s="8" t="str">
        <f>TEXT(Table1[[#This Row],[Order Date]],"yyyy")</f>
        <v>2015</v>
      </c>
      <c r="AC1629" s="10">
        <v>42137</v>
      </c>
      <c r="AD1629" s="2">
        <v>1059.288</v>
      </c>
      <c r="AE1629" s="2">
        <v>25</v>
      </c>
      <c r="AF1629" s="2">
        <v>5587.89</v>
      </c>
      <c r="AG1629" s="2">
        <v>88627</v>
      </c>
      <c r="AH1629" s="7" t="str">
        <f>IF(COUNTIF(Returns!$A$2:$A$1635,Orders!AG1629)&gt;0,"Returned","Not Returned")</f>
        <v>Not Returned</v>
      </c>
    </row>
    <row r="1630" spans="5:34" ht="12.75" customHeight="1" thickTop="1" thickBot="1" x14ac:dyDescent="0.3">
      <c r="E1630" s="11">
        <v>7718</v>
      </c>
      <c r="F1630" s="12" t="s">
        <v>25</v>
      </c>
      <c r="G1630" s="12">
        <v>0.03</v>
      </c>
      <c r="H1630" s="12">
        <v>4.0599999999999996</v>
      </c>
      <c r="I1630" s="12">
        <v>6.89</v>
      </c>
      <c r="J1630" s="12">
        <v>2882</v>
      </c>
      <c r="K1630" s="7" t="str">
        <f>IF(COUNTIF(Table1[Customer ID],Table1[[#This Row],[Customer ID]])&gt;1,"Repeat Customer","One-Time Customer")</f>
        <v>Repeat Customer</v>
      </c>
      <c r="L1630" s="12" t="s">
        <v>2632</v>
      </c>
      <c r="M1630" s="12" t="s">
        <v>49</v>
      </c>
      <c r="N1630" s="12" t="s">
        <v>114</v>
      </c>
      <c r="O1630" s="12" t="s">
        <v>29</v>
      </c>
      <c r="P1630" s="12" t="s">
        <v>257</v>
      </c>
      <c r="Q1630" s="12" t="s">
        <v>59</v>
      </c>
      <c r="R1630" s="12" t="s">
        <v>910</v>
      </c>
      <c r="S1630" s="12">
        <v>0.6</v>
      </c>
      <c r="T1630" s="7">
        <f>Table1[[#This Row],[Profit]]/Table1[[#This Row],[Sales]]</f>
        <v>-1.5402845706423167</v>
      </c>
      <c r="U1630" s="12" t="s">
        <v>33</v>
      </c>
      <c r="V1630" s="12" t="s">
        <v>136</v>
      </c>
      <c r="W1630" s="12" t="s">
        <v>322</v>
      </c>
      <c r="X1630" s="12" t="s">
        <v>390</v>
      </c>
      <c r="Y1630" s="12">
        <v>28206</v>
      </c>
      <c r="Z1630" s="13">
        <v>42055</v>
      </c>
      <c r="AA1630" s="14" t="str">
        <f>TEXT(Table1[[#This Row],[Order Date]],"mmmm")</f>
        <v>February</v>
      </c>
      <c r="AB1630" s="8" t="str">
        <f>TEXT(Table1[[#This Row],[Order Date]],"yyyy")</f>
        <v>2015</v>
      </c>
      <c r="AC1630" s="13">
        <v>42057</v>
      </c>
      <c r="AD1630" s="12">
        <v>-246.27609999999999</v>
      </c>
      <c r="AE1630" s="12">
        <v>37</v>
      </c>
      <c r="AF1630" s="12">
        <v>159.88999999999999</v>
      </c>
      <c r="AG1630" s="12">
        <v>55300</v>
      </c>
      <c r="AH1630" s="7" t="str">
        <f>IF(COUNTIF(Returns!$A$2:$A$1635,Orders!AG1630)&gt;0,"Returned","Not Returned")</f>
        <v>Not Returned</v>
      </c>
    </row>
    <row r="1631" spans="5:34" ht="12.75" customHeight="1" thickTop="1" thickBot="1" x14ac:dyDescent="0.3">
      <c r="E1631" s="9">
        <v>7719</v>
      </c>
      <c r="F1631" s="2" t="s">
        <v>25</v>
      </c>
      <c r="G1631" s="2">
        <v>0.01</v>
      </c>
      <c r="H1631" s="2">
        <v>3.75</v>
      </c>
      <c r="I1631" s="2">
        <v>0.5</v>
      </c>
      <c r="J1631" s="2">
        <v>2882</v>
      </c>
      <c r="K1631" s="7" t="str">
        <f>IF(COUNTIF(Table1[Customer ID],Table1[[#This Row],[Customer ID]])&gt;1,"Repeat Customer","One-Time Customer")</f>
        <v>Repeat Customer</v>
      </c>
      <c r="L1631" s="2" t="s">
        <v>2632</v>
      </c>
      <c r="M1631" s="2" t="s">
        <v>49</v>
      </c>
      <c r="N1631" s="2" t="s">
        <v>114</v>
      </c>
      <c r="O1631" s="2" t="s">
        <v>29</v>
      </c>
      <c r="P1631" s="2" t="s">
        <v>134</v>
      </c>
      <c r="Q1631" s="2" t="s">
        <v>59</v>
      </c>
      <c r="R1631" s="2" t="s">
        <v>2633</v>
      </c>
      <c r="S1631" s="2">
        <v>0.37</v>
      </c>
      <c r="T1631" s="7">
        <f>Table1[[#This Row],[Profit]]/Table1[[#This Row],[Sales]]</f>
        <v>0.30582114361702128</v>
      </c>
      <c r="U1631" s="2" t="s">
        <v>33</v>
      </c>
      <c r="V1631" s="2" t="s">
        <v>136</v>
      </c>
      <c r="W1631" s="2" t="s">
        <v>322</v>
      </c>
      <c r="X1631" s="2" t="s">
        <v>390</v>
      </c>
      <c r="Y1631" s="2">
        <v>28206</v>
      </c>
      <c r="Z1631" s="10">
        <v>42055</v>
      </c>
      <c r="AA1631" s="14" t="str">
        <f>TEXT(Table1[[#This Row],[Order Date]],"mmmm")</f>
        <v>February</v>
      </c>
      <c r="AB1631" s="8" t="str">
        <f>TEXT(Table1[[#This Row],[Order Date]],"yyyy")</f>
        <v>2015</v>
      </c>
      <c r="AC1631" s="10">
        <v>42056</v>
      </c>
      <c r="AD1631" s="2">
        <v>55.194599999999994</v>
      </c>
      <c r="AE1631" s="2">
        <v>48</v>
      </c>
      <c r="AF1631" s="2">
        <v>180.48</v>
      </c>
      <c r="AG1631" s="2">
        <v>55300</v>
      </c>
      <c r="AH1631" s="7" t="str">
        <f>IF(COUNTIF(Returns!$A$2:$A$1635,Orders!AG1631)&gt;0,"Returned","Not Returned")</f>
        <v>Not Returned</v>
      </c>
    </row>
    <row r="1632" spans="5:34" ht="12.75" customHeight="1" thickTop="1" thickBot="1" x14ac:dyDescent="0.3">
      <c r="E1632" s="11">
        <v>7720</v>
      </c>
      <c r="F1632" s="12" t="s">
        <v>25</v>
      </c>
      <c r="G1632" s="12">
        <v>0.02</v>
      </c>
      <c r="H1632" s="12">
        <v>10.68</v>
      </c>
      <c r="I1632" s="12">
        <v>13.04</v>
      </c>
      <c r="J1632" s="12">
        <v>2882</v>
      </c>
      <c r="K1632" s="7" t="str">
        <f>IF(COUNTIF(Table1[Customer ID],Table1[[#This Row],[Customer ID]])&gt;1,"Repeat Customer","One-Time Customer")</f>
        <v>Repeat Customer</v>
      </c>
      <c r="L1632" s="12" t="s">
        <v>2632</v>
      </c>
      <c r="M1632" s="12" t="s">
        <v>49</v>
      </c>
      <c r="N1632" s="12" t="s">
        <v>114</v>
      </c>
      <c r="O1632" s="12" t="s">
        <v>41</v>
      </c>
      <c r="P1632" s="12" t="s">
        <v>50</v>
      </c>
      <c r="Q1632" s="12" t="s">
        <v>236</v>
      </c>
      <c r="R1632" s="12" t="s">
        <v>2634</v>
      </c>
      <c r="S1632" s="12">
        <v>0.6</v>
      </c>
      <c r="T1632" s="7">
        <f>Table1[[#This Row],[Profit]]/Table1[[#This Row],[Sales]]</f>
        <v>-0.87678754850490759</v>
      </c>
      <c r="U1632" s="12" t="s">
        <v>33</v>
      </c>
      <c r="V1632" s="12" t="s">
        <v>136</v>
      </c>
      <c r="W1632" s="12" t="s">
        <v>322</v>
      </c>
      <c r="X1632" s="12" t="s">
        <v>390</v>
      </c>
      <c r="Y1632" s="12">
        <v>28206</v>
      </c>
      <c r="Z1632" s="13">
        <v>42055</v>
      </c>
      <c r="AA1632" s="14" t="str">
        <f>TEXT(Table1[[#This Row],[Order Date]],"mmmm")</f>
        <v>February</v>
      </c>
      <c r="AB1632" s="8" t="str">
        <f>TEXT(Table1[[#This Row],[Order Date]],"yyyy")</f>
        <v>2015</v>
      </c>
      <c r="AC1632" s="13">
        <v>42057</v>
      </c>
      <c r="AD1632" s="12">
        <v>-307.29650000000004</v>
      </c>
      <c r="AE1632" s="12">
        <v>31</v>
      </c>
      <c r="AF1632" s="12">
        <v>350.48</v>
      </c>
      <c r="AG1632" s="12">
        <v>55300</v>
      </c>
      <c r="AH1632" s="7" t="str">
        <f>IF(COUNTIF(Returns!$A$2:$A$1635,Orders!AG1632)&gt;0,"Returned","Not Returned")</f>
        <v>Not Returned</v>
      </c>
    </row>
    <row r="1633" spans="5:34" ht="12.75" customHeight="1" thickTop="1" thickBot="1" x14ac:dyDescent="0.3">
      <c r="E1633" s="9">
        <v>2314</v>
      </c>
      <c r="F1633" s="2" t="s">
        <v>25</v>
      </c>
      <c r="G1633" s="2">
        <v>7.0000000000000007E-2</v>
      </c>
      <c r="H1633" s="2">
        <v>28.99</v>
      </c>
      <c r="I1633" s="2">
        <v>8.59</v>
      </c>
      <c r="J1633" s="2">
        <v>2882</v>
      </c>
      <c r="K1633" s="7" t="str">
        <f>IF(COUNTIF(Table1[Customer ID],Table1[[#This Row],[Customer ID]])&gt;1,"Repeat Customer","One-Time Customer")</f>
        <v>Repeat Customer</v>
      </c>
      <c r="L1633" s="2" t="s">
        <v>2632</v>
      </c>
      <c r="M1633" s="2" t="s">
        <v>49</v>
      </c>
      <c r="N1633" s="2" t="s">
        <v>114</v>
      </c>
      <c r="O1633" s="2" t="s">
        <v>77</v>
      </c>
      <c r="P1633" s="2" t="s">
        <v>78</v>
      </c>
      <c r="Q1633" s="2" t="s">
        <v>86</v>
      </c>
      <c r="R1633" s="2" t="s">
        <v>2045</v>
      </c>
      <c r="S1633" s="2">
        <v>0.56000000000000005</v>
      </c>
      <c r="T1633" s="7">
        <f>Table1[[#This Row],[Profit]]/Table1[[#This Row],[Sales]]</f>
        <v>-1.7147459436379166E-2</v>
      </c>
      <c r="U1633" s="2" t="s">
        <v>33</v>
      </c>
      <c r="V1633" s="2" t="s">
        <v>136</v>
      </c>
      <c r="W1633" s="2" t="s">
        <v>322</v>
      </c>
      <c r="X1633" s="2" t="s">
        <v>390</v>
      </c>
      <c r="Y1633" s="2">
        <v>28206</v>
      </c>
      <c r="Z1633" s="10">
        <v>42082</v>
      </c>
      <c r="AA1633" s="14" t="str">
        <f>TEXT(Table1[[#This Row],[Order Date]],"mmmm")</f>
        <v>March</v>
      </c>
      <c r="AB1633" s="8" t="str">
        <f>TEXT(Table1[[#This Row],[Order Date]],"yyyy")</f>
        <v>2015</v>
      </c>
      <c r="AC1633" s="10">
        <v>42082</v>
      </c>
      <c r="AD1633" s="2">
        <v>-16.063740000000003</v>
      </c>
      <c r="AE1633" s="2">
        <v>39</v>
      </c>
      <c r="AF1633" s="2">
        <v>936.8</v>
      </c>
      <c r="AG1633" s="2">
        <v>16676</v>
      </c>
      <c r="AH1633" s="7" t="str">
        <f>IF(COUNTIF(Returns!$A$2:$A$1635,Orders!AG1633)&gt;0,"Returned","Not Returned")</f>
        <v>Not Returned</v>
      </c>
    </row>
    <row r="1634" spans="5:34" ht="12.75" customHeight="1" thickTop="1" thickBot="1" x14ac:dyDescent="0.3">
      <c r="E1634" s="11">
        <v>694</v>
      </c>
      <c r="F1634" s="12" t="s">
        <v>47</v>
      </c>
      <c r="G1634" s="12">
        <v>0.05</v>
      </c>
      <c r="H1634" s="12">
        <v>6.48</v>
      </c>
      <c r="I1634" s="12">
        <v>8.73</v>
      </c>
      <c r="J1634" s="12">
        <v>2882</v>
      </c>
      <c r="K1634" s="7" t="str">
        <f>IF(COUNTIF(Table1[Customer ID],Table1[[#This Row],[Customer ID]])&gt;1,"Repeat Customer","One-Time Customer")</f>
        <v>Repeat Customer</v>
      </c>
      <c r="L1634" s="12" t="s">
        <v>2632</v>
      </c>
      <c r="M1634" s="12" t="s">
        <v>49</v>
      </c>
      <c r="N1634" s="12" t="s">
        <v>114</v>
      </c>
      <c r="O1634" s="12" t="s">
        <v>29</v>
      </c>
      <c r="P1634" s="12" t="s">
        <v>93</v>
      </c>
      <c r="Q1634" s="12" t="s">
        <v>59</v>
      </c>
      <c r="R1634" s="12" t="s">
        <v>2312</v>
      </c>
      <c r="S1634" s="12">
        <v>0.37</v>
      </c>
      <c r="T1634" s="7">
        <f>Table1[[#This Row],[Profit]]/Table1[[#This Row],[Sales]]</f>
        <v>-0.6898266666666667</v>
      </c>
      <c r="U1634" s="12" t="s">
        <v>33</v>
      </c>
      <c r="V1634" s="12" t="s">
        <v>136</v>
      </c>
      <c r="W1634" s="12" t="s">
        <v>322</v>
      </c>
      <c r="X1634" s="12" t="s">
        <v>390</v>
      </c>
      <c r="Y1634" s="12">
        <v>28206</v>
      </c>
      <c r="Z1634" s="13">
        <v>42133</v>
      </c>
      <c r="AA1634" s="14" t="str">
        <f>TEXT(Table1[[#This Row],[Order Date]],"mmmm")</f>
        <v>May</v>
      </c>
      <c r="AB1634" s="8" t="str">
        <f>TEXT(Table1[[#This Row],[Order Date]],"yyyy")</f>
        <v>2015</v>
      </c>
      <c r="AC1634" s="13">
        <v>42133</v>
      </c>
      <c r="AD1634" s="12">
        <v>-160.38470000000001</v>
      </c>
      <c r="AE1634" s="12">
        <v>35</v>
      </c>
      <c r="AF1634" s="12">
        <v>232.5</v>
      </c>
      <c r="AG1634" s="12">
        <v>4839</v>
      </c>
      <c r="AH1634" s="7" t="str">
        <f>IF(COUNTIF(Returns!$A$2:$A$1635,Orders!AG1634)&gt;0,"Returned","Not Returned")</f>
        <v>Not Returned</v>
      </c>
    </row>
    <row r="1635" spans="5:34" ht="12.75" customHeight="1" thickTop="1" thickBot="1" x14ac:dyDescent="0.3">
      <c r="E1635" s="9">
        <v>3065</v>
      </c>
      <c r="F1635" s="2" t="s">
        <v>25</v>
      </c>
      <c r="G1635" s="2">
        <v>0.09</v>
      </c>
      <c r="H1635" s="2">
        <v>363.25</v>
      </c>
      <c r="I1635" s="2">
        <v>19.989999999999998</v>
      </c>
      <c r="J1635" s="2">
        <v>2882</v>
      </c>
      <c r="K1635" s="7" t="str">
        <f>IF(COUNTIF(Table1[Customer ID],Table1[[#This Row],[Customer ID]])&gt;1,"Repeat Customer","One-Time Customer")</f>
        <v>Repeat Customer</v>
      </c>
      <c r="L1635" s="2" t="s">
        <v>2632</v>
      </c>
      <c r="M1635" s="2" t="s">
        <v>49</v>
      </c>
      <c r="N1635" s="2" t="s">
        <v>114</v>
      </c>
      <c r="O1635" s="2" t="s">
        <v>29</v>
      </c>
      <c r="P1635" s="2" t="s">
        <v>257</v>
      </c>
      <c r="Q1635" s="2" t="s">
        <v>59</v>
      </c>
      <c r="R1635" s="2" t="s">
        <v>1253</v>
      </c>
      <c r="S1635" s="2">
        <v>0.56999999999999995</v>
      </c>
      <c r="T1635" s="7">
        <f>Table1[[#This Row],[Profit]]/Table1[[#This Row],[Sales]]</f>
        <v>9.7674391927491486E-2</v>
      </c>
      <c r="U1635" s="2" t="s">
        <v>33</v>
      </c>
      <c r="V1635" s="2" t="s">
        <v>136</v>
      </c>
      <c r="W1635" s="2" t="s">
        <v>322</v>
      </c>
      <c r="X1635" s="2" t="s">
        <v>390</v>
      </c>
      <c r="Y1635" s="2">
        <v>28206</v>
      </c>
      <c r="Z1635" s="10">
        <v>42160</v>
      </c>
      <c r="AA1635" s="14" t="str">
        <f>TEXT(Table1[[#This Row],[Order Date]],"mmmm")</f>
        <v>June</v>
      </c>
      <c r="AB1635" s="8" t="str">
        <f>TEXT(Table1[[#This Row],[Order Date]],"yyyy")</f>
        <v>2015</v>
      </c>
      <c r="AC1635" s="10">
        <v>42161</v>
      </c>
      <c r="AD1635" s="2">
        <v>732.26980000000003</v>
      </c>
      <c r="AE1635" s="2">
        <v>21</v>
      </c>
      <c r="AF1635" s="2">
        <v>7497.05</v>
      </c>
      <c r="AG1635" s="2">
        <v>21958</v>
      </c>
      <c r="AH1635" s="7" t="str">
        <f>IF(COUNTIF(Returns!$A$2:$A$1635,Orders!AG1635)&gt;0,"Returned","Not Returned")</f>
        <v>Not Returned</v>
      </c>
    </row>
    <row r="1636" spans="5:34" ht="12.75" customHeight="1" thickTop="1" thickBot="1" x14ac:dyDescent="0.3">
      <c r="E1636" s="11">
        <v>5689</v>
      </c>
      <c r="F1636" s="12" t="s">
        <v>106</v>
      </c>
      <c r="G1636" s="12">
        <v>0.05</v>
      </c>
      <c r="H1636" s="12">
        <v>63.94</v>
      </c>
      <c r="I1636" s="12">
        <v>14.48</v>
      </c>
      <c r="J1636" s="12">
        <v>2882</v>
      </c>
      <c r="K1636" s="7" t="str">
        <f>IF(COUNTIF(Table1[Customer ID],Table1[[#This Row],[Customer ID]])&gt;1,"Repeat Customer","One-Time Customer")</f>
        <v>Repeat Customer</v>
      </c>
      <c r="L1636" s="12" t="s">
        <v>2632</v>
      </c>
      <c r="M1636" s="12" t="s">
        <v>27</v>
      </c>
      <c r="N1636" s="12" t="s">
        <v>114</v>
      </c>
      <c r="O1636" s="12" t="s">
        <v>41</v>
      </c>
      <c r="P1636" s="12" t="s">
        <v>50</v>
      </c>
      <c r="Q1636" s="12" t="s">
        <v>59</v>
      </c>
      <c r="R1636" s="12" t="s">
        <v>519</v>
      </c>
      <c r="S1636" s="12">
        <v>0.46</v>
      </c>
      <c r="T1636" s="7">
        <f>Table1[[#This Row],[Profit]]/Table1[[#This Row],[Sales]]</f>
        <v>0.20269712275975607</v>
      </c>
      <c r="U1636" s="12" t="s">
        <v>33</v>
      </c>
      <c r="V1636" s="12" t="s">
        <v>136</v>
      </c>
      <c r="W1636" s="12" t="s">
        <v>322</v>
      </c>
      <c r="X1636" s="12" t="s">
        <v>390</v>
      </c>
      <c r="Y1636" s="12">
        <v>28206</v>
      </c>
      <c r="Z1636" s="13">
        <v>42185</v>
      </c>
      <c r="AA1636" s="14" t="str">
        <f>TEXT(Table1[[#This Row],[Order Date]],"mmmm")</f>
        <v>June</v>
      </c>
      <c r="AB1636" s="8" t="str">
        <f>TEXT(Table1[[#This Row],[Order Date]],"yyyy")</f>
        <v>2015</v>
      </c>
      <c r="AC1636" s="13">
        <v>42192</v>
      </c>
      <c r="AD1636" s="12">
        <v>270.87430000000001</v>
      </c>
      <c r="AE1636" s="12">
        <v>21</v>
      </c>
      <c r="AF1636" s="12">
        <v>1336.35</v>
      </c>
      <c r="AG1636" s="12">
        <v>40224</v>
      </c>
      <c r="AH1636" s="7" t="str">
        <f>IF(COUNTIF(Returns!$A$2:$A$1635,Orders!AG1636)&gt;0,"Returned","Not Returned")</f>
        <v>Not Returned</v>
      </c>
    </row>
    <row r="1637" spans="5:34" ht="12.75" customHeight="1" thickTop="1" thickBot="1" x14ac:dyDescent="0.3">
      <c r="E1637" s="9">
        <v>7137</v>
      </c>
      <c r="F1637" s="2" t="s">
        <v>106</v>
      </c>
      <c r="G1637" s="2">
        <v>0.02</v>
      </c>
      <c r="H1637" s="2">
        <v>43.98</v>
      </c>
      <c r="I1637" s="2">
        <v>1.99</v>
      </c>
      <c r="J1637" s="2">
        <v>2882</v>
      </c>
      <c r="K1637" s="7" t="str">
        <f>IF(COUNTIF(Table1[Customer ID],Table1[[#This Row],[Customer ID]])&gt;1,"Repeat Customer","One-Time Customer")</f>
        <v>Repeat Customer</v>
      </c>
      <c r="L1637" s="2" t="s">
        <v>2632</v>
      </c>
      <c r="M1637" s="2" t="s">
        <v>49</v>
      </c>
      <c r="N1637" s="2" t="s">
        <v>114</v>
      </c>
      <c r="O1637" s="2" t="s">
        <v>77</v>
      </c>
      <c r="P1637" s="2" t="s">
        <v>180</v>
      </c>
      <c r="Q1637" s="2" t="s">
        <v>51</v>
      </c>
      <c r="R1637" s="2" t="s">
        <v>2635</v>
      </c>
      <c r="S1637" s="2">
        <v>0.44</v>
      </c>
      <c r="T1637" s="7">
        <f>Table1[[#This Row],[Profit]]/Table1[[#This Row],[Sales]]</f>
        <v>0.19359545478274487</v>
      </c>
      <c r="U1637" s="2" t="s">
        <v>33</v>
      </c>
      <c r="V1637" s="2" t="s">
        <v>136</v>
      </c>
      <c r="W1637" s="2" t="s">
        <v>322</v>
      </c>
      <c r="X1637" s="2" t="s">
        <v>390</v>
      </c>
      <c r="Y1637" s="2">
        <v>28206</v>
      </c>
      <c r="Z1637" s="10">
        <v>42025</v>
      </c>
      <c r="AA1637" s="14" t="str">
        <f>TEXT(Table1[[#This Row],[Order Date]],"mmmm")</f>
        <v>January</v>
      </c>
      <c r="AB1637" s="8" t="str">
        <f>TEXT(Table1[[#This Row],[Order Date]],"yyyy")</f>
        <v>2015</v>
      </c>
      <c r="AC1637" s="10">
        <v>42029</v>
      </c>
      <c r="AD1637" s="2">
        <v>333.76049999999998</v>
      </c>
      <c r="AE1637" s="2">
        <v>40</v>
      </c>
      <c r="AF1637" s="2">
        <v>1724.01</v>
      </c>
      <c r="AG1637" s="2">
        <v>50917</v>
      </c>
      <c r="AH1637" s="7" t="str">
        <f>IF(COUNTIF(Returns!$A$2:$A$1635,Orders!AG1637)&gt;0,"Returned","Not Returned")</f>
        <v>Not Returned</v>
      </c>
    </row>
    <row r="1638" spans="5:34" ht="12.75" customHeight="1" thickTop="1" thickBot="1" x14ac:dyDescent="0.3">
      <c r="E1638" s="11">
        <v>18694</v>
      </c>
      <c r="F1638" s="12" t="s">
        <v>47</v>
      </c>
      <c r="G1638" s="12">
        <v>0.05</v>
      </c>
      <c r="H1638" s="12">
        <v>6.48</v>
      </c>
      <c r="I1638" s="12">
        <v>8.73</v>
      </c>
      <c r="J1638" s="12">
        <v>2883</v>
      </c>
      <c r="K1638" s="7" t="str">
        <f>IF(COUNTIF(Table1[Customer ID],Table1[[#This Row],[Customer ID]])&gt;1,"Repeat Customer","One-Time Customer")</f>
        <v>One-Time Customer</v>
      </c>
      <c r="L1638" s="12" t="s">
        <v>2636</v>
      </c>
      <c r="M1638" s="12" t="s">
        <v>49</v>
      </c>
      <c r="N1638" s="12" t="s">
        <v>114</v>
      </c>
      <c r="O1638" s="12" t="s">
        <v>29</v>
      </c>
      <c r="P1638" s="12" t="s">
        <v>93</v>
      </c>
      <c r="Q1638" s="12" t="s">
        <v>59</v>
      </c>
      <c r="R1638" s="12" t="s">
        <v>2312</v>
      </c>
      <c r="S1638" s="12">
        <v>0.37</v>
      </c>
      <c r="T1638" s="7">
        <f>Table1[[#This Row],[Profit]]/Table1[[#This Row],[Sales]]</f>
        <v>-2.0168924569325974</v>
      </c>
      <c r="U1638" s="12" t="s">
        <v>33</v>
      </c>
      <c r="V1638" s="12" t="s">
        <v>53</v>
      </c>
      <c r="W1638" s="12" t="s">
        <v>154</v>
      </c>
      <c r="X1638" s="12" t="s">
        <v>2628</v>
      </c>
      <c r="Y1638" s="12">
        <v>44070</v>
      </c>
      <c r="Z1638" s="13">
        <v>42133</v>
      </c>
      <c r="AA1638" s="14" t="str">
        <f>TEXT(Table1[[#This Row],[Order Date]],"mmmm")</f>
        <v>May</v>
      </c>
      <c r="AB1638" s="8" t="str">
        <f>TEXT(Table1[[#This Row],[Order Date]],"yyyy")</f>
        <v>2015</v>
      </c>
      <c r="AC1638" s="13">
        <v>42133</v>
      </c>
      <c r="AD1638" s="12">
        <v>-120.59</v>
      </c>
      <c r="AE1638" s="12">
        <v>9</v>
      </c>
      <c r="AF1638" s="12">
        <v>59.79</v>
      </c>
      <c r="AG1638" s="12">
        <v>87632</v>
      </c>
      <c r="AH1638" s="7" t="str">
        <f>IF(COUNTIF(Returns!$A$2:$A$1635,Orders!AG1638)&gt;0,"Returned","Not Returned")</f>
        <v>Not Returned</v>
      </c>
    </row>
    <row r="1639" spans="5:34" ht="12.75" customHeight="1" thickTop="1" thickBot="1" x14ac:dyDescent="0.3">
      <c r="E1639" s="9">
        <v>20314</v>
      </c>
      <c r="F1639" s="2" t="s">
        <v>25</v>
      </c>
      <c r="G1639" s="2">
        <v>7.0000000000000007E-2</v>
      </c>
      <c r="H1639" s="2">
        <v>28.99</v>
      </c>
      <c r="I1639" s="2">
        <v>8.59</v>
      </c>
      <c r="J1639" s="2">
        <v>2884</v>
      </c>
      <c r="K1639" s="7" t="str">
        <f>IF(COUNTIF(Table1[Customer ID],Table1[[#This Row],[Customer ID]])&gt;1,"Repeat Customer","One-Time Customer")</f>
        <v>Repeat Customer</v>
      </c>
      <c r="L1639" s="2" t="s">
        <v>2637</v>
      </c>
      <c r="M1639" s="2" t="s">
        <v>49</v>
      </c>
      <c r="N1639" s="2" t="s">
        <v>114</v>
      </c>
      <c r="O1639" s="2" t="s">
        <v>77</v>
      </c>
      <c r="P1639" s="2" t="s">
        <v>78</v>
      </c>
      <c r="Q1639" s="2" t="s">
        <v>86</v>
      </c>
      <c r="R1639" s="2" t="s">
        <v>2045</v>
      </c>
      <c r="S1639" s="2">
        <v>0.56000000000000005</v>
      </c>
      <c r="T1639" s="7">
        <f>Table1[[#This Row],[Profit]]/Table1[[#This Row],[Sales]]</f>
        <v>-5.0281004121393781E-2</v>
      </c>
      <c r="U1639" s="2" t="s">
        <v>33</v>
      </c>
      <c r="V1639" s="2" t="s">
        <v>53</v>
      </c>
      <c r="W1639" s="2" t="s">
        <v>154</v>
      </c>
      <c r="X1639" s="2" t="s">
        <v>2638</v>
      </c>
      <c r="Y1639" s="2">
        <v>44039</v>
      </c>
      <c r="Z1639" s="10">
        <v>42082</v>
      </c>
      <c r="AA1639" s="14" t="str">
        <f>TEXT(Table1[[#This Row],[Order Date]],"mmmm")</f>
        <v>March</v>
      </c>
      <c r="AB1639" s="8" t="str">
        <f>TEXT(Table1[[#This Row],[Order Date]],"yyyy")</f>
        <v>2015</v>
      </c>
      <c r="AC1639" s="10">
        <v>42082</v>
      </c>
      <c r="AD1639" s="2">
        <v>-12.078000000000001</v>
      </c>
      <c r="AE1639" s="2">
        <v>10</v>
      </c>
      <c r="AF1639" s="2">
        <v>240.21</v>
      </c>
      <c r="AG1639" s="2">
        <v>87631</v>
      </c>
      <c r="AH1639" s="7" t="str">
        <f>IF(COUNTIF(Returns!$A$2:$A$1635,Orders!AG1639)&gt;0,"Returned","Not Returned")</f>
        <v>Not Returned</v>
      </c>
    </row>
    <row r="1640" spans="5:34" ht="12.75" customHeight="1" thickTop="1" thickBot="1" x14ac:dyDescent="0.3">
      <c r="E1640" s="11">
        <v>21065</v>
      </c>
      <c r="F1640" s="12" t="s">
        <v>25</v>
      </c>
      <c r="G1640" s="12">
        <v>0.09</v>
      </c>
      <c r="H1640" s="12">
        <v>363.25</v>
      </c>
      <c r="I1640" s="12">
        <v>19.989999999999998</v>
      </c>
      <c r="J1640" s="12">
        <v>2884</v>
      </c>
      <c r="K1640" s="7" t="str">
        <f>IF(COUNTIF(Table1[Customer ID],Table1[[#This Row],[Customer ID]])&gt;1,"Repeat Customer","One-Time Customer")</f>
        <v>Repeat Customer</v>
      </c>
      <c r="L1640" s="12" t="s">
        <v>2637</v>
      </c>
      <c r="M1640" s="12" t="s">
        <v>49</v>
      </c>
      <c r="N1640" s="12" t="s">
        <v>114</v>
      </c>
      <c r="O1640" s="12" t="s">
        <v>29</v>
      </c>
      <c r="P1640" s="12" t="s">
        <v>257</v>
      </c>
      <c r="Q1640" s="12" t="s">
        <v>59</v>
      </c>
      <c r="R1640" s="12" t="s">
        <v>1253</v>
      </c>
      <c r="S1640" s="12">
        <v>0.56999999999999995</v>
      </c>
      <c r="T1640" s="7">
        <f>Table1[[#This Row],[Profit]]/Table1[[#This Row],[Sales]]</f>
        <v>0.69</v>
      </c>
      <c r="U1640" s="12" t="s">
        <v>33</v>
      </c>
      <c r="V1640" s="12" t="s">
        <v>53</v>
      </c>
      <c r="W1640" s="12" t="s">
        <v>154</v>
      </c>
      <c r="X1640" s="12" t="s">
        <v>2638</v>
      </c>
      <c r="Y1640" s="12">
        <v>44039</v>
      </c>
      <c r="Z1640" s="13">
        <v>42160</v>
      </c>
      <c r="AA1640" s="14" t="str">
        <f>TEXT(Table1[[#This Row],[Order Date]],"mmmm")</f>
        <v>June</v>
      </c>
      <c r="AB1640" s="8" t="str">
        <f>TEXT(Table1[[#This Row],[Order Date]],"yyyy")</f>
        <v>2015</v>
      </c>
      <c r="AC1640" s="13">
        <v>42161</v>
      </c>
      <c r="AD1640" s="12">
        <v>1231.6569</v>
      </c>
      <c r="AE1640" s="12">
        <v>5</v>
      </c>
      <c r="AF1640" s="12">
        <v>1785.01</v>
      </c>
      <c r="AG1640" s="12">
        <v>87633</v>
      </c>
      <c r="AH1640" s="7" t="str">
        <f>IF(COUNTIF(Returns!$A$2:$A$1635,Orders!AG1640)&gt;0,"Returned","Not Returned")</f>
        <v>Not Returned</v>
      </c>
    </row>
    <row r="1641" spans="5:34" ht="12.75" customHeight="1" thickTop="1" thickBot="1" x14ac:dyDescent="0.3">
      <c r="E1641" s="9">
        <v>23689</v>
      </c>
      <c r="F1641" s="2" t="s">
        <v>106</v>
      </c>
      <c r="G1641" s="2">
        <v>0.05</v>
      </c>
      <c r="H1641" s="2">
        <v>63.94</v>
      </c>
      <c r="I1641" s="2">
        <v>14.48</v>
      </c>
      <c r="J1641" s="2">
        <v>2885</v>
      </c>
      <c r="K1641" s="7" t="str">
        <f>IF(COUNTIF(Table1[Customer ID],Table1[[#This Row],[Customer ID]])&gt;1,"Repeat Customer","One-Time Customer")</f>
        <v>One-Time Customer</v>
      </c>
      <c r="L1641" s="2" t="s">
        <v>2639</v>
      </c>
      <c r="M1641" s="2" t="s">
        <v>27</v>
      </c>
      <c r="N1641" s="2" t="s">
        <v>114</v>
      </c>
      <c r="O1641" s="2" t="s">
        <v>41</v>
      </c>
      <c r="P1641" s="2" t="s">
        <v>50</v>
      </c>
      <c r="Q1641" s="2" t="s">
        <v>59</v>
      </c>
      <c r="R1641" s="2" t="s">
        <v>519</v>
      </c>
      <c r="S1641" s="2">
        <v>0.46</v>
      </c>
      <c r="T1641" s="7">
        <f>Table1[[#This Row],[Profit]]/Table1[[#This Row],[Sales]]</f>
        <v>0.69</v>
      </c>
      <c r="U1641" s="2" t="s">
        <v>33</v>
      </c>
      <c r="V1641" s="2" t="s">
        <v>53</v>
      </c>
      <c r="W1641" s="2" t="s">
        <v>154</v>
      </c>
      <c r="X1641" s="2" t="s">
        <v>2640</v>
      </c>
      <c r="Y1641" s="2">
        <v>44133</v>
      </c>
      <c r="Z1641" s="10">
        <v>42185</v>
      </c>
      <c r="AA1641" s="14" t="str">
        <f>TEXT(Table1[[#This Row],[Order Date]],"mmmm")</f>
        <v>June</v>
      </c>
      <c r="AB1641" s="8" t="str">
        <f>TEXT(Table1[[#This Row],[Order Date]],"yyyy")</f>
        <v>2015</v>
      </c>
      <c r="AC1641" s="10">
        <v>42192</v>
      </c>
      <c r="AD1641" s="2">
        <v>219.54419999999999</v>
      </c>
      <c r="AE1641" s="2">
        <v>5</v>
      </c>
      <c r="AF1641" s="2">
        <v>318.18</v>
      </c>
      <c r="AG1641" s="2">
        <v>87634</v>
      </c>
      <c r="AH1641" s="7" t="str">
        <f>IF(COUNTIF(Returns!$A$2:$A$1635,Orders!AG1641)&gt;0,"Returned","Not Returned")</f>
        <v>Not Returned</v>
      </c>
    </row>
    <row r="1642" spans="5:34" ht="12.75" customHeight="1" thickTop="1" thickBot="1" x14ac:dyDescent="0.3">
      <c r="E1642" s="11">
        <v>25718</v>
      </c>
      <c r="F1642" s="12" t="s">
        <v>25</v>
      </c>
      <c r="G1642" s="12">
        <v>0.03</v>
      </c>
      <c r="H1642" s="12">
        <v>4.0599999999999996</v>
      </c>
      <c r="I1642" s="12">
        <v>6.89</v>
      </c>
      <c r="J1642" s="12">
        <v>2886</v>
      </c>
      <c r="K1642" s="7" t="str">
        <f>IF(COUNTIF(Table1[Customer ID],Table1[[#This Row],[Customer ID]])&gt;1,"Repeat Customer","One-Time Customer")</f>
        <v>Repeat Customer</v>
      </c>
      <c r="L1642" s="12" t="s">
        <v>2641</v>
      </c>
      <c r="M1642" s="12" t="s">
        <v>49</v>
      </c>
      <c r="N1642" s="12" t="s">
        <v>114</v>
      </c>
      <c r="O1642" s="12" t="s">
        <v>29</v>
      </c>
      <c r="P1642" s="12" t="s">
        <v>257</v>
      </c>
      <c r="Q1642" s="12" t="s">
        <v>59</v>
      </c>
      <c r="R1642" s="12" t="s">
        <v>910</v>
      </c>
      <c r="S1642" s="12">
        <v>0.6</v>
      </c>
      <c r="T1642" s="7">
        <f>Table1[[#This Row],[Profit]]/Table1[[#This Row],[Sales]]</f>
        <v>-4.761378246335819</v>
      </c>
      <c r="U1642" s="12" t="s">
        <v>33</v>
      </c>
      <c r="V1642" s="12" t="s">
        <v>53</v>
      </c>
      <c r="W1642" s="12" t="s">
        <v>154</v>
      </c>
      <c r="X1642" s="12" t="s">
        <v>2642</v>
      </c>
      <c r="Y1642" s="12">
        <v>44134</v>
      </c>
      <c r="Z1642" s="13">
        <v>42055</v>
      </c>
      <c r="AA1642" s="14" t="str">
        <f>TEXT(Table1[[#This Row],[Order Date]],"mmmm")</f>
        <v>February</v>
      </c>
      <c r="AB1642" s="8" t="str">
        <f>TEXT(Table1[[#This Row],[Order Date]],"yyyy")</f>
        <v>2015</v>
      </c>
      <c r="AC1642" s="13">
        <v>42057</v>
      </c>
      <c r="AD1642" s="12">
        <v>-185.17</v>
      </c>
      <c r="AE1642" s="12">
        <v>9</v>
      </c>
      <c r="AF1642" s="12">
        <v>38.89</v>
      </c>
      <c r="AG1642" s="12">
        <v>87630</v>
      </c>
      <c r="AH1642" s="7" t="str">
        <f>IF(COUNTIF(Returns!$A$2:$A$1635,Orders!AG1642)&gt;0,"Returned","Not Returned")</f>
        <v>Not Returned</v>
      </c>
    </row>
    <row r="1643" spans="5:34" ht="12.75" customHeight="1" thickTop="1" thickBot="1" x14ac:dyDescent="0.3">
      <c r="E1643" s="9">
        <v>25719</v>
      </c>
      <c r="F1643" s="2" t="s">
        <v>25</v>
      </c>
      <c r="G1643" s="2">
        <v>0.01</v>
      </c>
      <c r="H1643" s="2">
        <v>3.75</v>
      </c>
      <c r="I1643" s="2">
        <v>0.5</v>
      </c>
      <c r="J1643" s="2">
        <v>2886</v>
      </c>
      <c r="K1643" s="7" t="str">
        <f>IF(COUNTIF(Table1[Customer ID],Table1[[#This Row],[Customer ID]])&gt;1,"Repeat Customer","One-Time Customer")</f>
        <v>Repeat Customer</v>
      </c>
      <c r="L1643" s="2" t="s">
        <v>2641</v>
      </c>
      <c r="M1643" s="2" t="s">
        <v>49</v>
      </c>
      <c r="N1643" s="2" t="s">
        <v>114</v>
      </c>
      <c r="O1643" s="2" t="s">
        <v>29</v>
      </c>
      <c r="P1643" s="2" t="s">
        <v>134</v>
      </c>
      <c r="Q1643" s="2" t="s">
        <v>59</v>
      </c>
      <c r="R1643" s="2" t="s">
        <v>2633</v>
      </c>
      <c r="S1643" s="2">
        <v>0.37</v>
      </c>
      <c r="T1643" s="7">
        <f>Table1[[#This Row],[Profit]]/Table1[[#This Row],[Sales]]</f>
        <v>0.69</v>
      </c>
      <c r="U1643" s="2" t="s">
        <v>33</v>
      </c>
      <c r="V1643" s="2" t="s">
        <v>53</v>
      </c>
      <c r="W1643" s="2" t="s">
        <v>154</v>
      </c>
      <c r="X1643" s="2" t="s">
        <v>2642</v>
      </c>
      <c r="Y1643" s="2">
        <v>44134</v>
      </c>
      <c r="Z1643" s="10">
        <v>42055</v>
      </c>
      <c r="AA1643" s="14" t="str">
        <f>TEXT(Table1[[#This Row],[Order Date]],"mmmm")</f>
        <v>February</v>
      </c>
      <c r="AB1643" s="8" t="str">
        <f>TEXT(Table1[[#This Row],[Order Date]],"yyyy")</f>
        <v>2015</v>
      </c>
      <c r="AC1643" s="10">
        <v>42056</v>
      </c>
      <c r="AD1643" s="2">
        <v>31.132799999999996</v>
      </c>
      <c r="AE1643" s="2">
        <v>12</v>
      </c>
      <c r="AF1643" s="2">
        <v>45.12</v>
      </c>
      <c r="AG1643" s="2">
        <v>87630</v>
      </c>
      <c r="AH1643" s="7" t="str">
        <f>IF(COUNTIF(Returns!$A$2:$A$1635,Orders!AG1643)&gt;0,"Returned","Not Returned")</f>
        <v>Not Returned</v>
      </c>
    </row>
    <row r="1644" spans="5:34" ht="12.75" customHeight="1" thickTop="1" thickBot="1" x14ac:dyDescent="0.3">
      <c r="E1644" s="11">
        <v>25720</v>
      </c>
      <c r="F1644" s="12" t="s">
        <v>25</v>
      </c>
      <c r="G1644" s="12">
        <v>0.02</v>
      </c>
      <c r="H1644" s="12">
        <v>10.68</v>
      </c>
      <c r="I1644" s="12">
        <v>13.04</v>
      </c>
      <c r="J1644" s="12">
        <v>2886</v>
      </c>
      <c r="K1644" s="7" t="str">
        <f>IF(COUNTIF(Table1[Customer ID],Table1[[#This Row],[Customer ID]])&gt;1,"Repeat Customer","One-Time Customer")</f>
        <v>Repeat Customer</v>
      </c>
      <c r="L1644" s="12" t="s">
        <v>2641</v>
      </c>
      <c r="M1644" s="12" t="s">
        <v>49</v>
      </c>
      <c r="N1644" s="12" t="s">
        <v>114</v>
      </c>
      <c r="O1644" s="12" t="s">
        <v>41</v>
      </c>
      <c r="P1644" s="12" t="s">
        <v>50</v>
      </c>
      <c r="Q1644" s="12" t="s">
        <v>236</v>
      </c>
      <c r="R1644" s="12" t="s">
        <v>2634</v>
      </c>
      <c r="S1644" s="12">
        <v>0.6</v>
      </c>
      <c r="T1644" s="7">
        <f>Table1[[#This Row],[Profit]]/Table1[[#This Row],[Sales]]</f>
        <v>-2.5544499723604202</v>
      </c>
      <c r="U1644" s="12" t="s">
        <v>33</v>
      </c>
      <c r="V1644" s="12" t="s">
        <v>53</v>
      </c>
      <c r="W1644" s="12" t="s">
        <v>154</v>
      </c>
      <c r="X1644" s="12" t="s">
        <v>2642</v>
      </c>
      <c r="Y1644" s="12">
        <v>44134</v>
      </c>
      <c r="Z1644" s="13">
        <v>42055</v>
      </c>
      <c r="AA1644" s="14" t="str">
        <f>TEXT(Table1[[#This Row],[Order Date]],"mmmm")</f>
        <v>February</v>
      </c>
      <c r="AB1644" s="8" t="str">
        <f>TEXT(Table1[[#This Row],[Order Date]],"yyyy")</f>
        <v>2015</v>
      </c>
      <c r="AC1644" s="13">
        <v>42057</v>
      </c>
      <c r="AD1644" s="12">
        <v>-231.05</v>
      </c>
      <c r="AE1644" s="12">
        <v>8</v>
      </c>
      <c r="AF1644" s="12">
        <v>90.45</v>
      </c>
      <c r="AG1644" s="12">
        <v>87630</v>
      </c>
      <c r="AH1644" s="7" t="str">
        <f>IF(COUNTIF(Returns!$A$2:$A$1635,Orders!AG1644)&gt;0,"Returned","Not Returned")</f>
        <v>Not Returned</v>
      </c>
    </row>
    <row r="1645" spans="5:34" ht="12.75" customHeight="1" thickTop="1" thickBot="1" x14ac:dyDescent="0.3">
      <c r="E1645" s="9">
        <v>21514</v>
      </c>
      <c r="F1645" s="2" t="s">
        <v>25</v>
      </c>
      <c r="G1645" s="2">
        <v>0.1</v>
      </c>
      <c r="H1645" s="2">
        <v>209.37</v>
      </c>
      <c r="I1645" s="2">
        <v>69</v>
      </c>
      <c r="J1645" s="2">
        <v>2892</v>
      </c>
      <c r="K1645" s="7" t="str">
        <f>IF(COUNTIF(Table1[Customer ID],Table1[[#This Row],[Customer ID]])&gt;1,"Repeat Customer","One-Time Customer")</f>
        <v>One-Time Customer</v>
      </c>
      <c r="L1645" s="2" t="s">
        <v>2643</v>
      </c>
      <c r="M1645" s="2" t="s">
        <v>49</v>
      </c>
      <c r="N1645" s="2" t="s">
        <v>114</v>
      </c>
      <c r="O1645" s="2" t="s">
        <v>41</v>
      </c>
      <c r="P1645" s="2" t="s">
        <v>152</v>
      </c>
      <c r="Q1645" s="2" t="s">
        <v>236</v>
      </c>
      <c r="R1645" s="2" t="s">
        <v>1633</v>
      </c>
      <c r="S1645" s="2">
        <v>0.79</v>
      </c>
      <c r="T1645" s="7">
        <f>Table1[[#This Row],[Profit]]/Table1[[#This Row],[Sales]]</f>
        <v>-7.7922621028459593E-2</v>
      </c>
      <c r="U1645" s="2" t="s">
        <v>33</v>
      </c>
      <c r="V1645" s="2" t="s">
        <v>61</v>
      </c>
      <c r="W1645" s="2" t="s">
        <v>300</v>
      </c>
      <c r="X1645" s="2" t="s">
        <v>2644</v>
      </c>
      <c r="Y1645" s="2">
        <v>48154</v>
      </c>
      <c r="Z1645" s="10">
        <v>42058</v>
      </c>
      <c r="AA1645" s="14" t="str">
        <f>TEXT(Table1[[#This Row],[Order Date]],"mmmm")</f>
        <v>February</v>
      </c>
      <c r="AB1645" s="8" t="str">
        <f>TEXT(Table1[[#This Row],[Order Date]],"yyyy")</f>
        <v>2015</v>
      </c>
      <c r="AC1645" s="10">
        <v>42060</v>
      </c>
      <c r="AD1645" s="2">
        <v>-165.59492040000003</v>
      </c>
      <c r="AE1645" s="2">
        <v>11</v>
      </c>
      <c r="AF1645" s="2">
        <v>2125.12</v>
      </c>
      <c r="AG1645" s="2">
        <v>90011</v>
      </c>
      <c r="AH1645" s="7" t="str">
        <f>IF(COUNTIF(Returns!$A$2:$A$1635,Orders!AG1645)&gt;0,"Returned","Not Returned")</f>
        <v>Not Returned</v>
      </c>
    </row>
    <row r="1646" spans="5:34" ht="12.75" customHeight="1" thickTop="1" thickBot="1" x14ac:dyDescent="0.3">
      <c r="E1646" s="11">
        <v>21515</v>
      </c>
      <c r="F1646" s="12" t="s">
        <v>25</v>
      </c>
      <c r="G1646" s="12">
        <v>7.0000000000000007E-2</v>
      </c>
      <c r="H1646" s="12">
        <v>4.9800000000000004</v>
      </c>
      <c r="I1646" s="12">
        <v>4.7</v>
      </c>
      <c r="J1646" s="12">
        <v>2893</v>
      </c>
      <c r="K1646" s="7" t="str">
        <f>IF(COUNTIF(Table1[Customer ID],Table1[[#This Row],[Customer ID]])&gt;1,"Repeat Customer","One-Time Customer")</f>
        <v>One-Time Customer</v>
      </c>
      <c r="L1646" s="12" t="s">
        <v>2645</v>
      </c>
      <c r="M1646" s="12" t="s">
        <v>49</v>
      </c>
      <c r="N1646" s="12" t="s">
        <v>114</v>
      </c>
      <c r="O1646" s="12" t="s">
        <v>29</v>
      </c>
      <c r="P1646" s="12" t="s">
        <v>93</v>
      </c>
      <c r="Q1646" s="12" t="s">
        <v>59</v>
      </c>
      <c r="R1646" s="12" t="s">
        <v>1686</v>
      </c>
      <c r="S1646" s="12">
        <v>0.38</v>
      </c>
      <c r="T1646" s="7">
        <f>Table1[[#This Row],[Profit]]/Table1[[#This Row],[Sales]]</f>
        <v>-0.48133185349611546</v>
      </c>
      <c r="U1646" s="12" t="s">
        <v>33</v>
      </c>
      <c r="V1646" s="12" t="s">
        <v>61</v>
      </c>
      <c r="W1646" s="12" t="s">
        <v>300</v>
      </c>
      <c r="X1646" s="12" t="s">
        <v>2561</v>
      </c>
      <c r="Y1646" s="12">
        <v>48071</v>
      </c>
      <c r="Z1646" s="13">
        <v>42058</v>
      </c>
      <c r="AA1646" s="14" t="str">
        <f>TEXT(Table1[[#This Row],[Order Date]],"mmmm")</f>
        <v>February</v>
      </c>
      <c r="AB1646" s="8" t="str">
        <f>TEXT(Table1[[#This Row],[Order Date]],"yyyy")</f>
        <v>2015</v>
      </c>
      <c r="AC1646" s="13">
        <v>42059</v>
      </c>
      <c r="AD1646" s="12">
        <v>-21.684000000000001</v>
      </c>
      <c r="AE1646" s="12">
        <v>9</v>
      </c>
      <c r="AF1646" s="12">
        <v>45.05</v>
      </c>
      <c r="AG1646" s="12">
        <v>90011</v>
      </c>
      <c r="AH1646" s="7" t="str">
        <f>IF(COUNTIF(Returns!$A$2:$A$1635,Orders!AG1646)&gt;0,"Returned","Not Returned")</f>
        <v>Not Returned</v>
      </c>
    </row>
    <row r="1647" spans="5:34" ht="12.75" customHeight="1" thickTop="1" thickBot="1" x14ac:dyDescent="0.3">
      <c r="E1647" s="9">
        <v>19909</v>
      </c>
      <c r="F1647" s="2" t="s">
        <v>106</v>
      </c>
      <c r="G1647" s="2">
        <v>0.02</v>
      </c>
      <c r="H1647" s="2">
        <v>880.98</v>
      </c>
      <c r="I1647" s="2">
        <v>44.55</v>
      </c>
      <c r="J1647" s="2">
        <v>2896</v>
      </c>
      <c r="K1647" s="7" t="str">
        <f>IF(COUNTIF(Table1[Customer ID],Table1[[#This Row],[Customer ID]])&gt;1,"Repeat Customer","One-Time Customer")</f>
        <v>Repeat Customer</v>
      </c>
      <c r="L1647" s="2" t="s">
        <v>2646</v>
      </c>
      <c r="M1647" s="2" t="s">
        <v>39</v>
      </c>
      <c r="N1647" s="2" t="s">
        <v>40</v>
      </c>
      <c r="O1647" s="2" t="s">
        <v>41</v>
      </c>
      <c r="P1647" s="2" t="s">
        <v>191</v>
      </c>
      <c r="Q1647" s="2" t="s">
        <v>121</v>
      </c>
      <c r="R1647" s="2" t="s">
        <v>769</v>
      </c>
      <c r="S1647" s="2">
        <v>0.62</v>
      </c>
      <c r="T1647" s="7">
        <f>Table1[[#This Row],[Profit]]/Table1[[#This Row],[Sales]]</f>
        <v>0.69</v>
      </c>
      <c r="U1647" s="2" t="s">
        <v>33</v>
      </c>
      <c r="V1647" s="2" t="s">
        <v>61</v>
      </c>
      <c r="W1647" s="2" t="s">
        <v>62</v>
      </c>
      <c r="X1647" s="2" t="s">
        <v>2647</v>
      </c>
      <c r="Y1647" s="2">
        <v>56001</v>
      </c>
      <c r="Z1647" s="10">
        <v>42026</v>
      </c>
      <c r="AA1647" s="14" t="str">
        <f>TEXT(Table1[[#This Row],[Order Date]],"mmmm")</f>
        <v>January</v>
      </c>
      <c r="AB1647" s="8" t="str">
        <f>TEXT(Table1[[#This Row],[Order Date]],"yyyy")</f>
        <v>2015</v>
      </c>
      <c r="AC1647" s="10">
        <v>42030</v>
      </c>
      <c r="AD1647" s="2">
        <v>4861.0637999999999</v>
      </c>
      <c r="AE1647" s="2">
        <v>8</v>
      </c>
      <c r="AF1647" s="2">
        <v>7045.02</v>
      </c>
      <c r="AG1647" s="2">
        <v>86925</v>
      </c>
      <c r="AH1647" s="7" t="str">
        <f>IF(COUNTIF(Returns!$A$2:$A$1635,Orders!AG1647)&gt;0,"Returned","Not Returned")</f>
        <v>Not Returned</v>
      </c>
    </row>
    <row r="1648" spans="5:34" ht="12.75" customHeight="1" thickTop="1" thickBot="1" x14ac:dyDescent="0.3">
      <c r="E1648" s="11">
        <v>18198</v>
      </c>
      <c r="F1648" s="12" t="s">
        <v>47</v>
      </c>
      <c r="G1648" s="12">
        <v>0</v>
      </c>
      <c r="H1648" s="12">
        <v>22.84</v>
      </c>
      <c r="I1648" s="12">
        <v>16.920000000000002</v>
      </c>
      <c r="J1648" s="12">
        <v>2896</v>
      </c>
      <c r="K1648" s="7" t="str">
        <f>IF(COUNTIF(Table1[Customer ID],Table1[[#This Row],[Customer ID]])&gt;1,"Repeat Customer","One-Time Customer")</f>
        <v>Repeat Customer</v>
      </c>
      <c r="L1648" s="12" t="s">
        <v>2646</v>
      </c>
      <c r="M1648" s="12" t="s">
        <v>49</v>
      </c>
      <c r="N1648" s="12" t="s">
        <v>40</v>
      </c>
      <c r="O1648" s="12" t="s">
        <v>29</v>
      </c>
      <c r="P1648" s="12" t="s">
        <v>93</v>
      </c>
      <c r="Q1648" s="12" t="s">
        <v>59</v>
      </c>
      <c r="R1648" s="12" t="s">
        <v>2648</v>
      </c>
      <c r="S1648" s="12">
        <v>0.39</v>
      </c>
      <c r="T1648" s="7">
        <f>Table1[[#This Row],[Profit]]/Table1[[#This Row],[Sales]]</f>
        <v>-0.22597269440397172</v>
      </c>
      <c r="U1648" s="12" t="s">
        <v>33</v>
      </c>
      <c r="V1648" s="12" t="s">
        <v>61</v>
      </c>
      <c r="W1648" s="12" t="s">
        <v>62</v>
      </c>
      <c r="X1648" s="12" t="s">
        <v>2647</v>
      </c>
      <c r="Y1648" s="12">
        <v>56001</v>
      </c>
      <c r="Z1648" s="13">
        <v>42075</v>
      </c>
      <c r="AA1648" s="14" t="str">
        <f>TEXT(Table1[[#This Row],[Order Date]],"mmmm")</f>
        <v>March</v>
      </c>
      <c r="AB1648" s="8" t="str">
        <f>TEXT(Table1[[#This Row],[Order Date]],"yyyy")</f>
        <v>2015</v>
      </c>
      <c r="AC1648" s="13">
        <v>42077</v>
      </c>
      <c r="AD1648" s="12">
        <v>-83.75</v>
      </c>
      <c r="AE1648" s="12">
        <v>15</v>
      </c>
      <c r="AF1648" s="12">
        <v>370.62</v>
      </c>
      <c r="AG1648" s="12">
        <v>86927</v>
      </c>
      <c r="AH1648" s="7" t="str">
        <f>IF(COUNTIF(Returns!$A$2:$A$1635,Orders!AG1648)&gt;0,"Returned","Not Returned")</f>
        <v>Not Returned</v>
      </c>
    </row>
    <row r="1649" spans="5:34" ht="12.75" customHeight="1" thickTop="1" thickBot="1" x14ac:dyDescent="0.3">
      <c r="E1649" s="9">
        <v>20304</v>
      </c>
      <c r="F1649" s="2" t="s">
        <v>25</v>
      </c>
      <c r="G1649" s="2">
        <v>0.05</v>
      </c>
      <c r="H1649" s="2">
        <v>80.97</v>
      </c>
      <c r="I1649" s="2">
        <v>30.06</v>
      </c>
      <c r="J1649" s="2">
        <v>2897</v>
      </c>
      <c r="K1649" s="7" t="str">
        <f>IF(COUNTIF(Table1[Customer ID],Table1[[#This Row],[Customer ID]])&gt;1,"Repeat Customer","One-Time Customer")</f>
        <v>Repeat Customer</v>
      </c>
      <c r="L1649" s="2" t="s">
        <v>2649</v>
      </c>
      <c r="M1649" s="2" t="s">
        <v>39</v>
      </c>
      <c r="N1649" s="2" t="s">
        <v>40</v>
      </c>
      <c r="O1649" s="2" t="s">
        <v>77</v>
      </c>
      <c r="P1649" s="2" t="s">
        <v>85</v>
      </c>
      <c r="Q1649" s="2" t="s">
        <v>121</v>
      </c>
      <c r="R1649" s="2" t="s">
        <v>386</v>
      </c>
      <c r="S1649" s="2">
        <v>0.4</v>
      </c>
      <c r="T1649" s="7">
        <f>Table1[[#This Row],[Profit]]/Table1[[#This Row],[Sales]]</f>
        <v>0.62502626486038149</v>
      </c>
      <c r="U1649" s="2" t="s">
        <v>33</v>
      </c>
      <c r="V1649" s="2" t="s">
        <v>61</v>
      </c>
      <c r="W1649" s="2" t="s">
        <v>62</v>
      </c>
      <c r="X1649" s="2" t="s">
        <v>2650</v>
      </c>
      <c r="Y1649" s="2">
        <v>55369</v>
      </c>
      <c r="Z1649" s="10">
        <v>42048</v>
      </c>
      <c r="AA1649" s="14" t="str">
        <f>TEXT(Table1[[#This Row],[Order Date]],"mmmm")</f>
        <v>February</v>
      </c>
      <c r="AB1649" s="8" t="str">
        <f>TEXT(Table1[[#This Row],[Order Date]],"yyyy")</f>
        <v>2015</v>
      </c>
      <c r="AC1649" s="10">
        <v>42049</v>
      </c>
      <c r="AD1649" s="2">
        <v>565.17999999999995</v>
      </c>
      <c r="AE1649" s="2">
        <v>11</v>
      </c>
      <c r="AF1649" s="2">
        <v>904.25</v>
      </c>
      <c r="AG1649" s="2">
        <v>86926</v>
      </c>
      <c r="AH1649" s="7" t="str">
        <f>IF(COUNTIF(Returns!$A$2:$A$1635,Orders!AG1649)&gt;0,"Returned","Not Returned")</f>
        <v>Not Returned</v>
      </c>
    </row>
    <row r="1650" spans="5:34" ht="12.75" customHeight="1" thickTop="1" thickBot="1" x14ac:dyDescent="0.3">
      <c r="E1650" s="11">
        <v>20305</v>
      </c>
      <c r="F1650" s="12" t="s">
        <v>25</v>
      </c>
      <c r="G1650" s="12">
        <v>0</v>
      </c>
      <c r="H1650" s="12">
        <v>6.48</v>
      </c>
      <c r="I1650" s="12">
        <v>10.050000000000001</v>
      </c>
      <c r="J1650" s="12">
        <v>2897</v>
      </c>
      <c r="K1650" s="7" t="str">
        <f>IF(COUNTIF(Table1[Customer ID],Table1[[#This Row],[Customer ID]])&gt;1,"Repeat Customer","One-Time Customer")</f>
        <v>Repeat Customer</v>
      </c>
      <c r="L1650" s="12" t="s">
        <v>2649</v>
      </c>
      <c r="M1650" s="12" t="s">
        <v>49</v>
      </c>
      <c r="N1650" s="12" t="s">
        <v>40</v>
      </c>
      <c r="O1650" s="12" t="s">
        <v>29</v>
      </c>
      <c r="P1650" s="12" t="s">
        <v>93</v>
      </c>
      <c r="Q1650" s="12" t="s">
        <v>59</v>
      </c>
      <c r="R1650" s="12" t="s">
        <v>2651</v>
      </c>
      <c r="S1650" s="12">
        <v>0.37</v>
      </c>
      <c r="T1650" s="7">
        <f>Table1[[#This Row],[Profit]]/Table1[[#This Row],[Sales]]</f>
        <v>-2.374003678724709</v>
      </c>
      <c r="U1650" s="12" t="s">
        <v>33</v>
      </c>
      <c r="V1650" s="12" t="s">
        <v>61</v>
      </c>
      <c r="W1650" s="12" t="s">
        <v>62</v>
      </c>
      <c r="X1650" s="12" t="s">
        <v>2650</v>
      </c>
      <c r="Y1650" s="12">
        <v>55369</v>
      </c>
      <c r="Z1650" s="13">
        <v>42048</v>
      </c>
      <c r="AA1650" s="14" t="str">
        <f>TEXT(Table1[[#This Row],[Order Date]],"mmmm")</f>
        <v>February</v>
      </c>
      <c r="AB1650" s="8" t="str">
        <f>TEXT(Table1[[#This Row],[Order Date]],"yyyy")</f>
        <v>2015</v>
      </c>
      <c r="AC1650" s="13">
        <v>42050</v>
      </c>
      <c r="AD1650" s="12">
        <v>-38.72</v>
      </c>
      <c r="AE1650" s="12">
        <v>2</v>
      </c>
      <c r="AF1650" s="12">
        <v>16.309999999999999</v>
      </c>
      <c r="AG1650" s="12">
        <v>86926</v>
      </c>
      <c r="AH1650" s="7" t="str">
        <f>IF(COUNTIF(Returns!$A$2:$A$1635,Orders!AG1650)&gt;0,"Returned","Not Returned")</f>
        <v>Not Returned</v>
      </c>
    </row>
    <row r="1651" spans="5:34" ht="12.75" customHeight="1" thickTop="1" thickBot="1" x14ac:dyDescent="0.3">
      <c r="E1651" s="9">
        <v>23151</v>
      </c>
      <c r="F1651" s="2" t="s">
        <v>37</v>
      </c>
      <c r="G1651" s="2">
        <v>0.06</v>
      </c>
      <c r="H1651" s="2">
        <v>70.89</v>
      </c>
      <c r="I1651" s="2">
        <v>89.3</v>
      </c>
      <c r="J1651" s="2">
        <v>2903</v>
      </c>
      <c r="K1651" s="7" t="str">
        <f>IF(COUNTIF(Table1[Customer ID],Table1[[#This Row],[Customer ID]])&gt;1,"Repeat Customer","One-Time Customer")</f>
        <v>One-Time Customer</v>
      </c>
      <c r="L1651" s="2" t="s">
        <v>2652</v>
      </c>
      <c r="M1651" s="2" t="s">
        <v>39</v>
      </c>
      <c r="N1651" s="2" t="s">
        <v>58</v>
      </c>
      <c r="O1651" s="2" t="s">
        <v>41</v>
      </c>
      <c r="P1651" s="2" t="s">
        <v>152</v>
      </c>
      <c r="Q1651" s="2" t="s">
        <v>121</v>
      </c>
      <c r="R1651" s="2" t="s">
        <v>2653</v>
      </c>
      <c r="S1651" s="2">
        <v>0.72</v>
      </c>
      <c r="T1651" s="7">
        <f>Table1[[#This Row],[Profit]]/Table1[[#This Row],[Sales]]</f>
        <v>0.17865541097018614</v>
      </c>
      <c r="U1651" s="2" t="s">
        <v>33</v>
      </c>
      <c r="V1651" s="2" t="s">
        <v>53</v>
      </c>
      <c r="W1651" s="2" t="s">
        <v>154</v>
      </c>
      <c r="X1651" s="2" t="s">
        <v>2654</v>
      </c>
      <c r="Y1651" s="2">
        <v>43068</v>
      </c>
      <c r="Z1651" s="10">
        <v>42180</v>
      </c>
      <c r="AA1651" s="14" t="str">
        <f>TEXT(Table1[[#This Row],[Order Date]],"mmmm")</f>
        <v>June</v>
      </c>
      <c r="AB1651" s="8" t="str">
        <f>TEXT(Table1[[#This Row],[Order Date]],"yyyy")</f>
        <v>2015</v>
      </c>
      <c r="AC1651" s="10">
        <v>42180</v>
      </c>
      <c r="AD1651" s="2">
        <v>65.077020000000005</v>
      </c>
      <c r="AE1651" s="2">
        <v>6</v>
      </c>
      <c r="AF1651" s="2">
        <v>364.26</v>
      </c>
      <c r="AG1651" s="2">
        <v>87374</v>
      </c>
      <c r="AH1651" s="7" t="str">
        <f>IF(COUNTIF(Returns!$A$2:$A$1635,Orders!AG1651)&gt;0,"Returned","Not Returned")</f>
        <v>Not Returned</v>
      </c>
    </row>
    <row r="1652" spans="5:34" ht="12.75" customHeight="1" thickTop="1" thickBot="1" x14ac:dyDescent="0.3">
      <c r="E1652" s="11">
        <v>18611</v>
      </c>
      <c r="F1652" s="12" t="s">
        <v>25</v>
      </c>
      <c r="G1652" s="12">
        <v>7.0000000000000007E-2</v>
      </c>
      <c r="H1652" s="12">
        <v>4.13</v>
      </c>
      <c r="I1652" s="12">
        <v>0.99</v>
      </c>
      <c r="J1652" s="12">
        <v>2908</v>
      </c>
      <c r="K1652" s="7" t="str">
        <f>IF(COUNTIF(Table1[Customer ID],Table1[[#This Row],[Customer ID]])&gt;1,"Repeat Customer","One-Time Customer")</f>
        <v>Repeat Customer</v>
      </c>
      <c r="L1652" s="12" t="s">
        <v>2655</v>
      </c>
      <c r="M1652" s="12" t="s">
        <v>49</v>
      </c>
      <c r="N1652" s="12" t="s">
        <v>40</v>
      </c>
      <c r="O1652" s="12" t="s">
        <v>29</v>
      </c>
      <c r="P1652" s="12" t="s">
        <v>134</v>
      </c>
      <c r="Q1652" s="12" t="s">
        <v>59</v>
      </c>
      <c r="R1652" s="12" t="s">
        <v>1420</v>
      </c>
      <c r="S1652" s="12">
        <v>0.39</v>
      </c>
      <c r="T1652" s="7">
        <f>Table1[[#This Row],[Profit]]/Table1[[#This Row],[Sales]]</f>
        <v>0.68196639701306772</v>
      </c>
      <c r="U1652" s="12" t="s">
        <v>33</v>
      </c>
      <c r="V1652" s="12" t="s">
        <v>53</v>
      </c>
      <c r="W1652" s="12" t="s">
        <v>154</v>
      </c>
      <c r="X1652" s="12" t="s">
        <v>2656</v>
      </c>
      <c r="Y1652" s="12">
        <v>44125</v>
      </c>
      <c r="Z1652" s="13">
        <v>42012</v>
      </c>
      <c r="AA1652" s="14" t="str">
        <f>TEXT(Table1[[#This Row],[Order Date]],"mmmm")</f>
        <v>January</v>
      </c>
      <c r="AB1652" s="8" t="str">
        <f>TEXT(Table1[[#This Row],[Order Date]],"yyyy")</f>
        <v>2015</v>
      </c>
      <c r="AC1652" s="13">
        <v>42012</v>
      </c>
      <c r="AD1652" s="12">
        <v>10.959199999999999</v>
      </c>
      <c r="AE1652" s="12">
        <v>4</v>
      </c>
      <c r="AF1652" s="12">
        <v>16.07</v>
      </c>
      <c r="AG1652" s="12">
        <v>88156</v>
      </c>
      <c r="AH1652" s="7" t="str">
        <f>IF(COUNTIF(Returns!$A$2:$A$1635,Orders!AG1652)&gt;0,"Returned","Not Returned")</f>
        <v>Not Returned</v>
      </c>
    </row>
    <row r="1653" spans="5:34" ht="12.75" customHeight="1" thickTop="1" thickBot="1" x14ac:dyDescent="0.3">
      <c r="E1653" s="9">
        <v>18612</v>
      </c>
      <c r="F1653" s="2" t="s">
        <v>25</v>
      </c>
      <c r="G1653" s="2">
        <v>0.03</v>
      </c>
      <c r="H1653" s="2">
        <v>22.72</v>
      </c>
      <c r="I1653" s="2">
        <v>8.99</v>
      </c>
      <c r="J1653" s="2">
        <v>2908</v>
      </c>
      <c r="K1653" s="7" t="str">
        <f>IF(COUNTIF(Table1[Customer ID],Table1[[#This Row],[Customer ID]])&gt;1,"Repeat Customer","One-Time Customer")</f>
        <v>Repeat Customer</v>
      </c>
      <c r="L1653" s="2" t="s">
        <v>2655</v>
      </c>
      <c r="M1653" s="2" t="s">
        <v>49</v>
      </c>
      <c r="N1653" s="2" t="s">
        <v>40</v>
      </c>
      <c r="O1653" s="2" t="s">
        <v>41</v>
      </c>
      <c r="P1653" s="2" t="s">
        <v>50</v>
      </c>
      <c r="Q1653" s="2" t="s">
        <v>51</v>
      </c>
      <c r="R1653" s="2" t="s">
        <v>782</v>
      </c>
      <c r="S1653" s="2">
        <v>0.44</v>
      </c>
      <c r="T1653" s="7">
        <f>Table1[[#This Row],[Profit]]/Table1[[#This Row],[Sales]]</f>
        <v>0.69</v>
      </c>
      <c r="U1653" s="2" t="s">
        <v>33</v>
      </c>
      <c r="V1653" s="2" t="s">
        <v>53</v>
      </c>
      <c r="W1653" s="2" t="s">
        <v>154</v>
      </c>
      <c r="X1653" s="2" t="s">
        <v>2656</v>
      </c>
      <c r="Y1653" s="2">
        <v>44125</v>
      </c>
      <c r="Z1653" s="10">
        <v>42012</v>
      </c>
      <c r="AA1653" s="14" t="str">
        <f>TEXT(Table1[[#This Row],[Order Date]],"mmmm")</f>
        <v>January</v>
      </c>
      <c r="AB1653" s="8" t="str">
        <f>TEXT(Table1[[#This Row],[Order Date]],"yyyy")</f>
        <v>2015</v>
      </c>
      <c r="AC1653" s="10">
        <v>42012</v>
      </c>
      <c r="AD1653" s="2">
        <v>17.429400000000001</v>
      </c>
      <c r="AE1653" s="2">
        <v>1</v>
      </c>
      <c r="AF1653" s="2">
        <v>25.26</v>
      </c>
      <c r="AG1653" s="2">
        <v>88156</v>
      </c>
      <c r="AH1653" s="7" t="str">
        <f>IF(COUNTIF(Returns!$A$2:$A$1635,Orders!AG1653)&gt;0,"Returned","Not Returned")</f>
        <v>Not Returned</v>
      </c>
    </row>
    <row r="1654" spans="5:34" ht="12.75" customHeight="1" thickTop="1" thickBot="1" x14ac:dyDescent="0.3">
      <c r="E1654" s="11">
        <v>20827</v>
      </c>
      <c r="F1654" s="12" t="s">
        <v>37</v>
      </c>
      <c r="G1654" s="12">
        <v>0.05</v>
      </c>
      <c r="H1654" s="12">
        <v>34.979999999999997</v>
      </c>
      <c r="I1654" s="12">
        <v>7.53</v>
      </c>
      <c r="J1654" s="12">
        <v>2908</v>
      </c>
      <c r="K1654" s="7" t="str">
        <f>IF(COUNTIF(Table1[Customer ID],Table1[[#This Row],[Customer ID]])&gt;1,"Repeat Customer","One-Time Customer")</f>
        <v>Repeat Customer</v>
      </c>
      <c r="L1654" s="12" t="s">
        <v>2655</v>
      </c>
      <c r="M1654" s="12" t="s">
        <v>27</v>
      </c>
      <c r="N1654" s="12" t="s">
        <v>40</v>
      </c>
      <c r="O1654" s="12" t="s">
        <v>77</v>
      </c>
      <c r="P1654" s="12" t="s">
        <v>180</v>
      </c>
      <c r="Q1654" s="12" t="s">
        <v>59</v>
      </c>
      <c r="R1654" s="12" t="s">
        <v>505</v>
      </c>
      <c r="S1654" s="12">
        <v>0.76</v>
      </c>
      <c r="T1654" s="7">
        <f>Table1[[#This Row],[Profit]]/Table1[[#This Row],[Sales]]</f>
        <v>-5.6216699938046399E-2</v>
      </c>
      <c r="U1654" s="12" t="s">
        <v>33</v>
      </c>
      <c r="V1654" s="12" t="s">
        <v>53</v>
      </c>
      <c r="W1654" s="12" t="s">
        <v>154</v>
      </c>
      <c r="X1654" s="12" t="s">
        <v>2656</v>
      </c>
      <c r="Y1654" s="12">
        <v>44125</v>
      </c>
      <c r="Z1654" s="13">
        <v>42063</v>
      </c>
      <c r="AA1654" s="14" t="str">
        <f>TEXT(Table1[[#This Row],[Order Date]],"mmmm")</f>
        <v>February</v>
      </c>
      <c r="AB1654" s="8" t="str">
        <f>TEXT(Table1[[#This Row],[Order Date]],"yyyy")</f>
        <v>2015</v>
      </c>
      <c r="AC1654" s="13">
        <v>42066</v>
      </c>
      <c r="AD1654" s="12">
        <v>-32.666400000000003</v>
      </c>
      <c r="AE1654" s="12">
        <v>16</v>
      </c>
      <c r="AF1654" s="12">
        <v>581.08000000000004</v>
      </c>
      <c r="AG1654" s="12">
        <v>88157</v>
      </c>
      <c r="AH1654" s="7" t="str">
        <f>IF(COUNTIF(Returns!$A$2:$A$1635,Orders!AG1654)&gt;0,"Returned","Not Returned")</f>
        <v>Not Returned</v>
      </c>
    </row>
    <row r="1655" spans="5:34" ht="12.75" customHeight="1" thickTop="1" thickBot="1" x14ac:dyDescent="0.3">
      <c r="E1655" s="9">
        <v>20828</v>
      </c>
      <c r="F1655" s="2" t="s">
        <v>37</v>
      </c>
      <c r="G1655" s="2">
        <v>0</v>
      </c>
      <c r="H1655" s="2">
        <v>3.14</v>
      </c>
      <c r="I1655" s="2">
        <v>1.92</v>
      </c>
      <c r="J1655" s="2">
        <v>2908</v>
      </c>
      <c r="K1655" s="7" t="str">
        <f>IF(COUNTIF(Table1[Customer ID],Table1[[#This Row],[Customer ID]])&gt;1,"Repeat Customer","One-Time Customer")</f>
        <v>Repeat Customer</v>
      </c>
      <c r="L1655" s="2" t="s">
        <v>2655</v>
      </c>
      <c r="M1655" s="2" t="s">
        <v>49</v>
      </c>
      <c r="N1655" s="2" t="s">
        <v>40</v>
      </c>
      <c r="O1655" s="2" t="s">
        <v>29</v>
      </c>
      <c r="P1655" s="2" t="s">
        <v>174</v>
      </c>
      <c r="Q1655" s="2" t="s">
        <v>31</v>
      </c>
      <c r="R1655" s="2" t="s">
        <v>2657</v>
      </c>
      <c r="S1655" s="2">
        <v>0.84</v>
      </c>
      <c r="T1655" s="7">
        <f>Table1[[#This Row],[Profit]]/Table1[[#This Row],[Sales]]</f>
        <v>-0.47712313839447879</v>
      </c>
      <c r="U1655" s="2" t="s">
        <v>33</v>
      </c>
      <c r="V1655" s="2" t="s">
        <v>53</v>
      </c>
      <c r="W1655" s="2" t="s">
        <v>154</v>
      </c>
      <c r="X1655" s="2" t="s">
        <v>2656</v>
      </c>
      <c r="Y1655" s="2">
        <v>44125</v>
      </c>
      <c r="Z1655" s="10">
        <v>42063</v>
      </c>
      <c r="AA1655" s="14" t="str">
        <f>TEXT(Table1[[#This Row],[Order Date]],"mmmm")</f>
        <v>February</v>
      </c>
      <c r="AB1655" s="8" t="str">
        <f>TEXT(Table1[[#This Row],[Order Date]],"yyyy")</f>
        <v>2015</v>
      </c>
      <c r="AC1655" s="10">
        <v>42065</v>
      </c>
      <c r="AD1655" s="2">
        <v>-13.135200000000001</v>
      </c>
      <c r="AE1655" s="2">
        <v>8</v>
      </c>
      <c r="AF1655" s="2">
        <v>27.53</v>
      </c>
      <c r="AG1655" s="2">
        <v>88157</v>
      </c>
      <c r="AH1655" s="7" t="str">
        <f>IF(COUNTIF(Returns!$A$2:$A$1635,Orders!AG1655)&gt;0,"Returned","Not Returned")</f>
        <v>Not Returned</v>
      </c>
    </row>
    <row r="1656" spans="5:34" ht="12.75" customHeight="1" thickTop="1" thickBot="1" x14ac:dyDescent="0.3">
      <c r="E1656" s="11">
        <v>21290</v>
      </c>
      <c r="F1656" s="12" t="s">
        <v>25</v>
      </c>
      <c r="G1656" s="12">
        <v>0.04</v>
      </c>
      <c r="H1656" s="12">
        <v>4.13</v>
      </c>
      <c r="I1656" s="12">
        <v>0.99</v>
      </c>
      <c r="J1656" s="12">
        <v>2912</v>
      </c>
      <c r="K1656" s="7" t="str">
        <f>IF(COUNTIF(Table1[Customer ID],Table1[[#This Row],[Customer ID]])&gt;1,"Repeat Customer","One-Time Customer")</f>
        <v>Repeat Customer</v>
      </c>
      <c r="L1656" s="12" t="s">
        <v>2658</v>
      </c>
      <c r="M1656" s="12" t="s">
        <v>27</v>
      </c>
      <c r="N1656" s="12" t="s">
        <v>40</v>
      </c>
      <c r="O1656" s="12" t="s">
        <v>29</v>
      </c>
      <c r="P1656" s="12" t="s">
        <v>134</v>
      </c>
      <c r="Q1656" s="12" t="s">
        <v>59</v>
      </c>
      <c r="R1656" s="12" t="s">
        <v>1420</v>
      </c>
      <c r="S1656" s="12">
        <v>0.39</v>
      </c>
      <c r="T1656" s="7">
        <f>Table1[[#This Row],[Profit]]/Table1[[#This Row],[Sales]]</f>
        <v>0.69</v>
      </c>
      <c r="U1656" s="12" t="s">
        <v>33</v>
      </c>
      <c r="V1656" s="12" t="s">
        <v>61</v>
      </c>
      <c r="W1656" s="12" t="s">
        <v>2659</v>
      </c>
      <c r="X1656" s="12" t="s">
        <v>2660</v>
      </c>
      <c r="Y1656" s="12">
        <v>58201</v>
      </c>
      <c r="Z1656" s="13">
        <v>42122</v>
      </c>
      <c r="AA1656" s="14" t="str">
        <f>TEXT(Table1[[#This Row],[Order Date]],"mmmm")</f>
        <v>April</v>
      </c>
      <c r="AB1656" s="8" t="str">
        <f>TEXT(Table1[[#This Row],[Order Date]],"yyyy")</f>
        <v>2015</v>
      </c>
      <c r="AC1656" s="13">
        <v>42124</v>
      </c>
      <c r="AD1656" s="12">
        <v>22.307699999999997</v>
      </c>
      <c r="AE1656" s="12">
        <v>7</v>
      </c>
      <c r="AF1656" s="12">
        <v>32.33</v>
      </c>
      <c r="AG1656" s="12">
        <v>87396</v>
      </c>
      <c r="AH1656" s="7" t="str">
        <f>IF(COUNTIF(Returns!$A$2:$A$1635,Orders!AG1656)&gt;0,"Returned","Not Returned")</f>
        <v>Not Returned</v>
      </c>
    </row>
    <row r="1657" spans="5:34" ht="12.75" customHeight="1" thickTop="1" thickBot="1" x14ac:dyDescent="0.3">
      <c r="E1657" s="9">
        <v>21291</v>
      </c>
      <c r="F1657" s="2" t="s">
        <v>25</v>
      </c>
      <c r="G1657" s="2">
        <v>0.06</v>
      </c>
      <c r="H1657" s="2">
        <v>55.48</v>
      </c>
      <c r="I1657" s="2">
        <v>14.3</v>
      </c>
      <c r="J1657" s="2">
        <v>2912</v>
      </c>
      <c r="K1657" s="7" t="str">
        <f>IF(COUNTIF(Table1[Customer ID],Table1[[#This Row],[Customer ID]])&gt;1,"Repeat Customer","One-Time Customer")</f>
        <v>Repeat Customer</v>
      </c>
      <c r="L1657" s="2" t="s">
        <v>2658</v>
      </c>
      <c r="M1657" s="2" t="s">
        <v>49</v>
      </c>
      <c r="N1657" s="2" t="s">
        <v>40</v>
      </c>
      <c r="O1657" s="2" t="s">
        <v>29</v>
      </c>
      <c r="P1657" s="2" t="s">
        <v>93</v>
      </c>
      <c r="Q1657" s="2" t="s">
        <v>59</v>
      </c>
      <c r="R1657" s="2" t="s">
        <v>94</v>
      </c>
      <c r="S1657" s="2">
        <v>0.37</v>
      </c>
      <c r="T1657" s="7">
        <f>Table1[[#This Row],[Profit]]/Table1[[#This Row],[Sales]]</f>
        <v>0.69</v>
      </c>
      <c r="U1657" s="2" t="s">
        <v>33</v>
      </c>
      <c r="V1657" s="2" t="s">
        <v>61</v>
      </c>
      <c r="W1657" s="2" t="s">
        <v>2659</v>
      </c>
      <c r="X1657" s="2" t="s">
        <v>2660</v>
      </c>
      <c r="Y1657" s="2">
        <v>58201</v>
      </c>
      <c r="Z1657" s="10">
        <v>42122</v>
      </c>
      <c r="AA1657" s="14" t="str">
        <f>TEXT(Table1[[#This Row],[Order Date]],"mmmm")</f>
        <v>April</v>
      </c>
      <c r="AB1657" s="8" t="str">
        <f>TEXT(Table1[[#This Row],[Order Date]],"yyyy")</f>
        <v>2015</v>
      </c>
      <c r="AC1657" s="10">
        <v>42124</v>
      </c>
      <c r="AD1657" s="2">
        <v>443.02139999999991</v>
      </c>
      <c r="AE1657" s="2">
        <v>12</v>
      </c>
      <c r="AF1657" s="2">
        <v>642.05999999999995</v>
      </c>
      <c r="AG1657" s="2">
        <v>87396</v>
      </c>
      <c r="AH1657" s="7" t="str">
        <f>IF(COUNTIF(Returns!$A$2:$A$1635,Orders!AG1657)&gt;0,"Returned","Not Returned")</f>
        <v>Not Returned</v>
      </c>
    </row>
    <row r="1658" spans="5:34" ht="12.75" customHeight="1" thickTop="1" thickBot="1" x14ac:dyDescent="0.3">
      <c r="E1658" s="11">
        <v>8310</v>
      </c>
      <c r="F1658" s="12" t="s">
        <v>56</v>
      </c>
      <c r="G1658" s="12">
        <v>0.05</v>
      </c>
      <c r="H1658" s="12">
        <v>535.64</v>
      </c>
      <c r="I1658" s="12">
        <v>14.7</v>
      </c>
      <c r="J1658" s="12">
        <v>2920</v>
      </c>
      <c r="K1658" s="7" t="str">
        <f>IF(COUNTIF(Table1[Customer ID],Table1[[#This Row],[Customer ID]])&gt;1,"Repeat Customer","One-Time Customer")</f>
        <v>One-Time Customer</v>
      </c>
      <c r="L1658" s="12" t="s">
        <v>2661</v>
      </c>
      <c r="M1658" s="12" t="s">
        <v>39</v>
      </c>
      <c r="N1658" s="12" t="s">
        <v>40</v>
      </c>
      <c r="O1658" s="12" t="s">
        <v>77</v>
      </c>
      <c r="P1658" s="12" t="s">
        <v>85</v>
      </c>
      <c r="Q1658" s="12" t="s">
        <v>43</v>
      </c>
      <c r="R1658" s="12" t="s">
        <v>1848</v>
      </c>
      <c r="S1658" s="12">
        <v>0.59</v>
      </c>
      <c r="T1658" s="7">
        <f>Table1[[#This Row],[Profit]]/Table1[[#This Row],[Sales]]</f>
        <v>-1.142536496350365</v>
      </c>
      <c r="U1658" s="12" t="s">
        <v>33</v>
      </c>
      <c r="V1658" s="12" t="s">
        <v>61</v>
      </c>
      <c r="W1658" s="12" t="s">
        <v>178</v>
      </c>
      <c r="X1658" s="12" t="s">
        <v>179</v>
      </c>
      <c r="Y1658" s="12">
        <v>60603</v>
      </c>
      <c r="Z1658" s="13">
        <v>42162</v>
      </c>
      <c r="AA1658" s="14" t="str">
        <f>TEXT(Table1[[#This Row],[Order Date]],"mmmm")</f>
        <v>June</v>
      </c>
      <c r="AB1658" s="8" t="str">
        <f>TEXT(Table1[[#This Row],[Order Date]],"yyyy")</f>
        <v>2015</v>
      </c>
      <c r="AC1658" s="13">
        <v>42164</v>
      </c>
      <c r="AD1658" s="12">
        <v>-1220.9144999999999</v>
      </c>
      <c r="AE1658" s="12">
        <v>2</v>
      </c>
      <c r="AF1658" s="12">
        <v>1068.5999999999999</v>
      </c>
      <c r="AG1658" s="12">
        <v>59365</v>
      </c>
      <c r="AH1658" s="7" t="str">
        <f>IF(COUNTIF(Returns!$A$2:$A$1635,Orders!AG1658)&gt;0,"Returned","Not Returned")</f>
        <v>Not Returned</v>
      </c>
    </row>
    <row r="1659" spans="5:34" ht="12.75" customHeight="1" thickTop="1" thickBot="1" x14ac:dyDescent="0.3">
      <c r="E1659" s="9">
        <v>18166</v>
      </c>
      <c r="F1659" s="2" t="s">
        <v>56</v>
      </c>
      <c r="G1659" s="2">
        <v>0</v>
      </c>
      <c r="H1659" s="2">
        <v>6.37</v>
      </c>
      <c r="I1659" s="2">
        <v>5.19</v>
      </c>
      <c r="J1659" s="2">
        <v>2923</v>
      </c>
      <c r="K1659" s="7" t="str">
        <f>IF(COUNTIF(Table1[Customer ID],Table1[[#This Row],[Customer ID]])&gt;1,"Repeat Customer","One-Time Customer")</f>
        <v>One-Time Customer</v>
      </c>
      <c r="L1659" s="2" t="s">
        <v>2662</v>
      </c>
      <c r="M1659" s="2" t="s">
        <v>49</v>
      </c>
      <c r="N1659" s="2" t="s">
        <v>114</v>
      </c>
      <c r="O1659" s="2" t="s">
        <v>29</v>
      </c>
      <c r="P1659" s="2" t="s">
        <v>109</v>
      </c>
      <c r="Q1659" s="2" t="s">
        <v>59</v>
      </c>
      <c r="R1659" s="2" t="s">
        <v>623</v>
      </c>
      <c r="S1659" s="2">
        <v>0.38</v>
      </c>
      <c r="T1659" s="7">
        <f>Table1[[#This Row],[Profit]]/Table1[[#This Row],[Sales]]</f>
        <v>-0.27217243107769423</v>
      </c>
      <c r="U1659" s="2" t="s">
        <v>33</v>
      </c>
      <c r="V1659" s="2" t="s">
        <v>53</v>
      </c>
      <c r="W1659" s="2" t="s">
        <v>415</v>
      </c>
      <c r="X1659" s="2" t="s">
        <v>2663</v>
      </c>
      <c r="Y1659" s="2">
        <v>21740</v>
      </c>
      <c r="Z1659" s="10">
        <v>42063</v>
      </c>
      <c r="AA1659" s="14" t="str">
        <f>TEXT(Table1[[#This Row],[Order Date]],"mmmm")</f>
        <v>February</v>
      </c>
      <c r="AB1659" s="8" t="str">
        <f>TEXT(Table1[[#This Row],[Order Date]],"yyyy")</f>
        <v>2015</v>
      </c>
      <c r="AC1659" s="10">
        <v>42065</v>
      </c>
      <c r="AD1659" s="2">
        <v>-27.1492</v>
      </c>
      <c r="AE1659" s="2">
        <v>15</v>
      </c>
      <c r="AF1659" s="2">
        <v>99.75</v>
      </c>
      <c r="AG1659" s="2">
        <v>86592</v>
      </c>
      <c r="AH1659" s="7" t="str">
        <f>IF(COUNTIF(Returns!$A$2:$A$1635,Orders!AG1659)&gt;0,"Returned","Not Returned")</f>
        <v>Not Returned</v>
      </c>
    </row>
    <row r="1660" spans="5:34" ht="12.75" customHeight="1" thickTop="1" thickBot="1" x14ac:dyDescent="0.3">
      <c r="E1660" s="11">
        <v>18345</v>
      </c>
      <c r="F1660" s="12" t="s">
        <v>47</v>
      </c>
      <c r="G1660" s="12">
        <v>0.02</v>
      </c>
      <c r="H1660" s="12">
        <v>110.98</v>
      </c>
      <c r="I1660" s="12">
        <v>13.99</v>
      </c>
      <c r="J1660" s="12">
        <v>2924</v>
      </c>
      <c r="K1660" s="7" t="str">
        <f>IF(COUNTIF(Table1[Customer ID],Table1[[#This Row],[Customer ID]])&gt;1,"Repeat Customer","One-Time Customer")</f>
        <v>Repeat Customer</v>
      </c>
      <c r="L1660" s="12" t="s">
        <v>2664</v>
      </c>
      <c r="M1660" s="12" t="s">
        <v>49</v>
      </c>
      <c r="N1660" s="12" t="s">
        <v>114</v>
      </c>
      <c r="O1660" s="12" t="s">
        <v>41</v>
      </c>
      <c r="P1660" s="12" t="s">
        <v>50</v>
      </c>
      <c r="Q1660" s="12" t="s">
        <v>86</v>
      </c>
      <c r="R1660" s="12" t="s">
        <v>1891</v>
      </c>
      <c r="S1660" s="12">
        <v>0.69</v>
      </c>
      <c r="T1660" s="7">
        <f>Table1[[#This Row],[Profit]]/Table1[[#This Row],[Sales]]</f>
        <v>-0.46944069218205092</v>
      </c>
      <c r="U1660" s="12" t="s">
        <v>33</v>
      </c>
      <c r="V1660" s="12" t="s">
        <v>53</v>
      </c>
      <c r="W1660" s="12" t="s">
        <v>415</v>
      </c>
      <c r="X1660" s="12" t="s">
        <v>2665</v>
      </c>
      <c r="Y1660" s="12">
        <v>20707</v>
      </c>
      <c r="Z1660" s="13">
        <v>42020</v>
      </c>
      <c r="AA1660" s="14" t="str">
        <f>TEXT(Table1[[#This Row],[Order Date]],"mmmm")</f>
        <v>January</v>
      </c>
      <c r="AB1660" s="8" t="str">
        <f>TEXT(Table1[[#This Row],[Order Date]],"yyyy")</f>
        <v>2015</v>
      </c>
      <c r="AC1660" s="13">
        <v>42022</v>
      </c>
      <c r="AD1660" s="12">
        <v>-106.3424</v>
      </c>
      <c r="AE1660" s="12">
        <v>2</v>
      </c>
      <c r="AF1660" s="12">
        <v>226.53</v>
      </c>
      <c r="AG1660" s="12">
        <v>86591</v>
      </c>
      <c r="AH1660" s="7" t="str">
        <f>IF(COUNTIF(Returns!$A$2:$A$1635,Orders!AG1660)&gt;0,"Returned","Not Returned")</f>
        <v>Not Returned</v>
      </c>
    </row>
    <row r="1661" spans="5:34" ht="12.75" customHeight="1" thickTop="1" thickBot="1" x14ac:dyDescent="0.3">
      <c r="E1661" s="9">
        <v>18346</v>
      </c>
      <c r="F1661" s="2" t="s">
        <v>47</v>
      </c>
      <c r="G1661" s="2">
        <v>0.01</v>
      </c>
      <c r="H1661" s="2">
        <v>8.01</v>
      </c>
      <c r="I1661" s="2">
        <v>2.87</v>
      </c>
      <c r="J1661" s="2">
        <v>2924</v>
      </c>
      <c r="K1661" s="7" t="str">
        <f>IF(COUNTIF(Table1[Customer ID],Table1[[#This Row],[Customer ID]])&gt;1,"Repeat Customer","One-Time Customer")</f>
        <v>Repeat Customer</v>
      </c>
      <c r="L1661" s="2" t="s">
        <v>2664</v>
      </c>
      <c r="M1661" s="2" t="s">
        <v>49</v>
      </c>
      <c r="N1661" s="2" t="s">
        <v>114</v>
      </c>
      <c r="O1661" s="2" t="s">
        <v>29</v>
      </c>
      <c r="P1661" s="2" t="s">
        <v>93</v>
      </c>
      <c r="Q1661" s="2" t="s">
        <v>31</v>
      </c>
      <c r="R1661" s="2" t="s">
        <v>2666</v>
      </c>
      <c r="S1661" s="2">
        <v>0.4</v>
      </c>
      <c r="T1661" s="7">
        <f>Table1[[#This Row],[Profit]]/Table1[[#This Row],[Sales]]</f>
        <v>0.65516096139839752</v>
      </c>
      <c r="U1661" s="2" t="s">
        <v>33</v>
      </c>
      <c r="V1661" s="2" t="s">
        <v>53</v>
      </c>
      <c r="W1661" s="2" t="s">
        <v>415</v>
      </c>
      <c r="X1661" s="2" t="s">
        <v>2665</v>
      </c>
      <c r="Y1661" s="2">
        <v>20707</v>
      </c>
      <c r="Z1661" s="10">
        <v>42020</v>
      </c>
      <c r="AA1661" s="14" t="str">
        <f>TEXT(Table1[[#This Row],[Order Date]],"mmmm")</f>
        <v>January</v>
      </c>
      <c r="AB1661" s="8" t="str">
        <f>TEXT(Table1[[#This Row],[Order Date]],"yyyy")</f>
        <v>2015</v>
      </c>
      <c r="AC1661" s="10">
        <v>42022</v>
      </c>
      <c r="AD1661" s="2">
        <v>44.976799999999997</v>
      </c>
      <c r="AE1661" s="2">
        <v>8</v>
      </c>
      <c r="AF1661" s="2">
        <v>68.650000000000006</v>
      </c>
      <c r="AG1661" s="2">
        <v>86591</v>
      </c>
      <c r="AH1661" s="7" t="str">
        <f>IF(COUNTIF(Returns!$A$2:$A$1635,Orders!AG1661)&gt;0,"Returned","Not Returned")</f>
        <v>Not Returned</v>
      </c>
    </row>
    <row r="1662" spans="5:34" ht="12.75" customHeight="1" thickTop="1" thickBot="1" x14ac:dyDescent="0.3">
      <c r="E1662" s="11">
        <v>25817</v>
      </c>
      <c r="F1662" s="12" t="s">
        <v>47</v>
      </c>
      <c r="G1662" s="12">
        <v>0.02</v>
      </c>
      <c r="H1662" s="12">
        <v>5.58</v>
      </c>
      <c r="I1662" s="12">
        <v>2.99</v>
      </c>
      <c r="J1662" s="12">
        <v>2928</v>
      </c>
      <c r="K1662" s="7" t="str">
        <f>IF(COUNTIF(Table1[Customer ID],Table1[[#This Row],[Customer ID]])&gt;1,"Repeat Customer","One-Time Customer")</f>
        <v>Repeat Customer</v>
      </c>
      <c r="L1662" s="12" t="s">
        <v>2667</v>
      </c>
      <c r="M1662" s="12" t="s">
        <v>49</v>
      </c>
      <c r="N1662" s="12" t="s">
        <v>114</v>
      </c>
      <c r="O1662" s="12" t="s">
        <v>29</v>
      </c>
      <c r="P1662" s="12" t="s">
        <v>109</v>
      </c>
      <c r="Q1662" s="12" t="s">
        <v>59</v>
      </c>
      <c r="R1662" s="12" t="s">
        <v>2668</v>
      </c>
      <c r="S1662" s="12">
        <v>0.37</v>
      </c>
      <c r="T1662" s="7">
        <f>Table1[[#This Row],[Profit]]/Table1[[#This Row],[Sales]]</f>
        <v>2.9106447662880544</v>
      </c>
      <c r="U1662" s="12" t="s">
        <v>33</v>
      </c>
      <c r="V1662" s="12" t="s">
        <v>136</v>
      </c>
      <c r="W1662" s="12" t="s">
        <v>932</v>
      </c>
      <c r="X1662" s="12" t="s">
        <v>2669</v>
      </c>
      <c r="Y1662" s="12">
        <v>29418</v>
      </c>
      <c r="Z1662" s="13">
        <v>42150</v>
      </c>
      <c r="AA1662" s="14" t="str">
        <f>TEXT(Table1[[#This Row],[Order Date]],"mmmm")</f>
        <v>May</v>
      </c>
      <c r="AB1662" s="8" t="str">
        <f>TEXT(Table1[[#This Row],[Order Date]],"yyyy")</f>
        <v>2015</v>
      </c>
      <c r="AC1662" s="13">
        <v>42152</v>
      </c>
      <c r="AD1662" s="12">
        <v>689.32799999999997</v>
      </c>
      <c r="AE1662" s="12">
        <v>42</v>
      </c>
      <c r="AF1662" s="12">
        <v>236.83</v>
      </c>
      <c r="AG1662" s="12">
        <v>90218</v>
      </c>
      <c r="AH1662" s="7" t="str">
        <f>IF(COUNTIF(Returns!$A$2:$A$1635,Orders!AG1662)&gt;0,"Returned","Not Returned")</f>
        <v>Not Returned</v>
      </c>
    </row>
    <row r="1663" spans="5:34" ht="12.75" customHeight="1" thickTop="1" thickBot="1" x14ac:dyDescent="0.3">
      <c r="E1663" s="9">
        <v>25819</v>
      </c>
      <c r="F1663" s="2" t="s">
        <v>47</v>
      </c>
      <c r="G1663" s="2">
        <v>0.02</v>
      </c>
      <c r="H1663" s="2">
        <v>54.1</v>
      </c>
      <c r="I1663" s="2">
        <v>19.989999999999998</v>
      </c>
      <c r="J1663" s="2">
        <v>2928</v>
      </c>
      <c r="K1663" s="7" t="str">
        <f>IF(COUNTIF(Table1[Customer ID],Table1[[#This Row],[Customer ID]])&gt;1,"Repeat Customer","One-Time Customer")</f>
        <v>Repeat Customer</v>
      </c>
      <c r="L1663" s="2" t="s">
        <v>2667</v>
      </c>
      <c r="M1663" s="2" t="s">
        <v>49</v>
      </c>
      <c r="N1663" s="2" t="s">
        <v>114</v>
      </c>
      <c r="O1663" s="2" t="s">
        <v>29</v>
      </c>
      <c r="P1663" s="2" t="s">
        <v>141</v>
      </c>
      <c r="Q1663" s="2" t="s">
        <v>59</v>
      </c>
      <c r="R1663" s="2" t="s">
        <v>2181</v>
      </c>
      <c r="S1663" s="2">
        <v>0.59</v>
      </c>
      <c r="T1663" s="7">
        <f>Table1[[#This Row],[Profit]]/Table1[[#This Row],[Sales]]</f>
        <v>-1.7269020551502156E-2</v>
      </c>
      <c r="U1663" s="2" t="s">
        <v>33</v>
      </c>
      <c r="V1663" s="2" t="s">
        <v>136</v>
      </c>
      <c r="W1663" s="2" t="s">
        <v>932</v>
      </c>
      <c r="X1663" s="2" t="s">
        <v>2669</v>
      </c>
      <c r="Y1663" s="2">
        <v>29418</v>
      </c>
      <c r="Z1663" s="10">
        <v>42150</v>
      </c>
      <c r="AA1663" s="14" t="str">
        <f>TEXT(Table1[[#This Row],[Order Date]],"mmmm")</f>
        <v>May</v>
      </c>
      <c r="AB1663" s="8" t="str">
        <f>TEXT(Table1[[#This Row],[Order Date]],"yyyy")</f>
        <v>2015</v>
      </c>
      <c r="AC1663" s="10">
        <v>42151</v>
      </c>
      <c r="AD1663" s="2">
        <v>-33.585999999999999</v>
      </c>
      <c r="AE1663" s="2">
        <v>36</v>
      </c>
      <c r="AF1663" s="2">
        <v>1944.87</v>
      </c>
      <c r="AG1663" s="2">
        <v>90218</v>
      </c>
      <c r="AH1663" s="7" t="str">
        <f>IF(COUNTIF(Returns!$A$2:$A$1635,Orders!AG1663)&gt;0,"Returned","Not Returned")</f>
        <v>Not Returned</v>
      </c>
    </row>
    <row r="1664" spans="5:34" ht="12.75" customHeight="1" thickTop="1" thickBot="1" x14ac:dyDescent="0.3">
      <c r="E1664" s="11">
        <v>21313</v>
      </c>
      <c r="F1664" s="12" t="s">
        <v>37</v>
      </c>
      <c r="G1664" s="12">
        <v>0.1</v>
      </c>
      <c r="H1664" s="12">
        <v>11.55</v>
      </c>
      <c r="I1664" s="12">
        <v>2.36</v>
      </c>
      <c r="J1664" s="12">
        <v>2931</v>
      </c>
      <c r="K1664" s="7" t="str">
        <f>IF(COUNTIF(Table1[Customer ID],Table1[[#This Row],[Customer ID]])&gt;1,"Repeat Customer","One-Time Customer")</f>
        <v>One-Time Customer</v>
      </c>
      <c r="L1664" s="12" t="s">
        <v>2670</v>
      </c>
      <c r="M1664" s="12" t="s">
        <v>49</v>
      </c>
      <c r="N1664" s="12" t="s">
        <v>58</v>
      </c>
      <c r="O1664" s="12" t="s">
        <v>29</v>
      </c>
      <c r="P1664" s="12" t="s">
        <v>30</v>
      </c>
      <c r="Q1664" s="12" t="s">
        <v>31</v>
      </c>
      <c r="R1664" s="12" t="s">
        <v>312</v>
      </c>
      <c r="S1664" s="12">
        <v>0.55000000000000004</v>
      </c>
      <c r="T1664" s="7">
        <f>Table1[[#This Row],[Profit]]/Table1[[#This Row],[Sales]]</f>
        <v>0.51386315091699197</v>
      </c>
      <c r="U1664" s="12" t="s">
        <v>33</v>
      </c>
      <c r="V1664" s="12" t="s">
        <v>34</v>
      </c>
      <c r="W1664" s="12" t="s">
        <v>45</v>
      </c>
      <c r="X1664" s="12" t="s">
        <v>2671</v>
      </c>
      <c r="Y1664" s="12">
        <v>95630</v>
      </c>
      <c r="Z1664" s="13">
        <v>42063</v>
      </c>
      <c r="AA1664" s="14" t="str">
        <f>TEXT(Table1[[#This Row],[Order Date]],"mmmm")</f>
        <v>February</v>
      </c>
      <c r="AB1664" s="8" t="str">
        <f>TEXT(Table1[[#This Row],[Order Date]],"yyyy")</f>
        <v>2015</v>
      </c>
      <c r="AC1664" s="13">
        <v>42063</v>
      </c>
      <c r="AD1664" s="12">
        <v>69.767200000000003</v>
      </c>
      <c r="AE1664" s="12">
        <v>12</v>
      </c>
      <c r="AF1664" s="12">
        <v>135.77000000000001</v>
      </c>
      <c r="AG1664" s="12">
        <v>87619</v>
      </c>
      <c r="AH1664" s="7" t="str">
        <f>IF(COUNTIF(Returns!$A$2:$A$1635,Orders!AG1664)&gt;0,"Returned","Not Returned")</f>
        <v>Not Returned</v>
      </c>
    </row>
    <row r="1665" spans="5:34" ht="12.75" customHeight="1" thickTop="1" thickBot="1" x14ac:dyDescent="0.3">
      <c r="E1665" s="9">
        <v>24866</v>
      </c>
      <c r="F1665" s="2" t="s">
        <v>25</v>
      </c>
      <c r="G1665" s="2">
        <v>0.01</v>
      </c>
      <c r="H1665" s="2">
        <v>35.44</v>
      </c>
      <c r="I1665" s="2">
        <v>19.989999999999998</v>
      </c>
      <c r="J1665" s="2">
        <v>2932</v>
      </c>
      <c r="K1665" s="7" t="str">
        <f>IF(COUNTIF(Table1[Customer ID],Table1[[#This Row],[Customer ID]])&gt;1,"Repeat Customer","One-Time Customer")</f>
        <v>One-Time Customer</v>
      </c>
      <c r="L1665" s="2" t="s">
        <v>2672</v>
      </c>
      <c r="M1665" s="2" t="s">
        <v>49</v>
      </c>
      <c r="N1665" s="2" t="s">
        <v>58</v>
      </c>
      <c r="O1665" s="2" t="s">
        <v>29</v>
      </c>
      <c r="P1665" s="2" t="s">
        <v>93</v>
      </c>
      <c r="Q1665" s="2" t="s">
        <v>59</v>
      </c>
      <c r="R1665" s="2" t="s">
        <v>1754</v>
      </c>
      <c r="S1665" s="2">
        <v>0.38</v>
      </c>
      <c r="T1665" s="7">
        <f>Table1[[#This Row],[Profit]]/Table1[[#This Row],[Sales]]</f>
        <v>-0.95296409886343125</v>
      </c>
      <c r="U1665" s="2" t="s">
        <v>33</v>
      </c>
      <c r="V1665" s="2" t="s">
        <v>53</v>
      </c>
      <c r="W1665" s="2" t="s">
        <v>228</v>
      </c>
      <c r="X1665" s="2" t="s">
        <v>857</v>
      </c>
      <c r="Y1665" s="2">
        <v>6614</v>
      </c>
      <c r="Z1665" s="10">
        <v>42116</v>
      </c>
      <c r="AA1665" s="14" t="str">
        <f>TEXT(Table1[[#This Row],[Order Date]],"mmmm")</f>
        <v>April</v>
      </c>
      <c r="AB1665" s="8" t="str">
        <f>TEXT(Table1[[#This Row],[Order Date]],"yyyy")</f>
        <v>2015</v>
      </c>
      <c r="AC1665" s="10">
        <v>42117</v>
      </c>
      <c r="AD1665" s="2">
        <v>-52.822799999999994</v>
      </c>
      <c r="AE1665" s="2">
        <v>1</v>
      </c>
      <c r="AF1665" s="2">
        <v>55.43</v>
      </c>
      <c r="AG1665" s="2">
        <v>87620</v>
      </c>
      <c r="AH1665" s="7" t="str">
        <f>IF(COUNTIF(Returns!$A$2:$A$1635,Orders!AG1665)&gt;0,"Returned","Not Returned")</f>
        <v>Not Returned</v>
      </c>
    </row>
    <row r="1666" spans="5:34" ht="12.75" customHeight="1" thickTop="1" thickBot="1" x14ac:dyDescent="0.3">
      <c r="E1666" s="11">
        <v>24995</v>
      </c>
      <c r="F1666" s="12" t="s">
        <v>106</v>
      </c>
      <c r="G1666" s="12">
        <v>0.02</v>
      </c>
      <c r="H1666" s="12">
        <v>3.8</v>
      </c>
      <c r="I1666" s="12">
        <v>1.49</v>
      </c>
      <c r="J1666" s="12">
        <v>2935</v>
      </c>
      <c r="K1666" s="7" t="str">
        <f>IF(COUNTIF(Table1[Customer ID],Table1[[#This Row],[Customer ID]])&gt;1,"Repeat Customer","One-Time Customer")</f>
        <v>One-Time Customer</v>
      </c>
      <c r="L1666" s="12" t="s">
        <v>2673</v>
      </c>
      <c r="M1666" s="12" t="s">
        <v>49</v>
      </c>
      <c r="N1666" s="12" t="s">
        <v>58</v>
      </c>
      <c r="O1666" s="12" t="s">
        <v>29</v>
      </c>
      <c r="P1666" s="12" t="s">
        <v>109</v>
      </c>
      <c r="Q1666" s="12" t="s">
        <v>59</v>
      </c>
      <c r="R1666" s="12" t="s">
        <v>125</v>
      </c>
      <c r="S1666" s="12">
        <v>0.38</v>
      </c>
      <c r="T1666" s="7">
        <f>Table1[[#This Row],[Profit]]/Table1[[#This Row],[Sales]]</f>
        <v>0.35728250244379273</v>
      </c>
      <c r="U1666" s="12" t="s">
        <v>33</v>
      </c>
      <c r="V1666" s="12" t="s">
        <v>53</v>
      </c>
      <c r="W1666" s="12" t="s">
        <v>193</v>
      </c>
      <c r="X1666" s="12" t="s">
        <v>194</v>
      </c>
      <c r="Y1666" s="12">
        <v>2215</v>
      </c>
      <c r="Z1666" s="13">
        <v>42135</v>
      </c>
      <c r="AA1666" s="14" t="str">
        <f>TEXT(Table1[[#This Row],[Order Date]],"mmmm")</f>
        <v>May</v>
      </c>
      <c r="AB1666" s="8" t="str">
        <f>TEXT(Table1[[#This Row],[Order Date]],"yyyy")</f>
        <v>2015</v>
      </c>
      <c r="AC1666" s="13">
        <v>42139</v>
      </c>
      <c r="AD1666" s="12">
        <v>7.31</v>
      </c>
      <c r="AE1666" s="12">
        <v>5</v>
      </c>
      <c r="AF1666" s="12">
        <v>20.46</v>
      </c>
      <c r="AG1666" s="12">
        <v>87617</v>
      </c>
      <c r="AH1666" s="7" t="str">
        <f>IF(COUNTIF(Returns!$A$2:$A$1635,Orders!AG1666)&gt;0,"Returned","Not Returned")</f>
        <v>Not Returned</v>
      </c>
    </row>
    <row r="1667" spans="5:34" ht="12.75" customHeight="1" thickTop="1" thickBot="1" x14ac:dyDescent="0.3">
      <c r="E1667" s="9">
        <v>24865</v>
      </c>
      <c r="F1667" s="2" t="s">
        <v>25</v>
      </c>
      <c r="G1667" s="2">
        <v>0.03</v>
      </c>
      <c r="H1667" s="2">
        <v>47.9</v>
      </c>
      <c r="I1667" s="2">
        <v>5.86</v>
      </c>
      <c r="J1667" s="2">
        <v>2938</v>
      </c>
      <c r="K1667" s="7" t="str">
        <f>IF(COUNTIF(Table1[Customer ID],Table1[[#This Row],[Customer ID]])&gt;1,"Repeat Customer","One-Time Customer")</f>
        <v>One-Time Customer</v>
      </c>
      <c r="L1667" s="2" t="s">
        <v>2674</v>
      </c>
      <c r="M1667" s="2" t="s">
        <v>49</v>
      </c>
      <c r="N1667" s="2" t="s">
        <v>58</v>
      </c>
      <c r="O1667" s="2" t="s">
        <v>29</v>
      </c>
      <c r="P1667" s="2" t="s">
        <v>93</v>
      </c>
      <c r="Q1667" s="2" t="s">
        <v>59</v>
      </c>
      <c r="R1667" s="2" t="s">
        <v>1937</v>
      </c>
      <c r="S1667" s="2">
        <v>0.37</v>
      </c>
      <c r="T1667" s="7">
        <f>Table1[[#This Row],[Profit]]/Table1[[#This Row],[Sales]]</f>
        <v>0.69</v>
      </c>
      <c r="U1667" s="2" t="s">
        <v>33</v>
      </c>
      <c r="V1667" s="2" t="s">
        <v>53</v>
      </c>
      <c r="W1667" s="2" t="s">
        <v>193</v>
      </c>
      <c r="X1667" s="2" t="s">
        <v>2675</v>
      </c>
      <c r="Y1667" s="2">
        <v>2180</v>
      </c>
      <c r="Z1667" s="10">
        <v>42116</v>
      </c>
      <c r="AA1667" s="14" t="str">
        <f>TEXT(Table1[[#This Row],[Order Date]],"mmmm")</f>
        <v>April</v>
      </c>
      <c r="AB1667" s="8" t="str">
        <f>TEXT(Table1[[#This Row],[Order Date]],"yyyy")</f>
        <v>2015</v>
      </c>
      <c r="AC1667" s="10">
        <v>42119</v>
      </c>
      <c r="AD1667" s="2">
        <v>642.99029999999993</v>
      </c>
      <c r="AE1667" s="2">
        <v>20</v>
      </c>
      <c r="AF1667" s="2">
        <v>931.87</v>
      </c>
      <c r="AG1667" s="2">
        <v>87620</v>
      </c>
      <c r="AH1667" s="7" t="str">
        <f>IF(COUNTIF(Returns!$A$2:$A$1635,Orders!AG1667)&gt;0,"Returned","Not Returned")</f>
        <v>Not Returned</v>
      </c>
    </row>
    <row r="1668" spans="5:34" ht="12.75" customHeight="1" thickTop="1" thickBot="1" x14ac:dyDescent="0.3">
      <c r="E1668" s="11">
        <v>23567</v>
      </c>
      <c r="F1668" s="12" t="s">
        <v>47</v>
      </c>
      <c r="G1668" s="12">
        <v>0.05</v>
      </c>
      <c r="H1668" s="12">
        <v>2.62</v>
      </c>
      <c r="I1668" s="12">
        <v>0.8</v>
      </c>
      <c r="J1668" s="12">
        <v>2941</v>
      </c>
      <c r="K1668" s="7" t="str">
        <f>IF(COUNTIF(Table1[Customer ID],Table1[[#This Row],[Customer ID]])&gt;1,"Repeat Customer","One-Time Customer")</f>
        <v>One-Time Customer</v>
      </c>
      <c r="L1668" s="12" t="s">
        <v>2676</v>
      </c>
      <c r="M1668" s="12" t="s">
        <v>49</v>
      </c>
      <c r="N1668" s="12" t="s">
        <v>58</v>
      </c>
      <c r="O1668" s="12" t="s">
        <v>29</v>
      </c>
      <c r="P1668" s="12" t="s">
        <v>66</v>
      </c>
      <c r="Q1668" s="12" t="s">
        <v>31</v>
      </c>
      <c r="R1668" s="12" t="s">
        <v>1409</v>
      </c>
      <c r="S1668" s="12">
        <v>0.39</v>
      </c>
      <c r="T1668" s="7">
        <f>Table1[[#This Row],[Profit]]/Table1[[#This Row],[Sales]]</f>
        <v>0.593647828117702</v>
      </c>
      <c r="U1668" s="12" t="s">
        <v>33</v>
      </c>
      <c r="V1668" s="12" t="s">
        <v>53</v>
      </c>
      <c r="W1668" s="12" t="s">
        <v>54</v>
      </c>
      <c r="X1668" s="12" t="s">
        <v>484</v>
      </c>
      <c r="Y1668" s="12">
        <v>7960</v>
      </c>
      <c r="Z1668" s="13">
        <v>42150</v>
      </c>
      <c r="AA1668" s="14" t="str">
        <f>TEXT(Table1[[#This Row],[Order Date]],"mmmm")</f>
        <v>May</v>
      </c>
      <c r="AB1668" s="8" t="str">
        <f>TEXT(Table1[[#This Row],[Order Date]],"yyyy")</f>
        <v>2015</v>
      </c>
      <c r="AC1668" s="13">
        <v>42151</v>
      </c>
      <c r="AD1668" s="12">
        <v>12.71</v>
      </c>
      <c r="AE1668" s="12">
        <v>8</v>
      </c>
      <c r="AF1668" s="12">
        <v>21.41</v>
      </c>
      <c r="AG1668" s="12">
        <v>87618</v>
      </c>
      <c r="AH1668" s="7" t="str">
        <f>IF(COUNTIF(Returns!$A$2:$A$1635,Orders!AG1668)&gt;0,"Returned","Not Returned")</f>
        <v>Not Returned</v>
      </c>
    </row>
    <row r="1669" spans="5:34" ht="12.75" customHeight="1" thickTop="1" thickBot="1" x14ac:dyDescent="0.3">
      <c r="E1669" s="9">
        <v>19575</v>
      </c>
      <c r="F1669" s="2" t="s">
        <v>106</v>
      </c>
      <c r="G1669" s="2">
        <v>0.04</v>
      </c>
      <c r="H1669" s="2">
        <v>4.55</v>
      </c>
      <c r="I1669" s="2">
        <v>1.49</v>
      </c>
      <c r="J1669" s="2">
        <v>2944</v>
      </c>
      <c r="K1669" s="7" t="str">
        <f>IF(COUNTIF(Table1[Customer ID],Table1[[#This Row],[Customer ID]])&gt;1,"Repeat Customer","One-Time Customer")</f>
        <v>One-Time Customer</v>
      </c>
      <c r="L1669" s="2" t="s">
        <v>2677</v>
      </c>
      <c r="M1669" s="2" t="s">
        <v>49</v>
      </c>
      <c r="N1669" s="2" t="s">
        <v>28</v>
      </c>
      <c r="O1669" s="2" t="s">
        <v>29</v>
      </c>
      <c r="P1669" s="2" t="s">
        <v>109</v>
      </c>
      <c r="Q1669" s="2" t="s">
        <v>59</v>
      </c>
      <c r="R1669" s="2" t="s">
        <v>1441</v>
      </c>
      <c r="S1669" s="2">
        <v>0.35</v>
      </c>
      <c r="T1669" s="7">
        <f>Table1[[#This Row],[Profit]]/Table1[[#This Row],[Sales]]</f>
        <v>0.47343933054393306</v>
      </c>
      <c r="U1669" s="2" t="s">
        <v>33</v>
      </c>
      <c r="V1669" s="2" t="s">
        <v>61</v>
      </c>
      <c r="W1669" s="2" t="s">
        <v>300</v>
      </c>
      <c r="X1669" s="2" t="s">
        <v>1929</v>
      </c>
      <c r="Y1669" s="2">
        <v>48640</v>
      </c>
      <c r="Z1669" s="10">
        <v>42068</v>
      </c>
      <c r="AA1669" s="14" t="str">
        <f>TEXT(Table1[[#This Row],[Order Date]],"mmmm")</f>
        <v>March</v>
      </c>
      <c r="AB1669" s="8" t="str">
        <f>TEXT(Table1[[#This Row],[Order Date]],"yyyy")</f>
        <v>2015</v>
      </c>
      <c r="AC1669" s="10">
        <v>42070</v>
      </c>
      <c r="AD1669" s="2">
        <v>28.288</v>
      </c>
      <c r="AE1669" s="2">
        <v>13</v>
      </c>
      <c r="AF1669" s="2">
        <v>59.75</v>
      </c>
      <c r="AG1669" s="2">
        <v>90309</v>
      </c>
      <c r="AH1669" s="7" t="str">
        <f>IF(COUNTIF(Returns!$A$2:$A$1635,Orders!AG1669)&gt;0,"Returned","Not Returned")</f>
        <v>Not Returned</v>
      </c>
    </row>
    <row r="1670" spans="5:34" ht="12.75" customHeight="1" thickTop="1" thickBot="1" x14ac:dyDescent="0.3">
      <c r="E1670" s="11">
        <v>26054</v>
      </c>
      <c r="F1670" s="12" t="s">
        <v>37</v>
      </c>
      <c r="G1670" s="12">
        <v>0.01</v>
      </c>
      <c r="H1670" s="12">
        <v>7.64</v>
      </c>
      <c r="I1670" s="12">
        <v>1.39</v>
      </c>
      <c r="J1670" s="12">
        <v>2947</v>
      </c>
      <c r="K1670" s="7" t="str">
        <f>IF(COUNTIF(Table1[Customer ID],Table1[[#This Row],[Customer ID]])&gt;1,"Repeat Customer","One-Time Customer")</f>
        <v>One-Time Customer</v>
      </c>
      <c r="L1670" s="12" t="s">
        <v>2678</v>
      </c>
      <c r="M1670" s="12" t="s">
        <v>49</v>
      </c>
      <c r="N1670" s="12" t="s">
        <v>114</v>
      </c>
      <c r="O1670" s="12" t="s">
        <v>29</v>
      </c>
      <c r="P1670" s="12" t="s">
        <v>69</v>
      </c>
      <c r="Q1670" s="12" t="s">
        <v>59</v>
      </c>
      <c r="R1670" s="12" t="s">
        <v>2438</v>
      </c>
      <c r="S1670" s="12">
        <v>0.36</v>
      </c>
      <c r="T1670" s="7">
        <f>Table1[[#This Row],[Profit]]/Table1[[#This Row],[Sales]]</f>
        <v>0.69</v>
      </c>
      <c r="U1670" s="12" t="s">
        <v>33</v>
      </c>
      <c r="V1670" s="12" t="s">
        <v>53</v>
      </c>
      <c r="W1670" s="12" t="s">
        <v>71</v>
      </c>
      <c r="X1670" s="12" t="s">
        <v>2679</v>
      </c>
      <c r="Y1670" s="12">
        <v>14043</v>
      </c>
      <c r="Z1670" s="13">
        <v>42039</v>
      </c>
      <c r="AA1670" s="14" t="str">
        <f>TEXT(Table1[[#This Row],[Order Date]],"mmmm")</f>
        <v>February</v>
      </c>
      <c r="AB1670" s="8" t="str">
        <f>TEXT(Table1[[#This Row],[Order Date]],"yyyy")</f>
        <v>2015</v>
      </c>
      <c r="AC1670" s="13">
        <v>42042</v>
      </c>
      <c r="AD1670" s="12">
        <v>112.1181</v>
      </c>
      <c r="AE1670" s="12">
        <v>20</v>
      </c>
      <c r="AF1670" s="12">
        <v>162.49</v>
      </c>
      <c r="AG1670" s="12">
        <v>87511</v>
      </c>
      <c r="AH1670" s="7" t="str">
        <f>IF(COUNTIF(Returns!$A$2:$A$1635,Orders!AG1670)&gt;0,"Returned","Not Returned")</f>
        <v>Not Returned</v>
      </c>
    </row>
    <row r="1671" spans="5:34" ht="12.75" customHeight="1" thickTop="1" thickBot="1" x14ac:dyDescent="0.3">
      <c r="E1671" s="9">
        <v>25051</v>
      </c>
      <c r="F1671" s="2" t="s">
        <v>56</v>
      </c>
      <c r="G1671" s="2">
        <v>7.0000000000000007E-2</v>
      </c>
      <c r="H1671" s="2">
        <v>42.98</v>
      </c>
      <c r="I1671" s="2">
        <v>4.62</v>
      </c>
      <c r="J1671" s="2">
        <v>2951</v>
      </c>
      <c r="K1671" s="7" t="str">
        <f>IF(COUNTIF(Table1[Customer ID],Table1[[#This Row],[Customer ID]])&gt;1,"Repeat Customer","One-Time Customer")</f>
        <v>Repeat Customer</v>
      </c>
      <c r="L1671" s="2" t="s">
        <v>2680</v>
      </c>
      <c r="M1671" s="2" t="s">
        <v>27</v>
      </c>
      <c r="N1671" s="2" t="s">
        <v>28</v>
      </c>
      <c r="O1671" s="2" t="s">
        <v>29</v>
      </c>
      <c r="P1671" s="2" t="s">
        <v>257</v>
      </c>
      <c r="Q1671" s="2" t="s">
        <v>59</v>
      </c>
      <c r="R1671" s="2" t="s">
        <v>1888</v>
      </c>
      <c r="S1671" s="2">
        <v>0.56000000000000005</v>
      </c>
      <c r="T1671" s="7">
        <f>Table1[[#This Row],[Profit]]/Table1[[#This Row],[Sales]]</f>
        <v>0.69</v>
      </c>
      <c r="U1671" s="2" t="s">
        <v>33</v>
      </c>
      <c r="V1671" s="2" t="s">
        <v>61</v>
      </c>
      <c r="W1671" s="2" t="s">
        <v>183</v>
      </c>
      <c r="X1671" s="2" t="s">
        <v>2612</v>
      </c>
      <c r="Y1671" s="2">
        <v>67601</v>
      </c>
      <c r="Z1671" s="10">
        <v>42050</v>
      </c>
      <c r="AA1671" s="14" t="str">
        <f>TEXT(Table1[[#This Row],[Order Date]],"mmmm")</f>
        <v>February</v>
      </c>
      <c r="AB1671" s="8" t="str">
        <f>TEXT(Table1[[#This Row],[Order Date]],"yyyy")</f>
        <v>2015</v>
      </c>
      <c r="AC1671" s="10">
        <v>42052</v>
      </c>
      <c r="AD1671" s="2">
        <v>565.38599999999997</v>
      </c>
      <c r="AE1671" s="2">
        <v>19</v>
      </c>
      <c r="AF1671" s="2">
        <v>819.4</v>
      </c>
      <c r="AG1671" s="2">
        <v>91397</v>
      </c>
      <c r="AH1671" s="7" t="str">
        <f>IF(COUNTIF(Returns!$A$2:$A$1635,Orders!AG1671)&gt;0,"Returned","Not Returned")</f>
        <v>Not Returned</v>
      </c>
    </row>
    <row r="1672" spans="5:34" ht="12.75" customHeight="1" thickTop="1" thickBot="1" x14ac:dyDescent="0.3">
      <c r="E1672" s="11">
        <v>25052</v>
      </c>
      <c r="F1672" s="12" t="s">
        <v>56</v>
      </c>
      <c r="G1672" s="12">
        <v>0.03</v>
      </c>
      <c r="H1672" s="12">
        <v>89.99</v>
      </c>
      <c r="I1672" s="12">
        <v>42</v>
      </c>
      <c r="J1672" s="12">
        <v>2951</v>
      </c>
      <c r="K1672" s="7" t="str">
        <f>IF(COUNTIF(Table1[Customer ID],Table1[[#This Row],[Customer ID]])&gt;1,"Repeat Customer","One-Time Customer")</f>
        <v>Repeat Customer</v>
      </c>
      <c r="L1672" s="12" t="s">
        <v>2680</v>
      </c>
      <c r="M1672" s="12" t="s">
        <v>39</v>
      </c>
      <c r="N1672" s="12" t="s">
        <v>28</v>
      </c>
      <c r="O1672" s="12" t="s">
        <v>41</v>
      </c>
      <c r="P1672" s="12" t="s">
        <v>42</v>
      </c>
      <c r="Q1672" s="12" t="s">
        <v>43</v>
      </c>
      <c r="R1672" s="12" t="s">
        <v>2466</v>
      </c>
      <c r="S1672" s="12">
        <v>0.66</v>
      </c>
      <c r="T1672" s="7">
        <f>Table1[[#This Row],[Profit]]/Table1[[#This Row],[Sales]]</f>
        <v>-0.12761585854399779</v>
      </c>
      <c r="U1672" s="12" t="s">
        <v>33</v>
      </c>
      <c r="V1672" s="12" t="s">
        <v>61</v>
      </c>
      <c r="W1672" s="12" t="s">
        <v>183</v>
      </c>
      <c r="X1672" s="12" t="s">
        <v>2612</v>
      </c>
      <c r="Y1672" s="12">
        <v>67601</v>
      </c>
      <c r="Z1672" s="13">
        <v>42050</v>
      </c>
      <c r="AA1672" s="14" t="str">
        <f>TEXT(Table1[[#This Row],[Order Date]],"mmmm")</f>
        <v>February</v>
      </c>
      <c r="AB1672" s="8" t="str">
        <f>TEXT(Table1[[#This Row],[Order Date]],"yyyy")</f>
        <v>2015</v>
      </c>
      <c r="AC1672" s="13">
        <v>42053</v>
      </c>
      <c r="AD1672" s="12">
        <v>-230.9528</v>
      </c>
      <c r="AE1672" s="12">
        <v>19</v>
      </c>
      <c r="AF1672" s="12">
        <v>1809.75</v>
      </c>
      <c r="AG1672" s="12">
        <v>91397</v>
      </c>
      <c r="AH1672" s="7" t="str">
        <f>IF(COUNTIF(Returns!$A$2:$A$1635,Orders!AG1672)&gt;0,"Returned","Not Returned")</f>
        <v>Not Returned</v>
      </c>
    </row>
    <row r="1673" spans="5:34" ht="12.75" customHeight="1" thickTop="1" thickBot="1" x14ac:dyDescent="0.3">
      <c r="E1673" s="9">
        <v>25970</v>
      </c>
      <c r="F1673" s="2" t="s">
        <v>56</v>
      </c>
      <c r="G1673" s="2">
        <v>0.08</v>
      </c>
      <c r="H1673" s="2">
        <v>5.74</v>
      </c>
      <c r="I1673" s="2">
        <v>5.01</v>
      </c>
      <c r="J1673" s="2">
        <v>2952</v>
      </c>
      <c r="K1673" s="7" t="str">
        <f>IF(COUNTIF(Table1[Customer ID],Table1[[#This Row],[Customer ID]])&gt;1,"Repeat Customer","One-Time Customer")</f>
        <v>One-Time Customer</v>
      </c>
      <c r="L1673" s="2" t="s">
        <v>2681</v>
      </c>
      <c r="M1673" s="2" t="s">
        <v>27</v>
      </c>
      <c r="N1673" s="2" t="s">
        <v>28</v>
      </c>
      <c r="O1673" s="2" t="s">
        <v>29</v>
      </c>
      <c r="P1673" s="2" t="s">
        <v>109</v>
      </c>
      <c r="Q1673" s="2" t="s">
        <v>59</v>
      </c>
      <c r="R1673" s="2" t="s">
        <v>2061</v>
      </c>
      <c r="S1673" s="2">
        <v>0.39</v>
      </c>
      <c r="T1673" s="7">
        <f>Table1[[#This Row],[Profit]]/Table1[[#This Row],[Sales]]</f>
        <v>-0.88002341853491362</v>
      </c>
      <c r="U1673" s="2" t="s">
        <v>33</v>
      </c>
      <c r="V1673" s="2" t="s">
        <v>53</v>
      </c>
      <c r="W1673" s="2" t="s">
        <v>154</v>
      </c>
      <c r="X1673" s="2" t="s">
        <v>2682</v>
      </c>
      <c r="Y1673" s="2">
        <v>43123</v>
      </c>
      <c r="Z1673" s="10">
        <v>42109</v>
      </c>
      <c r="AA1673" s="14" t="str">
        <f>TEXT(Table1[[#This Row],[Order Date]],"mmmm")</f>
        <v>April</v>
      </c>
      <c r="AB1673" s="8" t="str">
        <f>TEXT(Table1[[#This Row],[Order Date]],"yyyy")</f>
        <v>2015</v>
      </c>
      <c r="AC1673" s="10">
        <v>42111</v>
      </c>
      <c r="AD1673" s="2">
        <v>-61.628039999999999</v>
      </c>
      <c r="AE1673" s="2">
        <v>12</v>
      </c>
      <c r="AF1673" s="2">
        <v>70.03</v>
      </c>
      <c r="AG1673" s="2">
        <v>91398</v>
      </c>
      <c r="AH1673" s="7" t="str">
        <f>IF(COUNTIF(Returns!$A$2:$A$1635,Orders!AG1673)&gt;0,"Returned","Not Returned")</f>
        <v>Not Returned</v>
      </c>
    </row>
    <row r="1674" spans="5:34" ht="12.75" customHeight="1" thickTop="1" thickBot="1" x14ac:dyDescent="0.3">
      <c r="E1674" s="11">
        <v>21200</v>
      </c>
      <c r="F1674" s="12" t="s">
        <v>106</v>
      </c>
      <c r="G1674" s="12">
        <v>0.09</v>
      </c>
      <c r="H1674" s="12">
        <v>12.22</v>
      </c>
      <c r="I1674" s="12">
        <v>2.85</v>
      </c>
      <c r="J1674" s="12">
        <v>2954</v>
      </c>
      <c r="K1674" s="7" t="str">
        <f>IF(COUNTIF(Table1[Customer ID],Table1[[#This Row],[Customer ID]])&gt;1,"Repeat Customer","One-Time Customer")</f>
        <v>One-Time Customer</v>
      </c>
      <c r="L1674" s="12" t="s">
        <v>2683</v>
      </c>
      <c r="M1674" s="12" t="s">
        <v>49</v>
      </c>
      <c r="N1674" s="12" t="s">
        <v>114</v>
      </c>
      <c r="O1674" s="12" t="s">
        <v>41</v>
      </c>
      <c r="P1674" s="12" t="s">
        <v>50</v>
      </c>
      <c r="Q1674" s="12" t="s">
        <v>51</v>
      </c>
      <c r="R1674" s="12" t="s">
        <v>2398</v>
      </c>
      <c r="S1674" s="12">
        <v>0.55000000000000004</v>
      </c>
      <c r="T1674" s="7">
        <f>Table1[[#This Row],[Profit]]/Table1[[#This Row],[Sales]]</f>
        <v>0.69</v>
      </c>
      <c r="U1674" s="12" t="s">
        <v>33</v>
      </c>
      <c r="V1674" s="12" t="s">
        <v>61</v>
      </c>
      <c r="W1674" s="12" t="s">
        <v>62</v>
      </c>
      <c r="X1674" s="12" t="s">
        <v>2684</v>
      </c>
      <c r="Y1674" s="12">
        <v>55119</v>
      </c>
      <c r="Z1674" s="13">
        <v>42173</v>
      </c>
      <c r="AA1674" s="14" t="str">
        <f>TEXT(Table1[[#This Row],[Order Date]],"mmmm")</f>
        <v>June</v>
      </c>
      <c r="AB1674" s="8" t="str">
        <f>TEXT(Table1[[#This Row],[Order Date]],"yyyy")</f>
        <v>2015</v>
      </c>
      <c r="AC1674" s="13">
        <v>42180</v>
      </c>
      <c r="AD1674" s="12">
        <v>70.676699999999997</v>
      </c>
      <c r="AE1674" s="12">
        <v>9</v>
      </c>
      <c r="AF1674" s="12">
        <v>102.43</v>
      </c>
      <c r="AG1674" s="12">
        <v>86427</v>
      </c>
      <c r="AH1674" s="7" t="str">
        <f>IF(COUNTIF(Returns!$A$2:$A$1635,Orders!AG1674)&gt;0,"Returned","Not Returned")</f>
        <v>Not Returned</v>
      </c>
    </row>
    <row r="1675" spans="5:34" ht="12.75" customHeight="1" thickTop="1" thickBot="1" x14ac:dyDescent="0.3">
      <c r="E1675" s="9">
        <v>24817</v>
      </c>
      <c r="F1675" s="2" t="s">
        <v>56</v>
      </c>
      <c r="G1675" s="2">
        <v>0.1</v>
      </c>
      <c r="H1675" s="2">
        <v>37.94</v>
      </c>
      <c r="I1675" s="2">
        <v>5.08</v>
      </c>
      <c r="J1675" s="2">
        <v>2957</v>
      </c>
      <c r="K1675" s="7" t="str">
        <f>IF(COUNTIF(Table1[Customer ID],Table1[[#This Row],[Customer ID]])&gt;1,"Repeat Customer","One-Time Customer")</f>
        <v>One-Time Customer</v>
      </c>
      <c r="L1675" s="2" t="s">
        <v>2685</v>
      </c>
      <c r="M1675" s="2" t="s">
        <v>27</v>
      </c>
      <c r="N1675" s="2" t="s">
        <v>28</v>
      </c>
      <c r="O1675" s="2" t="s">
        <v>29</v>
      </c>
      <c r="P1675" s="2" t="s">
        <v>93</v>
      </c>
      <c r="Q1675" s="2" t="s">
        <v>31</v>
      </c>
      <c r="R1675" s="2" t="s">
        <v>892</v>
      </c>
      <c r="S1675" s="2">
        <v>0.38</v>
      </c>
      <c r="T1675" s="7">
        <f>Table1[[#This Row],[Profit]]/Table1[[#This Row],[Sales]]</f>
        <v>0.69</v>
      </c>
      <c r="U1675" s="2" t="s">
        <v>33</v>
      </c>
      <c r="V1675" s="2" t="s">
        <v>61</v>
      </c>
      <c r="W1675" s="2" t="s">
        <v>1858</v>
      </c>
      <c r="X1675" s="2" t="s">
        <v>2686</v>
      </c>
      <c r="Y1675" s="2">
        <v>53209</v>
      </c>
      <c r="Z1675" s="10">
        <v>42096</v>
      </c>
      <c r="AA1675" s="14" t="str">
        <f>TEXT(Table1[[#This Row],[Order Date]],"mmmm")</f>
        <v>April</v>
      </c>
      <c r="AB1675" s="8" t="str">
        <f>TEXT(Table1[[#This Row],[Order Date]],"yyyy")</f>
        <v>2015</v>
      </c>
      <c r="AC1675" s="10">
        <v>42098</v>
      </c>
      <c r="AD1675" s="2">
        <v>95.054399999999987</v>
      </c>
      <c r="AE1675" s="2">
        <v>4</v>
      </c>
      <c r="AF1675" s="2">
        <v>137.76</v>
      </c>
      <c r="AG1675" s="2">
        <v>90264</v>
      </c>
      <c r="AH1675" s="7" t="str">
        <f>IF(COUNTIF(Returns!$A$2:$A$1635,Orders!AG1675)&gt;0,"Returned","Not Returned")</f>
        <v>Not Returned</v>
      </c>
    </row>
    <row r="1676" spans="5:34" ht="12.75" customHeight="1" thickTop="1" thickBot="1" x14ac:dyDescent="0.3">
      <c r="E1676" s="11">
        <v>25709</v>
      </c>
      <c r="F1676" s="12" t="s">
        <v>106</v>
      </c>
      <c r="G1676" s="12">
        <v>0.06</v>
      </c>
      <c r="H1676" s="12">
        <v>20.99</v>
      </c>
      <c r="I1676" s="12">
        <v>0.99</v>
      </c>
      <c r="J1676" s="12">
        <v>2958</v>
      </c>
      <c r="K1676" s="7" t="str">
        <f>IF(COUNTIF(Table1[Customer ID],Table1[[#This Row],[Customer ID]])&gt;1,"Repeat Customer","One-Time Customer")</f>
        <v>One-Time Customer</v>
      </c>
      <c r="L1676" s="12" t="s">
        <v>2687</v>
      </c>
      <c r="M1676" s="12" t="s">
        <v>49</v>
      </c>
      <c r="N1676" s="12" t="s">
        <v>28</v>
      </c>
      <c r="O1676" s="12" t="s">
        <v>77</v>
      </c>
      <c r="P1676" s="12" t="s">
        <v>78</v>
      </c>
      <c r="Q1676" s="12" t="s">
        <v>31</v>
      </c>
      <c r="R1676" s="12" t="s">
        <v>2688</v>
      </c>
      <c r="S1676" s="12">
        <v>0.37</v>
      </c>
      <c r="T1676" s="7">
        <f>Table1[[#This Row],[Profit]]/Table1[[#This Row],[Sales]]</f>
        <v>0.69</v>
      </c>
      <c r="U1676" s="12" t="s">
        <v>33</v>
      </c>
      <c r="V1676" s="12" t="s">
        <v>61</v>
      </c>
      <c r="W1676" s="12" t="s">
        <v>1858</v>
      </c>
      <c r="X1676" s="12" t="s">
        <v>2689</v>
      </c>
      <c r="Y1676" s="12">
        <v>54956</v>
      </c>
      <c r="Z1676" s="13">
        <v>42086</v>
      </c>
      <c r="AA1676" s="14" t="str">
        <f>TEXT(Table1[[#This Row],[Order Date]],"mmmm")</f>
        <v>March</v>
      </c>
      <c r="AB1676" s="8" t="str">
        <f>TEXT(Table1[[#This Row],[Order Date]],"yyyy")</f>
        <v>2015</v>
      </c>
      <c r="AC1676" s="13">
        <v>42091</v>
      </c>
      <c r="AD1676" s="12">
        <v>224.96069999999997</v>
      </c>
      <c r="AE1676" s="12">
        <v>18</v>
      </c>
      <c r="AF1676" s="12">
        <v>326.02999999999997</v>
      </c>
      <c r="AG1676" s="12">
        <v>90265</v>
      </c>
      <c r="AH1676" s="7" t="str">
        <f>IF(COUNTIF(Returns!$A$2:$A$1635,Orders!AG1676)&gt;0,"Returned","Not Returned")</f>
        <v>Not Returned</v>
      </c>
    </row>
    <row r="1677" spans="5:34" ht="12.75" customHeight="1" thickTop="1" thickBot="1" x14ac:dyDescent="0.3">
      <c r="E1677" s="9">
        <v>19923</v>
      </c>
      <c r="F1677" s="2" t="s">
        <v>37</v>
      </c>
      <c r="G1677" s="2">
        <v>0.1</v>
      </c>
      <c r="H1677" s="2">
        <v>36.549999999999997</v>
      </c>
      <c r="I1677" s="2">
        <v>13.89</v>
      </c>
      <c r="J1677" s="2">
        <v>2960</v>
      </c>
      <c r="K1677" s="7" t="str">
        <f>IF(COUNTIF(Table1[Customer ID],Table1[[#This Row],[Customer ID]])&gt;1,"Repeat Customer","One-Time Customer")</f>
        <v>One-Time Customer</v>
      </c>
      <c r="L1677" s="2" t="s">
        <v>2690</v>
      </c>
      <c r="M1677" s="2" t="s">
        <v>49</v>
      </c>
      <c r="N1677" s="2" t="s">
        <v>28</v>
      </c>
      <c r="O1677" s="2" t="s">
        <v>29</v>
      </c>
      <c r="P1677" s="2" t="s">
        <v>30</v>
      </c>
      <c r="Q1677" s="2" t="s">
        <v>31</v>
      </c>
      <c r="R1677" s="2" t="s">
        <v>1290</v>
      </c>
      <c r="S1677" s="2">
        <v>0.41</v>
      </c>
      <c r="T1677" s="7">
        <f>Table1[[#This Row],[Profit]]/Table1[[#This Row],[Sales]]</f>
        <v>-0.23588960286526914</v>
      </c>
      <c r="U1677" s="2" t="s">
        <v>33</v>
      </c>
      <c r="V1677" s="2" t="s">
        <v>136</v>
      </c>
      <c r="W1677" s="2" t="s">
        <v>958</v>
      </c>
      <c r="X1677" s="2" t="s">
        <v>2691</v>
      </c>
      <c r="Y1677" s="2">
        <v>72956</v>
      </c>
      <c r="Z1677" s="10">
        <v>42099</v>
      </c>
      <c r="AA1677" s="14" t="str">
        <f>TEXT(Table1[[#This Row],[Order Date]],"mmmm")</f>
        <v>April</v>
      </c>
      <c r="AB1677" s="8" t="str">
        <f>TEXT(Table1[[#This Row],[Order Date]],"yyyy")</f>
        <v>2015</v>
      </c>
      <c r="AC1677" s="10">
        <v>42101</v>
      </c>
      <c r="AD1677" s="2">
        <v>-89.572000000000003</v>
      </c>
      <c r="AE1677" s="2">
        <v>11</v>
      </c>
      <c r="AF1677" s="2">
        <v>379.72</v>
      </c>
      <c r="AG1677" s="2">
        <v>90646</v>
      </c>
      <c r="AH1677" s="7" t="str">
        <f>IF(COUNTIF(Returns!$A$2:$A$1635,Orders!AG1677)&gt;0,"Returned","Not Returned")</f>
        <v>Not Returned</v>
      </c>
    </row>
    <row r="1678" spans="5:34" ht="12.75" customHeight="1" thickTop="1" thickBot="1" x14ac:dyDescent="0.3">
      <c r="E1678" s="11">
        <v>20390</v>
      </c>
      <c r="F1678" s="12" t="s">
        <v>25</v>
      </c>
      <c r="G1678" s="12">
        <v>7.0000000000000007E-2</v>
      </c>
      <c r="H1678" s="12">
        <v>4.76</v>
      </c>
      <c r="I1678" s="12">
        <v>0.88</v>
      </c>
      <c r="J1678" s="12">
        <v>2962</v>
      </c>
      <c r="K1678" s="7" t="str">
        <f>IF(COUNTIF(Table1[Customer ID],Table1[[#This Row],[Customer ID]])&gt;1,"Repeat Customer","One-Time Customer")</f>
        <v>One-Time Customer</v>
      </c>
      <c r="L1678" s="12" t="s">
        <v>2692</v>
      </c>
      <c r="M1678" s="12" t="s">
        <v>27</v>
      </c>
      <c r="N1678" s="12" t="s">
        <v>114</v>
      </c>
      <c r="O1678" s="12" t="s">
        <v>29</v>
      </c>
      <c r="P1678" s="12" t="s">
        <v>93</v>
      </c>
      <c r="Q1678" s="12" t="s">
        <v>31</v>
      </c>
      <c r="R1678" s="12" t="s">
        <v>2564</v>
      </c>
      <c r="S1678" s="12">
        <v>0.39</v>
      </c>
      <c r="T1678" s="7">
        <f>Table1[[#This Row],[Profit]]/Table1[[#This Row],[Sales]]</f>
        <v>0.69</v>
      </c>
      <c r="U1678" s="12" t="s">
        <v>33</v>
      </c>
      <c r="V1678" s="12" t="s">
        <v>34</v>
      </c>
      <c r="W1678" s="12" t="s">
        <v>255</v>
      </c>
      <c r="X1678" s="12" t="s">
        <v>337</v>
      </c>
      <c r="Y1678" s="12">
        <v>80027</v>
      </c>
      <c r="Z1678" s="13">
        <v>42131</v>
      </c>
      <c r="AA1678" s="14" t="str">
        <f>TEXT(Table1[[#This Row],[Order Date]],"mmmm")</f>
        <v>May</v>
      </c>
      <c r="AB1678" s="8" t="str">
        <f>TEXT(Table1[[#This Row],[Order Date]],"yyyy")</f>
        <v>2015</v>
      </c>
      <c r="AC1678" s="13">
        <v>42133</v>
      </c>
      <c r="AD1678" s="12">
        <v>33.347699999999996</v>
      </c>
      <c r="AE1678" s="12">
        <v>10</v>
      </c>
      <c r="AF1678" s="12">
        <v>48.33</v>
      </c>
      <c r="AG1678" s="12">
        <v>88611</v>
      </c>
      <c r="AH1678" s="7" t="str">
        <f>IF(COUNTIF(Returns!$A$2:$A$1635,Orders!AG1678)&gt;0,"Returned","Not Returned")</f>
        <v>Not Returned</v>
      </c>
    </row>
    <row r="1679" spans="5:34" ht="12.75" customHeight="1" thickTop="1" thickBot="1" x14ac:dyDescent="0.3">
      <c r="E1679" s="9">
        <v>22175</v>
      </c>
      <c r="F1679" s="2" t="s">
        <v>47</v>
      </c>
      <c r="G1679" s="2">
        <v>0.01</v>
      </c>
      <c r="H1679" s="2">
        <v>7.98</v>
      </c>
      <c r="I1679" s="2">
        <v>6.5</v>
      </c>
      <c r="J1679" s="2">
        <v>2963</v>
      </c>
      <c r="K1679" s="7" t="str">
        <f>IF(COUNTIF(Table1[Customer ID],Table1[[#This Row],[Customer ID]])&gt;1,"Repeat Customer","One-Time Customer")</f>
        <v>One-Time Customer</v>
      </c>
      <c r="L1679" s="2" t="s">
        <v>2693</v>
      </c>
      <c r="M1679" s="2" t="s">
        <v>49</v>
      </c>
      <c r="N1679" s="2" t="s">
        <v>114</v>
      </c>
      <c r="O1679" s="2" t="s">
        <v>29</v>
      </c>
      <c r="P1679" s="2" t="s">
        <v>141</v>
      </c>
      <c r="Q1679" s="2" t="s">
        <v>86</v>
      </c>
      <c r="R1679" s="2" t="s">
        <v>2694</v>
      </c>
      <c r="S1679" s="2">
        <v>0.59</v>
      </c>
      <c r="T1679" s="7">
        <f>Table1[[#This Row],[Profit]]/Table1[[#This Row],[Sales]]</f>
        <v>-0.99089086221712985</v>
      </c>
      <c r="U1679" s="2" t="s">
        <v>33</v>
      </c>
      <c r="V1679" s="2" t="s">
        <v>53</v>
      </c>
      <c r="W1679" s="2" t="s">
        <v>415</v>
      </c>
      <c r="X1679" s="2" t="s">
        <v>2695</v>
      </c>
      <c r="Y1679" s="2">
        <v>21220</v>
      </c>
      <c r="Z1679" s="10">
        <v>42177</v>
      </c>
      <c r="AA1679" s="14" t="str">
        <f>TEXT(Table1[[#This Row],[Order Date]],"mmmm")</f>
        <v>June</v>
      </c>
      <c r="AB1679" s="8" t="str">
        <f>TEXT(Table1[[#This Row],[Order Date]],"yyyy")</f>
        <v>2015</v>
      </c>
      <c r="AC1679" s="10">
        <v>42178</v>
      </c>
      <c r="AD1679" s="2">
        <v>-34.591999999999999</v>
      </c>
      <c r="AE1679" s="2">
        <v>4</v>
      </c>
      <c r="AF1679" s="2">
        <v>34.909999999999997</v>
      </c>
      <c r="AG1679" s="2">
        <v>88612</v>
      </c>
      <c r="AH1679" s="7" t="str">
        <f>IF(COUNTIF(Returns!$A$2:$A$1635,Orders!AG1679)&gt;0,"Returned","Not Returned")</f>
        <v>Not Returned</v>
      </c>
    </row>
    <row r="1680" spans="5:34" ht="12.75" customHeight="1" thickTop="1" thickBot="1" x14ac:dyDescent="0.3">
      <c r="E1680" s="11">
        <v>25953</v>
      </c>
      <c r="F1680" s="12" t="s">
        <v>25</v>
      </c>
      <c r="G1680" s="12">
        <v>0.06</v>
      </c>
      <c r="H1680" s="12">
        <v>42.98</v>
      </c>
      <c r="I1680" s="12">
        <v>4.62</v>
      </c>
      <c r="J1680" s="12">
        <v>2964</v>
      </c>
      <c r="K1680" s="7" t="str">
        <f>IF(COUNTIF(Table1[Customer ID],Table1[[#This Row],[Customer ID]])&gt;1,"Repeat Customer","One-Time Customer")</f>
        <v>One-Time Customer</v>
      </c>
      <c r="L1680" s="12" t="s">
        <v>2696</v>
      </c>
      <c r="M1680" s="12" t="s">
        <v>49</v>
      </c>
      <c r="N1680" s="12" t="s">
        <v>114</v>
      </c>
      <c r="O1680" s="12" t="s">
        <v>29</v>
      </c>
      <c r="P1680" s="12" t="s">
        <v>257</v>
      </c>
      <c r="Q1680" s="12" t="s">
        <v>59</v>
      </c>
      <c r="R1680" s="12" t="s">
        <v>1888</v>
      </c>
      <c r="S1680" s="12">
        <v>0.56000000000000005</v>
      </c>
      <c r="T1680" s="7">
        <f>Table1[[#This Row],[Profit]]/Table1[[#This Row],[Sales]]</f>
        <v>-0.52359693877551017</v>
      </c>
      <c r="U1680" s="12" t="s">
        <v>33</v>
      </c>
      <c r="V1680" s="12" t="s">
        <v>53</v>
      </c>
      <c r="W1680" s="12" t="s">
        <v>154</v>
      </c>
      <c r="X1680" s="12" t="s">
        <v>1961</v>
      </c>
      <c r="Y1680" s="12">
        <v>43050</v>
      </c>
      <c r="Z1680" s="13">
        <v>42115</v>
      </c>
      <c r="AA1680" s="14" t="str">
        <f>TEXT(Table1[[#This Row],[Order Date]],"mmmm")</f>
        <v>April</v>
      </c>
      <c r="AB1680" s="8" t="str">
        <f>TEXT(Table1[[#This Row],[Order Date]],"yyyy")</f>
        <v>2015</v>
      </c>
      <c r="AC1680" s="13">
        <v>42117</v>
      </c>
      <c r="AD1680" s="12">
        <v>-24.63</v>
      </c>
      <c r="AE1680" s="12">
        <v>1</v>
      </c>
      <c r="AF1680" s="12">
        <v>47.04</v>
      </c>
      <c r="AG1680" s="12">
        <v>88610</v>
      </c>
      <c r="AH1680" s="7" t="str">
        <f>IF(COUNTIF(Returns!$A$2:$A$1635,Orders!AG1680)&gt;0,"Returned","Not Returned")</f>
        <v>Not Returned</v>
      </c>
    </row>
    <row r="1681" spans="5:34" ht="12.75" customHeight="1" thickTop="1" thickBot="1" x14ac:dyDescent="0.3">
      <c r="E1681" s="9">
        <v>21390</v>
      </c>
      <c r="F1681" s="2" t="s">
        <v>37</v>
      </c>
      <c r="G1681" s="2">
        <v>0.08</v>
      </c>
      <c r="H1681" s="2">
        <v>9.68</v>
      </c>
      <c r="I1681" s="2">
        <v>2.0299999999999998</v>
      </c>
      <c r="J1681" s="2">
        <v>2968</v>
      </c>
      <c r="K1681" s="7" t="str">
        <f>IF(COUNTIF(Table1[Customer ID],Table1[[#This Row],[Customer ID]])&gt;1,"Repeat Customer","One-Time Customer")</f>
        <v>Repeat Customer</v>
      </c>
      <c r="L1681" s="2" t="s">
        <v>2697</v>
      </c>
      <c r="M1681" s="2" t="s">
        <v>49</v>
      </c>
      <c r="N1681" s="2" t="s">
        <v>58</v>
      </c>
      <c r="O1681" s="2" t="s">
        <v>29</v>
      </c>
      <c r="P1681" s="2" t="s">
        <v>93</v>
      </c>
      <c r="Q1681" s="2" t="s">
        <v>31</v>
      </c>
      <c r="R1681" s="2" t="s">
        <v>2698</v>
      </c>
      <c r="S1681" s="2">
        <v>0.37</v>
      </c>
      <c r="T1681" s="7">
        <f>Table1[[#This Row],[Profit]]/Table1[[#This Row],[Sales]]</f>
        <v>-49.016636197440583</v>
      </c>
      <c r="U1681" s="2" t="s">
        <v>33</v>
      </c>
      <c r="V1681" s="2" t="s">
        <v>136</v>
      </c>
      <c r="W1681" s="2" t="s">
        <v>362</v>
      </c>
      <c r="X1681" s="2" t="s">
        <v>2699</v>
      </c>
      <c r="Y1681" s="2">
        <v>33021</v>
      </c>
      <c r="Z1681" s="10">
        <v>42057</v>
      </c>
      <c r="AA1681" s="14" t="str">
        <f>TEXT(Table1[[#This Row],[Order Date]],"mmmm")</f>
        <v>February</v>
      </c>
      <c r="AB1681" s="8" t="str">
        <f>TEXT(Table1[[#This Row],[Order Date]],"yyyy")</f>
        <v>2015</v>
      </c>
      <c r="AC1681" s="10">
        <v>42059</v>
      </c>
      <c r="AD1681" s="2">
        <v>-536.24199999999996</v>
      </c>
      <c r="AE1681" s="2">
        <v>1</v>
      </c>
      <c r="AF1681" s="2">
        <v>10.94</v>
      </c>
      <c r="AG1681" s="2">
        <v>86085</v>
      </c>
      <c r="AH1681" s="7" t="str">
        <f>IF(COUNTIF(Returns!$A$2:$A$1635,Orders!AG1681)&gt;0,"Returned","Not Returned")</f>
        <v>Not Returned</v>
      </c>
    </row>
    <row r="1682" spans="5:34" ht="12.75" customHeight="1" thickTop="1" thickBot="1" x14ac:dyDescent="0.3">
      <c r="E1682" s="11">
        <v>21391</v>
      </c>
      <c r="F1682" s="12" t="s">
        <v>37</v>
      </c>
      <c r="G1682" s="12">
        <v>0.04</v>
      </c>
      <c r="H1682" s="12">
        <v>150.97999999999999</v>
      </c>
      <c r="I1682" s="12">
        <v>16.010000000000002</v>
      </c>
      <c r="J1682" s="12">
        <v>2968</v>
      </c>
      <c r="K1682" s="7" t="str">
        <f>IF(COUNTIF(Table1[Customer ID],Table1[[#This Row],[Customer ID]])&gt;1,"Repeat Customer","One-Time Customer")</f>
        <v>Repeat Customer</v>
      </c>
      <c r="L1682" s="12" t="s">
        <v>2697</v>
      </c>
      <c r="M1682" s="12" t="s">
        <v>39</v>
      </c>
      <c r="N1682" s="12" t="s">
        <v>58</v>
      </c>
      <c r="O1682" s="12" t="s">
        <v>41</v>
      </c>
      <c r="P1682" s="12" t="s">
        <v>152</v>
      </c>
      <c r="Q1682" s="12" t="s">
        <v>121</v>
      </c>
      <c r="R1682" s="12" t="s">
        <v>2700</v>
      </c>
      <c r="S1682" s="12">
        <v>0.7</v>
      </c>
      <c r="T1682" s="7">
        <f>Table1[[#This Row],[Profit]]/Table1[[#This Row],[Sales]]</f>
        <v>-0.17208564631245046</v>
      </c>
      <c r="U1682" s="12" t="s">
        <v>33</v>
      </c>
      <c r="V1682" s="12" t="s">
        <v>136</v>
      </c>
      <c r="W1682" s="12" t="s">
        <v>362</v>
      </c>
      <c r="X1682" s="12" t="s">
        <v>2699</v>
      </c>
      <c r="Y1682" s="12">
        <v>33021</v>
      </c>
      <c r="Z1682" s="13">
        <v>42057</v>
      </c>
      <c r="AA1682" s="14" t="str">
        <f>TEXT(Table1[[#This Row],[Order Date]],"mmmm")</f>
        <v>February</v>
      </c>
      <c r="AB1682" s="8" t="str">
        <f>TEXT(Table1[[#This Row],[Order Date]],"yyyy")</f>
        <v>2015</v>
      </c>
      <c r="AC1682" s="13">
        <v>42058</v>
      </c>
      <c r="AD1682" s="12">
        <v>-125.86000000000001</v>
      </c>
      <c r="AE1682" s="12">
        <v>5</v>
      </c>
      <c r="AF1682" s="12">
        <v>731.38</v>
      </c>
      <c r="AG1682" s="12">
        <v>86085</v>
      </c>
      <c r="AH1682" s="7" t="str">
        <f>IF(COUNTIF(Returns!$A$2:$A$1635,Orders!AG1682)&gt;0,"Returned","Not Returned")</f>
        <v>Not Returned</v>
      </c>
    </row>
    <row r="1683" spans="5:34" ht="12.75" customHeight="1" thickTop="1" thickBot="1" x14ac:dyDescent="0.3">
      <c r="E1683" s="9">
        <v>18041</v>
      </c>
      <c r="F1683" s="2" t="s">
        <v>25</v>
      </c>
      <c r="G1683" s="2">
        <v>0.06</v>
      </c>
      <c r="H1683" s="2">
        <v>363.25</v>
      </c>
      <c r="I1683" s="2">
        <v>19.989999999999998</v>
      </c>
      <c r="J1683" s="2">
        <v>2968</v>
      </c>
      <c r="K1683" s="7" t="str">
        <f>IF(COUNTIF(Table1[Customer ID],Table1[[#This Row],[Customer ID]])&gt;1,"Repeat Customer","One-Time Customer")</f>
        <v>Repeat Customer</v>
      </c>
      <c r="L1683" s="2" t="s">
        <v>2697</v>
      </c>
      <c r="M1683" s="2" t="s">
        <v>49</v>
      </c>
      <c r="N1683" s="2" t="s">
        <v>58</v>
      </c>
      <c r="O1683" s="2" t="s">
        <v>29</v>
      </c>
      <c r="P1683" s="2" t="s">
        <v>257</v>
      </c>
      <c r="Q1683" s="2" t="s">
        <v>59</v>
      </c>
      <c r="R1683" s="2" t="s">
        <v>1253</v>
      </c>
      <c r="S1683" s="2">
        <v>0.56999999999999995</v>
      </c>
      <c r="T1683" s="7">
        <f>Table1[[#This Row],[Profit]]/Table1[[#This Row],[Sales]]</f>
        <v>0.10486299185200219</v>
      </c>
      <c r="U1683" s="2" t="s">
        <v>33</v>
      </c>
      <c r="V1683" s="2" t="s">
        <v>136</v>
      </c>
      <c r="W1683" s="2" t="s">
        <v>362</v>
      </c>
      <c r="X1683" s="2" t="s">
        <v>2699</v>
      </c>
      <c r="Y1683" s="2">
        <v>33021</v>
      </c>
      <c r="Z1683" s="10">
        <v>42091</v>
      </c>
      <c r="AA1683" s="14" t="str">
        <f>TEXT(Table1[[#This Row],[Order Date]],"mmmm")</f>
        <v>March</v>
      </c>
      <c r="AB1683" s="8" t="str">
        <f>TEXT(Table1[[#This Row],[Order Date]],"yyyy")</f>
        <v>2015</v>
      </c>
      <c r="AC1683" s="10">
        <v>42093</v>
      </c>
      <c r="AD1683" s="2">
        <v>36.164099999999998</v>
      </c>
      <c r="AE1683" s="2">
        <v>1</v>
      </c>
      <c r="AF1683" s="2">
        <v>344.87</v>
      </c>
      <c r="AG1683" s="2">
        <v>86086</v>
      </c>
      <c r="AH1683" s="7" t="str">
        <f>IF(COUNTIF(Returns!$A$2:$A$1635,Orders!AG1683)&gt;0,"Returned","Not Returned")</f>
        <v>Not Returned</v>
      </c>
    </row>
    <row r="1684" spans="5:34" ht="12.75" customHeight="1" thickTop="1" thickBot="1" x14ac:dyDescent="0.3">
      <c r="E1684" s="11">
        <v>21096</v>
      </c>
      <c r="F1684" s="12" t="s">
        <v>25</v>
      </c>
      <c r="G1684" s="12">
        <v>0.01</v>
      </c>
      <c r="H1684" s="12">
        <v>30.97</v>
      </c>
      <c r="I1684" s="12">
        <v>4</v>
      </c>
      <c r="J1684" s="12">
        <v>2973</v>
      </c>
      <c r="K1684" s="7" t="str">
        <f>IF(COUNTIF(Table1[Customer ID],Table1[[#This Row],[Customer ID]])&gt;1,"Repeat Customer","One-Time Customer")</f>
        <v>Repeat Customer</v>
      </c>
      <c r="L1684" s="12" t="s">
        <v>2701</v>
      </c>
      <c r="M1684" s="12" t="s">
        <v>49</v>
      </c>
      <c r="N1684" s="12" t="s">
        <v>40</v>
      </c>
      <c r="O1684" s="12" t="s">
        <v>77</v>
      </c>
      <c r="P1684" s="12" t="s">
        <v>180</v>
      </c>
      <c r="Q1684" s="12" t="s">
        <v>59</v>
      </c>
      <c r="R1684" s="12" t="s">
        <v>2702</v>
      </c>
      <c r="S1684" s="12">
        <v>0.74</v>
      </c>
      <c r="T1684" s="7">
        <f>Table1[[#This Row],[Profit]]/Table1[[#This Row],[Sales]]</f>
        <v>3.2697587274882423E-2</v>
      </c>
      <c r="U1684" s="12" t="s">
        <v>33</v>
      </c>
      <c r="V1684" s="12" t="s">
        <v>61</v>
      </c>
      <c r="W1684" s="12" t="s">
        <v>1858</v>
      </c>
      <c r="X1684" s="12" t="s">
        <v>2703</v>
      </c>
      <c r="Y1684" s="12">
        <v>53151</v>
      </c>
      <c r="Z1684" s="13">
        <v>42107</v>
      </c>
      <c r="AA1684" s="14" t="str">
        <f>TEXT(Table1[[#This Row],[Order Date]],"mmmm")</f>
        <v>April</v>
      </c>
      <c r="AB1684" s="8" t="str">
        <f>TEXT(Table1[[#This Row],[Order Date]],"yyyy")</f>
        <v>2015</v>
      </c>
      <c r="AC1684" s="13">
        <v>42109</v>
      </c>
      <c r="AD1684" s="12">
        <v>17.102799999999998</v>
      </c>
      <c r="AE1684" s="12">
        <v>17</v>
      </c>
      <c r="AF1684" s="12">
        <v>523.05999999999995</v>
      </c>
      <c r="AG1684" s="12">
        <v>87186</v>
      </c>
      <c r="AH1684" s="7" t="str">
        <f>IF(COUNTIF(Returns!$A$2:$A$1635,Orders!AG1684)&gt;0,"Returned","Not Returned")</f>
        <v>Not Returned</v>
      </c>
    </row>
    <row r="1685" spans="5:34" ht="12.75" customHeight="1" thickTop="1" thickBot="1" x14ac:dyDescent="0.3">
      <c r="E1685" s="9">
        <v>21097</v>
      </c>
      <c r="F1685" s="2" t="s">
        <v>25</v>
      </c>
      <c r="G1685" s="2">
        <v>0.08</v>
      </c>
      <c r="H1685" s="2">
        <v>125.99</v>
      </c>
      <c r="I1685" s="2">
        <v>7.69</v>
      </c>
      <c r="J1685" s="2">
        <v>2973</v>
      </c>
      <c r="K1685" s="7" t="str">
        <f>IF(COUNTIF(Table1[Customer ID],Table1[[#This Row],[Customer ID]])&gt;1,"Repeat Customer","One-Time Customer")</f>
        <v>Repeat Customer</v>
      </c>
      <c r="L1685" s="2" t="s">
        <v>2701</v>
      </c>
      <c r="M1685" s="2" t="s">
        <v>49</v>
      </c>
      <c r="N1685" s="2" t="s">
        <v>40</v>
      </c>
      <c r="O1685" s="2" t="s">
        <v>77</v>
      </c>
      <c r="P1685" s="2" t="s">
        <v>78</v>
      </c>
      <c r="Q1685" s="2" t="s">
        <v>59</v>
      </c>
      <c r="R1685" s="2" t="s">
        <v>1225</v>
      </c>
      <c r="S1685" s="2">
        <v>0.57999999999999996</v>
      </c>
      <c r="T1685" s="7">
        <f>Table1[[#This Row],[Profit]]/Table1[[#This Row],[Sales]]</f>
        <v>0.52352556213603441</v>
      </c>
      <c r="U1685" s="2" t="s">
        <v>33</v>
      </c>
      <c r="V1685" s="2" t="s">
        <v>61</v>
      </c>
      <c r="W1685" s="2" t="s">
        <v>1858</v>
      </c>
      <c r="X1685" s="2" t="s">
        <v>2703</v>
      </c>
      <c r="Y1685" s="2">
        <v>53151</v>
      </c>
      <c r="Z1685" s="10">
        <v>42107</v>
      </c>
      <c r="AA1685" s="14" t="str">
        <f>TEXT(Table1[[#This Row],[Order Date]],"mmmm")</f>
        <v>April</v>
      </c>
      <c r="AB1685" s="8" t="str">
        <f>TEXT(Table1[[#This Row],[Order Date]],"yyyy")</f>
        <v>2015</v>
      </c>
      <c r="AC1685" s="10">
        <v>42109</v>
      </c>
      <c r="AD1685" s="2">
        <v>1269.3819599999999</v>
      </c>
      <c r="AE1685" s="2">
        <v>23</v>
      </c>
      <c r="AF1685" s="2">
        <v>2424.6799999999998</v>
      </c>
      <c r="AG1685" s="2">
        <v>87186</v>
      </c>
      <c r="AH1685" s="7" t="str">
        <f>IF(COUNTIF(Returns!$A$2:$A$1635,Orders!AG1685)&gt;0,"Returned","Not Returned")</f>
        <v>Not Returned</v>
      </c>
    </row>
    <row r="1686" spans="5:34" ht="12.75" customHeight="1" thickTop="1" thickBot="1" x14ac:dyDescent="0.3">
      <c r="E1686" s="11">
        <v>24770</v>
      </c>
      <c r="F1686" s="12" t="s">
        <v>47</v>
      </c>
      <c r="G1686" s="12">
        <v>0.1</v>
      </c>
      <c r="H1686" s="12">
        <v>442.14</v>
      </c>
      <c r="I1686" s="12">
        <v>14.7</v>
      </c>
      <c r="J1686" s="12">
        <v>2973</v>
      </c>
      <c r="K1686" s="7" t="str">
        <f>IF(COUNTIF(Table1[Customer ID],Table1[[#This Row],[Customer ID]])&gt;1,"Repeat Customer","One-Time Customer")</f>
        <v>Repeat Customer</v>
      </c>
      <c r="L1686" s="12" t="s">
        <v>2701</v>
      </c>
      <c r="M1686" s="12" t="s">
        <v>39</v>
      </c>
      <c r="N1686" s="12" t="s">
        <v>40</v>
      </c>
      <c r="O1686" s="12" t="s">
        <v>77</v>
      </c>
      <c r="P1686" s="12" t="s">
        <v>85</v>
      </c>
      <c r="Q1686" s="12" t="s">
        <v>43</v>
      </c>
      <c r="R1686" s="12" t="s">
        <v>336</v>
      </c>
      <c r="S1686" s="12">
        <v>0.56000000000000005</v>
      </c>
      <c r="T1686" s="7">
        <f>Table1[[#This Row],[Profit]]/Table1[[#This Row],[Sales]]</f>
        <v>5.7098045558029942E-2</v>
      </c>
      <c r="U1686" s="12" t="s">
        <v>33</v>
      </c>
      <c r="V1686" s="12" t="s">
        <v>61</v>
      </c>
      <c r="W1686" s="12" t="s">
        <v>1858</v>
      </c>
      <c r="X1686" s="12" t="s">
        <v>2703</v>
      </c>
      <c r="Y1686" s="12">
        <v>53151</v>
      </c>
      <c r="Z1686" s="13">
        <v>42144</v>
      </c>
      <c r="AA1686" s="14" t="str">
        <f>TEXT(Table1[[#This Row],[Order Date]],"mmmm")</f>
        <v>May</v>
      </c>
      <c r="AB1686" s="8" t="str">
        <f>TEXT(Table1[[#This Row],[Order Date]],"yyyy")</f>
        <v>2015</v>
      </c>
      <c r="AC1686" s="13">
        <v>42145</v>
      </c>
      <c r="AD1686" s="12">
        <v>137.68794000000014</v>
      </c>
      <c r="AE1686" s="12">
        <v>6</v>
      </c>
      <c r="AF1686" s="12">
        <v>2411.4299999999998</v>
      </c>
      <c r="AG1686" s="12">
        <v>87187</v>
      </c>
      <c r="AH1686" s="7" t="str">
        <f>IF(COUNTIF(Returns!$A$2:$A$1635,Orders!AG1686)&gt;0,"Returned","Not Returned")</f>
        <v>Not Returned</v>
      </c>
    </row>
    <row r="1687" spans="5:34" ht="12.75" customHeight="1" thickTop="1" thickBot="1" x14ac:dyDescent="0.3">
      <c r="E1687" s="9">
        <v>19599</v>
      </c>
      <c r="F1687" s="2" t="s">
        <v>56</v>
      </c>
      <c r="G1687" s="2">
        <v>0.01</v>
      </c>
      <c r="H1687" s="2">
        <v>35.99</v>
      </c>
      <c r="I1687" s="2">
        <v>0.99</v>
      </c>
      <c r="J1687" s="2">
        <v>2976</v>
      </c>
      <c r="K1687" s="7" t="str">
        <f>IF(COUNTIF(Table1[Customer ID],Table1[[#This Row],[Customer ID]])&gt;1,"Repeat Customer","One-Time Customer")</f>
        <v>One-Time Customer</v>
      </c>
      <c r="L1687" s="2" t="s">
        <v>2704</v>
      </c>
      <c r="M1687" s="2" t="s">
        <v>49</v>
      </c>
      <c r="N1687" s="2" t="s">
        <v>58</v>
      </c>
      <c r="O1687" s="2" t="s">
        <v>77</v>
      </c>
      <c r="P1687" s="2" t="s">
        <v>78</v>
      </c>
      <c r="Q1687" s="2" t="s">
        <v>51</v>
      </c>
      <c r="R1687" s="2" t="s">
        <v>2385</v>
      </c>
      <c r="S1687" s="2">
        <v>0.35</v>
      </c>
      <c r="T1687" s="7">
        <f>Table1[[#This Row],[Profit]]/Table1[[#This Row],[Sales]]</f>
        <v>0.69</v>
      </c>
      <c r="U1687" s="2" t="s">
        <v>33</v>
      </c>
      <c r="V1687" s="2" t="s">
        <v>61</v>
      </c>
      <c r="W1687" s="2" t="s">
        <v>1858</v>
      </c>
      <c r="X1687" s="2" t="s">
        <v>2705</v>
      </c>
      <c r="Y1687" s="2">
        <v>53154</v>
      </c>
      <c r="Z1687" s="10">
        <v>42146</v>
      </c>
      <c r="AA1687" s="14" t="str">
        <f>TEXT(Table1[[#This Row],[Order Date]],"mmmm")</f>
        <v>May</v>
      </c>
      <c r="AB1687" s="8" t="str">
        <f>TEXT(Table1[[#This Row],[Order Date]],"yyyy")</f>
        <v>2015</v>
      </c>
      <c r="AC1687" s="10">
        <v>42147</v>
      </c>
      <c r="AD1687" s="2">
        <v>882.48239999999998</v>
      </c>
      <c r="AE1687" s="2">
        <v>41</v>
      </c>
      <c r="AF1687" s="2">
        <v>1278.96</v>
      </c>
      <c r="AG1687" s="2">
        <v>89047</v>
      </c>
      <c r="AH1687" s="7" t="str">
        <f>IF(COUNTIF(Returns!$A$2:$A$1635,Orders!AG1687)&gt;0,"Returned","Not Returned")</f>
        <v>Not Returned</v>
      </c>
    </row>
    <row r="1688" spans="5:34" ht="12.75" customHeight="1" thickTop="1" thickBot="1" x14ac:dyDescent="0.3">
      <c r="E1688" s="11">
        <v>20182</v>
      </c>
      <c r="F1688" s="12" t="s">
        <v>47</v>
      </c>
      <c r="G1688" s="12">
        <v>0.09</v>
      </c>
      <c r="H1688" s="12">
        <v>2.94</v>
      </c>
      <c r="I1688" s="12">
        <v>0.7</v>
      </c>
      <c r="J1688" s="12">
        <v>2979</v>
      </c>
      <c r="K1688" s="7" t="str">
        <f>IF(COUNTIF(Table1[Customer ID],Table1[[#This Row],[Customer ID]])&gt;1,"Repeat Customer","One-Time Customer")</f>
        <v>Repeat Customer</v>
      </c>
      <c r="L1688" s="12" t="s">
        <v>2706</v>
      </c>
      <c r="M1688" s="12" t="s">
        <v>49</v>
      </c>
      <c r="N1688" s="12" t="s">
        <v>28</v>
      </c>
      <c r="O1688" s="12" t="s">
        <v>29</v>
      </c>
      <c r="P1688" s="12" t="s">
        <v>30</v>
      </c>
      <c r="Q1688" s="12" t="s">
        <v>31</v>
      </c>
      <c r="R1688" s="12" t="s">
        <v>112</v>
      </c>
      <c r="S1688" s="12">
        <v>0.57999999999999996</v>
      </c>
      <c r="T1688" s="7">
        <f>Table1[[#This Row],[Profit]]/Table1[[#This Row],[Sales]]</f>
        <v>0.25313243457573359</v>
      </c>
      <c r="U1688" s="12" t="s">
        <v>33</v>
      </c>
      <c r="V1688" s="12" t="s">
        <v>61</v>
      </c>
      <c r="W1688" s="12" t="s">
        <v>2659</v>
      </c>
      <c r="X1688" s="12" t="s">
        <v>2707</v>
      </c>
      <c r="Y1688" s="12">
        <v>58601</v>
      </c>
      <c r="Z1688" s="13">
        <v>42031</v>
      </c>
      <c r="AA1688" s="14" t="str">
        <f>TEXT(Table1[[#This Row],[Order Date]],"mmmm")</f>
        <v>January</v>
      </c>
      <c r="AB1688" s="8" t="str">
        <f>TEXT(Table1[[#This Row],[Order Date]],"yyyy")</f>
        <v>2015</v>
      </c>
      <c r="AC1688" s="13">
        <v>42032</v>
      </c>
      <c r="AD1688" s="12">
        <v>6.3840000000000003</v>
      </c>
      <c r="AE1688" s="12">
        <v>9</v>
      </c>
      <c r="AF1688" s="12">
        <v>25.22</v>
      </c>
      <c r="AG1688" s="12">
        <v>86544</v>
      </c>
      <c r="AH1688" s="7" t="str">
        <f>IF(COUNTIF(Returns!$A$2:$A$1635,Orders!AG1688)&gt;0,"Returned","Not Returned")</f>
        <v>Not Returned</v>
      </c>
    </row>
    <row r="1689" spans="5:34" ht="12.75" customHeight="1" thickTop="1" thickBot="1" x14ac:dyDescent="0.3">
      <c r="E1689" s="9">
        <v>18169</v>
      </c>
      <c r="F1689" s="2" t="s">
        <v>47</v>
      </c>
      <c r="G1689" s="2">
        <v>0.02</v>
      </c>
      <c r="H1689" s="2">
        <v>5.34</v>
      </c>
      <c r="I1689" s="2">
        <v>2.99</v>
      </c>
      <c r="J1689" s="2">
        <v>2979</v>
      </c>
      <c r="K1689" s="7" t="str">
        <f>IF(COUNTIF(Table1[Customer ID],Table1[[#This Row],[Customer ID]])&gt;1,"Repeat Customer","One-Time Customer")</f>
        <v>Repeat Customer</v>
      </c>
      <c r="L1689" s="2" t="s">
        <v>2706</v>
      </c>
      <c r="M1689" s="2" t="s">
        <v>49</v>
      </c>
      <c r="N1689" s="2" t="s">
        <v>28</v>
      </c>
      <c r="O1689" s="2" t="s">
        <v>29</v>
      </c>
      <c r="P1689" s="2" t="s">
        <v>109</v>
      </c>
      <c r="Q1689" s="2" t="s">
        <v>59</v>
      </c>
      <c r="R1689" s="2" t="s">
        <v>822</v>
      </c>
      <c r="S1689" s="2">
        <v>0.38</v>
      </c>
      <c r="T1689" s="7">
        <f>Table1[[#This Row],[Profit]]/Table1[[#This Row],[Sales]]</f>
        <v>0.15247624532104812</v>
      </c>
      <c r="U1689" s="2" t="s">
        <v>33</v>
      </c>
      <c r="V1689" s="2" t="s">
        <v>61</v>
      </c>
      <c r="W1689" s="2" t="s">
        <v>2659</v>
      </c>
      <c r="X1689" s="2" t="s">
        <v>2707</v>
      </c>
      <c r="Y1689" s="2">
        <v>58601</v>
      </c>
      <c r="Z1689" s="10">
        <v>42061</v>
      </c>
      <c r="AA1689" s="14" t="str">
        <f>TEXT(Table1[[#This Row],[Order Date]],"mmmm")</f>
        <v>February</v>
      </c>
      <c r="AB1689" s="8" t="str">
        <f>TEXT(Table1[[#This Row],[Order Date]],"yyyy")</f>
        <v>2015</v>
      </c>
      <c r="AC1689" s="10">
        <v>42063</v>
      </c>
      <c r="AD1689" s="2">
        <v>5.2955000000000005</v>
      </c>
      <c r="AE1689" s="2">
        <v>6</v>
      </c>
      <c r="AF1689" s="2">
        <v>34.729999999999997</v>
      </c>
      <c r="AG1689" s="2">
        <v>86545</v>
      </c>
      <c r="AH1689" s="7" t="str">
        <f>IF(COUNTIF(Returns!$A$2:$A$1635,Orders!AG1689)&gt;0,"Returned","Not Returned")</f>
        <v>Not Returned</v>
      </c>
    </row>
    <row r="1690" spans="5:34" ht="12.75" customHeight="1" thickTop="1" thickBot="1" x14ac:dyDescent="0.3">
      <c r="E1690" s="11">
        <v>18170</v>
      </c>
      <c r="F1690" s="12" t="s">
        <v>47</v>
      </c>
      <c r="G1690" s="12">
        <v>0.03</v>
      </c>
      <c r="H1690" s="12">
        <v>40.98</v>
      </c>
      <c r="I1690" s="12">
        <v>7.47</v>
      </c>
      <c r="J1690" s="12">
        <v>2979</v>
      </c>
      <c r="K1690" s="7" t="str">
        <f>IF(COUNTIF(Table1[Customer ID],Table1[[#This Row],[Customer ID]])&gt;1,"Repeat Customer","One-Time Customer")</f>
        <v>Repeat Customer</v>
      </c>
      <c r="L1690" s="12" t="s">
        <v>2706</v>
      </c>
      <c r="M1690" s="12" t="s">
        <v>49</v>
      </c>
      <c r="N1690" s="12" t="s">
        <v>28</v>
      </c>
      <c r="O1690" s="12" t="s">
        <v>29</v>
      </c>
      <c r="P1690" s="12" t="s">
        <v>109</v>
      </c>
      <c r="Q1690" s="12" t="s">
        <v>59</v>
      </c>
      <c r="R1690" s="12" t="s">
        <v>1373</v>
      </c>
      <c r="S1690" s="12">
        <v>0.37</v>
      </c>
      <c r="T1690" s="7">
        <f>Table1[[#This Row],[Profit]]/Table1[[#This Row],[Sales]]</f>
        <v>0.69</v>
      </c>
      <c r="U1690" s="12" t="s">
        <v>33</v>
      </c>
      <c r="V1690" s="12" t="s">
        <v>61</v>
      </c>
      <c r="W1690" s="12" t="s">
        <v>2659</v>
      </c>
      <c r="X1690" s="12" t="s">
        <v>2707</v>
      </c>
      <c r="Y1690" s="12">
        <v>58601</v>
      </c>
      <c r="Z1690" s="13">
        <v>42061</v>
      </c>
      <c r="AA1690" s="14" t="str">
        <f>TEXT(Table1[[#This Row],[Order Date]],"mmmm")</f>
        <v>February</v>
      </c>
      <c r="AB1690" s="8" t="str">
        <f>TEXT(Table1[[#This Row],[Order Date]],"yyyy")</f>
        <v>2015</v>
      </c>
      <c r="AC1690" s="13">
        <v>42062</v>
      </c>
      <c r="AD1690" s="12">
        <v>170.79569999999998</v>
      </c>
      <c r="AE1690" s="12">
        <v>6</v>
      </c>
      <c r="AF1690" s="12">
        <v>247.53</v>
      </c>
      <c r="AG1690" s="12">
        <v>86545</v>
      </c>
      <c r="AH1690" s="7" t="str">
        <f>IF(COUNTIF(Returns!$A$2:$A$1635,Orders!AG1690)&gt;0,"Returned","Not Returned")</f>
        <v>Not Returned</v>
      </c>
    </row>
    <row r="1691" spans="5:34" ht="12.75" customHeight="1" thickTop="1" thickBot="1" x14ac:dyDescent="0.3">
      <c r="E1691" s="9">
        <v>18133</v>
      </c>
      <c r="F1691" s="2" t="s">
        <v>37</v>
      </c>
      <c r="G1691" s="2">
        <v>0.01</v>
      </c>
      <c r="H1691" s="2">
        <v>5.84</v>
      </c>
      <c r="I1691" s="2">
        <v>0.83</v>
      </c>
      <c r="J1691" s="2">
        <v>2979</v>
      </c>
      <c r="K1691" s="7" t="str">
        <f>IF(COUNTIF(Table1[Customer ID],Table1[[#This Row],[Customer ID]])&gt;1,"Repeat Customer","One-Time Customer")</f>
        <v>Repeat Customer</v>
      </c>
      <c r="L1691" s="2" t="s">
        <v>2706</v>
      </c>
      <c r="M1691" s="2" t="s">
        <v>49</v>
      </c>
      <c r="N1691" s="2" t="s">
        <v>28</v>
      </c>
      <c r="O1691" s="2" t="s">
        <v>29</v>
      </c>
      <c r="P1691" s="2" t="s">
        <v>30</v>
      </c>
      <c r="Q1691" s="2" t="s">
        <v>31</v>
      </c>
      <c r="R1691" s="2" t="s">
        <v>944</v>
      </c>
      <c r="S1691" s="2">
        <v>0.49</v>
      </c>
      <c r="T1691" s="7">
        <f>Table1[[#This Row],[Profit]]/Table1[[#This Row],[Sales]]</f>
        <v>0.67358727501046456</v>
      </c>
      <c r="U1691" s="2" t="s">
        <v>33</v>
      </c>
      <c r="V1691" s="2" t="s">
        <v>61</v>
      </c>
      <c r="W1691" s="2" t="s">
        <v>2659</v>
      </c>
      <c r="X1691" s="2" t="s">
        <v>2707</v>
      </c>
      <c r="Y1691" s="2">
        <v>58601</v>
      </c>
      <c r="Z1691" s="10">
        <v>42169</v>
      </c>
      <c r="AA1691" s="14" t="str">
        <f>TEXT(Table1[[#This Row],[Order Date]],"mmmm")</f>
        <v>June</v>
      </c>
      <c r="AB1691" s="8" t="str">
        <f>TEXT(Table1[[#This Row],[Order Date]],"yyyy")</f>
        <v>2015</v>
      </c>
      <c r="AC1691" s="10">
        <v>42171</v>
      </c>
      <c r="AD1691" s="2">
        <v>16.091999999999999</v>
      </c>
      <c r="AE1691" s="2">
        <v>4</v>
      </c>
      <c r="AF1691" s="2">
        <v>23.89</v>
      </c>
      <c r="AG1691" s="2">
        <v>86546</v>
      </c>
      <c r="AH1691" s="7" t="str">
        <f>IF(COUNTIF(Returns!$A$2:$A$1635,Orders!AG1691)&gt;0,"Returned","Not Returned")</f>
        <v>Not Returned</v>
      </c>
    </row>
    <row r="1692" spans="5:34" ht="12.75" customHeight="1" thickTop="1" thickBot="1" x14ac:dyDescent="0.3">
      <c r="E1692" s="11">
        <v>20183</v>
      </c>
      <c r="F1692" s="12" t="s">
        <v>47</v>
      </c>
      <c r="G1692" s="12">
        <v>0.03</v>
      </c>
      <c r="H1692" s="12">
        <v>43.98</v>
      </c>
      <c r="I1692" s="12">
        <v>8.99</v>
      </c>
      <c r="J1692" s="12">
        <v>2980</v>
      </c>
      <c r="K1692" s="7" t="str">
        <f>IF(COUNTIF(Table1[Customer ID],Table1[[#This Row],[Customer ID]])&gt;1,"Repeat Customer","One-Time Customer")</f>
        <v>Repeat Customer</v>
      </c>
      <c r="L1692" s="12" t="s">
        <v>2708</v>
      </c>
      <c r="M1692" s="12" t="s">
        <v>49</v>
      </c>
      <c r="N1692" s="12" t="s">
        <v>28</v>
      </c>
      <c r="O1692" s="12" t="s">
        <v>29</v>
      </c>
      <c r="P1692" s="12" t="s">
        <v>30</v>
      </c>
      <c r="Q1692" s="12" t="s">
        <v>51</v>
      </c>
      <c r="R1692" s="12" t="s">
        <v>1118</v>
      </c>
      <c r="S1692" s="12">
        <v>0.57999999999999996</v>
      </c>
      <c r="T1692" s="7">
        <f>Table1[[#This Row],[Profit]]/Table1[[#This Row],[Sales]]</f>
        <v>0.60316637323943667</v>
      </c>
      <c r="U1692" s="12" t="s">
        <v>33</v>
      </c>
      <c r="V1692" s="12" t="s">
        <v>53</v>
      </c>
      <c r="W1692" s="12" t="s">
        <v>154</v>
      </c>
      <c r="X1692" s="12" t="s">
        <v>2709</v>
      </c>
      <c r="Y1692" s="12">
        <v>44870</v>
      </c>
      <c r="Z1692" s="13">
        <v>42031</v>
      </c>
      <c r="AA1692" s="14" t="str">
        <f>TEXT(Table1[[#This Row],[Order Date]],"mmmm")</f>
        <v>January</v>
      </c>
      <c r="AB1692" s="8" t="str">
        <f>TEXT(Table1[[#This Row],[Order Date]],"yyyy")</f>
        <v>2015</v>
      </c>
      <c r="AC1692" s="13">
        <v>42033</v>
      </c>
      <c r="AD1692" s="12">
        <v>274.0788</v>
      </c>
      <c r="AE1692" s="12">
        <v>10</v>
      </c>
      <c r="AF1692" s="12">
        <v>454.4</v>
      </c>
      <c r="AG1692" s="12">
        <v>86544</v>
      </c>
      <c r="AH1692" s="7" t="str">
        <f>IF(COUNTIF(Returns!$A$2:$A$1635,Orders!AG1692)&gt;0,"Returned","Not Returned")</f>
        <v>Not Returned</v>
      </c>
    </row>
    <row r="1693" spans="5:34" ht="12.75" customHeight="1" thickTop="1" thickBot="1" x14ac:dyDescent="0.3">
      <c r="E1693" s="9">
        <v>20184</v>
      </c>
      <c r="F1693" s="2" t="s">
        <v>47</v>
      </c>
      <c r="G1693" s="2">
        <v>0.06</v>
      </c>
      <c r="H1693" s="2">
        <v>1.1399999999999999</v>
      </c>
      <c r="I1693" s="2">
        <v>0.7</v>
      </c>
      <c r="J1693" s="2">
        <v>2980</v>
      </c>
      <c r="K1693" s="7" t="str">
        <f>IF(COUNTIF(Table1[Customer ID],Table1[[#This Row],[Customer ID]])&gt;1,"Repeat Customer","One-Time Customer")</f>
        <v>Repeat Customer</v>
      </c>
      <c r="L1693" s="2" t="s">
        <v>2708</v>
      </c>
      <c r="M1693" s="2" t="s">
        <v>49</v>
      </c>
      <c r="N1693" s="2" t="s">
        <v>28</v>
      </c>
      <c r="O1693" s="2" t="s">
        <v>29</v>
      </c>
      <c r="P1693" s="2" t="s">
        <v>66</v>
      </c>
      <c r="Q1693" s="2" t="s">
        <v>31</v>
      </c>
      <c r="R1693" s="2" t="s">
        <v>1010</v>
      </c>
      <c r="S1693" s="2">
        <v>0.38</v>
      </c>
      <c r="T1693" s="7">
        <f>Table1[[#This Row],[Profit]]/Table1[[#This Row],[Sales]]</f>
        <v>-0.26028905712319339</v>
      </c>
      <c r="U1693" s="2" t="s">
        <v>33</v>
      </c>
      <c r="V1693" s="2" t="s">
        <v>53</v>
      </c>
      <c r="W1693" s="2" t="s">
        <v>154</v>
      </c>
      <c r="X1693" s="2" t="s">
        <v>2709</v>
      </c>
      <c r="Y1693" s="2">
        <v>44870</v>
      </c>
      <c r="Z1693" s="10">
        <v>42031</v>
      </c>
      <c r="AA1693" s="14" t="str">
        <f>TEXT(Table1[[#This Row],[Order Date]],"mmmm")</f>
        <v>January</v>
      </c>
      <c r="AB1693" s="8" t="str">
        <f>TEXT(Table1[[#This Row],[Order Date]],"yyyy")</f>
        <v>2015</v>
      </c>
      <c r="AC1693" s="10">
        <v>42034</v>
      </c>
      <c r="AD1693" s="2">
        <v>-3.782</v>
      </c>
      <c r="AE1693" s="2">
        <v>13</v>
      </c>
      <c r="AF1693" s="2">
        <v>14.53</v>
      </c>
      <c r="AG1693" s="2">
        <v>86544</v>
      </c>
      <c r="AH1693" s="7" t="str">
        <f>IF(COUNTIF(Returns!$A$2:$A$1635,Orders!AG1693)&gt;0,"Returned","Not Returned")</f>
        <v>Not Returned</v>
      </c>
    </row>
    <row r="1694" spans="5:34" ht="12.75" customHeight="1" thickTop="1" thickBot="1" x14ac:dyDescent="0.3">
      <c r="E1694" s="11">
        <v>20435</v>
      </c>
      <c r="F1694" s="12" t="s">
        <v>56</v>
      </c>
      <c r="G1694" s="12">
        <v>7.0000000000000007E-2</v>
      </c>
      <c r="H1694" s="12">
        <v>2.61</v>
      </c>
      <c r="I1694" s="12">
        <v>0.5</v>
      </c>
      <c r="J1694" s="12">
        <v>2980</v>
      </c>
      <c r="K1694" s="7" t="str">
        <f>IF(COUNTIF(Table1[Customer ID],Table1[[#This Row],[Customer ID]])&gt;1,"Repeat Customer","One-Time Customer")</f>
        <v>Repeat Customer</v>
      </c>
      <c r="L1694" s="12" t="s">
        <v>2708</v>
      </c>
      <c r="M1694" s="12" t="s">
        <v>49</v>
      </c>
      <c r="N1694" s="12" t="s">
        <v>28</v>
      </c>
      <c r="O1694" s="12" t="s">
        <v>29</v>
      </c>
      <c r="P1694" s="12" t="s">
        <v>134</v>
      </c>
      <c r="Q1694" s="12" t="s">
        <v>59</v>
      </c>
      <c r="R1694" s="12" t="s">
        <v>1138</v>
      </c>
      <c r="S1694" s="12">
        <v>0.39</v>
      </c>
      <c r="T1694" s="7">
        <f>Table1[[#This Row],[Profit]]/Table1[[#This Row],[Sales]]</f>
        <v>0.69</v>
      </c>
      <c r="U1694" s="12" t="s">
        <v>33</v>
      </c>
      <c r="V1694" s="12" t="s">
        <v>53</v>
      </c>
      <c r="W1694" s="12" t="s">
        <v>154</v>
      </c>
      <c r="X1694" s="12" t="s">
        <v>2709</v>
      </c>
      <c r="Y1694" s="12">
        <v>44870</v>
      </c>
      <c r="Z1694" s="13">
        <v>42060</v>
      </c>
      <c r="AA1694" s="14" t="str">
        <f>TEXT(Table1[[#This Row],[Order Date]],"mmmm")</f>
        <v>February</v>
      </c>
      <c r="AB1694" s="8" t="str">
        <f>TEXT(Table1[[#This Row],[Order Date]],"yyyy")</f>
        <v>2015</v>
      </c>
      <c r="AC1694" s="13">
        <v>42062</v>
      </c>
      <c r="AD1694" s="12">
        <v>10.798499999999999</v>
      </c>
      <c r="AE1694" s="12">
        <v>6</v>
      </c>
      <c r="AF1694" s="12">
        <v>15.65</v>
      </c>
      <c r="AG1694" s="12">
        <v>86547</v>
      </c>
      <c r="AH1694" s="7" t="str">
        <f>IF(COUNTIF(Returns!$A$2:$A$1635,Orders!AG1694)&gt;0,"Returned","Not Returned")</f>
        <v>Not Returned</v>
      </c>
    </row>
    <row r="1695" spans="5:34" ht="12.75" customHeight="1" thickTop="1" thickBot="1" x14ac:dyDescent="0.3">
      <c r="E1695" s="9">
        <v>23110</v>
      </c>
      <c r="F1695" s="2" t="s">
        <v>106</v>
      </c>
      <c r="G1695" s="2">
        <v>0.04</v>
      </c>
      <c r="H1695" s="2">
        <v>2.88</v>
      </c>
      <c r="I1695" s="2">
        <v>1.01</v>
      </c>
      <c r="J1695" s="2">
        <v>2980</v>
      </c>
      <c r="K1695" s="7" t="str">
        <f>IF(COUNTIF(Table1[Customer ID],Table1[[#This Row],[Customer ID]])&gt;1,"Repeat Customer","One-Time Customer")</f>
        <v>Repeat Customer</v>
      </c>
      <c r="L1695" s="2" t="s">
        <v>2708</v>
      </c>
      <c r="M1695" s="2" t="s">
        <v>49</v>
      </c>
      <c r="N1695" s="2" t="s">
        <v>28</v>
      </c>
      <c r="O1695" s="2" t="s">
        <v>29</v>
      </c>
      <c r="P1695" s="2" t="s">
        <v>30</v>
      </c>
      <c r="Q1695" s="2" t="s">
        <v>31</v>
      </c>
      <c r="R1695" s="2" t="s">
        <v>794</v>
      </c>
      <c r="S1695" s="2">
        <v>0.55000000000000004</v>
      </c>
      <c r="T1695" s="7">
        <f>Table1[[#This Row],[Profit]]/Table1[[#This Row],[Sales]]</f>
        <v>0.13622230164403146</v>
      </c>
      <c r="U1695" s="2" t="s">
        <v>33</v>
      </c>
      <c r="V1695" s="2" t="s">
        <v>53</v>
      </c>
      <c r="W1695" s="2" t="s">
        <v>154</v>
      </c>
      <c r="X1695" s="2" t="s">
        <v>2709</v>
      </c>
      <c r="Y1695" s="2">
        <v>44870</v>
      </c>
      <c r="Z1695" s="10">
        <v>42154</v>
      </c>
      <c r="AA1695" s="14" t="str">
        <f>TEXT(Table1[[#This Row],[Order Date]],"mmmm")</f>
        <v>May</v>
      </c>
      <c r="AB1695" s="8" t="str">
        <f>TEXT(Table1[[#This Row],[Order Date]],"yyyy")</f>
        <v>2015</v>
      </c>
      <c r="AC1695" s="10">
        <v>42159</v>
      </c>
      <c r="AD1695" s="2">
        <v>15.246</v>
      </c>
      <c r="AE1695" s="2">
        <v>39</v>
      </c>
      <c r="AF1695" s="2">
        <v>111.92</v>
      </c>
      <c r="AG1695" s="2">
        <v>86548</v>
      </c>
      <c r="AH1695" s="7" t="str">
        <f>IF(COUNTIF(Returns!$A$2:$A$1635,Orders!AG1695)&gt;0,"Returned","Not Returned")</f>
        <v>Not Returned</v>
      </c>
    </row>
    <row r="1696" spans="5:34" ht="12.75" customHeight="1" thickTop="1" thickBot="1" x14ac:dyDescent="0.3">
      <c r="E1696" s="11">
        <v>20816</v>
      </c>
      <c r="F1696" s="12" t="s">
        <v>47</v>
      </c>
      <c r="G1696" s="12">
        <v>0.09</v>
      </c>
      <c r="H1696" s="12">
        <v>100.98</v>
      </c>
      <c r="I1696" s="12">
        <v>35.840000000000003</v>
      </c>
      <c r="J1696" s="12">
        <v>2987</v>
      </c>
      <c r="K1696" s="7" t="str">
        <f>IF(COUNTIF(Table1[Customer ID],Table1[[#This Row],[Customer ID]])&gt;1,"Repeat Customer","One-Time Customer")</f>
        <v>Repeat Customer</v>
      </c>
      <c r="L1696" s="12" t="s">
        <v>2710</v>
      </c>
      <c r="M1696" s="12" t="s">
        <v>39</v>
      </c>
      <c r="N1696" s="12" t="s">
        <v>40</v>
      </c>
      <c r="O1696" s="12" t="s">
        <v>41</v>
      </c>
      <c r="P1696" s="12" t="s">
        <v>191</v>
      </c>
      <c r="Q1696" s="12" t="s">
        <v>121</v>
      </c>
      <c r="R1696" s="12" t="s">
        <v>260</v>
      </c>
      <c r="S1696" s="12">
        <v>0.62</v>
      </c>
      <c r="T1696" s="7">
        <f>Table1[[#This Row],[Profit]]/Table1[[#This Row],[Sales]]</f>
        <v>-6.0941671861583877E-2</v>
      </c>
      <c r="U1696" s="12" t="s">
        <v>33</v>
      </c>
      <c r="V1696" s="12" t="s">
        <v>61</v>
      </c>
      <c r="W1696" s="12" t="s">
        <v>330</v>
      </c>
      <c r="X1696" s="12" t="s">
        <v>2711</v>
      </c>
      <c r="Y1696" s="12">
        <v>50265</v>
      </c>
      <c r="Z1696" s="13">
        <v>42183</v>
      </c>
      <c r="AA1696" s="14" t="str">
        <f>TEXT(Table1[[#This Row],[Order Date]],"mmmm")</f>
        <v>June</v>
      </c>
      <c r="AB1696" s="8" t="str">
        <f>TEXT(Table1[[#This Row],[Order Date]],"yyyy")</f>
        <v>2015</v>
      </c>
      <c r="AC1696" s="13">
        <v>42183</v>
      </c>
      <c r="AD1696" s="12">
        <v>-103.624</v>
      </c>
      <c r="AE1696" s="12">
        <v>17</v>
      </c>
      <c r="AF1696" s="12">
        <v>1700.38</v>
      </c>
      <c r="AG1696" s="12">
        <v>91180</v>
      </c>
      <c r="AH1696" s="7" t="str">
        <f>IF(COUNTIF(Returns!$A$2:$A$1635,Orders!AG1696)&gt;0,"Returned","Not Returned")</f>
        <v>Not Returned</v>
      </c>
    </row>
    <row r="1697" spans="5:34" ht="12.75" customHeight="1" thickTop="1" thickBot="1" x14ac:dyDescent="0.3">
      <c r="E1697" s="9">
        <v>20817</v>
      </c>
      <c r="F1697" s="2" t="s">
        <v>47</v>
      </c>
      <c r="G1697" s="2">
        <v>0.1</v>
      </c>
      <c r="H1697" s="2">
        <v>5.78</v>
      </c>
      <c r="I1697" s="2">
        <v>7.96</v>
      </c>
      <c r="J1697" s="2">
        <v>2987</v>
      </c>
      <c r="K1697" s="7" t="str">
        <f>IF(COUNTIF(Table1[Customer ID],Table1[[#This Row],[Customer ID]])&gt;1,"Repeat Customer","One-Time Customer")</f>
        <v>Repeat Customer</v>
      </c>
      <c r="L1697" s="2" t="s">
        <v>2710</v>
      </c>
      <c r="M1697" s="2" t="s">
        <v>49</v>
      </c>
      <c r="N1697" s="2" t="s">
        <v>40</v>
      </c>
      <c r="O1697" s="2" t="s">
        <v>29</v>
      </c>
      <c r="P1697" s="2" t="s">
        <v>93</v>
      </c>
      <c r="Q1697" s="2" t="s">
        <v>59</v>
      </c>
      <c r="R1697" s="2" t="s">
        <v>2712</v>
      </c>
      <c r="S1697" s="2">
        <v>0.36</v>
      </c>
      <c r="T1697" s="7">
        <f>Table1[[#This Row],[Profit]]/Table1[[#This Row],[Sales]]</f>
        <v>-1.6080088987764181</v>
      </c>
      <c r="U1697" s="2" t="s">
        <v>33</v>
      </c>
      <c r="V1697" s="2" t="s">
        <v>61</v>
      </c>
      <c r="W1697" s="2" t="s">
        <v>330</v>
      </c>
      <c r="X1697" s="2" t="s">
        <v>2711</v>
      </c>
      <c r="Y1697" s="2">
        <v>50265</v>
      </c>
      <c r="Z1697" s="10">
        <v>42183</v>
      </c>
      <c r="AA1697" s="14" t="str">
        <f>TEXT(Table1[[#This Row],[Order Date]],"mmmm")</f>
        <v>June</v>
      </c>
      <c r="AB1697" s="8" t="str">
        <f>TEXT(Table1[[#This Row],[Order Date]],"yyyy")</f>
        <v>2015</v>
      </c>
      <c r="AC1697" s="10">
        <v>42183</v>
      </c>
      <c r="AD1697" s="2">
        <v>-57.823999999999998</v>
      </c>
      <c r="AE1697" s="2">
        <v>6</v>
      </c>
      <c r="AF1697" s="2">
        <v>35.96</v>
      </c>
      <c r="AG1697" s="2">
        <v>91180</v>
      </c>
      <c r="AH1697" s="7" t="str">
        <f>IF(COUNTIF(Returns!$A$2:$A$1635,Orders!AG1697)&gt;0,"Returned","Not Returned")</f>
        <v>Not Returned</v>
      </c>
    </row>
    <row r="1698" spans="5:34" ht="12.75" customHeight="1" thickTop="1" thickBot="1" x14ac:dyDescent="0.3">
      <c r="E1698" s="11">
        <v>22473</v>
      </c>
      <c r="F1698" s="12" t="s">
        <v>106</v>
      </c>
      <c r="G1698" s="12">
        <v>0.05</v>
      </c>
      <c r="H1698" s="12">
        <v>70.97</v>
      </c>
      <c r="I1698" s="12">
        <v>3.5</v>
      </c>
      <c r="J1698" s="12">
        <v>2991</v>
      </c>
      <c r="K1698" s="7" t="str">
        <f>IF(COUNTIF(Table1[Customer ID],Table1[[#This Row],[Customer ID]])&gt;1,"Repeat Customer","One-Time Customer")</f>
        <v>One-Time Customer</v>
      </c>
      <c r="L1698" s="12" t="s">
        <v>2713</v>
      </c>
      <c r="M1698" s="12" t="s">
        <v>49</v>
      </c>
      <c r="N1698" s="12" t="s">
        <v>40</v>
      </c>
      <c r="O1698" s="12" t="s">
        <v>29</v>
      </c>
      <c r="P1698" s="12" t="s">
        <v>257</v>
      </c>
      <c r="Q1698" s="12" t="s">
        <v>59</v>
      </c>
      <c r="R1698" s="12" t="s">
        <v>672</v>
      </c>
      <c r="S1698" s="12">
        <v>0.59</v>
      </c>
      <c r="T1698" s="7">
        <f>Table1[[#This Row],[Profit]]/Table1[[#This Row],[Sales]]</f>
        <v>0.1286672787626246</v>
      </c>
      <c r="U1698" s="12" t="s">
        <v>33</v>
      </c>
      <c r="V1698" s="12" t="s">
        <v>61</v>
      </c>
      <c r="W1698" s="12" t="s">
        <v>1858</v>
      </c>
      <c r="X1698" s="12" t="s">
        <v>2714</v>
      </c>
      <c r="Y1698" s="12">
        <v>53402</v>
      </c>
      <c r="Z1698" s="13">
        <v>42132</v>
      </c>
      <c r="AA1698" s="14" t="str">
        <f>TEXT(Table1[[#This Row],[Order Date]],"mmmm")</f>
        <v>May</v>
      </c>
      <c r="AB1698" s="8" t="str">
        <f>TEXT(Table1[[#This Row],[Order Date]],"yyyy")</f>
        <v>2015</v>
      </c>
      <c r="AC1698" s="13">
        <v>42137</v>
      </c>
      <c r="AD1698" s="12">
        <v>18.218000000000018</v>
      </c>
      <c r="AE1698" s="12">
        <v>2</v>
      </c>
      <c r="AF1698" s="12">
        <v>141.59</v>
      </c>
      <c r="AG1698" s="12">
        <v>91466</v>
      </c>
      <c r="AH1698" s="7" t="str">
        <f>IF(COUNTIF(Returns!$A$2:$A$1635,Orders!AG1698)&gt;0,"Returned","Not Returned")</f>
        <v>Not Returned</v>
      </c>
    </row>
    <row r="1699" spans="5:34" ht="12.75" customHeight="1" thickTop="1" thickBot="1" x14ac:dyDescent="0.3">
      <c r="E1699" s="9">
        <v>22476</v>
      </c>
      <c r="F1699" s="2" t="s">
        <v>106</v>
      </c>
      <c r="G1699" s="2">
        <v>0</v>
      </c>
      <c r="H1699" s="2">
        <v>5.28</v>
      </c>
      <c r="I1699" s="2">
        <v>6.26</v>
      </c>
      <c r="J1699" s="2">
        <v>2992</v>
      </c>
      <c r="K1699" s="7" t="str">
        <f>IF(COUNTIF(Table1[Customer ID],Table1[[#This Row],[Customer ID]])&gt;1,"Repeat Customer","One-Time Customer")</f>
        <v>One-Time Customer</v>
      </c>
      <c r="L1699" s="2" t="s">
        <v>2715</v>
      </c>
      <c r="M1699" s="2" t="s">
        <v>49</v>
      </c>
      <c r="N1699" s="2" t="s">
        <v>40</v>
      </c>
      <c r="O1699" s="2" t="s">
        <v>29</v>
      </c>
      <c r="P1699" s="2" t="s">
        <v>93</v>
      </c>
      <c r="Q1699" s="2" t="s">
        <v>59</v>
      </c>
      <c r="R1699" s="2" t="s">
        <v>1363</v>
      </c>
      <c r="S1699" s="2">
        <v>0.4</v>
      </c>
      <c r="T1699" s="7">
        <f>Table1[[#This Row],[Profit]]/Table1[[#This Row],[Sales]]</f>
        <v>0.1234080275794141</v>
      </c>
      <c r="U1699" s="2" t="s">
        <v>33</v>
      </c>
      <c r="V1699" s="2" t="s">
        <v>61</v>
      </c>
      <c r="W1699" s="2" t="s">
        <v>1858</v>
      </c>
      <c r="X1699" s="2" t="s">
        <v>2716</v>
      </c>
      <c r="Y1699" s="2">
        <v>53081</v>
      </c>
      <c r="Z1699" s="10">
        <v>42132</v>
      </c>
      <c r="AA1699" s="14" t="str">
        <f>TEXT(Table1[[#This Row],[Order Date]],"mmmm")</f>
        <v>May</v>
      </c>
      <c r="AB1699" s="8" t="str">
        <f>TEXT(Table1[[#This Row],[Order Date]],"yyyy")</f>
        <v>2015</v>
      </c>
      <c r="AC1699" s="10">
        <v>42139</v>
      </c>
      <c r="AD1699" s="2">
        <v>25.058000000000035</v>
      </c>
      <c r="AE1699" s="2">
        <v>36</v>
      </c>
      <c r="AF1699" s="2">
        <v>203.05</v>
      </c>
      <c r="AG1699" s="2">
        <v>91466</v>
      </c>
      <c r="AH1699" s="7" t="str">
        <f>IF(COUNTIF(Returns!$A$2:$A$1635,Orders!AG1699)&gt;0,"Returned","Not Returned")</f>
        <v>Not Returned</v>
      </c>
    </row>
    <row r="1700" spans="5:34" ht="12.75" customHeight="1" thickTop="1" thickBot="1" x14ac:dyDescent="0.3">
      <c r="E1700" s="11">
        <v>20891</v>
      </c>
      <c r="F1700" s="12" t="s">
        <v>37</v>
      </c>
      <c r="G1700" s="12">
        <v>0.03</v>
      </c>
      <c r="H1700" s="12">
        <v>10.98</v>
      </c>
      <c r="I1700" s="12">
        <v>3.37</v>
      </c>
      <c r="J1700" s="12">
        <v>2999</v>
      </c>
      <c r="K1700" s="7" t="str">
        <f>IF(COUNTIF(Table1[Customer ID],Table1[[#This Row],[Customer ID]])&gt;1,"Repeat Customer","One-Time Customer")</f>
        <v>One-Time Customer</v>
      </c>
      <c r="L1700" s="12" t="s">
        <v>2717</v>
      </c>
      <c r="M1700" s="12" t="s">
        <v>49</v>
      </c>
      <c r="N1700" s="12" t="s">
        <v>114</v>
      </c>
      <c r="O1700" s="12" t="s">
        <v>29</v>
      </c>
      <c r="P1700" s="12" t="s">
        <v>174</v>
      </c>
      <c r="Q1700" s="12" t="s">
        <v>51</v>
      </c>
      <c r="R1700" s="12" t="s">
        <v>225</v>
      </c>
      <c r="S1700" s="12">
        <v>0.56999999999999995</v>
      </c>
      <c r="T1700" s="7">
        <f>Table1[[#This Row],[Profit]]/Table1[[#This Row],[Sales]]</f>
        <v>0.21035771489588898</v>
      </c>
      <c r="U1700" s="12" t="s">
        <v>33</v>
      </c>
      <c r="V1700" s="12" t="s">
        <v>61</v>
      </c>
      <c r="W1700" s="12" t="s">
        <v>300</v>
      </c>
      <c r="X1700" s="12" t="s">
        <v>2718</v>
      </c>
      <c r="Y1700" s="12">
        <v>48237</v>
      </c>
      <c r="Z1700" s="13">
        <v>42104</v>
      </c>
      <c r="AA1700" s="14" t="str">
        <f>TEXT(Table1[[#This Row],[Order Date]],"mmmm")</f>
        <v>April</v>
      </c>
      <c r="AB1700" s="8" t="str">
        <f>TEXT(Table1[[#This Row],[Order Date]],"yyyy")</f>
        <v>2015</v>
      </c>
      <c r="AC1700" s="13">
        <v>42105</v>
      </c>
      <c r="AD1700" s="12">
        <v>11.82</v>
      </c>
      <c r="AE1700" s="12">
        <v>5</v>
      </c>
      <c r="AF1700" s="12">
        <v>56.19</v>
      </c>
      <c r="AG1700" s="12">
        <v>87041</v>
      </c>
      <c r="AH1700" s="7" t="str">
        <f>IF(COUNTIF(Returns!$A$2:$A$1635,Orders!AG1700)&gt;0,"Returned","Not Returned")</f>
        <v>Not Returned</v>
      </c>
    </row>
    <row r="1701" spans="5:34" ht="12.75" customHeight="1" thickTop="1" thickBot="1" x14ac:dyDescent="0.3">
      <c r="E1701" s="9">
        <v>21499</v>
      </c>
      <c r="F1701" s="2" t="s">
        <v>106</v>
      </c>
      <c r="G1701" s="2">
        <v>0.01</v>
      </c>
      <c r="H1701" s="2">
        <v>10.14</v>
      </c>
      <c r="I1701" s="2">
        <v>2.27</v>
      </c>
      <c r="J1701" s="2">
        <v>3000</v>
      </c>
      <c r="K1701" s="7" t="str">
        <f>IF(COUNTIF(Table1[Customer ID],Table1[[#This Row],[Customer ID]])&gt;1,"Repeat Customer","One-Time Customer")</f>
        <v>One-Time Customer</v>
      </c>
      <c r="L1701" s="2" t="s">
        <v>2719</v>
      </c>
      <c r="M1701" s="2" t="s">
        <v>49</v>
      </c>
      <c r="N1701" s="2" t="s">
        <v>114</v>
      </c>
      <c r="O1701" s="2" t="s">
        <v>29</v>
      </c>
      <c r="P1701" s="2" t="s">
        <v>93</v>
      </c>
      <c r="Q1701" s="2" t="s">
        <v>31</v>
      </c>
      <c r="R1701" s="2" t="s">
        <v>270</v>
      </c>
      <c r="S1701" s="2">
        <v>0.36</v>
      </c>
      <c r="T1701" s="7">
        <f>Table1[[#This Row],[Profit]]/Table1[[#This Row],[Sales]]</f>
        <v>0.69</v>
      </c>
      <c r="U1701" s="2" t="s">
        <v>33</v>
      </c>
      <c r="V1701" s="2" t="s">
        <v>61</v>
      </c>
      <c r="W1701" s="2" t="s">
        <v>300</v>
      </c>
      <c r="X1701" s="2" t="s">
        <v>2720</v>
      </c>
      <c r="Y1701" s="2">
        <v>48342</v>
      </c>
      <c r="Z1701" s="10">
        <v>42030</v>
      </c>
      <c r="AA1701" s="14" t="str">
        <f>TEXT(Table1[[#This Row],[Order Date]],"mmmm")</f>
        <v>January</v>
      </c>
      <c r="AB1701" s="8" t="str">
        <f>TEXT(Table1[[#This Row],[Order Date]],"yyyy")</f>
        <v>2015</v>
      </c>
      <c r="AC1701" s="10">
        <v>42032</v>
      </c>
      <c r="AD1701" s="2">
        <v>28.151999999999997</v>
      </c>
      <c r="AE1701" s="2">
        <v>4</v>
      </c>
      <c r="AF1701" s="2">
        <v>40.799999999999997</v>
      </c>
      <c r="AG1701" s="2">
        <v>87042</v>
      </c>
      <c r="AH1701" s="7" t="str">
        <f>IF(COUNTIF(Returns!$A$2:$A$1635,Orders!AG1701)&gt;0,"Returned","Not Returned")</f>
        <v>Not Returned</v>
      </c>
    </row>
    <row r="1702" spans="5:34" ht="12.75" customHeight="1" thickTop="1" thickBot="1" x14ac:dyDescent="0.3">
      <c r="E1702" s="11">
        <v>23836</v>
      </c>
      <c r="F1702" s="12" t="s">
        <v>37</v>
      </c>
      <c r="G1702" s="12">
        <v>0.03</v>
      </c>
      <c r="H1702" s="12">
        <v>5.4</v>
      </c>
      <c r="I1702" s="12">
        <v>7.78</v>
      </c>
      <c r="J1702" s="12">
        <v>3001</v>
      </c>
      <c r="K1702" s="7" t="str">
        <f>IF(COUNTIF(Table1[Customer ID],Table1[[#This Row],[Customer ID]])&gt;1,"Repeat Customer","One-Time Customer")</f>
        <v>One-Time Customer</v>
      </c>
      <c r="L1702" s="12" t="s">
        <v>2721</v>
      </c>
      <c r="M1702" s="12" t="s">
        <v>49</v>
      </c>
      <c r="N1702" s="12" t="s">
        <v>114</v>
      </c>
      <c r="O1702" s="12" t="s">
        <v>29</v>
      </c>
      <c r="P1702" s="12" t="s">
        <v>109</v>
      </c>
      <c r="Q1702" s="12" t="s">
        <v>59</v>
      </c>
      <c r="R1702" s="12" t="s">
        <v>310</v>
      </c>
      <c r="S1702" s="12">
        <v>0.37</v>
      </c>
      <c r="T1702" s="7">
        <f>Table1[[#This Row],[Profit]]/Table1[[#This Row],[Sales]]</f>
        <v>-2.0153049970306269</v>
      </c>
      <c r="U1702" s="12" t="s">
        <v>33</v>
      </c>
      <c r="V1702" s="12" t="s">
        <v>61</v>
      </c>
      <c r="W1702" s="12" t="s">
        <v>300</v>
      </c>
      <c r="X1702" s="12" t="s">
        <v>2722</v>
      </c>
      <c r="Y1702" s="12">
        <v>48060</v>
      </c>
      <c r="Z1702" s="13">
        <v>42080</v>
      </c>
      <c r="AA1702" s="14" t="str">
        <f>TEXT(Table1[[#This Row],[Order Date]],"mmmm")</f>
        <v>March</v>
      </c>
      <c r="AB1702" s="8" t="str">
        <f>TEXT(Table1[[#This Row],[Order Date]],"yyyy")</f>
        <v>2015</v>
      </c>
      <c r="AC1702" s="13">
        <v>42082</v>
      </c>
      <c r="AD1702" s="12">
        <v>-237.54400000000001</v>
      </c>
      <c r="AE1702" s="12">
        <v>21</v>
      </c>
      <c r="AF1702" s="12">
        <v>117.87</v>
      </c>
      <c r="AG1702" s="12">
        <v>87043</v>
      </c>
      <c r="AH1702" s="7" t="str">
        <f>IF(COUNTIF(Returns!$A$2:$A$1635,Orders!AG1702)&gt;0,"Returned","Not Returned")</f>
        <v>Not Returned</v>
      </c>
    </row>
    <row r="1703" spans="5:34" ht="12.75" customHeight="1" thickTop="1" thickBot="1" x14ac:dyDescent="0.3">
      <c r="E1703" s="9">
        <v>25282</v>
      </c>
      <c r="F1703" s="2" t="s">
        <v>56</v>
      </c>
      <c r="G1703" s="2">
        <v>0.03</v>
      </c>
      <c r="H1703" s="2">
        <v>85.99</v>
      </c>
      <c r="I1703" s="2">
        <v>0.99</v>
      </c>
      <c r="J1703" s="2">
        <v>3003</v>
      </c>
      <c r="K1703" s="7" t="str">
        <f>IF(COUNTIF(Table1[Customer ID],Table1[[#This Row],[Customer ID]])&gt;1,"Repeat Customer","One-Time Customer")</f>
        <v>One-Time Customer</v>
      </c>
      <c r="L1703" s="2" t="s">
        <v>2723</v>
      </c>
      <c r="M1703" s="2" t="s">
        <v>49</v>
      </c>
      <c r="N1703" s="2" t="s">
        <v>40</v>
      </c>
      <c r="O1703" s="2" t="s">
        <v>77</v>
      </c>
      <c r="P1703" s="2" t="s">
        <v>78</v>
      </c>
      <c r="Q1703" s="2" t="s">
        <v>31</v>
      </c>
      <c r="R1703" s="2" t="s">
        <v>417</v>
      </c>
      <c r="S1703" s="2">
        <v>0.55000000000000004</v>
      </c>
      <c r="T1703" s="7">
        <f>Table1[[#This Row],[Profit]]/Table1[[#This Row],[Sales]]</f>
        <v>0.69</v>
      </c>
      <c r="U1703" s="2" t="s">
        <v>33</v>
      </c>
      <c r="V1703" s="2" t="s">
        <v>34</v>
      </c>
      <c r="W1703" s="2" t="s">
        <v>1741</v>
      </c>
      <c r="X1703" s="2" t="s">
        <v>2724</v>
      </c>
      <c r="Y1703" s="2">
        <v>83814</v>
      </c>
      <c r="Z1703" s="10">
        <v>42068</v>
      </c>
      <c r="AA1703" s="14" t="str">
        <f>TEXT(Table1[[#This Row],[Order Date]],"mmmm")</f>
        <v>March</v>
      </c>
      <c r="AB1703" s="8" t="str">
        <f>TEXT(Table1[[#This Row],[Order Date]],"yyyy")</f>
        <v>2015</v>
      </c>
      <c r="AC1703" s="10">
        <v>42069</v>
      </c>
      <c r="AD1703" s="2">
        <v>1037.1044999999999</v>
      </c>
      <c r="AE1703" s="2">
        <v>20</v>
      </c>
      <c r="AF1703" s="2">
        <v>1503.05</v>
      </c>
      <c r="AG1703" s="2">
        <v>91586</v>
      </c>
      <c r="AH1703" s="7" t="str">
        <f>IF(COUNTIF(Returns!$A$2:$A$1635,Orders!AG1703)&gt;0,"Returned","Not Returned")</f>
        <v>Not Returned</v>
      </c>
    </row>
    <row r="1704" spans="5:34" ht="12.75" customHeight="1" thickTop="1" thickBot="1" x14ac:dyDescent="0.3">
      <c r="E1704" s="11">
        <v>7664</v>
      </c>
      <c r="F1704" s="12" t="s">
        <v>106</v>
      </c>
      <c r="G1704" s="12">
        <v>0.08</v>
      </c>
      <c r="H1704" s="12">
        <v>6.48</v>
      </c>
      <c r="I1704" s="12">
        <v>6.81</v>
      </c>
      <c r="J1704" s="12">
        <v>3004</v>
      </c>
      <c r="K1704" s="7" t="str">
        <f>IF(COUNTIF(Table1[Customer ID],Table1[[#This Row],[Customer ID]])&gt;1,"Repeat Customer","One-Time Customer")</f>
        <v>Repeat Customer</v>
      </c>
      <c r="L1704" s="12" t="s">
        <v>2725</v>
      </c>
      <c r="M1704" s="12" t="s">
        <v>49</v>
      </c>
      <c r="N1704" s="12" t="s">
        <v>28</v>
      </c>
      <c r="O1704" s="12" t="s">
        <v>29</v>
      </c>
      <c r="P1704" s="12" t="s">
        <v>93</v>
      </c>
      <c r="Q1704" s="12" t="s">
        <v>59</v>
      </c>
      <c r="R1704" s="12" t="s">
        <v>2726</v>
      </c>
      <c r="S1704" s="12">
        <v>0.36</v>
      </c>
      <c r="T1704" s="7">
        <f>Table1[[#This Row],[Profit]]/Table1[[#This Row],[Sales]]</f>
        <v>-0.2474040750137316</v>
      </c>
      <c r="U1704" s="12" t="s">
        <v>33</v>
      </c>
      <c r="V1704" s="12" t="s">
        <v>34</v>
      </c>
      <c r="W1704" s="12" t="s">
        <v>45</v>
      </c>
      <c r="X1704" s="12" t="s">
        <v>663</v>
      </c>
      <c r="Y1704" s="12">
        <v>90049</v>
      </c>
      <c r="Z1704" s="13">
        <v>42045</v>
      </c>
      <c r="AA1704" s="14" t="str">
        <f>TEXT(Table1[[#This Row],[Order Date]],"mmmm")</f>
        <v>February</v>
      </c>
      <c r="AB1704" s="8" t="str">
        <f>TEXT(Table1[[#This Row],[Order Date]],"yyyy")</f>
        <v>2015</v>
      </c>
      <c r="AC1704" s="13">
        <v>42050</v>
      </c>
      <c r="AD1704" s="12">
        <v>-94.59</v>
      </c>
      <c r="AE1704" s="12">
        <v>58</v>
      </c>
      <c r="AF1704" s="12">
        <v>382.33</v>
      </c>
      <c r="AG1704" s="12">
        <v>54949</v>
      </c>
      <c r="AH1704" s="7" t="str">
        <f>IF(COUNTIF(Returns!$A$2:$A$1635,Orders!AG1704)&gt;0,"Returned","Not Returned")</f>
        <v>Not Returned</v>
      </c>
    </row>
    <row r="1705" spans="5:34" ht="12.75" customHeight="1" thickTop="1" thickBot="1" x14ac:dyDescent="0.3">
      <c r="E1705" s="9">
        <v>7665</v>
      </c>
      <c r="F1705" s="2" t="s">
        <v>106</v>
      </c>
      <c r="G1705" s="2">
        <v>0.09</v>
      </c>
      <c r="H1705" s="2">
        <v>20.98</v>
      </c>
      <c r="I1705" s="2">
        <v>53.03</v>
      </c>
      <c r="J1705" s="2">
        <v>3004</v>
      </c>
      <c r="K1705" s="7" t="str">
        <f>IF(COUNTIF(Table1[Customer ID],Table1[[#This Row],[Customer ID]])&gt;1,"Repeat Customer","One-Time Customer")</f>
        <v>Repeat Customer</v>
      </c>
      <c r="L1705" s="2" t="s">
        <v>2725</v>
      </c>
      <c r="M1705" s="2" t="s">
        <v>39</v>
      </c>
      <c r="N1705" s="2" t="s">
        <v>28</v>
      </c>
      <c r="O1705" s="2" t="s">
        <v>29</v>
      </c>
      <c r="P1705" s="2" t="s">
        <v>141</v>
      </c>
      <c r="Q1705" s="2" t="s">
        <v>43</v>
      </c>
      <c r="R1705" s="2" t="s">
        <v>617</v>
      </c>
      <c r="S1705" s="2">
        <v>0.78</v>
      </c>
      <c r="T1705" s="7">
        <f>Table1[[#This Row],[Profit]]/Table1[[#This Row],[Sales]]</f>
        <v>-0.82370096183505792</v>
      </c>
      <c r="U1705" s="2" t="s">
        <v>33</v>
      </c>
      <c r="V1705" s="2" t="s">
        <v>34</v>
      </c>
      <c r="W1705" s="2" t="s">
        <v>45</v>
      </c>
      <c r="X1705" s="2" t="s">
        <v>663</v>
      </c>
      <c r="Y1705" s="2">
        <v>90049</v>
      </c>
      <c r="Z1705" s="10">
        <v>42045</v>
      </c>
      <c r="AA1705" s="14" t="str">
        <f>TEXT(Table1[[#This Row],[Order Date]],"mmmm")</f>
        <v>February</v>
      </c>
      <c r="AB1705" s="8" t="str">
        <f>TEXT(Table1[[#This Row],[Order Date]],"yyyy")</f>
        <v>2015</v>
      </c>
      <c r="AC1705" s="10">
        <v>42052</v>
      </c>
      <c r="AD1705" s="2">
        <v>-293.74</v>
      </c>
      <c r="AE1705" s="2">
        <v>13</v>
      </c>
      <c r="AF1705" s="2">
        <v>356.61</v>
      </c>
      <c r="AG1705" s="2">
        <v>54949</v>
      </c>
      <c r="AH1705" s="7" t="str">
        <f>IF(COUNTIF(Returns!$A$2:$A$1635,Orders!AG1705)&gt;0,"Returned","Not Returned")</f>
        <v>Not Returned</v>
      </c>
    </row>
    <row r="1706" spans="5:34" ht="12.75" customHeight="1" thickTop="1" thickBot="1" x14ac:dyDescent="0.3">
      <c r="E1706" s="11">
        <v>23295</v>
      </c>
      <c r="F1706" s="12" t="s">
        <v>47</v>
      </c>
      <c r="G1706" s="12">
        <v>0.05</v>
      </c>
      <c r="H1706" s="12">
        <v>122.99</v>
      </c>
      <c r="I1706" s="12">
        <v>19.989999999999998</v>
      </c>
      <c r="J1706" s="12">
        <v>3005</v>
      </c>
      <c r="K1706" s="7" t="str">
        <f>IF(COUNTIF(Table1[Customer ID],Table1[[#This Row],[Customer ID]])&gt;1,"Repeat Customer","One-Time Customer")</f>
        <v>One-Time Customer</v>
      </c>
      <c r="L1706" s="12" t="s">
        <v>2727</v>
      </c>
      <c r="M1706" s="12" t="s">
        <v>27</v>
      </c>
      <c r="N1706" s="12" t="s">
        <v>28</v>
      </c>
      <c r="O1706" s="12" t="s">
        <v>29</v>
      </c>
      <c r="P1706" s="12" t="s">
        <v>109</v>
      </c>
      <c r="Q1706" s="12" t="s">
        <v>59</v>
      </c>
      <c r="R1706" s="12" t="s">
        <v>2243</v>
      </c>
      <c r="S1706" s="12">
        <v>0.37</v>
      </c>
      <c r="T1706" s="7">
        <f>Table1[[#This Row],[Profit]]/Table1[[#This Row],[Sales]]</f>
        <v>0.68999999999999984</v>
      </c>
      <c r="U1706" s="12" t="s">
        <v>33</v>
      </c>
      <c r="V1706" s="12" t="s">
        <v>34</v>
      </c>
      <c r="W1706" s="12" t="s">
        <v>1741</v>
      </c>
      <c r="X1706" s="12" t="s">
        <v>2724</v>
      </c>
      <c r="Y1706" s="12">
        <v>83814</v>
      </c>
      <c r="Z1706" s="13">
        <v>42163</v>
      </c>
      <c r="AA1706" s="14" t="str">
        <f>TEXT(Table1[[#This Row],[Order Date]],"mmmm")</f>
        <v>June</v>
      </c>
      <c r="AB1706" s="8" t="str">
        <f>TEXT(Table1[[#This Row],[Order Date]],"yyyy")</f>
        <v>2015</v>
      </c>
      <c r="AC1706" s="13">
        <v>42166</v>
      </c>
      <c r="AD1706" s="12">
        <v>1039.7540999999999</v>
      </c>
      <c r="AE1706" s="12">
        <v>12</v>
      </c>
      <c r="AF1706" s="12">
        <v>1506.89</v>
      </c>
      <c r="AG1706" s="12">
        <v>91389</v>
      </c>
      <c r="AH1706" s="7" t="str">
        <f>IF(COUNTIF(Returns!$A$2:$A$1635,Orders!AG1706)&gt;0,"Returned","Not Returned")</f>
        <v>Not Returned</v>
      </c>
    </row>
    <row r="1707" spans="5:34" ht="12.75" customHeight="1" thickTop="1" thickBot="1" x14ac:dyDescent="0.3">
      <c r="E1707" s="9">
        <v>25664</v>
      </c>
      <c r="F1707" s="2" t="s">
        <v>106</v>
      </c>
      <c r="G1707" s="2">
        <v>0.08</v>
      </c>
      <c r="H1707" s="2">
        <v>6.48</v>
      </c>
      <c r="I1707" s="2">
        <v>6.81</v>
      </c>
      <c r="J1707" s="2">
        <v>3006</v>
      </c>
      <c r="K1707" s="7" t="str">
        <f>IF(COUNTIF(Table1[Customer ID],Table1[[#This Row],[Customer ID]])&gt;1,"Repeat Customer","One-Time Customer")</f>
        <v>Repeat Customer</v>
      </c>
      <c r="L1707" s="2" t="s">
        <v>2728</v>
      </c>
      <c r="M1707" s="2" t="s">
        <v>49</v>
      </c>
      <c r="N1707" s="2" t="s">
        <v>28</v>
      </c>
      <c r="O1707" s="2" t="s">
        <v>29</v>
      </c>
      <c r="P1707" s="2" t="s">
        <v>93</v>
      </c>
      <c r="Q1707" s="2" t="s">
        <v>59</v>
      </c>
      <c r="R1707" s="2" t="s">
        <v>2726</v>
      </c>
      <c r="S1707" s="2">
        <v>0.36</v>
      </c>
      <c r="T1707" s="7">
        <f>Table1[[#This Row],[Profit]]/Table1[[#This Row],[Sales]]</f>
        <v>-0.53295915050384657</v>
      </c>
      <c r="U1707" s="2" t="s">
        <v>33</v>
      </c>
      <c r="V1707" s="2" t="s">
        <v>34</v>
      </c>
      <c r="W1707" s="2" t="s">
        <v>1741</v>
      </c>
      <c r="X1707" s="2" t="s">
        <v>2729</v>
      </c>
      <c r="Y1707" s="2">
        <v>83402</v>
      </c>
      <c r="Z1707" s="10">
        <v>42045</v>
      </c>
      <c r="AA1707" s="14" t="str">
        <f>TEXT(Table1[[#This Row],[Order Date]],"mmmm")</f>
        <v>February</v>
      </c>
      <c r="AB1707" s="8" t="str">
        <f>TEXT(Table1[[#This Row],[Order Date]],"yyyy")</f>
        <v>2015</v>
      </c>
      <c r="AC1707" s="10">
        <v>42050</v>
      </c>
      <c r="AD1707" s="2">
        <v>-49.186800000000005</v>
      </c>
      <c r="AE1707" s="2">
        <v>14</v>
      </c>
      <c r="AF1707" s="2">
        <v>92.29</v>
      </c>
      <c r="AG1707" s="2">
        <v>91388</v>
      </c>
      <c r="AH1707" s="7" t="str">
        <f>IF(COUNTIF(Returns!$A$2:$A$1635,Orders!AG1707)&gt;0,"Returned","Not Returned")</f>
        <v>Not Returned</v>
      </c>
    </row>
    <row r="1708" spans="5:34" ht="12.75" customHeight="1" thickTop="1" thickBot="1" x14ac:dyDescent="0.3">
      <c r="E1708" s="11">
        <v>25665</v>
      </c>
      <c r="F1708" s="12" t="s">
        <v>106</v>
      </c>
      <c r="G1708" s="12">
        <v>0.09</v>
      </c>
      <c r="H1708" s="12">
        <v>20.98</v>
      </c>
      <c r="I1708" s="12">
        <v>53.03</v>
      </c>
      <c r="J1708" s="12">
        <v>3006</v>
      </c>
      <c r="K1708" s="7" t="str">
        <f>IF(COUNTIF(Table1[Customer ID],Table1[[#This Row],[Customer ID]])&gt;1,"Repeat Customer","One-Time Customer")</f>
        <v>Repeat Customer</v>
      </c>
      <c r="L1708" s="12" t="s">
        <v>2728</v>
      </c>
      <c r="M1708" s="12" t="s">
        <v>39</v>
      </c>
      <c r="N1708" s="12" t="s">
        <v>28</v>
      </c>
      <c r="O1708" s="12" t="s">
        <v>29</v>
      </c>
      <c r="P1708" s="12" t="s">
        <v>141</v>
      </c>
      <c r="Q1708" s="12" t="s">
        <v>43</v>
      </c>
      <c r="R1708" s="12" t="s">
        <v>617</v>
      </c>
      <c r="S1708" s="12">
        <v>0.78</v>
      </c>
      <c r="T1708" s="7">
        <f>Table1[[#This Row],[Profit]]/Table1[[#This Row],[Sales]]</f>
        <v>-1.8561769352290678</v>
      </c>
      <c r="U1708" s="12" t="s">
        <v>33</v>
      </c>
      <c r="V1708" s="12" t="s">
        <v>34</v>
      </c>
      <c r="W1708" s="12" t="s">
        <v>1741</v>
      </c>
      <c r="X1708" s="12" t="s">
        <v>2729</v>
      </c>
      <c r="Y1708" s="12">
        <v>83402</v>
      </c>
      <c r="Z1708" s="13">
        <v>42045</v>
      </c>
      <c r="AA1708" s="14" t="str">
        <f>TEXT(Table1[[#This Row],[Order Date]],"mmmm")</f>
        <v>February</v>
      </c>
      <c r="AB1708" s="8" t="str">
        <f>TEXT(Table1[[#This Row],[Order Date]],"yyyy")</f>
        <v>2015</v>
      </c>
      <c r="AC1708" s="13">
        <v>42052</v>
      </c>
      <c r="AD1708" s="12">
        <v>-152.7448</v>
      </c>
      <c r="AE1708" s="12">
        <v>3</v>
      </c>
      <c r="AF1708" s="12">
        <v>82.29</v>
      </c>
      <c r="AG1708" s="12">
        <v>91388</v>
      </c>
      <c r="AH1708" s="7" t="str">
        <f>IF(COUNTIF(Returns!$A$2:$A$1635,Orders!AG1708)&gt;0,"Returned","Not Returned")</f>
        <v>Not Returned</v>
      </c>
    </row>
    <row r="1709" spans="5:34" ht="12.75" customHeight="1" thickTop="1" thickBot="1" x14ac:dyDescent="0.3">
      <c r="E1709" s="9">
        <v>23627</v>
      </c>
      <c r="F1709" s="2" t="s">
        <v>47</v>
      </c>
      <c r="G1709" s="2">
        <v>0.05</v>
      </c>
      <c r="H1709" s="2">
        <v>9.99</v>
      </c>
      <c r="I1709" s="2">
        <v>4.78</v>
      </c>
      <c r="J1709" s="2">
        <v>3008</v>
      </c>
      <c r="K1709" s="7" t="str">
        <f>IF(COUNTIF(Table1[Customer ID],Table1[[#This Row],[Customer ID]])&gt;1,"Repeat Customer","One-Time Customer")</f>
        <v>Repeat Customer</v>
      </c>
      <c r="L1709" s="2" t="s">
        <v>2730</v>
      </c>
      <c r="M1709" s="2" t="s">
        <v>49</v>
      </c>
      <c r="N1709" s="2" t="s">
        <v>40</v>
      </c>
      <c r="O1709" s="2" t="s">
        <v>29</v>
      </c>
      <c r="P1709" s="2" t="s">
        <v>93</v>
      </c>
      <c r="Q1709" s="2" t="s">
        <v>59</v>
      </c>
      <c r="R1709" s="2" t="s">
        <v>1811</v>
      </c>
      <c r="S1709" s="2">
        <v>0.4</v>
      </c>
      <c r="T1709" s="7">
        <f>Table1[[#This Row],[Profit]]/Table1[[#This Row],[Sales]]</f>
        <v>0.20307813345134482</v>
      </c>
      <c r="U1709" s="2" t="s">
        <v>33</v>
      </c>
      <c r="V1709" s="2" t="s">
        <v>61</v>
      </c>
      <c r="W1709" s="2" t="s">
        <v>62</v>
      </c>
      <c r="X1709" s="2" t="s">
        <v>2731</v>
      </c>
      <c r="Y1709" s="2">
        <v>55343</v>
      </c>
      <c r="Z1709" s="10">
        <v>42069</v>
      </c>
      <c r="AA1709" s="14" t="str">
        <f>TEXT(Table1[[#This Row],[Order Date]],"mmmm")</f>
        <v>March</v>
      </c>
      <c r="AB1709" s="8" t="str">
        <f>TEXT(Table1[[#This Row],[Order Date]],"yyyy")</f>
        <v>2015</v>
      </c>
      <c r="AC1709" s="10">
        <v>42070</v>
      </c>
      <c r="AD1709" s="2">
        <v>41.3</v>
      </c>
      <c r="AE1709" s="2">
        <v>20</v>
      </c>
      <c r="AF1709" s="2">
        <v>203.37</v>
      </c>
      <c r="AG1709" s="2">
        <v>89414</v>
      </c>
      <c r="AH1709" s="7" t="str">
        <f>IF(COUNTIF(Returns!$A$2:$A$1635,Orders!AG1709)&gt;0,"Returned","Not Returned")</f>
        <v>Not Returned</v>
      </c>
    </row>
    <row r="1710" spans="5:34" ht="12.75" customHeight="1" thickTop="1" thickBot="1" x14ac:dyDescent="0.3">
      <c r="E1710" s="11">
        <v>24908</v>
      </c>
      <c r="F1710" s="12" t="s">
        <v>25</v>
      </c>
      <c r="G1710" s="12">
        <v>0.01</v>
      </c>
      <c r="H1710" s="12">
        <v>12.28</v>
      </c>
      <c r="I1710" s="12">
        <v>6.47</v>
      </c>
      <c r="J1710" s="12">
        <v>3008</v>
      </c>
      <c r="K1710" s="7" t="str">
        <f>IF(COUNTIF(Table1[Customer ID],Table1[[#This Row],[Customer ID]])&gt;1,"Repeat Customer","One-Time Customer")</f>
        <v>Repeat Customer</v>
      </c>
      <c r="L1710" s="12" t="s">
        <v>2730</v>
      </c>
      <c r="M1710" s="12" t="s">
        <v>49</v>
      </c>
      <c r="N1710" s="12" t="s">
        <v>40</v>
      </c>
      <c r="O1710" s="12" t="s">
        <v>29</v>
      </c>
      <c r="P1710" s="12" t="s">
        <v>93</v>
      </c>
      <c r="Q1710" s="12" t="s">
        <v>59</v>
      </c>
      <c r="R1710" s="12" t="s">
        <v>2732</v>
      </c>
      <c r="S1710" s="12">
        <v>0.38</v>
      </c>
      <c r="T1710" s="7">
        <f>Table1[[#This Row],[Profit]]/Table1[[#This Row],[Sales]]</f>
        <v>0.29634009709946468</v>
      </c>
      <c r="U1710" s="12" t="s">
        <v>33</v>
      </c>
      <c r="V1710" s="12" t="s">
        <v>61</v>
      </c>
      <c r="W1710" s="12" t="s">
        <v>62</v>
      </c>
      <c r="X1710" s="12" t="s">
        <v>2731</v>
      </c>
      <c r="Y1710" s="12">
        <v>55343</v>
      </c>
      <c r="Z1710" s="13">
        <v>42166</v>
      </c>
      <c r="AA1710" s="14" t="str">
        <f>TEXT(Table1[[#This Row],[Order Date]],"mmmm")</f>
        <v>June</v>
      </c>
      <c r="AB1710" s="8" t="str">
        <f>TEXT(Table1[[#This Row],[Order Date]],"yyyy")</f>
        <v>2015</v>
      </c>
      <c r="AC1710" s="13">
        <v>42167</v>
      </c>
      <c r="AD1710" s="12">
        <v>47.61</v>
      </c>
      <c r="AE1710" s="12">
        <v>12</v>
      </c>
      <c r="AF1710" s="12">
        <v>160.66</v>
      </c>
      <c r="AG1710" s="12">
        <v>89415</v>
      </c>
      <c r="AH1710" s="7" t="str">
        <f>IF(COUNTIF(Returns!$A$2:$A$1635,Orders!AG1710)&gt;0,"Returned","Not Returned")</f>
        <v>Not Returned</v>
      </c>
    </row>
    <row r="1711" spans="5:34" ht="12.75" customHeight="1" thickTop="1" thickBot="1" x14ac:dyDescent="0.3">
      <c r="E1711" s="9">
        <v>7898</v>
      </c>
      <c r="F1711" s="2" t="s">
        <v>47</v>
      </c>
      <c r="G1711" s="2">
        <v>0.03</v>
      </c>
      <c r="H1711" s="2">
        <v>5.98</v>
      </c>
      <c r="I1711" s="2">
        <v>5.35</v>
      </c>
      <c r="J1711" s="2">
        <v>3011</v>
      </c>
      <c r="K1711" s="7" t="str">
        <f>IF(COUNTIF(Table1[Customer ID],Table1[[#This Row],[Customer ID]])&gt;1,"Repeat Customer","One-Time Customer")</f>
        <v>Repeat Customer</v>
      </c>
      <c r="L1711" s="2" t="s">
        <v>2733</v>
      </c>
      <c r="M1711" s="2" t="s">
        <v>49</v>
      </c>
      <c r="N1711" s="2" t="s">
        <v>28</v>
      </c>
      <c r="O1711" s="2" t="s">
        <v>29</v>
      </c>
      <c r="P1711" s="2" t="s">
        <v>93</v>
      </c>
      <c r="Q1711" s="2" t="s">
        <v>59</v>
      </c>
      <c r="R1711" s="2" t="s">
        <v>1437</v>
      </c>
      <c r="S1711" s="2">
        <v>0.4</v>
      </c>
      <c r="T1711" s="7">
        <f>Table1[[#This Row],[Profit]]/Table1[[#This Row],[Sales]]</f>
        <v>-0.21946208442286141</v>
      </c>
      <c r="U1711" s="2" t="s">
        <v>33</v>
      </c>
      <c r="V1711" s="2" t="s">
        <v>53</v>
      </c>
      <c r="W1711" s="2" t="s">
        <v>193</v>
      </c>
      <c r="X1711" s="2" t="s">
        <v>194</v>
      </c>
      <c r="Y1711" s="2">
        <v>2113</v>
      </c>
      <c r="Z1711" s="10">
        <v>42152</v>
      </c>
      <c r="AA1711" s="14" t="str">
        <f>TEXT(Table1[[#This Row],[Order Date]],"mmmm")</f>
        <v>May</v>
      </c>
      <c r="AB1711" s="8" t="str">
        <f>TEXT(Table1[[#This Row],[Order Date]],"yyyy")</f>
        <v>2015</v>
      </c>
      <c r="AC1711" s="10">
        <v>42153</v>
      </c>
      <c r="AD1711" s="2">
        <v>-23.5</v>
      </c>
      <c r="AE1711" s="2">
        <v>16</v>
      </c>
      <c r="AF1711" s="2">
        <v>107.08</v>
      </c>
      <c r="AG1711" s="2">
        <v>56486</v>
      </c>
      <c r="AH1711" s="7" t="str">
        <f>IF(COUNTIF(Returns!$A$2:$A$1635,Orders!AG1711)&gt;0,"Returned","Not Returned")</f>
        <v>Not Returned</v>
      </c>
    </row>
    <row r="1712" spans="5:34" ht="12.75" customHeight="1" thickTop="1" thickBot="1" x14ac:dyDescent="0.3">
      <c r="E1712" s="11">
        <v>1041</v>
      </c>
      <c r="F1712" s="12" t="s">
        <v>47</v>
      </c>
      <c r="G1712" s="12">
        <v>0.03</v>
      </c>
      <c r="H1712" s="12">
        <v>300.64999999999998</v>
      </c>
      <c r="I1712" s="12">
        <v>24.49</v>
      </c>
      <c r="J1712" s="12">
        <v>3011</v>
      </c>
      <c r="K1712" s="7" t="str">
        <f>IF(COUNTIF(Table1[Customer ID],Table1[[#This Row],[Customer ID]])&gt;1,"Repeat Customer","One-Time Customer")</f>
        <v>Repeat Customer</v>
      </c>
      <c r="L1712" s="12" t="s">
        <v>2733</v>
      </c>
      <c r="M1712" s="12" t="s">
        <v>49</v>
      </c>
      <c r="N1712" s="12" t="s">
        <v>28</v>
      </c>
      <c r="O1712" s="12" t="s">
        <v>29</v>
      </c>
      <c r="P1712" s="12" t="s">
        <v>257</v>
      </c>
      <c r="Q1712" s="12" t="s">
        <v>236</v>
      </c>
      <c r="R1712" s="12" t="s">
        <v>2734</v>
      </c>
      <c r="S1712" s="12">
        <v>0.52</v>
      </c>
      <c r="T1712" s="7">
        <f>Table1[[#This Row],[Profit]]/Table1[[#This Row],[Sales]]</f>
        <v>0.13214170168132164</v>
      </c>
      <c r="U1712" s="12" t="s">
        <v>33</v>
      </c>
      <c r="V1712" s="12" t="s">
        <v>53</v>
      </c>
      <c r="W1712" s="12" t="s">
        <v>193</v>
      </c>
      <c r="X1712" s="12" t="s">
        <v>194</v>
      </c>
      <c r="Y1712" s="12">
        <v>2113</v>
      </c>
      <c r="Z1712" s="13">
        <v>42122</v>
      </c>
      <c r="AA1712" s="14" t="str">
        <f>TEXT(Table1[[#This Row],[Order Date]],"mmmm")</f>
        <v>April</v>
      </c>
      <c r="AB1712" s="8" t="str">
        <f>TEXT(Table1[[#This Row],[Order Date]],"yyyy")</f>
        <v>2015</v>
      </c>
      <c r="AC1712" s="13">
        <v>42124</v>
      </c>
      <c r="AD1712" s="12">
        <v>1282.4959999999999</v>
      </c>
      <c r="AE1712" s="12">
        <v>32</v>
      </c>
      <c r="AF1712" s="12">
        <v>9705.4599999999991</v>
      </c>
      <c r="AG1712" s="12">
        <v>7623</v>
      </c>
      <c r="AH1712" s="7" t="str">
        <f>IF(COUNTIF(Returns!$A$2:$A$1635,Orders!AG1712)&gt;0,"Returned","Not Returned")</f>
        <v>Not Returned</v>
      </c>
    </row>
    <row r="1713" spans="5:34" ht="12.75" customHeight="1" thickTop="1" thickBot="1" x14ac:dyDescent="0.3">
      <c r="E1713" s="9">
        <v>1042</v>
      </c>
      <c r="F1713" s="2" t="s">
        <v>47</v>
      </c>
      <c r="G1713" s="2">
        <v>0.06</v>
      </c>
      <c r="H1713" s="2">
        <v>49.99</v>
      </c>
      <c r="I1713" s="2">
        <v>19.989999999999998</v>
      </c>
      <c r="J1713" s="2">
        <v>3011</v>
      </c>
      <c r="K1713" s="7" t="str">
        <f>IF(COUNTIF(Table1[Customer ID],Table1[[#This Row],[Customer ID]])&gt;1,"Repeat Customer","One-Time Customer")</f>
        <v>Repeat Customer</v>
      </c>
      <c r="L1713" s="2" t="s">
        <v>2733</v>
      </c>
      <c r="M1713" s="2" t="s">
        <v>49</v>
      </c>
      <c r="N1713" s="2" t="s">
        <v>28</v>
      </c>
      <c r="O1713" s="2" t="s">
        <v>77</v>
      </c>
      <c r="P1713" s="2" t="s">
        <v>180</v>
      </c>
      <c r="Q1713" s="2" t="s">
        <v>59</v>
      </c>
      <c r="R1713" s="2" t="s">
        <v>1731</v>
      </c>
      <c r="S1713" s="2">
        <v>0.45</v>
      </c>
      <c r="T1713" s="7">
        <f>Table1[[#This Row],[Profit]]/Table1[[#This Row],[Sales]]</f>
        <v>5.2963165965623209E-3</v>
      </c>
      <c r="U1713" s="2" t="s">
        <v>33</v>
      </c>
      <c r="V1713" s="2" t="s">
        <v>53</v>
      </c>
      <c r="W1713" s="2" t="s">
        <v>193</v>
      </c>
      <c r="X1713" s="2" t="s">
        <v>194</v>
      </c>
      <c r="Y1713" s="2">
        <v>2113</v>
      </c>
      <c r="Z1713" s="10">
        <v>42122</v>
      </c>
      <c r="AA1713" s="14" t="str">
        <f>TEXT(Table1[[#This Row],[Order Date]],"mmmm")</f>
        <v>April</v>
      </c>
      <c r="AB1713" s="8" t="str">
        <f>TEXT(Table1[[#This Row],[Order Date]],"yyyy")</f>
        <v>2015</v>
      </c>
      <c r="AC1713" s="10">
        <v>42124</v>
      </c>
      <c r="AD1713" s="2">
        <v>17.2</v>
      </c>
      <c r="AE1713" s="2">
        <v>67</v>
      </c>
      <c r="AF1713" s="2">
        <v>3247.54</v>
      </c>
      <c r="AG1713" s="2">
        <v>7623</v>
      </c>
      <c r="AH1713" s="7" t="str">
        <f>IF(COUNTIF(Returns!$A$2:$A$1635,Orders!AG1713)&gt;0,"Returned","Not Returned")</f>
        <v>Not Returned</v>
      </c>
    </row>
    <row r="1714" spans="5:34" ht="12.75" customHeight="1" thickTop="1" thickBot="1" x14ac:dyDescent="0.3">
      <c r="E1714" s="11">
        <v>1043</v>
      </c>
      <c r="F1714" s="12" t="s">
        <v>47</v>
      </c>
      <c r="G1714" s="12">
        <v>0.1</v>
      </c>
      <c r="H1714" s="12">
        <v>104.85</v>
      </c>
      <c r="I1714" s="12">
        <v>4.6500000000000004</v>
      </c>
      <c r="J1714" s="12">
        <v>3011</v>
      </c>
      <c r="K1714" s="7" t="str">
        <f>IF(COUNTIF(Table1[Customer ID],Table1[[#This Row],[Customer ID]])&gt;1,"Repeat Customer","One-Time Customer")</f>
        <v>Repeat Customer</v>
      </c>
      <c r="L1714" s="12" t="s">
        <v>2733</v>
      </c>
      <c r="M1714" s="12" t="s">
        <v>49</v>
      </c>
      <c r="N1714" s="12" t="s">
        <v>28</v>
      </c>
      <c r="O1714" s="12" t="s">
        <v>29</v>
      </c>
      <c r="P1714" s="12" t="s">
        <v>93</v>
      </c>
      <c r="Q1714" s="12" t="s">
        <v>59</v>
      </c>
      <c r="R1714" s="12" t="s">
        <v>2735</v>
      </c>
      <c r="S1714" s="12">
        <v>0.37</v>
      </c>
      <c r="T1714" s="7">
        <f>Table1[[#This Row],[Profit]]/Table1[[#This Row],[Sales]]</f>
        <v>0.21210791329534648</v>
      </c>
      <c r="U1714" s="12" t="s">
        <v>33</v>
      </c>
      <c r="V1714" s="12" t="s">
        <v>53</v>
      </c>
      <c r="W1714" s="12" t="s">
        <v>193</v>
      </c>
      <c r="X1714" s="12" t="s">
        <v>194</v>
      </c>
      <c r="Y1714" s="12">
        <v>2113</v>
      </c>
      <c r="Z1714" s="13">
        <v>42122</v>
      </c>
      <c r="AA1714" s="14" t="str">
        <f>TEXT(Table1[[#This Row],[Order Date]],"mmmm")</f>
        <v>April</v>
      </c>
      <c r="AB1714" s="8" t="str">
        <f>TEXT(Table1[[#This Row],[Order Date]],"yyyy")</f>
        <v>2015</v>
      </c>
      <c r="AC1714" s="13">
        <v>42123</v>
      </c>
      <c r="AD1714" s="12">
        <v>1184.1200000000001</v>
      </c>
      <c r="AE1714" s="12">
        <v>58</v>
      </c>
      <c r="AF1714" s="12">
        <v>5582.63</v>
      </c>
      <c r="AG1714" s="12">
        <v>7623</v>
      </c>
      <c r="AH1714" s="7" t="str">
        <f>IF(COUNTIF(Returns!$A$2:$A$1635,Orders!AG1714)&gt;0,"Returned","Not Returned")</f>
        <v>Not Returned</v>
      </c>
    </row>
    <row r="1715" spans="5:34" ht="12.75" customHeight="1" thickTop="1" thickBot="1" x14ac:dyDescent="0.3">
      <c r="E1715" s="9">
        <v>19041</v>
      </c>
      <c r="F1715" s="2" t="s">
        <v>47</v>
      </c>
      <c r="G1715" s="2">
        <v>0.03</v>
      </c>
      <c r="H1715" s="2">
        <v>300.64999999999998</v>
      </c>
      <c r="I1715" s="2">
        <v>24.49</v>
      </c>
      <c r="J1715" s="2">
        <v>3012</v>
      </c>
      <c r="K1715" s="7" t="str">
        <f>IF(COUNTIF(Table1[Customer ID],Table1[[#This Row],[Customer ID]])&gt;1,"Repeat Customer","One-Time Customer")</f>
        <v>Repeat Customer</v>
      </c>
      <c r="L1715" s="2" t="s">
        <v>2736</v>
      </c>
      <c r="M1715" s="2" t="s">
        <v>49</v>
      </c>
      <c r="N1715" s="2" t="s">
        <v>28</v>
      </c>
      <c r="O1715" s="2" t="s">
        <v>29</v>
      </c>
      <c r="P1715" s="2" t="s">
        <v>257</v>
      </c>
      <c r="Q1715" s="2" t="s">
        <v>236</v>
      </c>
      <c r="R1715" s="2" t="s">
        <v>2734</v>
      </c>
      <c r="S1715" s="2">
        <v>0.52</v>
      </c>
      <c r="T1715" s="7">
        <f>Table1[[#This Row],[Profit]]/Table1[[#This Row],[Sales]]</f>
        <v>0.60785308033432783</v>
      </c>
      <c r="U1715" s="2" t="s">
        <v>33</v>
      </c>
      <c r="V1715" s="2" t="s">
        <v>53</v>
      </c>
      <c r="W1715" s="2" t="s">
        <v>71</v>
      </c>
      <c r="X1715" s="2" t="s">
        <v>2737</v>
      </c>
      <c r="Y1715" s="2">
        <v>14609</v>
      </c>
      <c r="Z1715" s="10">
        <v>42122</v>
      </c>
      <c r="AA1715" s="14" t="str">
        <f>TEXT(Table1[[#This Row],[Order Date]],"mmmm")</f>
        <v>April</v>
      </c>
      <c r="AB1715" s="8" t="str">
        <f>TEXT(Table1[[#This Row],[Order Date]],"yyyy")</f>
        <v>2015</v>
      </c>
      <c r="AC1715" s="10">
        <v>42124</v>
      </c>
      <c r="AD1715" s="2">
        <v>1474.8703999999998</v>
      </c>
      <c r="AE1715" s="2">
        <v>8</v>
      </c>
      <c r="AF1715" s="2">
        <v>2426.36</v>
      </c>
      <c r="AG1715" s="2">
        <v>86346</v>
      </c>
      <c r="AH1715" s="7" t="str">
        <f>IF(COUNTIF(Returns!$A$2:$A$1635,Orders!AG1715)&gt;0,"Returned","Not Returned")</f>
        <v>Not Returned</v>
      </c>
    </row>
    <row r="1716" spans="5:34" ht="12.75" customHeight="1" thickTop="1" thickBot="1" x14ac:dyDescent="0.3">
      <c r="E1716" s="11">
        <v>19042</v>
      </c>
      <c r="F1716" s="12" t="s">
        <v>47</v>
      </c>
      <c r="G1716" s="12">
        <v>0.06</v>
      </c>
      <c r="H1716" s="12">
        <v>49.99</v>
      </c>
      <c r="I1716" s="12">
        <v>19.989999999999998</v>
      </c>
      <c r="J1716" s="12">
        <v>3012</v>
      </c>
      <c r="K1716" s="7" t="str">
        <f>IF(COUNTIF(Table1[Customer ID],Table1[[#This Row],[Customer ID]])&gt;1,"Repeat Customer","One-Time Customer")</f>
        <v>Repeat Customer</v>
      </c>
      <c r="L1716" s="12" t="s">
        <v>2736</v>
      </c>
      <c r="M1716" s="12" t="s">
        <v>49</v>
      </c>
      <c r="N1716" s="12" t="s">
        <v>28</v>
      </c>
      <c r="O1716" s="12" t="s">
        <v>77</v>
      </c>
      <c r="P1716" s="12" t="s">
        <v>180</v>
      </c>
      <c r="Q1716" s="12" t="s">
        <v>59</v>
      </c>
      <c r="R1716" s="12" t="s">
        <v>1731</v>
      </c>
      <c r="S1716" s="12">
        <v>0.45</v>
      </c>
      <c r="T1716" s="7">
        <f>Table1[[#This Row],[Profit]]/Table1[[#This Row],[Sales]]</f>
        <v>2.400485436893204E-2</v>
      </c>
      <c r="U1716" s="12" t="s">
        <v>33</v>
      </c>
      <c r="V1716" s="12" t="s">
        <v>53</v>
      </c>
      <c r="W1716" s="12" t="s">
        <v>71</v>
      </c>
      <c r="X1716" s="12" t="s">
        <v>2737</v>
      </c>
      <c r="Y1716" s="12">
        <v>14609</v>
      </c>
      <c r="Z1716" s="13">
        <v>42122</v>
      </c>
      <c r="AA1716" s="14" t="str">
        <f>TEXT(Table1[[#This Row],[Order Date]],"mmmm")</f>
        <v>April</v>
      </c>
      <c r="AB1716" s="8" t="str">
        <f>TEXT(Table1[[#This Row],[Order Date]],"yyyy")</f>
        <v>2015</v>
      </c>
      <c r="AC1716" s="13">
        <v>42124</v>
      </c>
      <c r="AD1716" s="12">
        <v>19.78</v>
      </c>
      <c r="AE1716" s="12">
        <v>17</v>
      </c>
      <c r="AF1716" s="12">
        <v>824</v>
      </c>
      <c r="AG1716" s="12">
        <v>86346</v>
      </c>
      <c r="AH1716" s="7" t="str">
        <f>IF(COUNTIF(Returns!$A$2:$A$1635,Orders!AG1716)&gt;0,"Returned","Not Returned")</f>
        <v>Not Returned</v>
      </c>
    </row>
    <row r="1717" spans="5:34" ht="12.75" customHeight="1" thickTop="1" thickBot="1" x14ac:dyDescent="0.3">
      <c r="E1717" s="9">
        <v>19043</v>
      </c>
      <c r="F1717" s="2" t="s">
        <v>47</v>
      </c>
      <c r="G1717" s="2">
        <v>0.1</v>
      </c>
      <c r="H1717" s="2">
        <v>104.85</v>
      </c>
      <c r="I1717" s="2">
        <v>4.6500000000000004</v>
      </c>
      <c r="J1717" s="2">
        <v>3012</v>
      </c>
      <c r="K1717" s="7" t="str">
        <f>IF(COUNTIF(Table1[Customer ID],Table1[[#This Row],[Customer ID]])&gt;1,"Repeat Customer","One-Time Customer")</f>
        <v>Repeat Customer</v>
      </c>
      <c r="L1717" s="2" t="s">
        <v>2736</v>
      </c>
      <c r="M1717" s="2" t="s">
        <v>49</v>
      </c>
      <c r="N1717" s="2" t="s">
        <v>28</v>
      </c>
      <c r="O1717" s="2" t="s">
        <v>29</v>
      </c>
      <c r="P1717" s="2" t="s">
        <v>93</v>
      </c>
      <c r="Q1717" s="2" t="s">
        <v>59</v>
      </c>
      <c r="R1717" s="2" t="s">
        <v>2735</v>
      </c>
      <c r="S1717" s="2">
        <v>0.37</v>
      </c>
      <c r="T1717" s="7">
        <f>Table1[[#This Row],[Profit]]/Table1[[#This Row],[Sales]]</f>
        <v>0.69</v>
      </c>
      <c r="U1717" s="2" t="s">
        <v>33</v>
      </c>
      <c r="V1717" s="2" t="s">
        <v>53</v>
      </c>
      <c r="W1717" s="2" t="s">
        <v>71</v>
      </c>
      <c r="X1717" s="2" t="s">
        <v>2737</v>
      </c>
      <c r="Y1717" s="2">
        <v>14609</v>
      </c>
      <c r="Z1717" s="10">
        <v>42122</v>
      </c>
      <c r="AA1717" s="14" t="str">
        <f>TEXT(Table1[[#This Row],[Order Date]],"mmmm")</f>
        <v>April</v>
      </c>
      <c r="AB1717" s="8" t="str">
        <f>TEXT(Table1[[#This Row],[Order Date]],"yyyy")</f>
        <v>2015</v>
      </c>
      <c r="AC1717" s="10">
        <v>42123</v>
      </c>
      <c r="AD1717" s="2">
        <v>929.7956999999999</v>
      </c>
      <c r="AE1717" s="2">
        <v>14</v>
      </c>
      <c r="AF1717" s="2">
        <v>1347.53</v>
      </c>
      <c r="AG1717" s="2">
        <v>86346</v>
      </c>
      <c r="AH1717" s="7" t="str">
        <f>IF(COUNTIF(Returns!$A$2:$A$1635,Orders!AG1717)&gt;0,"Returned","Not Returned")</f>
        <v>Not Returned</v>
      </c>
    </row>
    <row r="1718" spans="5:34" ht="12.75" customHeight="1" thickTop="1" thickBot="1" x14ac:dyDescent="0.3">
      <c r="E1718" s="11">
        <v>22064</v>
      </c>
      <c r="F1718" s="12" t="s">
        <v>47</v>
      </c>
      <c r="G1718" s="12">
        <v>0.01</v>
      </c>
      <c r="H1718" s="12">
        <v>5.58</v>
      </c>
      <c r="I1718" s="12">
        <v>5.3</v>
      </c>
      <c r="J1718" s="12">
        <v>3017</v>
      </c>
      <c r="K1718" s="7" t="str">
        <f>IF(COUNTIF(Table1[Customer ID],Table1[[#This Row],[Customer ID]])&gt;1,"Repeat Customer","One-Time Customer")</f>
        <v>Repeat Customer</v>
      </c>
      <c r="L1718" s="12" t="s">
        <v>2738</v>
      </c>
      <c r="M1718" s="12" t="s">
        <v>49</v>
      </c>
      <c r="N1718" s="12" t="s">
        <v>28</v>
      </c>
      <c r="O1718" s="12" t="s">
        <v>29</v>
      </c>
      <c r="P1718" s="12" t="s">
        <v>69</v>
      </c>
      <c r="Q1718" s="12" t="s">
        <v>59</v>
      </c>
      <c r="R1718" s="12" t="s">
        <v>377</v>
      </c>
      <c r="S1718" s="12">
        <v>0.35</v>
      </c>
      <c r="T1718" s="7">
        <f>Table1[[#This Row],[Profit]]/Table1[[#This Row],[Sales]]</f>
        <v>-0.64964157706093184</v>
      </c>
      <c r="U1718" s="12" t="s">
        <v>33</v>
      </c>
      <c r="V1718" s="12" t="s">
        <v>34</v>
      </c>
      <c r="W1718" s="12" t="s">
        <v>45</v>
      </c>
      <c r="X1718" s="12" t="s">
        <v>2739</v>
      </c>
      <c r="Y1718" s="12">
        <v>92024</v>
      </c>
      <c r="Z1718" s="13">
        <v>42013</v>
      </c>
      <c r="AA1718" s="14" t="str">
        <f>TEXT(Table1[[#This Row],[Order Date]],"mmmm")</f>
        <v>January</v>
      </c>
      <c r="AB1718" s="8" t="str">
        <f>TEXT(Table1[[#This Row],[Order Date]],"yyyy")</f>
        <v>2015</v>
      </c>
      <c r="AC1718" s="13">
        <v>42014</v>
      </c>
      <c r="AD1718" s="12">
        <v>-7.25</v>
      </c>
      <c r="AE1718" s="12">
        <v>1</v>
      </c>
      <c r="AF1718" s="12">
        <v>11.16</v>
      </c>
      <c r="AG1718" s="12">
        <v>89071</v>
      </c>
      <c r="AH1718" s="7" t="str">
        <f>IF(COUNTIF(Returns!$A$2:$A$1635,Orders!AG1718)&gt;0,"Returned","Not Returned")</f>
        <v>Not Returned</v>
      </c>
    </row>
    <row r="1719" spans="5:34" ht="12.75" customHeight="1" thickTop="1" thickBot="1" x14ac:dyDescent="0.3">
      <c r="E1719" s="9">
        <v>22065</v>
      </c>
      <c r="F1719" s="2" t="s">
        <v>47</v>
      </c>
      <c r="G1719" s="2">
        <v>0.03</v>
      </c>
      <c r="H1719" s="2">
        <v>3.98</v>
      </c>
      <c r="I1719" s="2">
        <v>0.7</v>
      </c>
      <c r="J1719" s="2">
        <v>3017</v>
      </c>
      <c r="K1719" s="7" t="str">
        <f>IF(COUNTIF(Table1[Customer ID],Table1[[#This Row],[Customer ID]])&gt;1,"Repeat Customer","One-Time Customer")</f>
        <v>Repeat Customer</v>
      </c>
      <c r="L1719" s="2" t="s">
        <v>2738</v>
      </c>
      <c r="M1719" s="2" t="s">
        <v>49</v>
      </c>
      <c r="N1719" s="2" t="s">
        <v>28</v>
      </c>
      <c r="O1719" s="2" t="s">
        <v>29</v>
      </c>
      <c r="P1719" s="2" t="s">
        <v>30</v>
      </c>
      <c r="Q1719" s="2" t="s">
        <v>31</v>
      </c>
      <c r="R1719" s="2" t="s">
        <v>2740</v>
      </c>
      <c r="S1719" s="2">
        <v>0.52</v>
      </c>
      <c r="T1719" s="7">
        <f>Table1[[#This Row],[Profit]]/Table1[[#This Row],[Sales]]</f>
        <v>0.69</v>
      </c>
      <c r="U1719" s="2" t="s">
        <v>33</v>
      </c>
      <c r="V1719" s="2" t="s">
        <v>34</v>
      </c>
      <c r="W1719" s="2" t="s">
        <v>45</v>
      </c>
      <c r="X1719" s="2" t="s">
        <v>2739</v>
      </c>
      <c r="Y1719" s="2">
        <v>92024</v>
      </c>
      <c r="Z1719" s="10">
        <v>42013</v>
      </c>
      <c r="AA1719" s="14" t="str">
        <f>TEXT(Table1[[#This Row],[Order Date]],"mmmm")</f>
        <v>January</v>
      </c>
      <c r="AB1719" s="8" t="str">
        <f>TEXT(Table1[[#This Row],[Order Date]],"yyyy")</f>
        <v>2015</v>
      </c>
      <c r="AC1719" s="10">
        <v>42014</v>
      </c>
      <c r="AD1719" s="2">
        <v>31.201799999999995</v>
      </c>
      <c r="AE1719" s="2">
        <v>11</v>
      </c>
      <c r="AF1719" s="2">
        <v>45.22</v>
      </c>
      <c r="AG1719" s="2">
        <v>89071</v>
      </c>
      <c r="AH1719" s="7" t="str">
        <f>IF(COUNTIF(Returns!$A$2:$A$1635,Orders!AG1719)&gt;0,"Returned","Not Returned")</f>
        <v>Not Returned</v>
      </c>
    </row>
    <row r="1720" spans="5:34" ht="12.75" customHeight="1" thickTop="1" thickBot="1" x14ac:dyDescent="0.3">
      <c r="E1720" s="11">
        <v>18950</v>
      </c>
      <c r="F1720" s="12" t="s">
        <v>106</v>
      </c>
      <c r="G1720" s="12">
        <v>0.01</v>
      </c>
      <c r="H1720" s="12">
        <v>4.9800000000000004</v>
      </c>
      <c r="I1720" s="12">
        <v>4.75</v>
      </c>
      <c r="J1720" s="12">
        <v>3035</v>
      </c>
      <c r="K1720" s="7" t="str">
        <f>IF(COUNTIF(Table1[Customer ID],Table1[[#This Row],[Customer ID]])&gt;1,"Repeat Customer","One-Time Customer")</f>
        <v>Repeat Customer</v>
      </c>
      <c r="L1720" s="12" t="s">
        <v>2741</v>
      </c>
      <c r="M1720" s="12" t="s">
        <v>49</v>
      </c>
      <c r="N1720" s="12" t="s">
        <v>40</v>
      </c>
      <c r="O1720" s="12" t="s">
        <v>29</v>
      </c>
      <c r="P1720" s="12" t="s">
        <v>93</v>
      </c>
      <c r="Q1720" s="12" t="s">
        <v>59</v>
      </c>
      <c r="R1720" s="12" t="s">
        <v>2742</v>
      </c>
      <c r="S1720" s="12">
        <v>0.36</v>
      </c>
      <c r="T1720" s="7">
        <f>Table1[[#This Row],[Profit]]/Table1[[#This Row],[Sales]]</f>
        <v>-1.4339769506895901</v>
      </c>
      <c r="U1720" s="12" t="s">
        <v>33</v>
      </c>
      <c r="V1720" s="12" t="s">
        <v>61</v>
      </c>
      <c r="W1720" s="12" t="s">
        <v>178</v>
      </c>
      <c r="X1720" s="12" t="s">
        <v>2743</v>
      </c>
      <c r="Y1720" s="12">
        <v>60148</v>
      </c>
      <c r="Z1720" s="13">
        <v>42019</v>
      </c>
      <c r="AA1720" s="14" t="str">
        <f>TEXT(Table1[[#This Row],[Order Date]],"mmmm")</f>
        <v>January</v>
      </c>
      <c r="AB1720" s="8" t="str">
        <f>TEXT(Table1[[#This Row],[Order Date]],"yyyy")</f>
        <v>2015</v>
      </c>
      <c r="AC1720" s="13">
        <v>42024</v>
      </c>
      <c r="AD1720" s="12">
        <v>-75.900400000000005</v>
      </c>
      <c r="AE1720" s="12">
        <v>10</v>
      </c>
      <c r="AF1720" s="12">
        <v>52.93</v>
      </c>
      <c r="AG1720" s="12">
        <v>89128</v>
      </c>
      <c r="AH1720" s="7" t="str">
        <f>IF(COUNTIF(Returns!$A$2:$A$1635,Orders!AG1720)&gt;0,"Returned","Not Returned")</f>
        <v>Not Returned</v>
      </c>
    </row>
    <row r="1721" spans="5:34" ht="12.75" customHeight="1" thickTop="1" thickBot="1" x14ac:dyDescent="0.3">
      <c r="E1721" s="9">
        <v>18951</v>
      </c>
      <c r="F1721" s="2" t="s">
        <v>106</v>
      </c>
      <c r="G1721" s="2">
        <v>0.04</v>
      </c>
      <c r="H1721" s="2">
        <v>6.35</v>
      </c>
      <c r="I1721" s="2">
        <v>1.02</v>
      </c>
      <c r="J1721" s="2">
        <v>3035</v>
      </c>
      <c r="K1721" s="7" t="str">
        <f>IF(COUNTIF(Table1[Customer ID],Table1[[#This Row],[Customer ID]])&gt;1,"Repeat Customer","One-Time Customer")</f>
        <v>Repeat Customer</v>
      </c>
      <c r="L1721" s="2" t="s">
        <v>2741</v>
      </c>
      <c r="M1721" s="2" t="s">
        <v>49</v>
      </c>
      <c r="N1721" s="2" t="s">
        <v>40</v>
      </c>
      <c r="O1721" s="2" t="s">
        <v>29</v>
      </c>
      <c r="P1721" s="2" t="s">
        <v>93</v>
      </c>
      <c r="Q1721" s="2" t="s">
        <v>31</v>
      </c>
      <c r="R1721" s="2" t="s">
        <v>887</v>
      </c>
      <c r="S1721" s="2">
        <v>0.39</v>
      </c>
      <c r="T1721" s="7">
        <f>Table1[[#This Row],[Profit]]/Table1[[#This Row],[Sales]]</f>
        <v>0.69</v>
      </c>
      <c r="U1721" s="2" t="s">
        <v>33</v>
      </c>
      <c r="V1721" s="2" t="s">
        <v>61</v>
      </c>
      <c r="W1721" s="2" t="s">
        <v>178</v>
      </c>
      <c r="X1721" s="2" t="s">
        <v>2743</v>
      </c>
      <c r="Y1721" s="2">
        <v>60148</v>
      </c>
      <c r="Z1721" s="10">
        <v>42019</v>
      </c>
      <c r="AA1721" s="14" t="str">
        <f>TEXT(Table1[[#This Row],[Order Date]],"mmmm")</f>
        <v>January</v>
      </c>
      <c r="AB1721" s="8" t="str">
        <f>TEXT(Table1[[#This Row],[Order Date]],"yyyy")</f>
        <v>2015</v>
      </c>
      <c r="AC1721" s="10">
        <v>42024</v>
      </c>
      <c r="AD1721" s="2">
        <v>52.170899999999996</v>
      </c>
      <c r="AE1721" s="2">
        <v>12</v>
      </c>
      <c r="AF1721" s="2">
        <v>75.61</v>
      </c>
      <c r="AG1721" s="2">
        <v>89128</v>
      </c>
      <c r="AH1721" s="7" t="str">
        <f>IF(COUNTIF(Returns!$A$2:$A$1635,Orders!AG1721)&gt;0,"Returned","Not Returned")</f>
        <v>Not Returned</v>
      </c>
    </row>
    <row r="1722" spans="5:34" ht="12.75" customHeight="1" thickTop="1" thickBot="1" x14ac:dyDescent="0.3">
      <c r="E1722" s="11">
        <v>19849</v>
      </c>
      <c r="F1722" s="12" t="s">
        <v>37</v>
      </c>
      <c r="G1722" s="12">
        <v>0.02</v>
      </c>
      <c r="H1722" s="12">
        <v>12.99</v>
      </c>
      <c r="I1722" s="12">
        <v>14.37</v>
      </c>
      <c r="J1722" s="12">
        <v>3036</v>
      </c>
      <c r="K1722" s="7" t="str">
        <f>IF(COUNTIF(Table1[Customer ID],Table1[[#This Row],[Customer ID]])&gt;1,"Repeat Customer","One-Time Customer")</f>
        <v>Repeat Customer</v>
      </c>
      <c r="L1722" s="12" t="s">
        <v>2744</v>
      </c>
      <c r="M1722" s="12" t="s">
        <v>49</v>
      </c>
      <c r="N1722" s="12" t="s">
        <v>40</v>
      </c>
      <c r="O1722" s="12" t="s">
        <v>41</v>
      </c>
      <c r="P1722" s="12" t="s">
        <v>50</v>
      </c>
      <c r="Q1722" s="12" t="s">
        <v>236</v>
      </c>
      <c r="R1722" s="12" t="s">
        <v>568</v>
      </c>
      <c r="S1722" s="12">
        <v>0.73</v>
      </c>
      <c r="T1722" s="7">
        <f>Table1[[#This Row],[Profit]]/Table1[[#This Row],[Sales]]</f>
        <v>-2.3633944411590777</v>
      </c>
      <c r="U1722" s="12" t="s">
        <v>33</v>
      </c>
      <c r="V1722" s="12" t="s">
        <v>61</v>
      </c>
      <c r="W1722" s="12" t="s">
        <v>2659</v>
      </c>
      <c r="X1722" s="12" t="s">
        <v>2745</v>
      </c>
      <c r="Y1722" s="12">
        <v>58554</v>
      </c>
      <c r="Z1722" s="13">
        <v>42020</v>
      </c>
      <c r="AA1722" s="14" t="str">
        <f>TEXT(Table1[[#This Row],[Order Date]],"mmmm")</f>
        <v>January</v>
      </c>
      <c r="AB1722" s="8" t="str">
        <f>TEXT(Table1[[#This Row],[Order Date]],"yyyy")</f>
        <v>2015</v>
      </c>
      <c r="AC1722" s="13">
        <v>42022</v>
      </c>
      <c r="AD1722" s="12">
        <v>-159.86000000000001</v>
      </c>
      <c r="AE1722" s="12">
        <v>5</v>
      </c>
      <c r="AF1722" s="12">
        <v>67.64</v>
      </c>
      <c r="AG1722" s="12">
        <v>89129</v>
      </c>
      <c r="AH1722" s="7" t="str">
        <f>IF(COUNTIF(Returns!$A$2:$A$1635,Orders!AG1722)&gt;0,"Returned","Not Returned")</f>
        <v>Not Returned</v>
      </c>
    </row>
    <row r="1723" spans="5:34" ht="12.75" customHeight="1" thickTop="1" thickBot="1" x14ac:dyDescent="0.3">
      <c r="E1723" s="9">
        <v>19850</v>
      </c>
      <c r="F1723" s="2" t="s">
        <v>37</v>
      </c>
      <c r="G1723" s="2">
        <v>0.05</v>
      </c>
      <c r="H1723" s="2">
        <v>35.44</v>
      </c>
      <c r="I1723" s="2">
        <v>7.5</v>
      </c>
      <c r="J1723" s="2">
        <v>3036</v>
      </c>
      <c r="K1723" s="7" t="str">
        <f>IF(COUNTIF(Table1[Customer ID],Table1[[#This Row],[Customer ID]])&gt;1,"Repeat Customer","One-Time Customer")</f>
        <v>Repeat Customer</v>
      </c>
      <c r="L1723" s="2" t="s">
        <v>2744</v>
      </c>
      <c r="M1723" s="2" t="s">
        <v>49</v>
      </c>
      <c r="N1723" s="2" t="s">
        <v>40</v>
      </c>
      <c r="O1723" s="2" t="s">
        <v>29</v>
      </c>
      <c r="P1723" s="2" t="s">
        <v>93</v>
      </c>
      <c r="Q1723" s="2" t="s">
        <v>59</v>
      </c>
      <c r="R1723" s="2" t="s">
        <v>2746</v>
      </c>
      <c r="S1723" s="2">
        <v>0.38</v>
      </c>
      <c r="T1723" s="7">
        <f>Table1[[#This Row],[Profit]]/Table1[[#This Row],[Sales]]</f>
        <v>0.69</v>
      </c>
      <c r="U1723" s="2" t="s">
        <v>33</v>
      </c>
      <c r="V1723" s="2" t="s">
        <v>61</v>
      </c>
      <c r="W1723" s="2" t="s">
        <v>2659</v>
      </c>
      <c r="X1723" s="2" t="s">
        <v>2745</v>
      </c>
      <c r="Y1723" s="2">
        <v>58554</v>
      </c>
      <c r="Z1723" s="10">
        <v>42020</v>
      </c>
      <c r="AA1723" s="14" t="str">
        <f>TEXT(Table1[[#This Row],[Order Date]],"mmmm")</f>
        <v>January</v>
      </c>
      <c r="AB1723" s="8" t="str">
        <f>TEXT(Table1[[#This Row],[Order Date]],"yyyy")</f>
        <v>2015</v>
      </c>
      <c r="AC1723" s="10">
        <v>42022</v>
      </c>
      <c r="AD1723" s="2">
        <v>165.88979999999998</v>
      </c>
      <c r="AE1723" s="2">
        <v>7</v>
      </c>
      <c r="AF1723" s="2">
        <v>240.42</v>
      </c>
      <c r="AG1723" s="2">
        <v>89129</v>
      </c>
      <c r="AH1723" s="7" t="str">
        <f>IF(COUNTIF(Returns!$A$2:$A$1635,Orders!AG1723)&gt;0,"Returned","Not Returned")</f>
        <v>Not Returned</v>
      </c>
    </row>
    <row r="1724" spans="5:34" ht="12.75" customHeight="1" thickTop="1" thickBot="1" x14ac:dyDescent="0.3">
      <c r="E1724" s="11">
        <v>19851</v>
      </c>
      <c r="F1724" s="12" t="s">
        <v>37</v>
      </c>
      <c r="G1724" s="12">
        <v>0.02</v>
      </c>
      <c r="H1724" s="12">
        <v>12.98</v>
      </c>
      <c r="I1724" s="12">
        <v>3.14</v>
      </c>
      <c r="J1724" s="12">
        <v>3036</v>
      </c>
      <c r="K1724" s="7" t="str">
        <f>IF(COUNTIF(Table1[Customer ID],Table1[[#This Row],[Customer ID]])&gt;1,"Repeat Customer","One-Time Customer")</f>
        <v>Repeat Customer</v>
      </c>
      <c r="L1724" s="12" t="s">
        <v>2744</v>
      </c>
      <c r="M1724" s="12" t="s">
        <v>49</v>
      </c>
      <c r="N1724" s="12" t="s">
        <v>40</v>
      </c>
      <c r="O1724" s="12" t="s">
        <v>29</v>
      </c>
      <c r="P1724" s="12" t="s">
        <v>174</v>
      </c>
      <c r="Q1724" s="12" t="s">
        <v>51</v>
      </c>
      <c r="R1724" s="12" t="s">
        <v>175</v>
      </c>
      <c r="S1724" s="12">
        <v>0.6</v>
      </c>
      <c r="T1724" s="7">
        <f>Table1[[#This Row],[Profit]]/Table1[[#This Row],[Sales]]</f>
        <v>0.40677874186550977</v>
      </c>
      <c r="U1724" s="12" t="s">
        <v>33</v>
      </c>
      <c r="V1724" s="12" t="s">
        <v>61</v>
      </c>
      <c r="W1724" s="12" t="s">
        <v>2659</v>
      </c>
      <c r="X1724" s="12" t="s">
        <v>2745</v>
      </c>
      <c r="Y1724" s="12">
        <v>58554</v>
      </c>
      <c r="Z1724" s="13">
        <v>42020</v>
      </c>
      <c r="AA1724" s="14" t="str">
        <f>TEXT(Table1[[#This Row],[Order Date]],"mmmm")</f>
        <v>January</v>
      </c>
      <c r="AB1724" s="8" t="str">
        <f>TEXT(Table1[[#This Row],[Order Date]],"yyyy")</f>
        <v>2015</v>
      </c>
      <c r="AC1724" s="13">
        <v>42023</v>
      </c>
      <c r="AD1724" s="12">
        <v>75.010000000000005</v>
      </c>
      <c r="AE1724" s="12">
        <v>14</v>
      </c>
      <c r="AF1724" s="12">
        <v>184.4</v>
      </c>
      <c r="AG1724" s="12">
        <v>89129</v>
      </c>
      <c r="AH1724" s="7" t="str">
        <f>IF(COUNTIF(Returns!$A$2:$A$1635,Orders!AG1724)&gt;0,"Returned","Not Returned")</f>
        <v>Not Returned</v>
      </c>
    </row>
    <row r="1725" spans="5:34" ht="12.75" customHeight="1" thickTop="1" thickBot="1" x14ac:dyDescent="0.3">
      <c r="E1725" s="9">
        <v>22201</v>
      </c>
      <c r="F1725" s="2" t="s">
        <v>47</v>
      </c>
      <c r="G1725" s="2">
        <v>0.08</v>
      </c>
      <c r="H1725" s="2">
        <v>178.47</v>
      </c>
      <c r="I1725" s="2">
        <v>19.989999999999998</v>
      </c>
      <c r="J1725" s="2">
        <v>3036</v>
      </c>
      <c r="K1725" s="7" t="str">
        <f>IF(COUNTIF(Table1[Customer ID],Table1[[#This Row],[Customer ID]])&gt;1,"Repeat Customer","One-Time Customer")</f>
        <v>Repeat Customer</v>
      </c>
      <c r="L1725" s="2" t="s">
        <v>2744</v>
      </c>
      <c r="M1725" s="2" t="s">
        <v>49</v>
      </c>
      <c r="N1725" s="2" t="s">
        <v>40</v>
      </c>
      <c r="O1725" s="2" t="s">
        <v>29</v>
      </c>
      <c r="P1725" s="2" t="s">
        <v>141</v>
      </c>
      <c r="Q1725" s="2" t="s">
        <v>59</v>
      </c>
      <c r="R1725" s="2" t="s">
        <v>528</v>
      </c>
      <c r="S1725" s="2">
        <v>0.55000000000000004</v>
      </c>
      <c r="T1725" s="7">
        <f>Table1[[#This Row],[Profit]]/Table1[[#This Row],[Sales]]</f>
        <v>0.59632141945970674</v>
      </c>
      <c r="U1725" s="2" t="s">
        <v>33</v>
      </c>
      <c r="V1725" s="2" t="s">
        <v>61</v>
      </c>
      <c r="W1725" s="2" t="s">
        <v>2659</v>
      </c>
      <c r="X1725" s="2" t="s">
        <v>2745</v>
      </c>
      <c r="Y1725" s="2">
        <v>58554</v>
      </c>
      <c r="Z1725" s="10">
        <v>42076</v>
      </c>
      <c r="AA1725" s="14" t="str">
        <f>TEXT(Table1[[#This Row],[Order Date]],"mmmm")</f>
        <v>March</v>
      </c>
      <c r="AB1725" s="8" t="str">
        <f>TEXT(Table1[[#This Row],[Order Date]],"yyyy")</f>
        <v>2015</v>
      </c>
      <c r="AC1725" s="10">
        <v>42079</v>
      </c>
      <c r="AD1725" s="2">
        <v>2267.2199999999998</v>
      </c>
      <c r="AE1725" s="2">
        <v>22</v>
      </c>
      <c r="AF1725" s="2">
        <v>3802.01</v>
      </c>
      <c r="AG1725" s="2">
        <v>89130</v>
      </c>
      <c r="AH1725" s="7" t="str">
        <f>IF(COUNTIF(Returns!$A$2:$A$1635,Orders!AG1725)&gt;0,"Returned","Not Returned")</f>
        <v>Not Returned</v>
      </c>
    </row>
    <row r="1726" spans="5:34" ht="12.75" customHeight="1" thickTop="1" thickBot="1" x14ac:dyDescent="0.3">
      <c r="E1726" s="11">
        <v>19381</v>
      </c>
      <c r="F1726" s="12" t="s">
        <v>37</v>
      </c>
      <c r="G1726" s="12">
        <v>0.08</v>
      </c>
      <c r="H1726" s="12">
        <v>73.98</v>
      </c>
      <c r="I1726" s="12">
        <v>4</v>
      </c>
      <c r="J1726" s="12">
        <v>3041</v>
      </c>
      <c r="K1726" s="7" t="str">
        <f>IF(COUNTIF(Table1[Customer ID],Table1[[#This Row],[Customer ID]])&gt;1,"Repeat Customer","One-Time Customer")</f>
        <v>Repeat Customer</v>
      </c>
      <c r="L1726" s="12" t="s">
        <v>2747</v>
      </c>
      <c r="M1726" s="12" t="s">
        <v>49</v>
      </c>
      <c r="N1726" s="12" t="s">
        <v>28</v>
      </c>
      <c r="O1726" s="12" t="s">
        <v>77</v>
      </c>
      <c r="P1726" s="12" t="s">
        <v>180</v>
      </c>
      <c r="Q1726" s="12" t="s">
        <v>59</v>
      </c>
      <c r="R1726" s="12" t="s">
        <v>372</v>
      </c>
      <c r="S1726" s="12">
        <v>0.77</v>
      </c>
      <c r="T1726" s="7">
        <f>Table1[[#This Row],[Profit]]/Table1[[#This Row],[Sales]]</f>
        <v>8.2222617143534085E-2</v>
      </c>
      <c r="U1726" s="12" t="s">
        <v>33</v>
      </c>
      <c r="V1726" s="12" t="s">
        <v>61</v>
      </c>
      <c r="W1726" s="12" t="s">
        <v>183</v>
      </c>
      <c r="X1726" s="12" t="s">
        <v>2001</v>
      </c>
      <c r="Y1726" s="12">
        <v>67846</v>
      </c>
      <c r="Z1726" s="13">
        <v>42139</v>
      </c>
      <c r="AA1726" s="14" t="str">
        <f>TEXT(Table1[[#This Row],[Order Date]],"mmmm")</f>
        <v>May</v>
      </c>
      <c r="AB1726" s="8" t="str">
        <f>TEXT(Table1[[#This Row],[Order Date]],"yyyy")</f>
        <v>2015</v>
      </c>
      <c r="AC1726" s="13">
        <v>42142</v>
      </c>
      <c r="AD1726" s="12">
        <v>97.159999999999926</v>
      </c>
      <c r="AE1726" s="12">
        <v>17</v>
      </c>
      <c r="AF1726" s="12">
        <v>1181.67</v>
      </c>
      <c r="AG1726" s="12">
        <v>86102</v>
      </c>
      <c r="AH1726" s="7" t="str">
        <f>IF(COUNTIF(Returns!$A$2:$A$1635,Orders!AG1726)&gt;0,"Returned","Not Returned")</f>
        <v>Not Returned</v>
      </c>
    </row>
    <row r="1727" spans="5:34" ht="12.75" customHeight="1" thickTop="1" thickBot="1" x14ac:dyDescent="0.3">
      <c r="E1727" s="9">
        <v>19382</v>
      </c>
      <c r="F1727" s="2" t="s">
        <v>37</v>
      </c>
      <c r="G1727" s="2">
        <v>0.02</v>
      </c>
      <c r="H1727" s="2">
        <v>3.68</v>
      </c>
      <c r="I1727" s="2">
        <v>1.32</v>
      </c>
      <c r="J1727" s="2">
        <v>3041</v>
      </c>
      <c r="K1727" s="7" t="str">
        <f>IF(COUNTIF(Table1[Customer ID],Table1[[#This Row],[Customer ID]])&gt;1,"Repeat Customer","One-Time Customer")</f>
        <v>Repeat Customer</v>
      </c>
      <c r="L1727" s="2" t="s">
        <v>2747</v>
      </c>
      <c r="M1727" s="2" t="s">
        <v>49</v>
      </c>
      <c r="N1727" s="2" t="s">
        <v>28</v>
      </c>
      <c r="O1727" s="2" t="s">
        <v>29</v>
      </c>
      <c r="P1727" s="2" t="s">
        <v>174</v>
      </c>
      <c r="Q1727" s="2" t="s">
        <v>31</v>
      </c>
      <c r="R1727" s="2" t="s">
        <v>839</v>
      </c>
      <c r="S1727" s="2">
        <v>0.83</v>
      </c>
      <c r="T1727" s="7">
        <f>Table1[[#This Row],[Profit]]/Table1[[#This Row],[Sales]]</f>
        <v>-0.68994320080187099</v>
      </c>
      <c r="U1727" s="2" t="s">
        <v>33</v>
      </c>
      <c r="V1727" s="2" t="s">
        <v>61</v>
      </c>
      <c r="W1727" s="2" t="s">
        <v>183</v>
      </c>
      <c r="X1727" s="2" t="s">
        <v>2001</v>
      </c>
      <c r="Y1727" s="2">
        <v>67846</v>
      </c>
      <c r="Z1727" s="10">
        <v>42139</v>
      </c>
      <c r="AA1727" s="14" t="str">
        <f>TEXT(Table1[[#This Row],[Order Date]],"mmmm")</f>
        <v>May</v>
      </c>
      <c r="AB1727" s="8" t="str">
        <f>TEXT(Table1[[#This Row],[Order Date]],"yyyy")</f>
        <v>2015</v>
      </c>
      <c r="AC1727" s="10">
        <v>42141</v>
      </c>
      <c r="AD1727" s="2">
        <v>-20.65</v>
      </c>
      <c r="AE1727" s="2">
        <v>8</v>
      </c>
      <c r="AF1727" s="2">
        <v>29.93</v>
      </c>
      <c r="AG1727" s="2">
        <v>86102</v>
      </c>
      <c r="AH1727" s="7" t="str">
        <f>IF(COUNTIF(Returns!$A$2:$A$1635,Orders!AG1727)&gt;0,"Returned","Not Returned")</f>
        <v>Not Returned</v>
      </c>
    </row>
    <row r="1728" spans="5:34" ht="12.75" customHeight="1" thickTop="1" thickBot="1" x14ac:dyDescent="0.3">
      <c r="E1728" s="11">
        <v>20049</v>
      </c>
      <c r="F1728" s="12" t="s">
        <v>56</v>
      </c>
      <c r="G1728" s="12">
        <v>7.0000000000000007E-2</v>
      </c>
      <c r="H1728" s="12">
        <v>14.48</v>
      </c>
      <c r="I1728" s="12">
        <v>6.46</v>
      </c>
      <c r="J1728" s="12">
        <v>3042</v>
      </c>
      <c r="K1728" s="7" t="str">
        <f>IF(COUNTIF(Table1[Customer ID],Table1[[#This Row],[Customer ID]])&gt;1,"Repeat Customer","One-Time Customer")</f>
        <v>One-Time Customer</v>
      </c>
      <c r="L1728" s="12" t="s">
        <v>2748</v>
      </c>
      <c r="M1728" s="12" t="s">
        <v>49</v>
      </c>
      <c r="N1728" s="12" t="s">
        <v>58</v>
      </c>
      <c r="O1728" s="12" t="s">
        <v>29</v>
      </c>
      <c r="P1728" s="12" t="s">
        <v>109</v>
      </c>
      <c r="Q1728" s="12" t="s">
        <v>59</v>
      </c>
      <c r="R1728" s="12" t="s">
        <v>2749</v>
      </c>
      <c r="S1728" s="12">
        <v>0.38</v>
      </c>
      <c r="T1728" s="7">
        <f>Table1[[#This Row],[Profit]]/Table1[[#This Row],[Sales]]</f>
        <v>0.39610109146092337</v>
      </c>
      <c r="U1728" s="12" t="s">
        <v>33</v>
      </c>
      <c r="V1728" s="12" t="s">
        <v>61</v>
      </c>
      <c r="W1728" s="12" t="s">
        <v>183</v>
      </c>
      <c r="X1728" s="12" t="s">
        <v>2750</v>
      </c>
      <c r="Y1728" s="12">
        <v>67501</v>
      </c>
      <c r="Z1728" s="13">
        <v>42039</v>
      </c>
      <c r="AA1728" s="14" t="str">
        <f>TEXT(Table1[[#This Row],[Order Date]],"mmmm")</f>
        <v>February</v>
      </c>
      <c r="AB1728" s="8" t="str">
        <f>TEXT(Table1[[#This Row],[Order Date]],"yyyy")</f>
        <v>2015</v>
      </c>
      <c r="AC1728" s="13">
        <v>42040</v>
      </c>
      <c r="AD1728" s="12">
        <v>67.864000000000004</v>
      </c>
      <c r="AE1728" s="12">
        <v>12</v>
      </c>
      <c r="AF1728" s="12">
        <v>171.33</v>
      </c>
      <c r="AG1728" s="12">
        <v>86101</v>
      </c>
      <c r="AH1728" s="7" t="str">
        <f>IF(COUNTIF(Returns!$A$2:$A$1635,Orders!AG1728)&gt;0,"Returned","Not Returned")</f>
        <v>Not Returned</v>
      </c>
    </row>
    <row r="1729" spans="5:34" ht="12.75" customHeight="1" thickTop="1" thickBot="1" x14ac:dyDescent="0.3">
      <c r="E1729" s="9">
        <v>21475</v>
      </c>
      <c r="F1729" s="2" t="s">
        <v>25</v>
      </c>
      <c r="G1729" s="2">
        <v>0</v>
      </c>
      <c r="H1729" s="2">
        <v>6.48</v>
      </c>
      <c r="I1729" s="2">
        <v>5.19</v>
      </c>
      <c r="J1729" s="2">
        <v>3045</v>
      </c>
      <c r="K1729" s="7" t="str">
        <f>IF(COUNTIF(Table1[Customer ID],Table1[[#This Row],[Customer ID]])&gt;1,"Repeat Customer","One-Time Customer")</f>
        <v>One-Time Customer</v>
      </c>
      <c r="L1729" s="2" t="s">
        <v>2751</v>
      </c>
      <c r="M1729" s="2" t="s">
        <v>49</v>
      </c>
      <c r="N1729" s="2" t="s">
        <v>58</v>
      </c>
      <c r="O1729" s="2" t="s">
        <v>29</v>
      </c>
      <c r="P1729" s="2" t="s">
        <v>93</v>
      </c>
      <c r="Q1729" s="2" t="s">
        <v>59</v>
      </c>
      <c r="R1729" s="2" t="s">
        <v>2752</v>
      </c>
      <c r="S1729" s="2">
        <v>0.37</v>
      </c>
      <c r="T1729" s="7">
        <f>Table1[[#This Row],[Profit]]/Table1[[#This Row],[Sales]]</f>
        <v>-0.16747977153736313</v>
      </c>
      <c r="U1729" s="2" t="s">
        <v>33</v>
      </c>
      <c r="V1729" s="2" t="s">
        <v>61</v>
      </c>
      <c r="W1729" s="2" t="s">
        <v>183</v>
      </c>
      <c r="X1729" s="2" t="s">
        <v>2753</v>
      </c>
      <c r="Y1729" s="2">
        <v>66048</v>
      </c>
      <c r="Z1729" s="10">
        <v>42161</v>
      </c>
      <c r="AA1729" s="14" t="str">
        <f>TEXT(Table1[[#This Row],[Order Date]],"mmmm")</f>
        <v>June</v>
      </c>
      <c r="AB1729" s="8" t="str">
        <f>TEXT(Table1[[#This Row],[Order Date]],"yyyy")</f>
        <v>2015</v>
      </c>
      <c r="AC1729" s="10">
        <v>42162</v>
      </c>
      <c r="AD1729" s="2">
        <v>-14.074999999999999</v>
      </c>
      <c r="AE1729" s="2">
        <v>12</v>
      </c>
      <c r="AF1729" s="2">
        <v>84.04</v>
      </c>
      <c r="AG1729" s="2">
        <v>86104</v>
      </c>
      <c r="AH1729" s="7" t="str">
        <f>IF(COUNTIF(Returns!$A$2:$A$1635,Orders!AG1729)&gt;0,"Returned","Not Returned")</f>
        <v>Not Returned</v>
      </c>
    </row>
    <row r="1730" spans="5:34" ht="12.75" customHeight="1" thickTop="1" thickBot="1" x14ac:dyDescent="0.3">
      <c r="E1730" s="11">
        <v>24415</v>
      </c>
      <c r="F1730" s="12" t="s">
        <v>25</v>
      </c>
      <c r="G1730" s="12">
        <v>0.05</v>
      </c>
      <c r="H1730" s="12">
        <v>120.98</v>
      </c>
      <c r="I1730" s="12">
        <v>30</v>
      </c>
      <c r="J1730" s="12">
        <v>3046</v>
      </c>
      <c r="K1730" s="7" t="str">
        <f>IF(COUNTIF(Table1[Customer ID],Table1[[#This Row],[Customer ID]])&gt;1,"Repeat Customer","One-Time Customer")</f>
        <v>One-Time Customer</v>
      </c>
      <c r="L1730" s="12" t="s">
        <v>2754</v>
      </c>
      <c r="M1730" s="12" t="s">
        <v>39</v>
      </c>
      <c r="N1730" s="12" t="s">
        <v>58</v>
      </c>
      <c r="O1730" s="12" t="s">
        <v>41</v>
      </c>
      <c r="P1730" s="12" t="s">
        <v>42</v>
      </c>
      <c r="Q1730" s="12" t="s">
        <v>43</v>
      </c>
      <c r="R1730" s="12" t="s">
        <v>1342</v>
      </c>
      <c r="S1730" s="12">
        <v>0.64</v>
      </c>
      <c r="T1730" s="7">
        <f>Table1[[#This Row],[Profit]]/Table1[[#This Row],[Sales]]</f>
        <v>-0.31370668366127619</v>
      </c>
      <c r="U1730" s="12" t="s">
        <v>33</v>
      </c>
      <c r="V1730" s="12" t="s">
        <v>61</v>
      </c>
      <c r="W1730" s="12" t="s">
        <v>183</v>
      </c>
      <c r="X1730" s="12" t="s">
        <v>2755</v>
      </c>
      <c r="Y1730" s="12">
        <v>66209</v>
      </c>
      <c r="Z1730" s="13">
        <v>42047</v>
      </c>
      <c r="AA1730" s="14" t="str">
        <f>TEXT(Table1[[#This Row],[Order Date]],"mmmm")</f>
        <v>February</v>
      </c>
      <c r="AB1730" s="8" t="str">
        <f>TEXT(Table1[[#This Row],[Order Date]],"yyyy")</f>
        <v>2015</v>
      </c>
      <c r="AC1730" s="13">
        <v>42049</v>
      </c>
      <c r="AD1730" s="12">
        <v>-78.759200000000007</v>
      </c>
      <c r="AE1730" s="12">
        <v>2</v>
      </c>
      <c r="AF1730" s="12">
        <v>251.06</v>
      </c>
      <c r="AG1730" s="12">
        <v>86103</v>
      </c>
      <c r="AH1730" s="7" t="str">
        <f>IF(COUNTIF(Returns!$A$2:$A$1635,Orders!AG1730)&gt;0,"Returned","Not Returned")</f>
        <v>Not Returned</v>
      </c>
    </row>
    <row r="1731" spans="5:34" ht="12.75" customHeight="1" thickTop="1" thickBot="1" x14ac:dyDescent="0.3">
      <c r="E1731" s="9">
        <v>23188</v>
      </c>
      <c r="F1731" s="2" t="s">
        <v>25</v>
      </c>
      <c r="G1731" s="2">
        <v>0.06</v>
      </c>
      <c r="H1731" s="2">
        <v>276.2</v>
      </c>
      <c r="I1731" s="2">
        <v>24.49</v>
      </c>
      <c r="J1731" s="2">
        <v>3048</v>
      </c>
      <c r="K1731" s="7" t="str">
        <f>IF(COUNTIF(Table1[Customer ID],Table1[[#This Row],[Customer ID]])&gt;1,"Repeat Customer","One-Time Customer")</f>
        <v>One-Time Customer</v>
      </c>
      <c r="L1731" s="2" t="s">
        <v>2756</v>
      </c>
      <c r="M1731" s="2" t="s">
        <v>27</v>
      </c>
      <c r="N1731" s="2" t="s">
        <v>28</v>
      </c>
      <c r="O1731" s="2" t="s">
        <v>41</v>
      </c>
      <c r="P1731" s="2" t="s">
        <v>42</v>
      </c>
      <c r="Q1731" s="2" t="s">
        <v>236</v>
      </c>
      <c r="R1731" s="2" t="s">
        <v>438</v>
      </c>
      <c r="S1731" s="2"/>
      <c r="T1731" s="7">
        <f>Table1[[#This Row],[Profit]]/Table1[[#This Row],[Sales]]</f>
        <v>0.44717608482471199</v>
      </c>
      <c r="U1731" s="2" t="s">
        <v>33</v>
      </c>
      <c r="V1731" s="2" t="s">
        <v>34</v>
      </c>
      <c r="W1731" s="2" t="s">
        <v>45</v>
      </c>
      <c r="X1731" s="2" t="s">
        <v>2757</v>
      </c>
      <c r="Y1731" s="2">
        <v>94704</v>
      </c>
      <c r="Z1731" s="10">
        <v>42068</v>
      </c>
      <c r="AA1731" s="14" t="str">
        <f>TEXT(Table1[[#This Row],[Order Date]],"mmmm")</f>
        <v>March</v>
      </c>
      <c r="AB1731" s="8" t="str">
        <f>TEXT(Table1[[#This Row],[Order Date]],"yyyy")</f>
        <v>2015</v>
      </c>
      <c r="AC1731" s="10">
        <v>42070</v>
      </c>
      <c r="AD1731" s="2">
        <v>1167.3800000000001</v>
      </c>
      <c r="AE1731" s="2">
        <v>10</v>
      </c>
      <c r="AF1731" s="2">
        <v>2610.56</v>
      </c>
      <c r="AG1731" s="2">
        <v>89789</v>
      </c>
      <c r="AH1731" s="7" t="str">
        <f>IF(COUNTIF(Returns!$A$2:$A$1635,Orders!AG1731)&gt;0,"Returned","Not Returned")</f>
        <v>Not Returned</v>
      </c>
    </row>
    <row r="1732" spans="5:34" ht="12.75" customHeight="1" thickTop="1" thickBot="1" x14ac:dyDescent="0.3">
      <c r="E1732" s="11">
        <v>25904</v>
      </c>
      <c r="F1732" s="12" t="s">
        <v>56</v>
      </c>
      <c r="G1732" s="12">
        <v>0.06</v>
      </c>
      <c r="H1732" s="12">
        <v>125.99</v>
      </c>
      <c r="I1732" s="12">
        <v>2.5</v>
      </c>
      <c r="J1732" s="12">
        <v>3053</v>
      </c>
      <c r="K1732" s="7" t="str">
        <f>IF(COUNTIF(Table1[Customer ID],Table1[[#This Row],[Customer ID]])&gt;1,"Repeat Customer","One-Time Customer")</f>
        <v>One-Time Customer</v>
      </c>
      <c r="L1732" s="12" t="s">
        <v>2758</v>
      </c>
      <c r="M1732" s="12" t="s">
        <v>49</v>
      </c>
      <c r="N1732" s="12" t="s">
        <v>28</v>
      </c>
      <c r="O1732" s="12" t="s">
        <v>77</v>
      </c>
      <c r="P1732" s="12" t="s">
        <v>78</v>
      </c>
      <c r="Q1732" s="12" t="s">
        <v>59</v>
      </c>
      <c r="R1732" s="12" t="s">
        <v>1148</v>
      </c>
      <c r="S1732" s="12">
        <v>0.6</v>
      </c>
      <c r="T1732" s="7">
        <f>Table1[[#This Row],[Profit]]/Table1[[#This Row],[Sales]]</f>
        <v>0.34254532442748092</v>
      </c>
      <c r="U1732" s="12" t="s">
        <v>33</v>
      </c>
      <c r="V1732" s="12" t="s">
        <v>136</v>
      </c>
      <c r="W1732" s="12" t="s">
        <v>613</v>
      </c>
      <c r="X1732" s="12" t="s">
        <v>319</v>
      </c>
      <c r="Y1732" s="12">
        <v>42071</v>
      </c>
      <c r="Z1732" s="13">
        <v>42038</v>
      </c>
      <c r="AA1732" s="14" t="str">
        <f>TEXT(Table1[[#This Row],[Order Date]],"mmmm")</f>
        <v>February</v>
      </c>
      <c r="AB1732" s="8" t="str">
        <f>TEXT(Table1[[#This Row],[Order Date]],"yyyy")</f>
        <v>2015</v>
      </c>
      <c r="AC1732" s="13">
        <v>42040</v>
      </c>
      <c r="AD1732" s="12">
        <v>402.06599999999997</v>
      </c>
      <c r="AE1732" s="12">
        <v>11</v>
      </c>
      <c r="AF1732" s="12">
        <v>1173.76</v>
      </c>
      <c r="AG1732" s="12">
        <v>86662</v>
      </c>
      <c r="AH1732" s="7" t="str">
        <f>IF(COUNTIF(Returns!$A$2:$A$1635,Orders!AG1732)&gt;0,"Returned","Not Returned")</f>
        <v>Not Returned</v>
      </c>
    </row>
    <row r="1733" spans="5:34" ht="12.75" customHeight="1" thickTop="1" thickBot="1" x14ac:dyDescent="0.3">
      <c r="E1733" s="9">
        <v>20516</v>
      </c>
      <c r="F1733" s="2" t="s">
        <v>56</v>
      </c>
      <c r="G1733" s="2">
        <v>7.0000000000000007E-2</v>
      </c>
      <c r="H1733" s="2">
        <v>8.33</v>
      </c>
      <c r="I1733" s="2">
        <v>1.99</v>
      </c>
      <c r="J1733" s="2">
        <v>3063</v>
      </c>
      <c r="K1733" s="7" t="str">
        <f>IF(COUNTIF(Table1[Customer ID],Table1[[#This Row],[Customer ID]])&gt;1,"Repeat Customer","One-Time Customer")</f>
        <v>Repeat Customer</v>
      </c>
      <c r="L1733" s="2" t="s">
        <v>2759</v>
      </c>
      <c r="M1733" s="2" t="s">
        <v>49</v>
      </c>
      <c r="N1733" s="2" t="s">
        <v>114</v>
      </c>
      <c r="O1733" s="2" t="s">
        <v>77</v>
      </c>
      <c r="P1733" s="2" t="s">
        <v>180</v>
      </c>
      <c r="Q1733" s="2" t="s">
        <v>51</v>
      </c>
      <c r="R1733" s="2" t="s">
        <v>414</v>
      </c>
      <c r="S1733" s="2">
        <v>0.52</v>
      </c>
      <c r="T1733" s="7">
        <f>Table1[[#This Row],[Profit]]/Table1[[#This Row],[Sales]]</f>
        <v>0.23766905330151153</v>
      </c>
      <c r="U1733" s="2" t="s">
        <v>33</v>
      </c>
      <c r="V1733" s="2" t="s">
        <v>34</v>
      </c>
      <c r="W1733" s="2" t="s">
        <v>35</v>
      </c>
      <c r="X1733" s="2" t="s">
        <v>2760</v>
      </c>
      <c r="Y1733" s="2">
        <v>98034</v>
      </c>
      <c r="Z1733" s="10">
        <v>42061</v>
      </c>
      <c r="AA1733" s="14" t="str">
        <f>TEXT(Table1[[#This Row],[Order Date]],"mmmm")</f>
        <v>February</v>
      </c>
      <c r="AB1733" s="8" t="str">
        <f>TEXT(Table1[[#This Row],[Order Date]],"yyyy")</f>
        <v>2015</v>
      </c>
      <c r="AC1733" s="10">
        <v>42063</v>
      </c>
      <c r="AD1733" s="2">
        <v>11.95</v>
      </c>
      <c r="AE1733" s="2">
        <v>6</v>
      </c>
      <c r="AF1733" s="2">
        <v>50.28</v>
      </c>
      <c r="AG1733" s="2">
        <v>88447</v>
      </c>
      <c r="AH1733" s="7" t="str">
        <f>IF(COUNTIF(Returns!$A$2:$A$1635,Orders!AG1733)&gt;0,"Returned","Not Returned")</f>
        <v>Not Returned</v>
      </c>
    </row>
    <row r="1734" spans="5:34" ht="12.75" customHeight="1" thickTop="1" thickBot="1" x14ac:dyDescent="0.3">
      <c r="E1734" s="11">
        <v>20517</v>
      </c>
      <c r="F1734" s="12" t="s">
        <v>56</v>
      </c>
      <c r="G1734" s="12">
        <v>0.03</v>
      </c>
      <c r="H1734" s="12">
        <v>499.99</v>
      </c>
      <c r="I1734" s="12">
        <v>24.49</v>
      </c>
      <c r="J1734" s="12">
        <v>3063</v>
      </c>
      <c r="K1734" s="7" t="str">
        <f>IF(COUNTIF(Table1[Customer ID],Table1[[#This Row],[Customer ID]])&gt;1,"Repeat Customer","One-Time Customer")</f>
        <v>Repeat Customer</v>
      </c>
      <c r="L1734" s="12" t="s">
        <v>2759</v>
      </c>
      <c r="M1734" s="12" t="s">
        <v>49</v>
      </c>
      <c r="N1734" s="12" t="s">
        <v>114</v>
      </c>
      <c r="O1734" s="12" t="s">
        <v>77</v>
      </c>
      <c r="P1734" s="12" t="s">
        <v>587</v>
      </c>
      <c r="Q1734" s="12" t="s">
        <v>236</v>
      </c>
      <c r="R1734" s="12" t="s">
        <v>2761</v>
      </c>
      <c r="S1734" s="12">
        <v>0.36</v>
      </c>
      <c r="T1734" s="7">
        <f>Table1[[#This Row],[Profit]]/Table1[[#This Row],[Sales]]</f>
        <v>0.69</v>
      </c>
      <c r="U1734" s="12" t="s">
        <v>33</v>
      </c>
      <c r="V1734" s="12" t="s">
        <v>34</v>
      </c>
      <c r="W1734" s="12" t="s">
        <v>35</v>
      </c>
      <c r="X1734" s="12" t="s">
        <v>2760</v>
      </c>
      <c r="Y1734" s="12">
        <v>98034</v>
      </c>
      <c r="Z1734" s="13">
        <v>42061</v>
      </c>
      <c r="AA1734" s="14" t="str">
        <f>TEXT(Table1[[#This Row],[Order Date]],"mmmm")</f>
        <v>February</v>
      </c>
      <c r="AB1734" s="8" t="str">
        <f>TEXT(Table1[[#This Row],[Order Date]],"yyyy")</f>
        <v>2015</v>
      </c>
      <c r="AC1734" s="13">
        <v>42062</v>
      </c>
      <c r="AD1734" s="12">
        <v>1773.6104999999998</v>
      </c>
      <c r="AE1734" s="12">
        <v>5</v>
      </c>
      <c r="AF1734" s="12">
        <v>2570.4499999999998</v>
      </c>
      <c r="AG1734" s="12">
        <v>88447</v>
      </c>
      <c r="AH1734" s="7" t="str">
        <f>IF(COUNTIF(Returns!$A$2:$A$1635,Orders!AG1734)&gt;0,"Returned","Not Returned")</f>
        <v>Not Returned</v>
      </c>
    </row>
    <row r="1735" spans="5:34" ht="12.75" customHeight="1" thickTop="1" thickBot="1" x14ac:dyDescent="0.3">
      <c r="E1735" s="9">
        <v>19652</v>
      </c>
      <c r="F1735" s="2" t="s">
        <v>37</v>
      </c>
      <c r="G1735" s="2">
        <v>0.03</v>
      </c>
      <c r="H1735" s="2">
        <v>20.99</v>
      </c>
      <c r="I1735" s="2">
        <v>0.99</v>
      </c>
      <c r="J1735" s="2">
        <v>3063</v>
      </c>
      <c r="K1735" s="7" t="str">
        <f>IF(COUNTIF(Table1[Customer ID],Table1[[#This Row],[Customer ID]])&gt;1,"Repeat Customer","One-Time Customer")</f>
        <v>Repeat Customer</v>
      </c>
      <c r="L1735" s="2" t="s">
        <v>2759</v>
      </c>
      <c r="M1735" s="2" t="s">
        <v>49</v>
      </c>
      <c r="N1735" s="2" t="s">
        <v>114</v>
      </c>
      <c r="O1735" s="2" t="s">
        <v>77</v>
      </c>
      <c r="P1735" s="2" t="s">
        <v>78</v>
      </c>
      <c r="Q1735" s="2" t="s">
        <v>31</v>
      </c>
      <c r="R1735" s="2" t="s">
        <v>596</v>
      </c>
      <c r="S1735" s="2">
        <v>0.56999999999999995</v>
      </c>
      <c r="T1735" s="7">
        <f>Table1[[#This Row],[Profit]]/Table1[[#This Row],[Sales]]</f>
        <v>2.6324667967520646E-2</v>
      </c>
      <c r="U1735" s="2" t="s">
        <v>33</v>
      </c>
      <c r="V1735" s="2" t="s">
        <v>34</v>
      </c>
      <c r="W1735" s="2" t="s">
        <v>35</v>
      </c>
      <c r="X1735" s="2" t="s">
        <v>2760</v>
      </c>
      <c r="Y1735" s="2">
        <v>98034</v>
      </c>
      <c r="Z1735" s="10">
        <v>42148</v>
      </c>
      <c r="AA1735" s="14" t="str">
        <f>TEXT(Table1[[#This Row],[Order Date]],"mmmm")</f>
        <v>May</v>
      </c>
      <c r="AB1735" s="8" t="str">
        <f>TEXT(Table1[[#This Row],[Order Date]],"yyyy")</f>
        <v>2015</v>
      </c>
      <c r="AC1735" s="10">
        <v>42150</v>
      </c>
      <c r="AD1735" s="2">
        <v>4.1822000000000052</v>
      </c>
      <c r="AE1735" s="2">
        <v>9</v>
      </c>
      <c r="AF1735" s="2">
        <v>158.87</v>
      </c>
      <c r="AG1735" s="2">
        <v>88449</v>
      </c>
      <c r="AH1735" s="7" t="str">
        <f>IF(COUNTIF(Returns!$A$2:$A$1635,Orders!AG1735)&gt;0,"Returned","Not Returned")</f>
        <v>Not Returned</v>
      </c>
    </row>
    <row r="1736" spans="5:34" ht="12.75" customHeight="1" thickTop="1" thickBot="1" x14ac:dyDescent="0.3">
      <c r="E1736" s="11">
        <v>23811</v>
      </c>
      <c r="F1736" s="12" t="s">
        <v>106</v>
      </c>
      <c r="G1736" s="12">
        <v>0.03</v>
      </c>
      <c r="H1736" s="12">
        <v>6.45</v>
      </c>
      <c r="I1736" s="12">
        <v>1.34</v>
      </c>
      <c r="J1736" s="12">
        <v>3064</v>
      </c>
      <c r="K1736" s="7" t="str">
        <f>IF(COUNTIF(Table1[Customer ID],Table1[[#This Row],[Customer ID]])&gt;1,"Repeat Customer","One-Time Customer")</f>
        <v>One-Time Customer</v>
      </c>
      <c r="L1736" s="12" t="s">
        <v>2762</v>
      </c>
      <c r="M1736" s="12" t="s">
        <v>49</v>
      </c>
      <c r="N1736" s="12" t="s">
        <v>114</v>
      </c>
      <c r="O1736" s="12" t="s">
        <v>29</v>
      </c>
      <c r="P1736" s="12" t="s">
        <v>93</v>
      </c>
      <c r="Q1736" s="12" t="s">
        <v>31</v>
      </c>
      <c r="R1736" s="12" t="s">
        <v>2763</v>
      </c>
      <c r="S1736" s="12">
        <v>0.36</v>
      </c>
      <c r="T1736" s="7">
        <f>Table1[[#This Row],[Profit]]/Table1[[#This Row],[Sales]]</f>
        <v>0.69</v>
      </c>
      <c r="U1736" s="12" t="s">
        <v>33</v>
      </c>
      <c r="V1736" s="12" t="s">
        <v>34</v>
      </c>
      <c r="W1736" s="12" t="s">
        <v>35</v>
      </c>
      <c r="X1736" s="12" t="s">
        <v>2764</v>
      </c>
      <c r="Y1736" s="12">
        <v>98503</v>
      </c>
      <c r="Z1736" s="13">
        <v>42018</v>
      </c>
      <c r="AA1736" s="14" t="str">
        <f>TEXT(Table1[[#This Row],[Order Date]],"mmmm")</f>
        <v>January</v>
      </c>
      <c r="AB1736" s="8" t="str">
        <f>TEXT(Table1[[#This Row],[Order Date]],"yyyy")</f>
        <v>2015</v>
      </c>
      <c r="AC1736" s="13">
        <v>42023</v>
      </c>
      <c r="AD1736" s="12">
        <v>39.129899999999999</v>
      </c>
      <c r="AE1736" s="12">
        <v>9</v>
      </c>
      <c r="AF1736" s="12">
        <v>56.71</v>
      </c>
      <c r="AG1736" s="12">
        <v>88448</v>
      </c>
      <c r="AH1736" s="7" t="str">
        <f>IF(COUNTIF(Returns!$A$2:$A$1635,Orders!AG1736)&gt;0,"Returned","Not Returned")</f>
        <v>Not Returned</v>
      </c>
    </row>
    <row r="1737" spans="5:34" ht="12.75" customHeight="1" thickTop="1" thickBot="1" x14ac:dyDescent="0.3">
      <c r="E1737" s="9">
        <v>25239</v>
      </c>
      <c r="F1737" s="2" t="s">
        <v>37</v>
      </c>
      <c r="G1737" s="2">
        <v>0.06</v>
      </c>
      <c r="H1737" s="2">
        <v>355.98</v>
      </c>
      <c r="I1737" s="2">
        <v>58.92</v>
      </c>
      <c r="J1737" s="2">
        <v>3067</v>
      </c>
      <c r="K1737" s="7" t="str">
        <f>IF(COUNTIF(Table1[Customer ID],Table1[[#This Row],[Customer ID]])&gt;1,"Repeat Customer","One-Time Customer")</f>
        <v>One-Time Customer</v>
      </c>
      <c r="L1737" s="2" t="s">
        <v>2765</v>
      </c>
      <c r="M1737" s="2" t="s">
        <v>39</v>
      </c>
      <c r="N1737" s="2" t="s">
        <v>114</v>
      </c>
      <c r="O1737" s="2" t="s">
        <v>41</v>
      </c>
      <c r="P1737" s="2" t="s">
        <v>42</v>
      </c>
      <c r="Q1737" s="2" t="s">
        <v>43</v>
      </c>
      <c r="R1737" s="2" t="s">
        <v>1294</v>
      </c>
      <c r="S1737" s="2">
        <v>0.64</v>
      </c>
      <c r="T1737" s="7">
        <f>Table1[[#This Row],[Profit]]/Table1[[#This Row],[Sales]]</f>
        <v>0.32656191015477543</v>
      </c>
      <c r="U1737" s="2" t="s">
        <v>33</v>
      </c>
      <c r="V1737" s="2" t="s">
        <v>53</v>
      </c>
      <c r="W1737" s="2" t="s">
        <v>154</v>
      </c>
      <c r="X1737" s="2" t="s">
        <v>2766</v>
      </c>
      <c r="Y1737" s="2">
        <v>44515</v>
      </c>
      <c r="Z1737" s="10">
        <v>42065</v>
      </c>
      <c r="AA1737" s="14" t="str">
        <f>TEXT(Table1[[#This Row],[Order Date]],"mmmm")</f>
        <v>March</v>
      </c>
      <c r="AB1737" s="8" t="str">
        <f>TEXT(Table1[[#This Row],[Order Date]],"yyyy")</f>
        <v>2015</v>
      </c>
      <c r="AC1737" s="10">
        <v>42066</v>
      </c>
      <c r="AD1737" s="2">
        <v>1660.92</v>
      </c>
      <c r="AE1737" s="2">
        <v>14</v>
      </c>
      <c r="AF1737" s="2">
        <v>5086.08</v>
      </c>
      <c r="AG1737" s="2">
        <v>91376</v>
      </c>
      <c r="AH1737" s="7" t="str">
        <f>IF(COUNTIF(Returns!$A$2:$A$1635,Orders!AG1737)&gt;0,"Returned","Not Returned")</f>
        <v>Not Returned</v>
      </c>
    </row>
    <row r="1738" spans="5:34" ht="12.75" customHeight="1" thickTop="1" thickBot="1" x14ac:dyDescent="0.3">
      <c r="E1738" s="11">
        <v>21027</v>
      </c>
      <c r="F1738" s="12" t="s">
        <v>25</v>
      </c>
      <c r="G1738" s="12">
        <v>0.03</v>
      </c>
      <c r="H1738" s="12">
        <v>120.98</v>
      </c>
      <c r="I1738" s="12">
        <v>30</v>
      </c>
      <c r="J1738" s="12">
        <v>3069</v>
      </c>
      <c r="K1738" s="7" t="str">
        <f>IF(COUNTIF(Table1[Customer ID],Table1[[#This Row],[Customer ID]])&gt;1,"Repeat Customer","One-Time Customer")</f>
        <v>Repeat Customer</v>
      </c>
      <c r="L1738" s="12" t="s">
        <v>2767</v>
      </c>
      <c r="M1738" s="12" t="s">
        <v>39</v>
      </c>
      <c r="N1738" s="12" t="s">
        <v>114</v>
      </c>
      <c r="O1738" s="12" t="s">
        <v>41</v>
      </c>
      <c r="P1738" s="12" t="s">
        <v>42</v>
      </c>
      <c r="Q1738" s="12" t="s">
        <v>43</v>
      </c>
      <c r="R1738" s="12" t="s">
        <v>1342</v>
      </c>
      <c r="S1738" s="12">
        <v>0.64</v>
      </c>
      <c r="T1738" s="7">
        <f>Table1[[#This Row],[Profit]]/Table1[[#This Row],[Sales]]</f>
        <v>0.33678798595898546</v>
      </c>
      <c r="U1738" s="12" t="s">
        <v>33</v>
      </c>
      <c r="V1738" s="12" t="s">
        <v>61</v>
      </c>
      <c r="W1738" s="12" t="s">
        <v>62</v>
      </c>
      <c r="X1738" s="12" t="s">
        <v>2768</v>
      </c>
      <c r="Y1738" s="12">
        <v>55128</v>
      </c>
      <c r="Z1738" s="13">
        <v>42156</v>
      </c>
      <c r="AA1738" s="14" t="str">
        <f>TEXT(Table1[[#This Row],[Order Date]],"mmmm")</f>
        <v>June</v>
      </c>
      <c r="AB1738" s="8" t="str">
        <f>TEXT(Table1[[#This Row],[Order Date]],"yyyy")</f>
        <v>2015</v>
      </c>
      <c r="AC1738" s="13">
        <v>42158</v>
      </c>
      <c r="AD1738" s="12">
        <v>638.02800000000002</v>
      </c>
      <c r="AE1738" s="12">
        <v>15</v>
      </c>
      <c r="AF1738" s="12">
        <v>1894.45</v>
      </c>
      <c r="AG1738" s="12">
        <v>88191</v>
      </c>
      <c r="AH1738" s="7" t="str">
        <f>IF(COUNTIF(Returns!$A$2:$A$1635,Orders!AG1738)&gt;0,"Returned","Not Returned")</f>
        <v>Not Returned</v>
      </c>
    </row>
    <row r="1739" spans="5:34" ht="12.75" customHeight="1" thickTop="1" thickBot="1" x14ac:dyDescent="0.3">
      <c r="E1739" s="9">
        <v>21028</v>
      </c>
      <c r="F1739" s="2" t="s">
        <v>25</v>
      </c>
      <c r="G1739" s="2">
        <v>0.01</v>
      </c>
      <c r="H1739" s="2">
        <v>15.68</v>
      </c>
      <c r="I1739" s="2">
        <v>3.73</v>
      </c>
      <c r="J1739" s="2">
        <v>3069</v>
      </c>
      <c r="K1739" s="7" t="str">
        <f>IF(COUNTIF(Table1[Customer ID],Table1[[#This Row],[Customer ID]])&gt;1,"Repeat Customer","One-Time Customer")</f>
        <v>Repeat Customer</v>
      </c>
      <c r="L1739" s="2" t="s">
        <v>2767</v>
      </c>
      <c r="M1739" s="2" t="s">
        <v>49</v>
      </c>
      <c r="N1739" s="2" t="s">
        <v>114</v>
      </c>
      <c r="O1739" s="2" t="s">
        <v>41</v>
      </c>
      <c r="P1739" s="2" t="s">
        <v>50</v>
      </c>
      <c r="Q1739" s="2" t="s">
        <v>51</v>
      </c>
      <c r="R1739" s="2" t="s">
        <v>2380</v>
      </c>
      <c r="S1739" s="2">
        <v>0.46</v>
      </c>
      <c r="T1739" s="7">
        <f>Table1[[#This Row],[Profit]]/Table1[[#This Row],[Sales]]</f>
        <v>0.69</v>
      </c>
      <c r="U1739" s="2" t="s">
        <v>33</v>
      </c>
      <c r="V1739" s="2" t="s">
        <v>61</v>
      </c>
      <c r="W1739" s="2" t="s">
        <v>62</v>
      </c>
      <c r="X1739" s="2" t="s">
        <v>2768</v>
      </c>
      <c r="Y1739" s="2">
        <v>55128</v>
      </c>
      <c r="Z1739" s="10">
        <v>42156</v>
      </c>
      <c r="AA1739" s="14" t="str">
        <f>TEXT(Table1[[#This Row],[Order Date]],"mmmm")</f>
        <v>June</v>
      </c>
      <c r="AB1739" s="8" t="str">
        <f>TEXT(Table1[[#This Row],[Order Date]],"yyyy")</f>
        <v>2015</v>
      </c>
      <c r="AC1739" s="10">
        <v>42158</v>
      </c>
      <c r="AD1739" s="2">
        <v>138.49679999999998</v>
      </c>
      <c r="AE1739" s="2">
        <v>12</v>
      </c>
      <c r="AF1739" s="2">
        <v>200.72</v>
      </c>
      <c r="AG1739" s="2">
        <v>88191</v>
      </c>
      <c r="AH1739" s="7" t="str">
        <f>IF(COUNTIF(Returns!$A$2:$A$1635,Orders!AG1739)&gt;0,"Returned","Not Returned")</f>
        <v>Not Returned</v>
      </c>
    </row>
    <row r="1740" spans="5:34" ht="12.75" customHeight="1" thickTop="1" thickBot="1" x14ac:dyDescent="0.3">
      <c r="E1740" s="11">
        <v>22213</v>
      </c>
      <c r="F1740" s="12" t="s">
        <v>47</v>
      </c>
      <c r="G1740" s="12">
        <v>0.09</v>
      </c>
      <c r="H1740" s="12">
        <v>1.82</v>
      </c>
      <c r="I1740" s="12">
        <v>0.83</v>
      </c>
      <c r="J1740" s="12">
        <v>3069</v>
      </c>
      <c r="K1740" s="7" t="str">
        <f>IF(COUNTIF(Table1[Customer ID],Table1[[#This Row],[Customer ID]])&gt;1,"Repeat Customer","One-Time Customer")</f>
        <v>Repeat Customer</v>
      </c>
      <c r="L1740" s="12" t="s">
        <v>2767</v>
      </c>
      <c r="M1740" s="12" t="s">
        <v>49</v>
      </c>
      <c r="N1740" s="12" t="s">
        <v>114</v>
      </c>
      <c r="O1740" s="12" t="s">
        <v>29</v>
      </c>
      <c r="P1740" s="12" t="s">
        <v>30</v>
      </c>
      <c r="Q1740" s="12" t="s">
        <v>31</v>
      </c>
      <c r="R1740" s="12" t="s">
        <v>2769</v>
      </c>
      <c r="S1740" s="12">
        <v>0.56999999999999995</v>
      </c>
      <c r="T1740" s="7">
        <f>Table1[[#This Row],[Profit]]/Table1[[#This Row],[Sales]]</f>
        <v>-0.18288973384030419</v>
      </c>
      <c r="U1740" s="12" t="s">
        <v>33</v>
      </c>
      <c r="V1740" s="12" t="s">
        <v>61</v>
      </c>
      <c r="W1740" s="12" t="s">
        <v>62</v>
      </c>
      <c r="X1740" s="12" t="s">
        <v>2768</v>
      </c>
      <c r="Y1740" s="12">
        <v>55128</v>
      </c>
      <c r="Z1740" s="13">
        <v>42049</v>
      </c>
      <c r="AA1740" s="14" t="str">
        <f>TEXT(Table1[[#This Row],[Order Date]],"mmmm")</f>
        <v>February</v>
      </c>
      <c r="AB1740" s="8" t="str">
        <f>TEXT(Table1[[#This Row],[Order Date]],"yyyy")</f>
        <v>2015</v>
      </c>
      <c r="AC1740" s="13">
        <v>42050</v>
      </c>
      <c r="AD1740" s="12">
        <v>-6.734</v>
      </c>
      <c r="AE1740" s="12">
        <v>22</v>
      </c>
      <c r="AF1740" s="12">
        <v>36.82</v>
      </c>
      <c r="AG1740" s="12">
        <v>88192</v>
      </c>
      <c r="AH1740" s="7" t="str">
        <f>IF(COUNTIF(Returns!$A$2:$A$1635,Orders!AG1740)&gt;0,"Returned","Not Returned")</f>
        <v>Not Returned</v>
      </c>
    </row>
    <row r="1741" spans="5:34" ht="12.75" customHeight="1" thickTop="1" thickBot="1" x14ac:dyDescent="0.3">
      <c r="E1741" s="9">
        <v>2063</v>
      </c>
      <c r="F1741" s="2" t="s">
        <v>106</v>
      </c>
      <c r="G1741" s="2">
        <v>0.06</v>
      </c>
      <c r="H1741" s="2">
        <v>19.23</v>
      </c>
      <c r="I1741" s="2">
        <v>6.15</v>
      </c>
      <c r="J1741" s="2">
        <v>3075</v>
      </c>
      <c r="K1741" s="7" t="str">
        <f>IF(COUNTIF(Table1[Customer ID],Table1[[#This Row],[Customer ID]])&gt;1,"Repeat Customer","One-Time Customer")</f>
        <v>One-Time Customer</v>
      </c>
      <c r="L1741" s="2" t="s">
        <v>2770</v>
      </c>
      <c r="M1741" s="2" t="s">
        <v>49</v>
      </c>
      <c r="N1741" s="2" t="s">
        <v>28</v>
      </c>
      <c r="O1741" s="2" t="s">
        <v>41</v>
      </c>
      <c r="P1741" s="2" t="s">
        <v>50</v>
      </c>
      <c r="Q1741" s="2" t="s">
        <v>51</v>
      </c>
      <c r="R1741" s="2" t="s">
        <v>472</v>
      </c>
      <c r="S1741" s="2">
        <v>0.44</v>
      </c>
      <c r="T1741" s="7">
        <f>Table1[[#This Row],[Profit]]/Table1[[#This Row],[Sales]]</f>
        <v>-0.3</v>
      </c>
      <c r="U1741" s="2" t="s">
        <v>33</v>
      </c>
      <c r="V1741" s="2" t="s">
        <v>34</v>
      </c>
      <c r="W1741" s="2" t="s">
        <v>45</v>
      </c>
      <c r="X1741" s="2" t="s">
        <v>663</v>
      </c>
      <c r="Y1741" s="2">
        <v>90061</v>
      </c>
      <c r="Z1741" s="10">
        <v>42063</v>
      </c>
      <c r="AA1741" s="14" t="str">
        <f>TEXT(Table1[[#This Row],[Order Date]],"mmmm")</f>
        <v>February</v>
      </c>
      <c r="AB1741" s="8" t="str">
        <f>TEXT(Table1[[#This Row],[Order Date]],"yyyy")</f>
        <v>2015</v>
      </c>
      <c r="AC1741" s="10">
        <v>42063</v>
      </c>
      <c r="AD1741" s="2">
        <v>-25.38</v>
      </c>
      <c r="AE1741" s="2">
        <v>4</v>
      </c>
      <c r="AF1741" s="2">
        <v>84.6</v>
      </c>
      <c r="AG1741" s="2">
        <v>14756</v>
      </c>
      <c r="AH1741" s="7" t="str">
        <f>IF(COUNTIF(Returns!$A$2:$A$1635,Orders!AG1741)&gt;0,"Returned","Not Returned")</f>
        <v>Not Returned</v>
      </c>
    </row>
    <row r="1742" spans="5:34" ht="12.75" customHeight="1" thickTop="1" thickBot="1" x14ac:dyDescent="0.3">
      <c r="E1742" s="11">
        <v>19739</v>
      </c>
      <c r="F1742" s="12" t="s">
        <v>56</v>
      </c>
      <c r="G1742" s="12">
        <v>0</v>
      </c>
      <c r="H1742" s="12">
        <v>137.47999999999999</v>
      </c>
      <c r="I1742" s="12">
        <v>32.18</v>
      </c>
      <c r="J1742" s="12">
        <v>3076</v>
      </c>
      <c r="K1742" s="7" t="str">
        <f>IF(COUNTIF(Table1[Customer ID],Table1[[#This Row],[Customer ID]])&gt;1,"Repeat Customer","One-Time Customer")</f>
        <v>One-Time Customer</v>
      </c>
      <c r="L1742" s="12" t="s">
        <v>2771</v>
      </c>
      <c r="M1742" s="12" t="s">
        <v>39</v>
      </c>
      <c r="N1742" s="12" t="s">
        <v>58</v>
      </c>
      <c r="O1742" s="12" t="s">
        <v>41</v>
      </c>
      <c r="P1742" s="12" t="s">
        <v>191</v>
      </c>
      <c r="Q1742" s="12" t="s">
        <v>121</v>
      </c>
      <c r="R1742" s="12" t="s">
        <v>2772</v>
      </c>
      <c r="S1742" s="12">
        <v>0.78</v>
      </c>
      <c r="T1742" s="7">
        <f>Table1[[#This Row],[Profit]]/Table1[[#This Row],[Sales]]</f>
        <v>-0.68498736310025277</v>
      </c>
      <c r="U1742" s="12" t="s">
        <v>33</v>
      </c>
      <c r="V1742" s="12" t="s">
        <v>53</v>
      </c>
      <c r="W1742" s="12" t="s">
        <v>154</v>
      </c>
      <c r="X1742" s="12" t="s">
        <v>2773</v>
      </c>
      <c r="Y1742" s="12">
        <v>44224</v>
      </c>
      <c r="Z1742" s="13">
        <v>42011</v>
      </c>
      <c r="AA1742" s="14" t="str">
        <f>TEXT(Table1[[#This Row],[Order Date]],"mmmm")</f>
        <v>January</v>
      </c>
      <c r="AB1742" s="8" t="str">
        <f>TEXT(Table1[[#This Row],[Order Date]],"yyyy")</f>
        <v>2015</v>
      </c>
      <c r="AC1742" s="13">
        <v>42012</v>
      </c>
      <c r="AD1742" s="12">
        <v>-203.27</v>
      </c>
      <c r="AE1742" s="12">
        <v>2</v>
      </c>
      <c r="AF1742" s="12">
        <v>296.75</v>
      </c>
      <c r="AG1742" s="12">
        <v>88241</v>
      </c>
      <c r="AH1742" s="7" t="str">
        <f>IF(COUNTIF(Returns!$A$2:$A$1635,Orders!AG1742)&gt;0,"Returned","Not Returned")</f>
        <v>Not Returned</v>
      </c>
    </row>
    <row r="1743" spans="5:34" ht="12.75" customHeight="1" thickTop="1" thickBot="1" x14ac:dyDescent="0.3">
      <c r="E1743" s="9">
        <v>23816</v>
      </c>
      <c r="F1743" s="2" t="s">
        <v>56</v>
      </c>
      <c r="G1743" s="2">
        <v>7.0000000000000007E-2</v>
      </c>
      <c r="H1743" s="2">
        <v>300.97000000000003</v>
      </c>
      <c r="I1743" s="2">
        <v>7.18</v>
      </c>
      <c r="J1743" s="2">
        <v>3077</v>
      </c>
      <c r="K1743" s="7" t="str">
        <f>IF(COUNTIF(Table1[Customer ID],Table1[[#This Row],[Customer ID]])&gt;1,"Repeat Customer","One-Time Customer")</f>
        <v>One-Time Customer</v>
      </c>
      <c r="L1743" s="2" t="s">
        <v>2774</v>
      </c>
      <c r="M1743" s="2" t="s">
        <v>49</v>
      </c>
      <c r="N1743" s="2" t="s">
        <v>58</v>
      </c>
      <c r="O1743" s="2" t="s">
        <v>77</v>
      </c>
      <c r="P1743" s="2" t="s">
        <v>180</v>
      </c>
      <c r="Q1743" s="2" t="s">
        <v>59</v>
      </c>
      <c r="R1743" s="2" t="s">
        <v>1089</v>
      </c>
      <c r="S1743" s="2">
        <v>0.48</v>
      </c>
      <c r="T1743" s="7">
        <f>Table1[[#This Row],[Profit]]/Table1[[#This Row],[Sales]]</f>
        <v>-1.3871350051528684</v>
      </c>
      <c r="U1743" s="2" t="s">
        <v>33</v>
      </c>
      <c r="V1743" s="2" t="s">
        <v>53</v>
      </c>
      <c r="W1743" s="2" t="s">
        <v>154</v>
      </c>
      <c r="X1743" s="2" t="s">
        <v>2775</v>
      </c>
      <c r="Y1743" s="2">
        <v>44136</v>
      </c>
      <c r="Z1743" s="10">
        <v>42131</v>
      </c>
      <c r="AA1743" s="14" t="str">
        <f>TEXT(Table1[[#This Row],[Order Date]],"mmmm")</f>
        <v>May</v>
      </c>
      <c r="AB1743" s="8" t="str">
        <f>TEXT(Table1[[#This Row],[Order Date]],"yyyy")</f>
        <v>2015</v>
      </c>
      <c r="AC1743" s="10">
        <v>42133</v>
      </c>
      <c r="AD1743" s="2">
        <v>-807.59</v>
      </c>
      <c r="AE1743" s="2">
        <v>2</v>
      </c>
      <c r="AF1743" s="2">
        <v>582.20000000000005</v>
      </c>
      <c r="AG1743" s="2">
        <v>88239</v>
      </c>
      <c r="AH1743" s="7" t="str">
        <f>IF(COUNTIF(Returns!$A$2:$A$1635,Orders!AG1743)&gt;0,"Returned","Not Returned")</f>
        <v>Not Returned</v>
      </c>
    </row>
    <row r="1744" spans="5:34" ht="12.75" customHeight="1" thickTop="1" thickBot="1" x14ac:dyDescent="0.3">
      <c r="E1744" s="11">
        <v>25489</v>
      </c>
      <c r="F1744" s="12" t="s">
        <v>37</v>
      </c>
      <c r="G1744" s="12">
        <v>0.04</v>
      </c>
      <c r="H1744" s="12">
        <v>35.44</v>
      </c>
      <c r="I1744" s="12">
        <v>5.09</v>
      </c>
      <c r="J1744" s="12">
        <v>3078</v>
      </c>
      <c r="K1744" s="7" t="str">
        <f>IF(COUNTIF(Table1[Customer ID],Table1[[#This Row],[Customer ID]])&gt;1,"Repeat Customer","One-Time Customer")</f>
        <v>Repeat Customer</v>
      </c>
      <c r="L1744" s="12" t="s">
        <v>2776</v>
      </c>
      <c r="M1744" s="12" t="s">
        <v>49</v>
      </c>
      <c r="N1744" s="12" t="s">
        <v>58</v>
      </c>
      <c r="O1744" s="12" t="s">
        <v>29</v>
      </c>
      <c r="P1744" s="12" t="s">
        <v>93</v>
      </c>
      <c r="Q1744" s="12" t="s">
        <v>59</v>
      </c>
      <c r="R1744" s="12" t="s">
        <v>2777</v>
      </c>
      <c r="S1744" s="12">
        <v>0.38</v>
      </c>
      <c r="T1744" s="7">
        <f>Table1[[#This Row],[Profit]]/Table1[[#This Row],[Sales]]</f>
        <v>0.69</v>
      </c>
      <c r="U1744" s="12" t="s">
        <v>33</v>
      </c>
      <c r="V1744" s="12" t="s">
        <v>53</v>
      </c>
      <c r="W1744" s="12" t="s">
        <v>154</v>
      </c>
      <c r="X1744" s="12" t="s">
        <v>2778</v>
      </c>
      <c r="Y1744" s="12">
        <v>43615</v>
      </c>
      <c r="Z1744" s="13">
        <v>42166</v>
      </c>
      <c r="AA1744" s="14" t="str">
        <f>TEXT(Table1[[#This Row],[Order Date]],"mmmm")</f>
        <v>June</v>
      </c>
      <c r="AB1744" s="8" t="str">
        <f>TEXT(Table1[[#This Row],[Order Date]],"yyyy")</f>
        <v>2015</v>
      </c>
      <c r="AC1744" s="13">
        <v>42166</v>
      </c>
      <c r="AD1744" s="12">
        <v>118.6317</v>
      </c>
      <c r="AE1744" s="12">
        <v>5</v>
      </c>
      <c r="AF1744" s="12">
        <v>171.93</v>
      </c>
      <c r="AG1744" s="12">
        <v>88240</v>
      </c>
      <c r="AH1744" s="7" t="str">
        <f>IF(COUNTIF(Returns!$A$2:$A$1635,Orders!AG1744)&gt;0,"Returned","Not Returned")</f>
        <v>Not Returned</v>
      </c>
    </row>
    <row r="1745" spans="5:34" ht="12.75" customHeight="1" thickTop="1" thickBot="1" x14ac:dyDescent="0.3">
      <c r="E1745" s="9">
        <v>25490</v>
      </c>
      <c r="F1745" s="2" t="s">
        <v>37</v>
      </c>
      <c r="G1745" s="2">
        <v>0.08</v>
      </c>
      <c r="H1745" s="2">
        <v>3.98</v>
      </c>
      <c r="I1745" s="2">
        <v>0.7</v>
      </c>
      <c r="J1745" s="2">
        <v>3078</v>
      </c>
      <c r="K1745" s="7" t="str">
        <f>IF(COUNTIF(Table1[Customer ID],Table1[[#This Row],[Customer ID]])&gt;1,"Repeat Customer","One-Time Customer")</f>
        <v>Repeat Customer</v>
      </c>
      <c r="L1745" s="2" t="s">
        <v>2776</v>
      </c>
      <c r="M1745" s="2" t="s">
        <v>49</v>
      </c>
      <c r="N1745" s="2" t="s">
        <v>58</v>
      </c>
      <c r="O1745" s="2" t="s">
        <v>29</v>
      </c>
      <c r="P1745" s="2" t="s">
        <v>30</v>
      </c>
      <c r="Q1745" s="2" t="s">
        <v>31</v>
      </c>
      <c r="R1745" s="2" t="s">
        <v>2740</v>
      </c>
      <c r="S1745" s="2">
        <v>0.52</v>
      </c>
      <c r="T1745" s="7">
        <f>Table1[[#This Row],[Profit]]/Table1[[#This Row],[Sales]]</f>
        <v>0.66223358908780916</v>
      </c>
      <c r="U1745" s="2" t="s">
        <v>33</v>
      </c>
      <c r="V1745" s="2" t="s">
        <v>53</v>
      </c>
      <c r="W1745" s="2" t="s">
        <v>154</v>
      </c>
      <c r="X1745" s="2" t="s">
        <v>2778</v>
      </c>
      <c r="Y1745" s="2">
        <v>43615</v>
      </c>
      <c r="Z1745" s="10">
        <v>42166</v>
      </c>
      <c r="AA1745" s="14" t="str">
        <f>TEXT(Table1[[#This Row],[Order Date]],"mmmm")</f>
        <v>June</v>
      </c>
      <c r="AB1745" s="8" t="str">
        <f>TEXT(Table1[[#This Row],[Order Date]],"yyyy")</f>
        <v>2015</v>
      </c>
      <c r="AC1745" s="10">
        <v>42169</v>
      </c>
      <c r="AD1745" s="2">
        <v>23.304000000000002</v>
      </c>
      <c r="AE1745" s="2">
        <v>9</v>
      </c>
      <c r="AF1745" s="2">
        <v>35.19</v>
      </c>
      <c r="AG1745" s="2">
        <v>88240</v>
      </c>
      <c r="AH1745" s="7" t="str">
        <f>IF(COUNTIF(Returns!$A$2:$A$1635,Orders!AG1745)&gt;0,"Returned","Not Returned")</f>
        <v>Not Returned</v>
      </c>
    </row>
    <row r="1746" spans="5:34" ht="12.75" customHeight="1" thickTop="1" thickBot="1" x14ac:dyDescent="0.3">
      <c r="E1746" s="11">
        <v>5816</v>
      </c>
      <c r="F1746" s="12" t="s">
        <v>56</v>
      </c>
      <c r="G1746" s="12">
        <v>7.0000000000000007E-2</v>
      </c>
      <c r="H1746" s="12">
        <v>300.97000000000003</v>
      </c>
      <c r="I1746" s="12">
        <v>7.18</v>
      </c>
      <c r="J1746" s="12">
        <v>3079</v>
      </c>
      <c r="K1746" s="7" t="str">
        <f>IF(COUNTIF(Table1[Customer ID],Table1[[#This Row],[Customer ID]])&gt;1,"Repeat Customer","One-Time Customer")</f>
        <v>Repeat Customer</v>
      </c>
      <c r="L1746" s="12" t="s">
        <v>2779</v>
      </c>
      <c r="M1746" s="12" t="s">
        <v>49</v>
      </c>
      <c r="N1746" s="12" t="s">
        <v>58</v>
      </c>
      <c r="O1746" s="12" t="s">
        <v>77</v>
      </c>
      <c r="P1746" s="12" t="s">
        <v>180</v>
      </c>
      <c r="Q1746" s="12" t="s">
        <v>59</v>
      </c>
      <c r="R1746" s="12" t="s">
        <v>1089</v>
      </c>
      <c r="S1746" s="12">
        <v>0.48</v>
      </c>
      <c r="T1746" s="7">
        <f>Table1[[#This Row],[Profit]]/Table1[[#This Row],[Sales]]</f>
        <v>-0.39632623215503832</v>
      </c>
      <c r="U1746" s="12" t="s">
        <v>33</v>
      </c>
      <c r="V1746" s="12" t="s">
        <v>53</v>
      </c>
      <c r="W1746" s="12" t="s">
        <v>234</v>
      </c>
      <c r="X1746" s="12" t="s">
        <v>1319</v>
      </c>
      <c r="Y1746" s="12">
        <v>19112</v>
      </c>
      <c r="Z1746" s="13">
        <v>42131</v>
      </c>
      <c r="AA1746" s="14" t="str">
        <f>TEXT(Table1[[#This Row],[Order Date]],"mmmm")</f>
        <v>May</v>
      </c>
      <c r="AB1746" s="8" t="str">
        <f>TEXT(Table1[[#This Row],[Order Date]],"yyyy")</f>
        <v>2015</v>
      </c>
      <c r="AC1746" s="13">
        <v>42133</v>
      </c>
      <c r="AD1746" s="12">
        <v>-807.59</v>
      </c>
      <c r="AE1746" s="12">
        <v>7</v>
      </c>
      <c r="AF1746" s="12">
        <v>2037.69</v>
      </c>
      <c r="AG1746" s="12">
        <v>41253</v>
      </c>
      <c r="AH1746" s="7" t="str">
        <f>IF(COUNTIF(Returns!$A$2:$A$1635,Orders!AG1746)&gt;0,"Returned","Not Returned")</f>
        <v>Not Returned</v>
      </c>
    </row>
    <row r="1747" spans="5:34" ht="12.75" customHeight="1" thickTop="1" thickBot="1" x14ac:dyDescent="0.3">
      <c r="E1747" s="9">
        <v>7489</v>
      </c>
      <c r="F1747" s="2" t="s">
        <v>37</v>
      </c>
      <c r="G1747" s="2">
        <v>0.04</v>
      </c>
      <c r="H1747" s="2">
        <v>35.44</v>
      </c>
      <c r="I1747" s="2">
        <v>5.09</v>
      </c>
      <c r="J1747" s="2">
        <v>3079</v>
      </c>
      <c r="K1747" s="7" t="str">
        <f>IF(COUNTIF(Table1[Customer ID],Table1[[#This Row],[Customer ID]])&gt;1,"Repeat Customer","One-Time Customer")</f>
        <v>Repeat Customer</v>
      </c>
      <c r="L1747" s="2" t="s">
        <v>2779</v>
      </c>
      <c r="M1747" s="2" t="s">
        <v>49</v>
      </c>
      <c r="N1747" s="2" t="s">
        <v>58</v>
      </c>
      <c r="O1747" s="2" t="s">
        <v>29</v>
      </c>
      <c r="P1747" s="2" t="s">
        <v>93</v>
      </c>
      <c r="Q1747" s="2" t="s">
        <v>59</v>
      </c>
      <c r="R1747" s="2" t="s">
        <v>2777</v>
      </c>
      <c r="S1747" s="2">
        <v>0.38</v>
      </c>
      <c r="T1747" s="7">
        <f>Table1[[#This Row],[Profit]]/Table1[[#This Row],[Sales]]</f>
        <v>0.20872455338595761</v>
      </c>
      <c r="U1747" s="2" t="s">
        <v>33</v>
      </c>
      <c r="V1747" s="2" t="s">
        <v>53</v>
      </c>
      <c r="W1747" s="2" t="s">
        <v>234</v>
      </c>
      <c r="X1747" s="2" t="s">
        <v>1319</v>
      </c>
      <c r="Y1747" s="2">
        <v>19112</v>
      </c>
      <c r="Z1747" s="10">
        <v>42166</v>
      </c>
      <c r="AA1747" s="14" t="str">
        <f>TEXT(Table1[[#This Row],[Order Date]],"mmmm")</f>
        <v>June</v>
      </c>
      <c r="AB1747" s="8" t="str">
        <f>TEXT(Table1[[#This Row],[Order Date]],"yyyy")</f>
        <v>2015</v>
      </c>
      <c r="AC1747" s="10">
        <v>42166</v>
      </c>
      <c r="AD1747" s="2">
        <v>150.72</v>
      </c>
      <c r="AE1747" s="2">
        <v>21</v>
      </c>
      <c r="AF1747" s="2">
        <v>722.1</v>
      </c>
      <c r="AG1747" s="2">
        <v>53476</v>
      </c>
      <c r="AH1747" s="7" t="str">
        <f>IF(COUNTIF(Returns!$A$2:$A$1635,Orders!AG1747)&gt;0,"Returned","Not Returned")</f>
        <v>Not Returned</v>
      </c>
    </row>
    <row r="1748" spans="5:34" ht="12.75" customHeight="1" thickTop="1" thickBot="1" x14ac:dyDescent="0.3">
      <c r="E1748" s="11">
        <v>7490</v>
      </c>
      <c r="F1748" s="12" t="s">
        <v>37</v>
      </c>
      <c r="G1748" s="12">
        <v>0.08</v>
      </c>
      <c r="H1748" s="12">
        <v>3.98</v>
      </c>
      <c r="I1748" s="12">
        <v>0.7</v>
      </c>
      <c r="J1748" s="12">
        <v>3079</v>
      </c>
      <c r="K1748" s="7" t="str">
        <f>IF(COUNTIF(Table1[Customer ID],Table1[[#This Row],[Customer ID]])&gt;1,"Repeat Customer","One-Time Customer")</f>
        <v>Repeat Customer</v>
      </c>
      <c r="L1748" s="12" t="s">
        <v>2779</v>
      </c>
      <c r="M1748" s="12" t="s">
        <v>49</v>
      </c>
      <c r="N1748" s="12" t="s">
        <v>58</v>
      </c>
      <c r="O1748" s="12" t="s">
        <v>29</v>
      </c>
      <c r="P1748" s="12" t="s">
        <v>30</v>
      </c>
      <c r="Q1748" s="12" t="s">
        <v>31</v>
      </c>
      <c r="R1748" s="12" t="s">
        <v>2740</v>
      </c>
      <c r="S1748" s="12">
        <v>0.52</v>
      </c>
      <c r="T1748" s="7">
        <f>Table1[[#This Row],[Profit]]/Table1[[#This Row],[Sales]]</f>
        <v>0.13794573092768861</v>
      </c>
      <c r="U1748" s="12" t="s">
        <v>33</v>
      </c>
      <c r="V1748" s="12" t="s">
        <v>53</v>
      </c>
      <c r="W1748" s="12" t="s">
        <v>234</v>
      </c>
      <c r="X1748" s="12" t="s">
        <v>1319</v>
      </c>
      <c r="Y1748" s="12">
        <v>19112</v>
      </c>
      <c r="Z1748" s="13">
        <v>42166</v>
      </c>
      <c r="AA1748" s="14" t="str">
        <f>TEXT(Table1[[#This Row],[Order Date]],"mmmm")</f>
        <v>June</v>
      </c>
      <c r="AB1748" s="8" t="str">
        <f>TEXT(Table1[[#This Row],[Order Date]],"yyyy")</f>
        <v>2015</v>
      </c>
      <c r="AC1748" s="13">
        <v>42169</v>
      </c>
      <c r="AD1748" s="12">
        <v>19.420000000000002</v>
      </c>
      <c r="AE1748" s="12">
        <v>36</v>
      </c>
      <c r="AF1748" s="12">
        <v>140.78</v>
      </c>
      <c r="AG1748" s="12">
        <v>53476</v>
      </c>
      <c r="AH1748" s="7" t="str">
        <f>IF(COUNTIF(Returns!$A$2:$A$1635,Orders!AG1748)&gt;0,"Returned","Not Returned")</f>
        <v>Not Returned</v>
      </c>
    </row>
    <row r="1749" spans="5:34" ht="12.75" customHeight="1" thickTop="1" thickBot="1" x14ac:dyDescent="0.3">
      <c r="E1749" s="9">
        <v>7491</v>
      </c>
      <c r="F1749" s="2" t="s">
        <v>37</v>
      </c>
      <c r="G1749" s="2">
        <v>0.01</v>
      </c>
      <c r="H1749" s="2">
        <v>1.76</v>
      </c>
      <c r="I1749" s="2">
        <v>0.7</v>
      </c>
      <c r="J1749" s="2">
        <v>3079</v>
      </c>
      <c r="K1749" s="7" t="str">
        <f>IF(COUNTIF(Table1[Customer ID],Table1[[#This Row],[Customer ID]])&gt;1,"Repeat Customer","One-Time Customer")</f>
        <v>Repeat Customer</v>
      </c>
      <c r="L1749" s="2" t="s">
        <v>2779</v>
      </c>
      <c r="M1749" s="2" t="s">
        <v>49</v>
      </c>
      <c r="N1749" s="2" t="s">
        <v>58</v>
      </c>
      <c r="O1749" s="2" t="s">
        <v>29</v>
      </c>
      <c r="P1749" s="2" t="s">
        <v>30</v>
      </c>
      <c r="Q1749" s="2" t="s">
        <v>31</v>
      </c>
      <c r="R1749" s="2" t="s">
        <v>127</v>
      </c>
      <c r="S1749" s="2">
        <v>0.56000000000000005</v>
      </c>
      <c r="T1749" s="7">
        <f>Table1[[#This Row],[Profit]]/Table1[[#This Row],[Sales]]</f>
        <v>2.4128893000308356E-2</v>
      </c>
      <c r="U1749" s="2" t="s">
        <v>33</v>
      </c>
      <c r="V1749" s="2" t="s">
        <v>53</v>
      </c>
      <c r="W1749" s="2" t="s">
        <v>234</v>
      </c>
      <c r="X1749" s="2" t="s">
        <v>1319</v>
      </c>
      <c r="Y1749" s="2">
        <v>19112</v>
      </c>
      <c r="Z1749" s="10">
        <v>42166</v>
      </c>
      <c r="AA1749" s="14" t="str">
        <f>TEXT(Table1[[#This Row],[Order Date]],"mmmm")</f>
        <v>June</v>
      </c>
      <c r="AB1749" s="8" t="str">
        <f>TEXT(Table1[[#This Row],[Order Date]],"yyyy")</f>
        <v>2015</v>
      </c>
      <c r="AC1749" s="10">
        <v>42167</v>
      </c>
      <c r="AD1749" s="2">
        <v>3.13</v>
      </c>
      <c r="AE1749" s="2">
        <v>71</v>
      </c>
      <c r="AF1749" s="2">
        <v>129.72</v>
      </c>
      <c r="AG1749" s="2">
        <v>53476</v>
      </c>
      <c r="AH1749" s="7" t="str">
        <f>IF(COUNTIF(Returns!$A$2:$A$1635,Orders!AG1749)&gt;0,"Returned","Not Returned")</f>
        <v>Not Returned</v>
      </c>
    </row>
    <row r="1750" spans="5:34" ht="12.75" customHeight="1" thickTop="1" thickBot="1" x14ac:dyDescent="0.3">
      <c r="E1750" s="11">
        <v>7492</v>
      </c>
      <c r="F1750" s="12" t="s">
        <v>37</v>
      </c>
      <c r="G1750" s="12">
        <v>0.01</v>
      </c>
      <c r="H1750" s="12">
        <v>193.17</v>
      </c>
      <c r="I1750" s="12">
        <v>19.989999999999998</v>
      </c>
      <c r="J1750" s="12">
        <v>3079</v>
      </c>
      <c r="K1750" s="7" t="str">
        <f>IF(COUNTIF(Table1[Customer ID],Table1[[#This Row],[Customer ID]])&gt;1,"Repeat Customer","One-Time Customer")</f>
        <v>Repeat Customer</v>
      </c>
      <c r="L1750" s="12" t="s">
        <v>2779</v>
      </c>
      <c r="M1750" s="12" t="s">
        <v>27</v>
      </c>
      <c r="N1750" s="12" t="s">
        <v>58</v>
      </c>
      <c r="O1750" s="12" t="s">
        <v>29</v>
      </c>
      <c r="P1750" s="12" t="s">
        <v>141</v>
      </c>
      <c r="Q1750" s="12" t="s">
        <v>59</v>
      </c>
      <c r="R1750" s="12" t="s">
        <v>1523</v>
      </c>
      <c r="S1750" s="12">
        <v>0.71</v>
      </c>
      <c r="T1750" s="7">
        <f>Table1[[#This Row],[Profit]]/Table1[[#This Row],[Sales]]</f>
        <v>9.3599530144418241E-2</v>
      </c>
      <c r="U1750" s="12" t="s">
        <v>33</v>
      </c>
      <c r="V1750" s="12" t="s">
        <v>53</v>
      </c>
      <c r="W1750" s="12" t="s">
        <v>234</v>
      </c>
      <c r="X1750" s="12" t="s">
        <v>1319</v>
      </c>
      <c r="Y1750" s="12">
        <v>19112</v>
      </c>
      <c r="Z1750" s="13">
        <v>42166</v>
      </c>
      <c r="AA1750" s="14" t="str">
        <f>TEXT(Table1[[#This Row],[Order Date]],"mmmm")</f>
        <v>June</v>
      </c>
      <c r="AB1750" s="8" t="str">
        <f>TEXT(Table1[[#This Row],[Order Date]],"yyyy")</f>
        <v>2015</v>
      </c>
      <c r="AC1750" s="13">
        <v>42166</v>
      </c>
      <c r="AD1750" s="12">
        <v>1141.07</v>
      </c>
      <c r="AE1750" s="12">
        <v>63</v>
      </c>
      <c r="AF1750" s="12">
        <v>12190.98</v>
      </c>
      <c r="AG1750" s="12">
        <v>53476</v>
      </c>
      <c r="AH1750" s="7" t="str">
        <f>IF(COUNTIF(Returns!$A$2:$A$1635,Orders!AG1750)&gt;0,"Returned","Not Returned")</f>
        <v>Not Returned</v>
      </c>
    </row>
    <row r="1751" spans="5:34" ht="12.75" customHeight="1" thickTop="1" thickBot="1" x14ac:dyDescent="0.3">
      <c r="E1751" s="9">
        <v>1739</v>
      </c>
      <c r="F1751" s="2" t="s">
        <v>56</v>
      </c>
      <c r="G1751" s="2">
        <v>0</v>
      </c>
      <c r="H1751" s="2">
        <v>137.47999999999999</v>
      </c>
      <c r="I1751" s="2">
        <v>32.18</v>
      </c>
      <c r="J1751" s="2">
        <v>3079</v>
      </c>
      <c r="K1751" s="7" t="str">
        <f>IF(COUNTIF(Table1[Customer ID],Table1[[#This Row],[Customer ID]])&gt;1,"Repeat Customer","One-Time Customer")</f>
        <v>Repeat Customer</v>
      </c>
      <c r="L1751" s="2" t="s">
        <v>2779</v>
      </c>
      <c r="M1751" s="2" t="s">
        <v>39</v>
      </c>
      <c r="N1751" s="2" t="s">
        <v>58</v>
      </c>
      <c r="O1751" s="2" t="s">
        <v>41</v>
      </c>
      <c r="P1751" s="2" t="s">
        <v>191</v>
      </c>
      <c r="Q1751" s="2" t="s">
        <v>121</v>
      </c>
      <c r="R1751" s="2" t="s">
        <v>2772</v>
      </c>
      <c r="S1751" s="2">
        <v>0.78</v>
      </c>
      <c r="T1751" s="7">
        <f>Table1[[#This Row],[Profit]]/Table1[[#This Row],[Sales]]</f>
        <v>-0.13699654930716559</v>
      </c>
      <c r="U1751" s="2" t="s">
        <v>33</v>
      </c>
      <c r="V1751" s="2" t="s">
        <v>53</v>
      </c>
      <c r="W1751" s="2" t="s">
        <v>234</v>
      </c>
      <c r="X1751" s="2" t="s">
        <v>1319</v>
      </c>
      <c r="Y1751" s="2">
        <v>19112</v>
      </c>
      <c r="Z1751" s="10">
        <v>42011</v>
      </c>
      <c r="AA1751" s="14" t="str">
        <f>TEXT(Table1[[#This Row],[Order Date]],"mmmm")</f>
        <v>January</v>
      </c>
      <c r="AB1751" s="8" t="str">
        <f>TEXT(Table1[[#This Row],[Order Date]],"yyyy")</f>
        <v>2015</v>
      </c>
      <c r="AC1751" s="10">
        <v>42012</v>
      </c>
      <c r="AD1751" s="2">
        <v>-203.27</v>
      </c>
      <c r="AE1751" s="2">
        <v>10</v>
      </c>
      <c r="AF1751" s="2">
        <v>1483.76</v>
      </c>
      <c r="AG1751" s="2">
        <v>12480</v>
      </c>
      <c r="AH1751" s="7" t="str">
        <f>IF(COUNTIF(Returns!$A$2:$A$1635,Orders!AG1751)&gt;0,"Returned","Not Returned")</f>
        <v>Not Returned</v>
      </c>
    </row>
    <row r="1752" spans="5:34" ht="12.75" customHeight="1" thickTop="1" thickBot="1" x14ac:dyDescent="0.3">
      <c r="E1752" s="11">
        <v>6807</v>
      </c>
      <c r="F1752" s="12" t="s">
        <v>47</v>
      </c>
      <c r="G1752" s="12">
        <v>0</v>
      </c>
      <c r="H1752" s="12">
        <v>2.21</v>
      </c>
      <c r="I1752" s="12">
        <v>1</v>
      </c>
      <c r="J1752" s="12">
        <v>3079</v>
      </c>
      <c r="K1752" s="7" t="str">
        <f>IF(COUNTIF(Table1[Customer ID],Table1[[#This Row],[Customer ID]])&gt;1,"Repeat Customer","One-Time Customer")</f>
        <v>Repeat Customer</v>
      </c>
      <c r="L1752" s="12" t="s">
        <v>2779</v>
      </c>
      <c r="M1752" s="12" t="s">
        <v>27</v>
      </c>
      <c r="N1752" s="12" t="s">
        <v>58</v>
      </c>
      <c r="O1752" s="12" t="s">
        <v>29</v>
      </c>
      <c r="P1752" s="12" t="s">
        <v>30</v>
      </c>
      <c r="Q1752" s="12" t="s">
        <v>31</v>
      </c>
      <c r="R1752" s="12" t="s">
        <v>2780</v>
      </c>
      <c r="S1752" s="12">
        <v>0.38</v>
      </c>
      <c r="T1752" s="7">
        <f>Table1[[#This Row],[Profit]]/Table1[[#This Row],[Sales]]</f>
        <v>0.11481991282404221</v>
      </c>
      <c r="U1752" s="12" t="s">
        <v>33</v>
      </c>
      <c r="V1752" s="12" t="s">
        <v>53</v>
      </c>
      <c r="W1752" s="12" t="s">
        <v>234</v>
      </c>
      <c r="X1752" s="12" t="s">
        <v>1319</v>
      </c>
      <c r="Y1752" s="12">
        <v>19112</v>
      </c>
      <c r="Z1752" s="13">
        <v>42165</v>
      </c>
      <c r="AA1752" s="14" t="str">
        <f>TEXT(Table1[[#This Row],[Order Date]],"mmmm")</f>
        <v>June</v>
      </c>
      <c r="AB1752" s="8" t="str">
        <f>TEXT(Table1[[#This Row],[Order Date]],"yyyy")</f>
        <v>2015</v>
      </c>
      <c r="AC1752" s="13">
        <v>42166</v>
      </c>
      <c r="AD1752" s="12">
        <v>10.01</v>
      </c>
      <c r="AE1752" s="12">
        <v>33</v>
      </c>
      <c r="AF1752" s="12">
        <v>87.18</v>
      </c>
      <c r="AG1752" s="12">
        <v>48483</v>
      </c>
      <c r="AH1752" s="7" t="str">
        <f>IF(COUNTIF(Returns!$A$2:$A$1635,Orders!AG1752)&gt;0,"Returned","Not Returned")</f>
        <v>Not Returned</v>
      </c>
    </row>
    <row r="1753" spans="5:34" ht="12.75" customHeight="1" thickTop="1" thickBot="1" x14ac:dyDescent="0.3">
      <c r="E1753" s="9">
        <v>19756</v>
      </c>
      <c r="F1753" s="2" t="s">
        <v>25</v>
      </c>
      <c r="G1753" s="2">
        <v>0</v>
      </c>
      <c r="H1753" s="2">
        <v>65.989999999999995</v>
      </c>
      <c r="I1753" s="2">
        <v>5.99</v>
      </c>
      <c r="J1753" s="2">
        <v>3084</v>
      </c>
      <c r="K1753" s="7" t="str">
        <f>IF(COUNTIF(Table1[Customer ID],Table1[[#This Row],[Customer ID]])&gt;1,"Repeat Customer","One-Time Customer")</f>
        <v>Repeat Customer</v>
      </c>
      <c r="L1753" s="2" t="s">
        <v>2781</v>
      </c>
      <c r="M1753" s="2" t="s">
        <v>27</v>
      </c>
      <c r="N1753" s="2" t="s">
        <v>58</v>
      </c>
      <c r="O1753" s="2" t="s">
        <v>77</v>
      </c>
      <c r="P1753" s="2" t="s">
        <v>78</v>
      </c>
      <c r="Q1753" s="2" t="s">
        <v>59</v>
      </c>
      <c r="R1753" s="2" t="s">
        <v>2452</v>
      </c>
      <c r="S1753" s="2">
        <v>0.57999999999999996</v>
      </c>
      <c r="T1753" s="7">
        <f>Table1[[#This Row],[Profit]]/Table1[[#This Row],[Sales]]</f>
        <v>0.3928100239081726</v>
      </c>
      <c r="U1753" s="2" t="s">
        <v>33</v>
      </c>
      <c r="V1753" s="2" t="s">
        <v>34</v>
      </c>
      <c r="W1753" s="2" t="s">
        <v>35</v>
      </c>
      <c r="X1753" s="2" t="s">
        <v>2764</v>
      </c>
      <c r="Y1753" s="2">
        <v>98503</v>
      </c>
      <c r="Z1753" s="10">
        <v>42114</v>
      </c>
      <c r="AA1753" s="14" t="str">
        <f>TEXT(Table1[[#This Row],[Order Date]],"mmmm")</f>
        <v>April</v>
      </c>
      <c r="AB1753" s="8" t="str">
        <f>TEXT(Table1[[#This Row],[Order Date]],"yyyy")</f>
        <v>2015</v>
      </c>
      <c r="AC1753" s="10">
        <v>42116</v>
      </c>
      <c r="AD1753" s="2">
        <v>313.81200000000001</v>
      </c>
      <c r="AE1753" s="2">
        <v>14</v>
      </c>
      <c r="AF1753" s="2">
        <v>798.89</v>
      </c>
      <c r="AG1753" s="2">
        <v>89879</v>
      </c>
      <c r="AH1753" s="7" t="str">
        <f>IF(COUNTIF(Returns!$A$2:$A$1635,Orders!AG1753)&gt;0,"Returned","Not Returned")</f>
        <v>Not Returned</v>
      </c>
    </row>
    <row r="1754" spans="5:34" ht="12.75" customHeight="1" thickTop="1" thickBot="1" x14ac:dyDescent="0.3">
      <c r="E1754" s="11">
        <v>20589</v>
      </c>
      <c r="F1754" s="12" t="s">
        <v>37</v>
      </c>
      <c r="G1754" s="12">
        <v>0.01</v>
      </c>
      <c r="H1754" s="12">
        <v>7.1</v>
      </c>
      <c r="I1754" s="12">
        <v>6.05</v>
      </c>
      <c r="J1754" s="12">
        <v>3084</v>
      </c>
      <c r="K1754" s="7" t="str">
        <f>IF(COUNTIF(Table1[Customer ID],Table1[[#This Row],[Customer ID]])&gt;1,"Repeat Customer","One-Time Customer")</f>
        <v>Repeat Customer</v>
      </c>
      <c r="L1754" s="12" t="s">
        <v>2781</v>
      </c>
      <c r="M1754" s="12" t="s">
        <v>49</v>
      </c>
      <c r="N1754" s="12" t="s">
        <v>58</v>
      </c>
      <c r="O1754" s="12" t="s">
        <v>29</v>
      </c>
      <c r="P1754" s="12" t="s">
        <v>109</v>
      </c>
      <c r="Q1754" s="12" t="s">
        <v>59</v>
      </c>
      <c r="R1754" s="12" t="s">
        <v>651</v>
      </c>
      <c r="S1754" s="12">
        <v>0.39</v>
      </c>
      <c r="T1754" s="7">
        <f>Table1[[#This Row],[Profit]]/Table1[[#This Row],[Sales]]</f>
        <v>-0.29421315414070126</v>
      </c>
      <c r="U1754" s="12" t="s">
        <v>33</v>
      </c>
      <c r="V1754" s="12" t="s">
        <v>34</v>
      </c>
      <c r="W1754" s="12" t="s">
        <v>35</v>
      </c>
      <c r="X1754" s="12" t="s">
        <v>2764</v>
      </c>
      <c r="Y1754" s="12">
        <v>98503</v>
      </c>
      <c r="Z1754" s="13">
        <v>42179</v>
      </c>
      <c r="AA1754" s="14" t="str">
        <f>TEXT(Table1[[#This Row],[Order Date]],"mmmm")</f>
        <v>June</v>
      </c>
      <c r="AB1754" s="8" t="str">
        <f>TEXT(Table1[[#This Row],[Order Date]],"yyyy")</f>
        <v>2015</v>
      </c>
      <c r="AC1754" s="13">
        <v>42180</v>
      </c>
      <c r="AD1754" s="12">
        <v>-39.186250000000001</v>
      </c>
      <c r="AE1754" s="12">
        <v>18</v>
      </c>
      <c r="AF1754" s="12">
        <v>133.19</v>
      </c>
      <c r="AG1754" s="12">
        <v>89880</v>
      </c>
      <c r="AH1754" s="7" t="str">
        <f>IF(COUNTIF(Returns!$A$2:$A$1635,Orders!AG1754)&gt;0,"Returned","Not Returned")</f>
        <v>Not Returned</v>
      </c>
    </row>
    <row r="1755" spans="5:34" ht="12.75" customHeight="1" thickTop="1" thickBot="1" x14ac:dyDescent="0.3">
      <c r="E1755" s="9">
        <v>20590</v>
      </c>
      <c r="F1755" s="2" t="s">
        <v>37</v>
      </c>
      <c r="G1755" s="2">
        <v>0.05</v>
      </c>
      <c r="H1755" s="2">
        <v>18.97</v>
      </c>
      <c r="I1755" s="2">
        <v>9.0299999999999994</v>
      </c>
      <c r="J1755" s="2">
        <v>3084</v>
      </c>
      <c r="K1755" s="7" t="str">
        <f>IF(COUNTIF(Table1[Customer ID],Table1[[#This Row],[Customer ID]])&gt;1,"Repeat Customer","One-Time Customer")</f>
        <v>Repeat Customer</v>
      </c>
      <c r="L1755" s="2" t="s">
        <v>2781</v>
      </c>
      <c r="M1755" s="2" t="s">
        <v>49</v>
      </c>
      <c r="N1755" s="2" t="s">
        <v>58</v>
      </c>
      <c r="O1755" s="2" t="s">
        <v>29</v>
      </c>
      <c r="P1755" s="2" t="s">
        <v>93</v>
      </c>
      <c r="Q1755" s="2" t="s">
        <v>59</v>
      </c>
      <c r="R1755" s="2" t="s">
        <v>775</v>
      </c>
      <c r="S1755" s="2">
        <v>0.37</v>
      </c>
      <c r="T1755" s="7">
        <f>Table1[[#This Row],[Profit]]/Table1[[#This Row],[Sales]]</f>
        <v>-1.9418473235384773E-2</v>
      </c>
      <c r="U1755" s="2" t="s">
        <v>33</v>
      </c>
      <c r="V1755" s="2" t="s">
        <v>34</v>
      </c>
      <c r="W1755" s="2" t="s">
        <v>35</v>
      </c>
      <c r="X1755" s="2" t="s">
        <v>2764</v>
      </c>
      <c r="Y1755" s="2">
        <v>98503</v>
      </c>
      <c r="Z1755" s="10">
        <v>42179</v>
      </c>
      <c r="AA1755" s="14" t="str">
        <f>TEXT(Table1[[#This Row],[Order Date]],"mmmm")</f>
        <v>June</v>
      </c>
      <c r="AB1755" s="8" t="str">
        <f>TEXT(Table1[[#This Row],[Order Date]],"yyyy")</f>
        <v>2015</v>
      </c>
      <c r="AC1755" s="10">
        <v>42180</v>
      </c>
      <c r="AD1755" s="2">
        <v>-1.89</v>
      </c>
      <c r="AE1755" s="2">
        <v>5</v>
      </c>
      <c r="AF1755" s="2">
        <v>97.33</v>
      </c>
      <c r="AG1755" s="2">
        <v>89880</v>
      </c>
      <c r="AH1755" s="7" t="str">
        <f>IF(COUNTIF(Returns!$A$2:$A$1635,Orders!AG1755)&gt;0,"Returned","Not Returned")</f>
        <v>Not Returned</v>
      </c>
    </row>
    <row r="1756" spans="5:34" ht="12.75" customHeight="1" thickTop="1" thickBot="1" x14ac:dyDescent="0.3">
      <c r="E1756" s="11">
        <v>20008</v>
      </c>
      <c r="F1756" s="12" t="s">
        <v>25</v>
      </c>
      <c r="G1756" s="12">
        <v>0.05</v>
      </c>
      <c r="H1756" s="12">
        <v>39.99</v>
      </c>
      <c r="I1756" s="12">
        <v>10.25</v>
      </c>
      <c r="J1756" s="12">
        <v>3086</v>
      </c>
      <c r="K1756" s="7" t="str">
        <f>IF(COUNTIF(Table1[Customer ID],Table1[[#This Row],[Customer ID]])&gt;1,"Repeat Customer","One-Time Customer")</f>
        <v>One-Time Customer</v>
      </c>
      <c r="L1756" s="12" t="s">
        <v>2782</v>
      </c>
      <c r="M1756" s="12" t="s">
        <v>27</v>
      </c>
      <c r="N1756" s="12" t="s">
        <v>114</v>
      </c>
      <c r="O1756" s="12" t="s">
        <v>77</v>
      </c>
      <c r="P1756" s="12" t="s">
        <v>180</v>
      </c>
      <c r="Q1756" s="12" t="s">
        <v>59</v>
      </c>
      <c r="R1756" s="12" t="s">
        <v>2783</v>
      </c>
      <c r="S1756" s="12">
        <v>0.55000000000000004</v>
      </c>
      <c r="T1756" s="7">
        <f>Table1[[#This Row],[Profit]]/Table1[[#This Row],[Sales]]</f>
        <v>3.2770605759682228E-2</v>
      </c>
      <c r="U1756" s="12" t="s">
        <v>33</v>
      </c>
      <c r="V1756" s="12" t="s">
        <v>136</v>
      </c>
      <c r="W1756" s="12" t="s">
        <v>362</v>
      </c>
      <c r="X1756" s="12" t="s">
        <v>2784</v>
      </c>
      <c r="Y1756" s="12">
        <v>34287</v>
      </c>
      <c r="Z1756" s="13">
        <v>42142</v>
      </c>
      <c r="AA1756" s="14" t="str">
        <f>TEXT(Table1[[#This Row],[Order Date]],"mmmm")</f>
        <v>May</v>
      </c>
      <c r="AB1756" s="8" t="str">
        <f>TEXT(Table1[[#This Row],[Order Date]],"yyyy")</f>
        <v>2015</v>
      </c>
      <c r="AC1756" s="13">
        <v>42143</v>
      </c>
      <c r="AD1756" s="12">
        <v>4.29</v>
      </c>
      <c r="AE1756" s="12">
        <v>3</v>
      </c>
      <c r="AF1756" s="12">
        <v>130.91</v>
      </c>
      <c r="AG1756" s="12">
        <v>88380</v>
      </c>
      <c r="AH1756" s="7" t="str">
        <f>IF(COUNTIF(Returns!$A$2:$A$1635,Orders!AG1756)&gt;0,"Returned","Not Returned")</f>
        <v>Not Returned</v>
      </c>
    </row>
    <row r="1757" spans="5:34" ht="12.75" customHeight="1" thickTop="1" thickBot="1" x14ac:dyDescent="0.3">
      <c r="E1757" s="9">
        <v>21085</v>
      </c>
      <c r="F1757" s="2" t="s">
        <v>106</v>
      </c>
      <c r="G1757" s="2">
        <v>7.0000000000000007E-2</v>
      </c>
      <c r="H1757" s="2">
        <v>49.43</v>
      </c>
      <c r="I1757" s="2">
        <v>19.989999999999998</v>
      </c>
      <c r="J1757" s="2">
        <v>3089</v>
      </c>
      <c r="K1757" s="7" t="str">
        <f>IF(COUNTIF(Table1[Customer ID],Table1[[#This Row],[Customer ID]])&gt;1,"Repeat Customer","One-Time Customer")</f>
        <v>One-Time Customer</v>
      </c>
      <c r="L1757" s="2" t="s">
        <v>2785</v>
      </c>
      <c r="M1757" s="2" t="s">
        <v>49</v>
      </c>
      <c r="N1757" s="2" t="s">
        <v>28</v>
      </c>
      <c r="O1757" s="2" t="s">
        <v>29</v>
      </c>
      <c r="P1757" s="2" t="s">
        <v>257</v>
      </c>
      <c r="Q1757" s="2" t="s">
        <v>59</v>
      </c>
      <c r="R1757" s="2" t="s">
        <v>2786</v>
      </c>
      <c r="S1757" s="2">
        <v>0.56999999999999995</v>
      </c>
      <c r="T1757" s="7">
        <f>Table1[[#This Row],[Profit]]/Table1[[#This Row],[Sales]]</f>
        <v>-0.43563267333759137</v>
      </c>
      <c r="U1757" s="2" t="s">
        <v>33</v>
      </c>
      <c r="V1757" s="2" t="s">
        <v>61</v>
      </c>
      <c r="W1757" s="2" t="s">
        <v>183</v>
      </c>
      <c r="X1757" s="2" t="s">
        <v>2755</v>
      </c>
      <c r="Y1757" s="2">
        <v>66209</v>
      </c>
      <c r="Z1757" s="10">
        <v>42028</v>
      </c>
      <c r="AA1757" s="14" t="str">
        <f>TEXT(Table1[[#This Row],[Order Date]],"mmmm")</f>
        <v>January</v>
      </c>
      <c r="AB1757" s="8" t="str">
        <f>TEXT(Table1[[#This Row],[Order Date]],"yyyy")</f>
        <v>2015</v>
      </c>
      <c r="AC1757" s="10">
        <v>42033</v>
      </c>
      <c r="AD1757" s="2">
        <v>-122.77</v>
      </c>
      <c r="AE1757" s="2">
        <v>6</v>
      </c>
      <c r="AF1757" s="2">
        <v>281.82</v>
      </c>
      <c r="AG1757" s="2">
        <v>91219</v>
      </c>
      <c r="AH1757" s="7" t="str">
        <f>IF(COUNTIF(Returns!$A$2:$A$1635,Orders!AG1757)&gt;0,"Returned","Not Returned")</f>
        <v>Not Returned</v>
      </c>
    </row>
    <row r="1758" spans="5:34" ht="12.75" customHeight="1" thickTop="1" thickBot="1" x14ac:dyDescent="0.3">
      <c r="E1758" s="11">
        <v>20357</v>
      </c>
      <c r="F1758" s="12" t="s">
        <v>47</v>
      </c>
      <c r="G1758" s="12">
        <v>0.09</v>
      </c>
      <c r="H1758" s="12">
        <v>207.48</v>
      </c>
      <c r="I1758" s="12">
        <v>0.99</v>
      </c>
      <c r="J1758" s="12">
        <v>3095</v>
      </c>
      <c r="K1758" s="7" t="str">
        <f>IF(COUNTIF(Table1[Customer ID],Table1[[#This Row],[Customer ID]])&gt;1,"Repeat Customer","One-Time Customer")</f>
        <v>One-Time Customer</v>
      </c>
      <c r="L1758" s="12" t="s">
        <v>2787</v>
      </c>
      <c r="M1758" s="12" t="s">
        <v>49</v>
      </c>
      <c r="N1758" s="12" t="s">
        <v>114</v>
      </c>
      <c r="O1758" s="12" t="s">
        <v>29</v>
      </c>
      <c r="P1758" s="12" t="s">
        <v>257</v>
      </c>
      <c r="Q1758" s="12" t="s">
        <v>59</v>
      </c>
      <c r="R1758" s="12" t="s">
        <v>2143</v>
      </c>
      <c r="S1758" s="12">
        <v>0.55000000000000004</v>
      </c>
      <c r="T1758" s="7">
        <f>Table1[[#This Row],[Profit]]/Table1[[#This Row],[Sales]]</f>
        <v>0.69</v>
      </c>
      <c r="U1758" s="12" t="s">
        <v>33</v>
      </c>
      <c r="V1758" s="12" t="s">
        <v>53</v>
      </c>
      <c r="W1758" s="12" t="s">
        <v>154</v>
      </c>
      <c r="X1758" s="12" t="s">
        <v>2788</v>
      </c>
      <c r="Y1758" s="12">
        <v>45011</v>
      </c>
      <c r="Z1758" s="13">
        <v>42023</v>
      </c>
      <c r="AA1758" s="14" t="str">
        <f>TEXT(Table1[[#This Row],[Order Date]],"mmmm")</f>
        <v>January</v>
      </c>
      <c r="AB1758" s="8" t="str">
        <f>TEXT(Table1[[#This Row],[Order Date]],"yyyy")</f>
        <v>2015</v>
      </c>
      <c r="AC1758" s="13">
        <v>42025</v>
      </c>
      <c r="AD1758" s="12">
        <v>683.9556</v>
      </c>
      <c r="AE1758" s="12">
        <v>5</v>
      </c>
      <c r="AF1758" s="12">
        <v>991.24</v>
      </c>
      <c r="AG1758" s="12">
        <v>86220</v>
      </c>
      <c r="AH1758" s="7" t="str">
        <f>IF(COUNTIF(Returns!$A$2:$A$1635,Orders!AG1758)&gt;0,"Returned","Not Returned")</f>
        <v>Not Returned</v>
      </c>
    </row>
    <row r="1759" spans="5:34" ht="12.75" customHeight="1" thickTop="1" thickBot="1" x14ac:dyDescent="0.3">
      <c r="E1759" s="9">
        <v>21235</v>
      </c>
      <c r="F1759" s="2" t="s">
        <v>25</v>
      </c>
      <c r="G1759" s="2">
        <v>0.08</v>
      </c>
      <c r="H1759" s="2">
        <v>40.98</v>
      </c>
      <c r="I1759" s="2">
        <v>7.2</v>
      </c>
      <c r="J1759" s="2">
        <v>3096</v>
      </c>
      <c r="K1759" s="7" t="str">
        <f>IF(COUNTIF(Table1[Customer ID],Table1[[#This Row],[Customer ID]])&gt;1,"Repeat Customer","One-Time Customer")</f>
        <v>Repeat Customer</v>
      </c>
      <c r="L1759" s="2" t="s">
        <v>2789</v>
      </c>
      <c r="M1759" s="2" t="s">
        <v>27</v>
      </c>
      <c r="N1759" s="2" t="s">
        <v>114</v>
      </c>
      <c r="O1759" s="2" t="s">
        <v>29</v>
      </c>
      <c r="P1759" s="2" t="s">
        <v>257</v>
      </c>
      <c r="Q1759" s="2" t="s">
        <v>59</v>
      </c>
      <c r="R1759" s="2" t="s">
        <v>2790</v>
      </c>
      <c r="S1759" s="2">
        <v>0.6</v>
      </c>
      <c r="T1759" s="7">
        <f>Table1[[#This Row],[Profit]]/Table1[[#This Row],[Sales]]</f>
        <v>-0.13882863340563992</v>
      </c>
      <c r="U1759" s="2" t="s">
        <v>33</v>
      </c>
      <c r="V1759" s="2" t="s">
        <v>53</v>
      </c>
      <c r="W1759" s="2" t="s">
        <v>154</v>
      </c>
      <c r="X1759" s="2" t="s">
        <v>1734</v>
      </c>
      <c r="Y1759" s="2">
        <v>43026</v>
      </c>
      <c r="Z1759" s="10">
        <v>42148</v>
      </c>
      <c r="AA1759" s="14" t="str">
        <f>TEXT(Table1[[#This Row],[Order Date]],"mmmm")</f>
        <v>May</v>
      </c>
      <c r="AB1759" s="8" t="str">
        <f>TEXT(Table1[[#This Row],[Order Date]],"yyyy")</f>
        <v>2015</v>
      </c>
      <c r="AC1759" s="10">
        <v>42149</v>
      </c>
      <c r="AD1759" s="2">
        <v>-16.64</v>
      </c>
      <c r="AE1759" s="2">
        <v>3</v>
      </c>
      <c r="AF1759" s="2">
        <v>119.86</v>
      </c>
      <c r="AG1759" s="2">
        <v>86221</v>
      </c>
      <c r="AH1759" s="7" t="str">
        <f>IF(COUNTIF(Returns!$A$2:$A$1635,Orders!AG1759)&gt;0,"Returned","Not Returned")</f>
        <v>Not Returned</v>
      </c>
    </row>
    <row r="1760" spans="5:34" ht="12.75" customHeight="1" thickTop="1" thickBot="1" x14ac:dyDescent="0.3">
      <c r="E1760" s="11">
        <v>21236</v>
      </c>
      <c r="F1760" s="12" t="s">
        <v>25</v>
      </c>
      <c r="G1760" s="12">
        <v>0.08</v>
      </c>
      <c r="H1760" s="12">
        <v>8.1199999999999992</v>
      </c>
      <c r="I1760" s="12">
        <v>2.83</v>
      </c>
      <c r="J1760" s="12">
        <v>3096</v>
      </c>
      <c r="K1760" s="7" t="str">
        <f>IF(COUNTIF(Table1[Customer ID],Table1[[#This Row],[Customer ID]])&gt;1,"Repeat Customer","One-Time Customer")</f>
        <v>Repeat Customer</v>
      </c>
      <c r="L1760" s="12" t="s">
        <v>2789</v>
      </c>
      <c r="M1760" s="12" t="s">
        <v>27</v>
      </c>
      <c r="N1760" s="12" t="s">
        <v>114</v>
      </c>
      <c r="O1760" s="12" t="s">
        <v>77</v>
      </c>
      <c r="P1760" s="12" t="s">
        <v>180</v>
      </c>
      <c r="Q1760" s="12" t="s">
        <v>51</v>
      </c>
      <c r="R1760" s="12" t="s">
        <v>827</v>
      </c>
      <c r="S1760" s="12">
        <v>0.77</v>
      </c>
      <c r="T1760" s="7">
        <f>Table1[[#This Row],[Profit]]/Table1[[#This Row],[Sales]]</f>
        <v>-0.60473828085451042</v>
      </c>
      <c r="U1760" s="12" t="s">
        <v>33</v>
      </c>
      <c r="V1760" s="12" t="s">
        <v>53</v>
      </c>
      <c r="W1760" s="12" t="s">
        <v>154</v>
      </c>
      <c r="X1760" s="12" t="s">
        <v>1734</v>
      </c>
      <c r="Y1760" s="12">
        <v>43026</v>
      </c>
      <c r="Z1760" s="13">
        <v>42148</v>
      </c>
      <c r="AA1760" s="14" t="str">
        <f>TEXT(Table1[[#This Row],[Order Date]],"mmmm")</f>
        <v>May</v>
      </c>
      <c r="AB1760" s="8" t="str">
        <f>TEXT(Table1[[#This Row],[Order Date]],"yyyy")</f>
        <v>2015</v>
      </c>
      <c r="AC1760" s="13">
        <v>42149</v>
      </c>
      <c r="AD1760" s="12">
        <v>-59.73</v>
      </c>
      <c r="AE1760" s="12">
        <v>12</v>
      </c>
      <c r="AF1760" s="12">
        <v>98.77</v>
      </c>
      <c r="AG1760" s="12">
        <v>86221</v>
      </c>
      <c r="AH1760" s="7" t="str">
        <f>IF(COUNTIF(Returns!$A$2:$A$1635,Orders!AG1760)&gt;0,"Returned","Not Returned")</f>
        <v>Not Returned</v>
      </c>
    </row>
    <row r="1761" spans="5:34" ht="12.75" customHeight="1" thickTop="1" thickBot="1" x14ac:dyDescent="0.3">
      <c r="E1761" s="9">
        <v>21237</v>
      </c>
      <c r="F1761" s="2" t="s">
        <v>25</v>
      </c>
      <c r="G1761" s="2">
        <v>0.02</v>
      </c>
      <c r="H1761" s="2">
        <v>262.11</v>
      </c>
      <c r="I1761" s="2">
        <v>62.74</v>
      </c>
      <c r="J1761" s="2">
        <v>3096</v>
      </c>
      <c r="K1761" s="7" t="str">
        <f>IF(COUNTIF(Table1[Customer ID],Table1[[#This Row],[Customer ID]])&gt;1,"Repeat Customer","One-Time Customer")</f>
        <v>Repeat Customer</v>
      </c>
      <c r="L1761" s="2" t="s">
        <v>2789</v>
      </c>
      <c r="M1761" s="2" t="s">
        <v>39</v>
      </c>
      <c r="N1761" s="2" t="s">
        <v>114</v>
      </c>
      <c r="O1761" s="2" t="s">
        <v>41</v>
      </c>
      <c r="P1761" s="2" t="s">
        <v>152</v>
      </c>
      <c r="Q1761" s="2" t="s">
        <v>121</v>
      </c>
      <c r="R1761" s="2" t="s">
        <v>2791</v>
      </c>
      <c r="S1761" s="2">
        <v>0.75</v>
      </c>
      <c r="T1761" s="7">
        <f>Table1[[#This Row],[Profit]]/Table1[[#This Row],[Sales]]</f>
        <v>-0.25384865329512907</v>
      </c>
      <c r="U1761" s="2" t="s">
        <v>33</v>
      </c>
      <c r="V1761" s="2" t="s">
        <v>53</v>
      </c>
      <c r="W1761" s="2" t="s">
        <v>154</v>
      </c>
      <c r="X1761" s="2" t="s">
        <v>1734</v>
      </c>
      <c r="Y1761" s="2">
        <v>43026</v>
      </c>
      <c r="Z1761" s="10">
        <v>42148</v>
      </c>
      <c r="AA1761" s="14" t="str">
        <f>TEXT(Table1[[#This Row],[Order Date]],"mmmm")</f>
        <v>May</v>
      </c>
      <c r="AB1761" s="8" t="str">
        <f>TEXT(Table1[[#This Row],[Order Date]],"yyyy")</f>
        <v>2015</v>
      </c>
      <c r="AC1761" s="10">
        <v>42149</v>
      </c>
      <c r="AD1761" s="2">
        <v>-633.44123700000023</v>
      </c>
      <c r="AE1761" s="2">
        <v>9</v>
      </c>
      <c r="AF1761" s="2">
        <v>2495.35</v>
      </c>
      <c r="AG1761" s="2">
        <v>86221</v>
      </c>
      <c r="AH1761" s="7" t="str">
        <f>IF(COUNTIF(Returns!$A$2:$A$1635,Orders!AG1761)&gt;0,"Returned","Not Returned")</f>
        <v>Not Returned</v>
      </c>
    </row>
    <row r="1762" spans="5:34" ht="12.75" customHeight="1" thickTop="1" thickBot="1" x14ac:dyDescent="0.3">
      <c r="E1762" s="11">
        <v>25999</v>
      </c>
      <c r="F1762" s="12" t="s">
        <v>47</v>
      </c>
      <c r="G1762" s="12">
        <v>0.04</v>
      </c>
      <c r="H1762" s="12">
        <v>33.89</v>
      </c>
      <c r="I1762" s="12">
        <v>5.0999999999999996</v>
      </c>
      <c r="J1762" s="12">
        <v>3096</v>
      </c>
      <c r="K1762" s="7" t="str">
        <f>IF(COUNTIF(Table1[Customer ID],Table1[[#This Row],[Customer ID]])&gt;1,"Repeat Customer","One-Time Customer")</f>
        <v>Repeat Customer</v>
      </c>
      <c r="L1762" s="12" t="s">
        <v>2789</v>
      </c>
      <c r="M1762" s="12" t="s">
        <v>27</v>
      </c>
      <c r="N1762" s="12" t="s">
        <v>114</v>
      </c>
      <c r="O1762" s="12" t="s">
        <v>29</v>
      </c>
      <c r="P1762" s="12" t="s">
        <v>141</v>
      </c>
      <c r="Q1762" s="12" t="s">
        <v>59</v>
      </c>
      <c r="R1762" s="12" t="s">
        <v>2792</v>
      </c>
      <c r="S1762" s="12">
        <v>0.6</v>
      </c>
      <c r="T1762" s="7">
        <f>Table1[[#This Row],[Profit]]/Table1[[#This Row],[Sales]]</f>
        <v>0.36341184086042921</v>
      </c>
      <c r="U1762" s="12" t="s">
        <v>33</v>
      </c>
      <c r="V1762" s="12" t="s">
        <v>53</v>
      </c>
      <c r="W1762" s="12" t="s">
        <v>154</v>
      </c>
      <c r="X1762" s="12" t="s">
        <v>1734</v>
      </c>
      <c r="Y1762" s="12">
        <v>43026</v>
      </c>
      <c r="Z1762" s="13">
        <v>42172</v>
      </c>
      <c r="AA1762" s="14" t="str">
        <f>TEXT(Table1[[#This Row],[Order Date]],"mmmm")</f>
        <v>June</v>
      </c>
      <c r="AB1762" s="8" t="str">
        <f>TEXT(Table1[[#This Row],[Order Date]],"yyyy")</f>
        <v>2015</v>
      </c>
      <c r="AC1762" s="13">
        <v>42173</v>
      </c>
      <c r="AD1762" s="12">
        <v>72.984000000000009</v>
      </c>
      <c r="AE1762" s="12">
        <v>6</v>
      </c>
      <c r="AF1762" s="12">
        <v>200.83</v>
      </c>
      <c r="AG1762" s="12">
        <v>86222</v>
      </c>
      <c r="AH1762" s="7" t="str">
        <f>IF(COUNTIF(Returns!$A$2:$A$1635,Orders!AG1762)&gt;0,"Returned","Not Returned")</f>
        <v>Not Returned</v>
      </c>
    </row>
    <row r="1763" spans="5:34" ht="12.75" customHeight="1" thickTop="1" thickBot="1" x14ac:dyDescent="0.3">
      <c r="E1763" s="9">
        <v>19816</v>
      </c>
      <c r="F1763" s="2" t="s">
        <v>47</v>
      </c>
      <c r="G1763" s="2">
        <v>0.05</v>
      </c>
      <c r="H1763" s="2">
        <v>35.44</v>
      </c>
      <c r="I1763" s="2">
        <v>5.09</v>
      </c>
      <c r="J1763" s="2">
        <v>3098</v>
      </c>
      <c r="K1763" s="7" t="str">
        <f>IF(COUNTIF(Table1[Customer ID],Table1[[#This Row],[Customer ID]])&gt;1,"Repeat Customer","One-Time Customer")</f>
        <v>Repeat Customer</v>
      </c>
      <c r="L1763" s="2" t="s">
        <v>2793</v>
      </c>
      <c r="M1763" s="2" t="s">
        <v>49</v>
      </c>
      <c r="N1763" s="2" t="s">
        <v>114</v>
      </c>
      <c r="O1763" s="2" t="s">
        <v>29</v>
      </c>
      <c r="P1763" s="2" t="s">
        <v>93</v>
      </c>
      <c r="Q1763" s="2" t="s">
        <v>59</v>
      </c>
      <c r="R1763" s="2" t="s">
        <v>2777</v>
      </c>
      <c r="S1763" s="2">
        <v>0.38</v>
      </c>
      <c r="T1763" s="7">
        <f>Table1[[#This Row],[Profit]]/Table1[[#This Row],[Sales]]</f>
        <v>0.69</v>
      </c>
      <c r="U1763" s="2" t="s">
        <v>33</v>
      </c>
      <c r="V1763" s="2" t="s">
        <v>53</v>
      </c>
      <c r="W1763" s="2" t="s">
        <v>71</v>
      </c>
      <c r="X1763" s="2" t="s">
        <v>2794</v>
      </c>
      <c r="Y1763" s="2">
        <v>11967</v>
      </c>
      <c r="Z1763" s="10">
        <v>42102</v>
      </c>
      <c r="AA1763" s="14" t="str">
        <f>TEXT(Table1[[#This Row],[Order Date]],"mmmm")</f>
        <v>April</v>
      </c>
      <c r="AB1763" s="8" t="str">
        <f>TEXT(Table1[[#This Row],[Order Date]],"yyyy")</f>
        <v>2015</v>
      </c>
      <c r="AC1763" s="10">
        <v>42103</v>
      </c>
      <c r="AD1763" s="2">
        <v>240.17519999999996</v>
      </c>
      <c r="AE1763" s="2">
        <v>10</v>
      </c>
      <c r="AF1763" s="2">
        <v>348.08</v>
      </c>
      <c r="AG1763" s="2">
        <v>89314</v>
      </c>
      <c r="AH1763" s="7" t="str">
        <f>IF(COUNTIF(Returns!$A$2:$A$1635,Orders!AG1763)&gt;0,"Returned","Not Returned")</f>
        <v>Not Returned</v>
      </c>
    </row>
    <row r="1764" spans="5:34" ht="12.75" customHeight="1" thickTop="1" thickBot="1" x14ac:dyDescent="0.3">
      <c r="E1764" s="11">
        <v>22503</v>
      </c>
      <c r="F1764" s="12" t="s">
        <v>106</v>
      </c>
      <c r="G1764" s="12">
        <v>0</v>
      </c>
      <c r="H1764" s="12">
        <v>11.7</v>
      </c>
      <c r="I1764" s="12">
        <v>6.96</v>
      </c>
      <c r="J1764" s="12">
        <v>3098</v>
      </c>
      <c r="K1764" s="7" t="str">
        <f>IF(COUNTIF(Table1[Customer ID],Table1[[#This Row],[Customer ID]])&gt;1,"Repeat Customer","One-Time Customer")</f>
        <v>Repeat Customer</v>
      </c>
      <c r="L1764" s="12" t="s">
        <v>2793</v>
      </c>
      <c r="M1764" s="12" t="s">
        <v>27</v>
      </c>
      <c r="N1764" s="12" t="s">
        <v>114</v>
      </c>
      <c r="O1764" s="12" t="s">
        <v>29</v>
      </c>
      <c r="P1764" s="12" t="s">
        <v>257</v>
      </c>
      <c r="Q1764" s="12" t="s">
        <v>86</v>
      </c>
      <c r="R1764" s="12" t="s">
        <v>1280</v>
      </c>
      <c r="S1764" s="12">
        <v>0.5</v>
      </c>
      <c r="T1764" s="7">
        <f>Table1[[#This Row],[Profit]]/Table1[[#This Row],[Sales]]</f>
        <v>-8.5412711671349395E-2</v>
      </c>
      <c r="U1764" s="12" t="s">
        <v>33</v>
      </c>
      <c r="V1764" s="12" t="s">
        <v>53</v>
      </c>
      <c r="W1764" s="12" t="s">
        <v>71</v>
      </c>
      <c r="X1764" s="12" t="s">
        <v>2794</v>
      </c>
      <c r="Y1764" s="12">
        <v>11967</v>
      </c>
      <c r="Z1764" s="13">
        <v>42172</v>
      </c>
      <c r="AA1764" s="14" t="str">
        <f>TEXT(Table1[[#This Row],[Order Date]],"mmmm")</f>
        <v>June</v>
      </c>
      <c r="AB1764" s="8" t="str">
        <f>TEXT(Table1[[#This Row],[Order Date]],"yyyy")</f>
        <v>2015</v>
      </c>
      <c r="AC1764" s="13">
        <v>42174</v>
      </c>
      <c r="AD1764" s="12">
        <v>-11.248000000000001</v>
      </c>
      <c r="AE1764" s="12">
        <v>10</v>
      </c>
      <c r="AF1764" s="12">
        <v>131.69</v>
      </c>
      <c r="AG1764" s="12">
        <v>89315</v>
      </c>
      <c r="AH1764" s="7" t="str">
        <f>IF(COUNTIF(Returns!$A$2:$A$1635,Orders!AG1764)&gt;0,"Returned","Not Returned")</f>
        <v>Not Returned</v>
      </c>
    </row>
    <row r="1765" spans="5:34" ht="12.75" customHeight="1" thickTop="1" thickBot="1" x14ac:dyDescent="0.3">
      <c r="E1765" s="9">
        <v>18930</v>
      </c>
      <c r="F1765" s="2" t="s">
        <v>106</v>
      </c>
      <c r="G1765" s="2">
        <v>0.06</v>
      </c>
      <c r="H1765" s="2">
        <v>2.89</v>
      </c>
      <c r="I1765" s="2">
        <v>0.5</v>
      </c>
      <c r="J1765" s="2">
        <v>3098</v>
      </c>
      <c r="K1765" s="7" t="str">
        <f>IF(COUNTIF(Table1[Customer ID],Table1[[#This Row],[Customer ID]])&gt;1,"Repeat Customer","One-Time Customer")</f>
        <v>Repeat Customer</v>
      </c>
      <c r="L1765" s="2" t="s">
        <v>2793</v>
      </c>
      <c r="M1765" s="2" t="s">
        <v>49</v>
      </c>
      <c r="N1765" s="2" t="s">
        <v>114</v>
      </c>
      <c r="O1765" s="2" t="s">
        <v>29</v>
      </c>
      <c r="P1765" s="2" t="s">
        <v>134</v>
      </c>
      <c r="Q1765" s="2" t="s">
        <v>59</v>
      </c>
      <c r="R1765" s="2" t="s">
        <v>789</v>
      </c>
      <c r="S1765" s="2">
        <v>0.38</v>
      </c>
      <c r="T1765" s="7">
        <f>Table1[[#This Row],[Profit]]/Table1[[#This Row],[Sales]]</f>
        <v>0.69</v>
      </c>
      <c r="U1765" s="2" t="s">
        <v>33</v>
      </c>
      <c r="V1765" s="2" t="s">
        <v>53</v>
      </c>
      <c r="W1765" s="2" t="s">
        <v>71</v>
      </c>
      <c r="X1765" s="2" t="s">
        <v>2794</v>
      </c>
      <c r="Y1765" s="2">
        <v>11967</v>
      </c>
      <c r="Z1765" s="10">
        <v>42063</v>
      </c>
      <c r="AA1765" s="14" t="str">
        <f>TEXT(Table1[[#This Row],[Order Date]],"mmmm")</f>
        <v>February</v>
      </c>
      <c r="AB1765" s="8" t="str">
        <f>TEXT(Table1[[#This Row],[Order Date]],"yyyy")</f>
        <v>2015</v>
      </c>
      <c r="AC1765" s="10">
        <v>42063</v>
      </c>
      <c r="AD1765" s="2">
        <v>9.611699999999999</v>
      </c>
      <c r="AE1765" s="2">
        <v>5</v>
      </c>
      <c r="AF1765" s="2">
        <v>13.93</v>
      </c>
      <c r="AG1765" s="2">
        <v>89316</v>
      </c>
      <c r="AH1765" s="7" t="str">
        <f>IF(COUNTIF(Returns!$A$2:$A$1635,Orders!AG1765)&gt;0,"Returned","Not Returned")</f>
        <v>Not Returned</v>
      </c>
    </row>
    <row r="1766" spans="5:34" ht="12.75" customHeight="1" thickTop="1" thickBot="1" x14ac:dyDescent="0.3">
      <c r="E1766" s="11">
        <v>19805</v>
      </c>
      <c r="F1766" s="12" t="s">
        <v>47</v>
      </c>
      <c r="G1766" s="12">
        <v>7.0000000000000007E-2</v>
      </c>
      <c r="H1766" s="12">
        <v>35.99</v>
      </c>
      <c r="I1766" s="12">
        <v>5</v>
      </c>
      <c r="J1766" s="12">
        <v>3100</v>
      </c>
      <c r="K1766" s="7" t="str">
        <f>IF(COUNTIF(Table1[Customer ID],Table1[[#This Row],[Customer ID]])&gt;1,"Repeat Customer","One-Time Customer")</f>
        <v>One-Time Customer</v>
      </c>
      <c r="L1766" s="12" t="s">
        <v>2795</v>
      </c>
      <c r="M1766" s="12" t="s">
        <v>49</v>
      </c>
      <c r="N1766" s="12" t="s">
        <v>114</v>
      </c>
      <c r="O1766" s="12" t="s">
        <v>77</v>
      </c>
      <c r="P1766" s="12" t="s">
        <v>78</v>
      </c>
      <c r="Q1766" s="12" t="s">
        <v>31</v>
      </c>
      <c r="R1766" s="12" t="s">
        <v>1762</v>
      </c>
      <c r="S1766" s="12">
        <v>0.82</v>
      </c>
      <c r="T1766" s="7">
        <f>Table1[[#This Row],[Profit]]/Table1[[#This Row],[Sales]]</f>
        <v>-9.4548785871964682</v>
      </c>
      <c r="U1766" s="12" t="s">
        <v>33</v>
      </c>
      <c r="V1766" s="12" t="s">
        <v>136</v>
      </c>
      <c r="W1766" s="12" t="s">
        <v>362</v>
      </c>
      <c r="X1766" s="12" t="s">
        <v>2796</v>
      </c>
      <c r="Y1766" s="12">
        <v>33334</v>
      </c>
      <c r="Z1766" s="13">
        <v>42088</v>
      </c>
      <c r="AA1766" s="14" t="str">
        <f>TEXT(Table1[[#This Row],[Order Date]],"mmmm")</f>
        <v>March</v>
      </c>
      <c r="AB1766" s="8" t="str">
        <f>TEXT(Table1[[#This Row],[Order Date]],"yyyy")</f>
        <v>2015</v>
      </c>
      <c r="AC1766" s="13">
        <v>42090</v>
      </c>
      <c r="AD1766" s="12">
        <v>-299.81420000000003</v>
      </c>
      <c r="AE1766" s="12">
        <v>1</v>
      </c>
      <c r="AF1766" s="12">
        <v>31.71</v>
      </c>
      <c r="AG1766" s="12">
        <v>89988</v>
      </c>
      <c r="AH1766" s="7" t="str">
        <f>IF(COUNTIF(Returns!$A$2:$A$1635,Orders!AG1766)&gt;0,"Returned","Not Returned")</f>
        <v>Not Returned</v>
      </c>
    </row>
    <row r="1767" spans="5:34" ht="12.75" customHeight="1" thickTop="1" thickBot="1" x14ac:dyDescent="0.3">
      <c r="E1767" s="9">
        <v>18087</v>
      </c>
      <c r="F1767" s="2" t="s">
        <v>47</v>
      </c>
      <c r="G1767" s="2">
        <v>0.04</v>
      </c>
      <c r="H1767" s="2">
        <v>3.08</v>
      </c>
      <c r="I1767" s="2">
        <v>0.99</v>
      </c>
      <c r="J1767" s="2">
        <v>3105</v>
      </c>
      <c r="K1767" s="7" t="str">
        <f>IF(COUNTIF(Table1[Customer ID],Table1[[#This Row],[Customer ID]])&gt;1,"Repeat Customer","One-Time Customer")</f>
        <v>Repeat Customer</v>
      </c>
      <c r="L1767" s="2" t="s">
        <v>2797</v>
      </c>
      <c r="M1767" s="2" t="s">
        <v>49</v>
      </c>
      <c r="N1767" s="2" t="s">
        <v>40</v>
      </c>
      <c r="O1767" s="2" t="s">
        <v>29</v>
      </c>
      <c r="P1767" s="2" t="s">
        <v>134</v>
      </c>
      <c r="Q1767" s="2" t="s">
        <v>59</v>
      </c>
      <c r="R1767" s="2" t="s">
        <v>1994</v>
      </c>
      <c r="S1767" s="2">
        <v>0.37</v>
      </c>
      <c r="T1767" s="7">
        <f>Table1[[#This Row],[Profit]]/Table1[[#This Row],[Sales]]</f>
        <v>0.22996167305449092</v>
      </c>
      <c r="U1767" s="2" t="s">
        <v>33</v>
      </c>
      <c r="V1767" s="2" t="s">
        <v>136</v>
      </c>
      <c r="W1767" s="2" t="s">
        <v>613</v>
      </c>
      <c r="X1767" s="2" t="s">
        <v>319</v>
      </c>
      <c r="Y1767" s="2">
        <v>42071</v>
      </c>
      <c r="Z1767" s="10">
        <v>42083</v>
      </c>
      <c r="AA1767" s="14" t="str">
        <f>TEXT(Table1[[#This Row],[Order Date]],"mmmm")</f>
        <v>March</v>
      </c>
      <c r="AB1767" s="8" t="str">
        <f>TEXT(Table1[[#This Row],[Order Date]],"yyyy")</f>
        <v>2015</v>
      </c>
      <c r="AC1767" s="10">
        <v>42084</v>
      </c>
      <c r="AD1767" s="2">
        <v>13.799999999999999</v>
      </c>
      <c r="AE1767" s="2">
        <v>19</v>
      </c>
      <c r="AF1767" s="2">
        <v>60.01</v>
      </c>
      <c r="AG1767" s="2">
        <v>86327</v>
      </c>
      <c r="AH1767" s="7" t="str">
        <f>IF(COUNTIF(Returns!$A$2:$A$1635,Orders!AG1767)&gt;0,"Returned","Not Returned")</f>
        <v>Not Returned</v>
      </c>
    </row>
    <row r="1768" spans="5:34" ht="12.75" customHeight="1" thickTop="1" thickBot="1" x14ac:dyDescent="0.3">
      <c r="E1768" s="11">
        <v>18088</v>
      </c>
      <c r="F1768" s="12" t="s">
        <v>47</v>
      </c>
      <c r="G1768" s="12">
        <v>0.02</v>
      </c>
      <c r="H1768" s="12">
        <v>6.48</v>
      </c>
      <c r="I1768" s="12">
        <v>5.9</v>
      </c>
      <c r="J1768" s="12">
        <v>3105</v>
      </c>
      <c r="K1768" s="7" t="str">
        <f>IF(COUNTIF(Table1[Customer ID],Table1[[#This Row],[Customer ID]])&gt;1,"Repeat Customer","One-Time Customer")</f>
        <v>Repeat Customer</v>
      </c>
      <c r="L1768" s="12" t="s">
        <v>2797</v>
      </c>
      <c r="M1768" s="12" t="s">
        <v>49</v>
      </c>
      <c r="N1768" s="12" t="s">
        <v>40</v>
      </c>
      <c r="O1768" s="12" t="s">
        <v>29</v>
      </c>
      <c r="P1768" s="12" t="s">
        <v>93</v>
      </c>
      <c r="Q1768" s="12" t="s">
        <v>59</v>
      </c>
      <c r="R1768" s="12" t="s">
        <v>712</v>
      </c>
      <c r="S1768" s="12">
        <v>0.37</v>
      </c>
      <c r="T1768" s="7">
        <f>Table1[[#This Row],[Profit]]/Table1[[#This Row],[Sales]]</f>
        <v>4.8274346010112101E-2</v>
      </c>
      <c r="U1768" s="12" t="s">
        <v>33</v>
      </c>
      <c r="V1768" s="12" t="s">
        <v>136</v>
      </c>
      <c r="W1768" s="12" t="s">
        <v>613</v>
      </c>
      <c r="X1768" s="12" t="s">
        <v>319</v>
      </c>
      <c r="Y1768" s="12">
        <v>42071</v>
      </c>
      <c r="Z1768" s="13">
        <v>42083</v>
      </c>
      <c r="AA1768" s="14" t="str">
        <f>TEXT(Table1[[#This Row],[Order Date]],"mmmm")</f>
        <v>March</v>
      </c>
      <c r="AB1768" s="8" t="str">
        <f>TEXT(Table1[[#This Row],[Order Date]],"yyyy")</f>
        <v>2015</v>
      </c>
      <c r="AC1768" s="13">
        <v>42084</v>
      </c>
      <c r="AD1768" s="12">
        <v>4.3919999999999995</v>
      </c>
      <c r="AE1768" s="12">
        <v>13</v>
      </c>
      <c r="AF1768" s="12">
        <v>90.98</v>
      </c>
      <c r="AG1768" s="12">
        <v>86327</v>
      </c>
      <c r="AH1768" s="7" t="str">
        <f>IF(COUNTIF(Returns!$A$2:$A$1635,Orders!AG1768)&gt;0,"Returned","Not Returned")</f>
        <v>Not Returned</v>
      </c>
    </row>
    <row r="1769" spans="5:34" ht="12.75" customHeight="1" thickTop="1" thickBot="1" x14ac:dyDescent="0.3">
      <c r="E1769" s="9">
        <v>18089</v>
      </c>
      <c r="F1769" s="2" t="s">
        <v>47</v>
      </c>
      <c r="G1769" s="2">
        <v>0.04</v>
      </c>
      <c r="H1769" s="2">
        <v>125.99</v>
      </c>
      <c r="I1769" s="2">
        <v>4.2</v>
      </c>
      <c r="J1769" s="2">
        <v>3105</v>
      </c>
      <c r="K1769" s="7" t="str">
        <f>IF(COUNTIF(Table1[Customer ID],Table1[[#This Row],[Customer ID]])&gt;1,"Repeat Customer","One-Time Customer")</f>
        <v>Repeat Customer</v>
      </c>
      <c r="L1769" s="2" t="s">
        <v>2797</v>
      </c>
      <c r="M1769" s="2" t="s">
        <v>49</v>
      </c>
      <c r="N1769" s="2" t="s">
        <v>40</v>
      </c>
      <c r="O1769" s="2" t="s">
        <v>77</v>
      </c>
      <c r="P1769" s="2" t="s">
        <v>78</v>
      </c>
      <c r="Q1769" s="2" t="s">
        <v>59</v>
      </c>
      <c r="R1769" s="2" t="s">
        <v>2798</v>
      </c>
      <c r="S1769" s="2">
        <v>0.59</v>
      </c>
      <c r="T1769" s="7">
        <f>Table1[[#This Row],[Profit]]/Table1[[#This Row],[Sales]]</f>
        <v>-0.18592114582513575</v>
      </c>
      <c r="U1769" s="2" t="s">
        <v>33</v>
      </c>
      <c r="V1769" s="2" t="s">
        <v>136</v>
      </c>
      <c r="W1769" s="2" t="s">
        <v>613</v>
      </c>
      <c r="X1769" s="2" t="s">
        <v>319</v>
      </c>
      <c r="Y1769" s="2">
        <v>42071</v>
      </c>
      <c r="Z1769" s="10">
        <v>42083</v>
      </c>
      <c r="AA1769" s="14" t="str">
        <f>TEXT(Table1[[#This Row],[Order Date]],"mmmm")</f>
        <v>March</v>
      </c>
      <c r="AB1769" s="8" t="str">
        <f>TEXT(Table1[[#This Row],[Order Date]],"yyyy")</f>
        <v>2015</v>
      </c>
      <c r="AC1769" s="10">
        <v>42085</v>
      </c>
      <c r="AD1769" s="2">
        <v>-236.25</v>
      </c>
      <c r="AE1769" s="2">
        <v>12</v>
      </c>
      <c r="AF1769" s="2">
        <v>1270.7</v>
      </c>
      <c r="AG1769" s="2">
        <v>86327</v>
      </c>
      <c r="AH1769" s="7" t="str">
        <f>IF(COUNTIF(Returns!$A$2:$A$1635,Orders!AG1769)&gt;0,"Returned","Not Returned")</f>
        <v>Not Returned</v>
      </c>
    </row>
    <row r="1770" spans="5:34" ht="12.75" customHeight="1" thickTop="1" thickBot="1" x14ac:dyDescent="0.3">
      <c r="E1770" s="11">
        <v>87</v>
      </c>
      <c r="F1770" s="12" t="s">
        <v>47</v>
      </c>
      <c r="G1770" s="12">
        <v>0.04</v>
      </c>
      <c r="H1770" s="12">
        <v>3.08</v>
      </c>
      <c r="I1770" s="12">
        <v>0.99</v>
      </c>
      <c r="J1770" s="12">
        <v>3106</v>
      </c>
      <c r="K1770" s="7" t="str">
        <f>IF(COUNTIF(Table1[Customer ID],Table1[[#This Row],[Customer ID]])&gt;1,"Repeat Customer","One-Time Customer")</f>
        <v>Repeat Customer</v>
      </c>
      <c r="L1770" s="12" t="s">
        <v>2799</v>
      </c>
      <c r="M1770" s="12" t="s">
        <v>49</v>
      </c>
      <c r="N1770" s="12" t="s">
        <v>40</v>
      </c>
      <c r="O1770" s="12" t="s">
        <v>29</v>
      </c>
      <c r="P1770" s="12" t="s">
        <v>134</v>
      </c>
      <c r="Q1770" s="12" t="s">
        <v>59</v>
      </c>
      <c r="R1770" s="12" t="s">
        <v>1994</v>
      </c>
      <c r="S1770" s="12">
        <v>0.37</v>
      </c>
      <c r="T1770" s="7">
        <f>Table1[[#This Row],[Profit]]/Table1[[#This Row],[Sales]]</f>
        <v>0.15206653438595011</v>
      </c>
      <c r="U1770" s="12" t="s">
        <v>33</v>
      </c>
      <c r="V1770" s="12" t="s">
        <v>61</v>
      </c>
      <c r="W1770" s="12" t="s">
        <v>130</v>
      </c>
      <c r="X1770" s="12" t="s">
        <v>2164</v>
      </c>
      <c r="Y1770" s="12">
        <v>77041</v>
      </c>
      <c r="Z1770" s="13">
        <v>42083</v>
      </c>
      <c r="AA1770" s="14" t="str">
        <f>TEXT(Table1[[#This Row],[Order Date]],"mmmm")</f>
        <v>March</v>
      </c>
      <c r="AB1770" s="8" t="str">
        <f>TEXT(Table1[[#This Row],[Order Date]],"yyyy")</f>
        <v>2015</v>
      </c>
      <c r="AC1770" s="13">
        <v>42084</v>
      </c>
      <c r="AD1770" s="12">
        <v>36.020000000000003</v>
      </c>
      <c r="AE1770" s="12">
        <v>75</v>
      </c>
      <c r="AF1770" s="12">
        <v>236.87</v>
      </c>
      <c r="AG1770" s="12">
        <v>548</v>
      </c>
      <c r="AH1770" s="7" t="str">
        <f>IF(COUNTIF(Returns!$A$2:$A$1635,Orders!AG1770)&gt;0,"Returned","Not Returned")</f>
        <v>Not Returned</v>
      </c>
    </row>
    <row r="1771" spans="5:34" ht="12.75" customHeight="1" thickTop="1" thickBot="1" x14ac:dyDescent="0.3">
      <c r="E1771" s="9">
        <v>88</v>
      </c>
      <c r="F1771" s="2" t="s">
        <v>47</v>
      </c>
      <c r="G1771" s="2">
        <v>0.02</v>
      </c>
      <c r="H1771" s="2">
        <v>6.48</v>
      </c>
      <c r="I1771" s="2">
        <v>5.9</v>
      </c>
      <c r="J1771" s="2">
        <v>3106</v>
      </c>
      <c r="K1771" s="7" t="str">
        <f>IF(COUNTIF(Table1[Customer ID],Table1[[#This Row],[Customer ID]])&gt;1,"Repeat Customer","One-Time Customer")</f>
        <v>Repeat Customer</v>
      </c>
      <c r="L1771" s="2" t="s">
        <v>2799</v>
      </c>
      <c r="M1771" s="2" t="s">
        <v>49</v>
      </c>
      <c r="N1771" s="2" t="s">
        <v>40</v>
      </c>
      <c r="O1771" s="2" t="s">
        <v>29</v>
      </c>
      <c r="P1771" s="2" t="s">
        <v>93</v>
      </c>
      <c r="Q1771" s="2" t="s">
        <v>59</v>
      </c>
      <c r="R1771" s="2" t="s">
        <v>712</v>
      </c>
      <c r="S1771" s="2">
        <v>0.37</v>
      </c>
      <c r="T1771" s="7">
        <f>Table1[[#This Row],[Profit]]/Table1[[#This Row],[Sales]]</f>
        <v>-0.13652907713461485</v>
      </c>
      <c r="U1771" s="2" t="s">
        <v>33</v>
      </c>
      <c r="V1771" s="2" t="s">
        <v>61</v>
      </c>
      <c r="W1771" s="2" t="s">
        <v>130</v>
      </c>
      <c r="X1771" s="2" t="s">
        <v>2164</v>
      </c>
      <c r="Y1771" s="2">
        <v>77041</v>
      </c>
      <c r="Z1771" s="10">
        <v>42083</v>
      </c>
      <c r="AA1771" s="14" t="str">
        <f>TEXT(Table1[[#This Row],[Order Date]],"mmmm")</f>
        <v>March</v>
      </c>
      <c r="AB1771" s="8" t="str">
        <f>TEXT(Table1[[#This Row],[Order Date]],"yyyy")</f>
        <v>2015</v>
      </c>
      <c r="AC1771" s="10">
        <v>42084</v>
      </c>
      <c r="AD1771" s="2">
        <v>-50.64</v>
      </c>
      <c r="AE1771" s="2">
        <v>53</v>
      </c>
      <c r="AF1771" s="2">
        <v>370.91</v>
      </c>
      <c r="AG1771" s="2">
        <v>548</v>
      </c>
      <c r="AH1771" s="7" t="str">
        <f>IF(COUNTIF(Returns!$A$2:$A$1635,Orders!AG1771)&gt;0,"Returned","Not Returned")</f>
        <v>Not Returned</v>
      </c>
    </row>
    <row r="1772" spans="5:34" ht="12.75" customHeight="1" thickTop="1" thickBot="1" x14ac:dyDescent="0.3">
      <c r="E1772" s="11">
        <v>89</v>
      </c>
      <c r="F1772" s="12" t="s">
        <v>47</v>
      </c>
      <c r="G1772" s="12">
        <v>0.04</v>
      </c>
      <c r="H1772" s="12">
        <v>125.99</v>
      </c>
      <c r="I1772" s="12">
        <v>4.2</v>
      </c>
      <c r="J1772" s="12">
        <v>3106</v>
      </c>
      <c r="K1772" s="7" t="str">
        <f>IF(COUNTIF(Table1[Customer ID],Table1[[#This Row],[Customer ID]])&gt;1,"Repeat Customer","One-Time Customer")</f>
        <v>Repeat Customer</v>
      </c>
      <c r="L1772" s="12" t="s">
        <v>2799</v>
      </c>
      <c r="M1772" s="12" t="s">
        <v>49</v>
      </c>
      <c r="N1772" s="12" t="s">
        <v>40</v>
      </c>
      <c r="O1772" s="12" t="s">
        <v>77</v>
      </c>
      <c r="P1772" s="12" t="s">
        <v>78</v>
      </c>
      <c r="Q1772" s="12" t="s">
        <v>59</v>
      </c>
      <c r="R1772" s="12" t="s">
        <v>2798</v>
      </c>
      <c r="S1772" s="12">
        <v>0.59</v>
      </c>
      <c r="T1772" s="7">
        <f>Table1[[#This Row],[Profit]]/Table1[[#This Row],[Sales]]</f>
        <v>0.1025712689776006</v>
      </c>
      <c r="U1772" s="12" t="s">
        <v>33</v>
      </c>
      <c r="V1772" s="12" t="s">
        <v>61</v>
      </c>
      <c r="W1772" s="12" t="s">
        <v>130</v>
      </c>
      <c r="X1772" s="12" t="s">
        <v>2164</v>
      </c>
      <c r="Y1772" s="12">
        <v>77041</v>
      </c>
      <c r="Z1772" s="13">
        <v>42083</v>
      </c>
      <c r="AA1772" s="14" t="str">
        <f>TEXT(Table1[[#This Row],[Order Date]],"mmmm")</f>
        <v>March</v>
      </c>
      <c r="AB1772" s="8" t="str">
        <f>TEXT(Table1[[#This Row],[Order Date]],"yyyy")</f>
        <v>2015</v>
      </c>
      <c r="AC1772" s="13">
        <v>42085</v>
      </c>
      <c r="AD1772" s="12">
        <v>510.48900000000003</v>
      </c>
      <c r="AE1772" s="12">
        <v>47</v>
      </c>
      <c r="AF1772" s="12">
        <v>4976.92</v>
      </c>
      <c r="AG1772" s="12">
        <v>548</v>
      </c>
      <c r="AH1772" s="7" t="str">
        <f>IF(COUNTIF(Returns!$A$2:$A$1635,Orders!AG1772)&gt;0,"Returned","Not Returned")</f>
        <v>Not Returned</v>
      </c>
    </row>
    <row r="1773" spans="5:34" ht="12.75" customHeight="1" thickTop="1" thickBot="1" x14ac:dyDescent="0.3">
      <c r="E1773" s="9">
        <v>21120</v>
      </c>
      <c r="F1773" s="2" t="s">
        <v>37</v>
      </c>
      <c r="G1773" s="2">
        <v>7.0000000000000007E-2</v>
      </c>
      <c r="H1773" s="2">
        <v>34.54</v>
      </c>
      <c r="I1773" s="2">
        <v>14.72</v>
      </c>
      <c r="J1773" s="2">
        <v>3113</v>
      </c>
      <c r="K1773" s="7" t="str">
        <f>IF(COUNTIF(Table1[Customer ID],Table1[[#This Row],[Customer ID]])&gt;1,"Repeat Customer","One-Time Customer")</f>
        <v>Repeat Customer</v>
      </c>
      <c r="L1773" s="2" t="s">
        <v>2800</v>
      </c>
      <c r="M1773" s="2" t="s">
        <v>49</v>
      </c>
      <c r="N1773" s="2" t="s">
        <v>28</v>
      </c>
      <c r="O1773" s="2" t="s">
        <v>29</v>
      </c>
      <c r="P1773" s="2" t="s">
        <v>109</v>
      </c>
      <c r="Q1773" s="2" t="s">
        <v>59</v>
      </c>
      <c r="R1773" s="2" t="s">
        <v>2801</v>
      </c>
      <c r="S1773" s="2">
        <v>0.37</v>
      </c>
      <c r="T1773" s="7">
        <f>Table1[[#This Row],[Profit]]/Table1[[#This Row],[Sales]]</f>
        <v>-3.5101413986816703E-2</v>
      </c>
      <c r="U1773" s="2" t="s">
        <v>33</v>
      </c>
      <c r="V1773" s="2" t="s">
        <v>136</v>
      </c>
      <c r="W1773" s="2" t="s">
        <v>171</v>
      </c>
      <c r="X1773" s="2" t="s">
        <v>2802</v>
      </c>
      <c r="Y1773" s="2">
        <v>70560</v>
      </c>
      <c r="Z1773" s="10">
        <v>42141</v>
      </c>
      <c r="AA1773" s="14" t="str">
        <f>TEXT(Table1[[#This Row],[Order Date]],"mmmm")</f>
        <v>May</v>
      </c>
      <c r="AB1773" s="8" t="str">
        <f>TEXT(Table1[[#This Row],[Order Date]],"yyyy")</f>
        <v>2015</v>
      </c>
      <c r="AC1773" s="10">
        <v>42142</v>
      </c>
      <c r="AD1773" s="2">
        <v>-20.182259999999999</v>
      </c>
      <c r="AE1773" s="2">
        <v>17</v>
      </c>
      <c r="AF1773" s="2">
        <v>574.97</v>
      </c>
      <c r="AG1773" s="2">
        <v>86860</v>
      </c>
      <c r="AH1773" s="7" t="str">
        <f>IF(COUNTIF(Returns!$A$2:$A$1635,Orders!AG1773)&gt;0,"Returned","Not Returned")</f>
        <v>Not Returned</v>
      </c>
    </row>
    <row r="1774" spans="5:34" ht="12.75" customHeight="1" thickTop="1" thickBot="1" x14ac:dyDescent="0.3">
      <c r="E1774" s="11">
        <v>21121</v>
      </c>
      <c r="F1774" s="12" t="s">
        <v>37</v>
      </c>
      <c r="G1774" s="12">
        <v>0.02</v>
      </c>
      <c r="H1774" s="12">
        <v>12.28</v>
      </c>
      <c r="I1774" s="12">
        <v>6.47</v>
      </c>
      <c r="J1774" s="12">
        <v>3113</v>
      </c>
      <c r="K1774" s="7" t="str">
        <f>IF(COUNTIF(Table1[Customer ID],Table1[[#This Row],[Customer ID]])&gt;1,"Repeat Customer","One-Time Customer")</f>
        <v>Repeat Customer</v>
      </c>
      <c r="L1774" s="12" t="s">
        <v>2800</v>
      </c>
      <c r="M1774" s="12" t="s">
        <v>49</v>
      </c>
      <c r="N1774" s="12" t="s">
        <v>28</v>
      </c>
      <c r="O1774" s="12" t="s">
        <v>29</v>
      </c>
      <c r="P1774" s="12" t="s">
        <v>93</v>
      </c>
      <c r="Q1774" s="12" t="s">
        <v>59</v>
      </c>
      <c r="R1774" s="12" t="s">
        <v>2732</v>
      </c>
      <c r="S1774" s="12">
        <v>0.38</v>
      </c>
      <c r="T1774" s="7">
        <f>Table1[[#This Row],[Profit]]/Table1[[#This Row],[Sales]]</f>
        <v>-1.3623693803159176</v>
      </c>
      <c r="U1774" s="12" t="s">
        <v>33</v>
      </c>
      <c r="V1774" s="12" t="s">
        <v>136</v>
      </c>
      <c r="W1774" s="12" t="s">
        <v>171</v>
      </c>
      <c r="X1774" s="12" t="s">
        <v>2802</v>
      </c>
      <c r="Y1774" s="12">
        <v>70560</v>
      </c>
      <c r="Z1774" s="13">
        <v>42141</v>
      </c>
      <c r="AA1774" s="14" t="str">
        <f>TEXT(Table1[[#This Row],[Order Date]],"mmmm")</f>
        <v>May</v>
      </c>
      <c r="AB1774" s="8" t="str">
        <f>TEXT(Table1[[#This Row],[Order Date]],"yyyy")</f>
        <v>2015</v>
      </c>
      <c r="AC1774" s="13">
        <v>42141</v>
      </c>
      <c r="AD1774" s="12">
        <v>-156.97220000000002</v>
      </c>
      <c r="AE1774" s="12">
        <v>9</v>
      </c>
      <c r="AF1774" s="12">
        <v>115.22</v>
      </c>
      <c r="AG1774" s="12">
        <v>86860</v>
      </c>
      <c r="AH1774" s="7" t="str">
        <f>IF(COUNTIF(Returns!$A$2:$A$1635,Orders!AG1774)&gt;0,"Returned","Not Returned")</f>
        <v>Not Returned</v>
      </c>
    </row>
    <row r="1775" spans="5:34" ht="12.75" customHeight="1" thickTop="1" thickBot="1" x14ac:dyDescent="0.3">
      <c r="E1775" s="9">
        <v>21122</v>
      </c>
      <c r="F1775" s="2" t="s">
        <v>37</v>
      </c>
      <c r="G1775" s="2">
        <v>0.06</v>
      </c>
      <c r="H1775" s="2">
        <v>34.58</v>
      </c>
      <c r="I1775" s="2">
        <v>8.99</v>
      </c>
      <c r="J1775" s="2">
        <v>3113</v>
      </c>
      <c r="K1775" s="7" t="str">
        <f>IF(COUNTIF(Table1[Customer ID],Table1[[#This Row],[Customer ID]])&gt;1,"Repeat Customer","One-Time Customer")</f>
        <v>Repeat Customer</v>
      </c>
      <c r="L1775" s="2" t="s">
        <v>2800</v>
      </c>
      <c r="M1775" s="2" t="s">
        <v>27</v>
      </c>
      <c r="N1775" s="2" t="s">
        <v>28</v>
      </c>
      <c r="O1775" s="2" t="s">
        <v>29</v>
      </c>
      <c r="P1775" s="2" t="s">
        <v>30</v>
      </c>
      <c r="Q1775" s="2" t="s">
        <v>51</v>
      </c>
      <c r="R1775" s="2" t="s">
        <v>2803</v>
      </c>
      <c r="S1775" s="2">
        <v>0.56000000000000005</v>
      </c>
      <c r="T1775" s="7">
        <f>Table1[[#This Row],[Profit]]/Table1[[#This Row],[Sales]]</f>
        <v>0.84214004117569763</v>
      </c>
      <c r="U1775" s="2" t="s">
        <v>33</v>
      </c>
      <c r="V1775" s="2" t="s">
        <v>136</v>
      </c>
      <c r="W1775" s="2" t="s">
        <v>171</v>
      </c>
      <c r="X1775" s="2" t="s">
        <v>2802</v>
      </c>
      <c r="Y1775" s="2">
        <v>70560</v>
      </c>
      <c r="Z1775" s="10">
        <v>42141</v>
      </c>
      <c r="AA1775" s="14" t="str">
        <f>TEXT(Table1[[#This Row],[Order Date]],"mmmm")</f>
        <v>May</v>
      </c>
      <c r="AB1775" s="8" t="str">
        <f>TEXT(Table1[[#This Row],[Order Date]],"yyyy")</f>
        <v>2015</v>
      </c>
      <c r="AC1775" s="10">
        <v>42143</v>
      </c>
      <c r="AD1775" s="2">
        <v>384.5043</v>
      </c>
      <c r="AE1775" s="2">
        <v>13</v>
      </c>
      <c r="AF1775" s="2">
        <v>456.58</v>
      </c>
      <c r="AG1775" s="2">
        <v>86860</v>
      </c>
      <c r="AH1775" s="7" t="str">
        <f>IF(COUNTIF(Returns!$A$2:$A$1635,Orders!AG1775)&gt;0,"Returned","Not Returned")</f>
        <v>Not Returned</v>
      </c>
    </row>
    <row r="1776" spans="5:34" ht="12.75" customHeight="1" thickTop="1" thickBot="1" x14ac:dyDescent="0.3">
      <c r="E1776" s="11">
        <v>20795</v>
      </c>
      <c r="F1776" s="12" t="s">
        <v>47</v>
      </c>
      <c r="G1776" s="12">
        <v>0.08</v>
      </c>
      <c r="H1776" s="12">
        <v>349.45</v>
      </c>
      <c r="I1776" s="12">
        <v>60</v>
      </c>
      <c r="J1776" s="12">
        <v>3119</v>
      </c>
      <c r="K1776" s="7" t="str">
        <f>IF(COUNTIF(Table1[Customer ID],Table1[[#This Row],[Customer ID]])&gt;1,"Repeat Customer","One-Time Customer")</f>
        <v>One-Time Customer</v>
      </c>
      <c r="L1776" s="12" t="s">
        <v>2804</v>
      </c>
      <c r="M1776" s="12" t="s">
        <v>39</v>
      </c>
      <c r="N1776" s="12" t="s">
        <v>28</v>
      </c>
      <c r="O1776" s="12" t="s">
        <v>41</v>
      </c>
      <c r="P1776" s="12" t="s">
        <v>152</v>
      </c>
      <c r="Q1776" s="12" t="s">
        <v>43</v>
      </c>
      <c r="R1776" s="12" t="s">
        <v>989</v>
      </c>
      <c r="S1776" s="12"/>
      <c r="T1776" s="7">
        <f>Table1[[#This Row],[Profit]]/Table1[[#This Row],[Sales]]</f>
        <v>0.13601753888324819</v>
      </c>
      <c r="U1776" s="12" t="s">
        <v>33</v>
      </c>
      <c r="V1776" s="12" t="s">
        <v>136</v>
      </c>
      <c r="W1776" s="12" t="s">
        <v>362</v>
      </c>
      <c r="X1776" s="12" t="s">
        <v>2805</v>
      </c>
      <c r="Y1776" s="12">
        <v>32839</v>
      </c>
      <c r="Z1776" s="13">
        <v>42185</v>
      </c>
      <c r="AA1776" s="14" t="str">
        <f>TEXT(Table1[[#This Row],[Order Date]],"mmmm")</f>
        <v>June</v>
      </c>
      <c r="AB1776" s="8" t="str">
        <f>TEXT(Table1[[#This Row],[Order Date]],"yyyy")</f>
        <v>2015</v>
      </c>
      <c r="AC1776" s="13">
        <v>42187</v>
      </c>
      <c r="AD1776" s="12">
        <v>513.08399999999995</v>
      </c>
      <c r="AE1776" s="12">
        <v>11</v>
      </c>
      <c r="AF1776" s="12">
        <v>3772.19</v>
      </c>
      <c r="AG1776" s="12">
        <v>86432</v>
      </c>
      <c r="AH1776" s="7" t="str">
        <f>IF(COUNTIF(Returns!$A$2:$A$1635,Orders!AG1776)&gt;0,"Returned","Not Returned")</f>
        <v>Not Returned</v>
      </c>
    </row>
    <row r="1777" spans="5:34" ht="12.75" customHeight="1" thickTop="1" thickBot="1" x14ac:dyDescent="0.3">
      <c r="E1777" s="9">
        <v>25473</v>
      </c>
      <c r="F1777" s="2" t="s">
        <v>37</v>
      </c>
      <c r="G1777" s="2">
        <v>0.08</v>
      </c>
      <c r="H1777" s="2">
        <v>315.98</v>
      </c>
      <c r="I1777" s="2">
        <v>19.989999999999998</v>
      </c>
      <c r="J1777" s="2">
        <v>3120</v>
      </c>
      <c r="K1777" s="7" t="str">
        <f>IF(COUNTIF(Table1[Customer ID],Table1[[#This Row],[Customer ID]])&gt;1,"Repeat Customer","One-Time Customer")</f>
        <v>One-Time Customer</v>
      </c>
      <c r="L1777" s="2" t="s">
        <v>2806</v>
      </c>
      <c r="M1777" s="2" t="s">
        <v>49</v>
      </c>
      <c r="N1777" s="2" t="s">
        <v>40</v>
      </c>
      <c r="O1777" s="2" t="s">
        <v>29</v>
      </c>
      <c r="P1777" s="2" t="s">
        <v>109</v>
      </c>
      <c r="Q1777" s="2" t="s">
        <v>59</v>
      </c>
      <c r="R1777" s="2" t="s">
        <v>2807</v>
      </c>
      <c r="S1777" s="2">
        <v>0.38</v>
      </c>
      <c r="T1777" s="7">
        <f>Table1[[#This Row],[Profit]]/Table1[[#This Row],[Sales]]</f>
        <v>1.6847809633374709E-2</v>
      </c>
      <c r="U1777" s="2" t="s">
        <v>33</v>
      </c>
      <c r="V1777" s="2" t="s">
        <v>136</v>
      </c>
      <c r="W1777" s="2" t="s">
        <v>171</v>
      </c>
      <c r="X1777" s="2" t="s">
        <v>2808</v>
      </c>
      <c r="Y1777" s="2">
        <v>70117</v>
      </c>
      <c r="Z1777" s="10">
        <v>42169</v>
      </c>
      <c r="AA1777" s="14" t="str">
        <f>TEXT(Table1[[#This Row],[Order Date]],"mmmm")</f>
        <v>June</v>
      </c>
      <c r="AB1777" s="8" t="str">
        <f>TEXT(Table1[[#This Row],[Order Date]],"yyyy")</f>
        <v>2015</v>
      </c>
      <c r="AC1777" s="10">
        <v>42169</v>
      </c>
      <c r="AD1777" s="2">
        <v>44.519999999999996</v>
      </c>
      <c r="AE1777" s="2">
        <v>9</v>
      </c>
      <c r="AF1777" s="2">
        <v>2642.48</v>
      </c>
      <c r="AG1777" s="2">
        <v>90160</v>
      </c>
      <c r="AH1777" s="7" t="str">
        <f>IF(COUNTIF(Returns!$A$2:$A$1635,Orders!AG1777)&gt;0,"Returned","Not Returned")</f>
        <v>Not Returned</v>
      </c>
    </row>
    <row r="1778" spans="5:34" ht="12.75" customHeight="1" thickTop="1" thickBot="1" x14ac:dyDescent="0.3">
      <c r="E1778" s="11">
        <v>23764</v>
      </c>
      <c r="F1778" s="12" t="s">
        <v>106</v>
      </c>
      <c r="G1778" s="12">
        <v>0.02</v>
      </c>
      <c r="H1778" s="12">
        <v>7.1</v>
      </c>
      <c r="I1778" s="12">
        <v>6.05</v>
      </c>
      <c r="J1778" s="12">
        <v>3123</v>
      </c>
      <c r="K1778" s="7" t="str">
        <f>IF(COUNTIF(Table1[Customer ID],Table1[[#This Row],[Customer ID]])&gt;1,"Repeat Customer","One-Time Customer")</f>
        <v>One-Time Customer</v>
      </c>
      <c r="L1778" s="12" t="s">
        <v>2809</v>
      </c>
      <c r="M1778" s="12" t="s">
        <v>49</v>
      </c>
      <c r="N1778" s="12" t="s">
        <v>40</v>
      </c>
      <c r="O1778" s="12" t="s">
        <v>29</v>
      </c>
      <c r="P1778" s="12" t="s">
        <v>109</v>
      </c>
      <c r="Q1778" s="12" t="s">
        <v>59</v>
      </c>
      <c r="R1778" s="12" t="s">
        <v>651</v>
      </c>
      <c r="S1778" s="12">
        <v>0.39</v>
      </c>
      <c r="T1778" s="7">
        <f>Table1[[#This Row],[Profit]]/Table1[[#This Row],[Sales]]</f>
        <v>-0.79471544715447151</v>
      </c>
      <c r="U1778" s="12" t="s">
        <v>33</v>
      </c>
      <c r="V1778" s="12" t="s">
        <v>61</v>
      </c>
      <c r="W1778" s="12" t="s">
        <v>178</v>
      </c>
      <c r="X1778" s="12" t="s">
        <v>2810</v>
      </c>
      <c r="Y1778" s="12">
        <v>60160</v>
      </c>
      <c r="Z1778" s="13">
        <v>42011</v>
      </c>
      <c r="AA1778" s="14" t="str">
        <f>TEXT(Table1[[#This Row],[Order Date]],"mmmm")</f>
        <v>January</v>
      </c>
      <c r="AB1778" s="8" t="str">
        <f>TEXT(Table1[[#This Row],[Order Date]],"yyyy")</f>
        <v>2015</v>
      </c>
      <c r="AC1778" s="13">
        <v>42013</v>
      </c>
      <c r="AD1778" s="12">
        <v>-48.875</v>
      </c>
      <c r="AE1778" s="12">
        <v>8</v>
      </c>
      <c r="AF1778" s="12">
        <v>61.5</v>
      </c>
      <c r="AG1778" s="12">
        <v>87287</v>
      </c>
      <c r="AH1778" s="7" t="str">
        <f>IF(COUNTIF(Returns!$A$2:$A$1635,Orders!AG1778)&gt;0,"Returned","Not Returned")</f>
        <v>Not Returned</v>
      </c>
    </row>
    <row r="1779" spans="5:34" ht="12.75" customHeight="1" thickTop="1" thickBot="1" x14ac:dyDescent="0.3">
      <c r="E1779" s="9">
        <v>25060</v>
      </c>
      <c r="F1779" s="2" t="s">
        <v>37</v>
      </c>
      <c r="G1779" s="2">
        <v>0.05</v>
      </c>
      <c r="H1779" s="2">
        <v>120.98</v>
      </c>
      <c r="I1779" s="2">
        <v>9.07</v>
      </c>
      <c r="J1779" s="2">
        <v>3124</v>
      </c>
      <c r="K1779" s="7" t="str">
        <f>IF(COUNTIF(Table1[Customer ID],Table1[[#This Row],[Customer ID]])&gt;1,"Repeat Customer","One-Time Customer")</f>
        <v>One-Time Customer</v>
      </c>
      <c r="L1779" s="2" t="s">
        <v>2811</v>
      </c>
      <c r="M1779" s="2" t="s">
        <v>49</v>
      </c>
      <c r="N1779" s="2" t="s">
        <v>40</v>
      </c>
      <c r="O1779" s="2" t="s">
        <v>29</v>
      </c>
      <c r="P1779" s="2" t="s">
        <v>109</v>
      </c>
      <c r="Q1779" s="2" t="s">
        <v>59</v>
      </c>
      <c r="R1779" s="2" t="s">
        <v>1323</v>
      </c>
      <c r="S1779" s="2">
        <v>0.35</v>
      </c>
      <c r="T1779" s="7">
        <f>Table1[[#This Row],[Profit]]/Table1[[#This Row],[Sales]]</f>
        <v>0.69</v>
      </c>
      <c r="U1779" s="2" t="s">
        <v>33</v>
      </c>
      <c r="V1779" s="2" t="s">
        <v>61</v>
      </c>
      <c r="W1779" s="2" t="s">
        <v>178</v>
      </c>
      <c r="X1779" s="2" t="s">
        <v>2812</v>
      </c>
      <c r="Y1779" s="2">
        <v>61265</v>
      </c>
      <c r="Z1779" s="10">
        <v>42154</v>
      </c>
      <c r="AA1779" s="14" t="str">
        <f>TEXT(Table1[[#This Row],[Order Date]],"mmmm")</f>
        <v>May</v>
      </c>
      <c r="AB1779" s="8" t="str">
        <f>TEXT(Table1[[#This Row],[Order Date]],"yyyy")</f>
        <v>2015</v>
      </c>
      <c r="AC1779" s="10">
        <v>42155</v>
      </c>
      <c r="AD1779" s="2">
        <v>881.04719999999998</v>
      </c>
      <c r="AE1779" s="2">
        <v>11</v>
      </c>
      <c r="AF1779" s="2">
        <v>1276.8800000000001</v>
      </c>
      <c r="AG1779" s="2">
        <v>87286</v>
      </c>
      <c r="AH1779" s="7" t="str">
        <f>IF(COUNTIF(Returns!$A$2:$A$1635,Orders!AG1779)&gt;0,"Returned","Not Returned")</f>
        <v>Not Returned</v>
      </c>
    </row>
    <row r="1780" spans="5:34" ht="12.75" customHeight="1" thickTop="1" thickBot="1" x14ac:dyDescent="0.3">
      <c r="E1780" s="11">
        <v>25352</v>
      </c>
      <c r="F1780" s="12" t="s">
        <v>25</v>
      </c>
      <c r="G1780" s="12">
        <v>0.08</v>
      </c>
      <c r="H1780" s="12">
        <v>120.97</v>
      </c>
      <c r="I1780" s="12">
        <v>26.3</v>
      </c>
      <c r="J1780" s="12">
        <v>3125</v>
      </c>
      <c r="K1780" s="7" t="str">
        <f>IF(COUNTIF(Table1[Customer ID],Table1[[#This Row],[Customer ID]])&gt;1,"Repeat Customer","One-Time Customer")</f>
        <v>One-Time Customer</v>
      </c>
      <c r="L1780" s="12" t="s">
        <v>2813</v>
      </c>
      <c r="M1780" s="12" t="s">
        <v>39</v>
      </c>
      <c r="N1780" s="12" t="s">
        <v>40</v>
      </c>
      <c r="O1780" s="12" t="s">
        <v>77</v>
      </c>
      <c r="P1780" s="12" t="s">
        <v>85</v>
      </c>
      <c r="Q1780" s="12" t="s">
        <v>43</v>
      </c>
      <c r="R1780" s="12" t="s">
        <v>2814</v>
      </c>
      <c r="S1780" s="12">
        <v>0.38</v>
      </c>
      <c r="T1780" s="7">
        <f>Table1[[#This Row],[Profit]]/Table1[[#This Row],[Sales]]</f>
        <v>-1.001116054456717</v>
      </c>
      <c r="U1780" s="12" t="s">
        <v>33</v>
      </c>
      <c r="V1780" s="12" t="s">
        <v>61</v>
      </c>
      <c r="W1780" s="12" t="s">
        <v>178</v>
      </c>
      <c r="X1780" s="12" t="s">
        <v>2815</v>
      </c>
      <c r="Y1780" s="12">
        <v>60056</v>
      </c>
      <c r="Z1780" s="13">
        <v>42009</v>
      </c>
      <c r="AA1780" s="14" t="str">
        <f>TEXT(Table1[[#This Row],[Order Date]],"mmmm")</f>
        <v>January</v>
      </c>
      <c r="AB1780" s="8" t="str">
        <f>TEXT(Table1[[#This Row],[Order Date]],"yyyy")</f>
        <v>2015</v>
      </c>
      <c r="AC1780" s="13">
        <v>42011</v>
      </c>
      <c r="AD1780" s="12">
        <v>-233.840688</v>
      </c>
      <c r="AE1780" s="12">
        <v>2</v>
      </c>
      <c r="AF1780" s="12">
        <v>233.58</v>
      </c>
      <c r="AG1780" s="12">
        <v>87285</v>
      </c>
      <c r="AH1780" s="7" t="str">
        <f>IF(COUNTIF(Returns!$A$2:$A$1635,Orders!AG1780)&gt;0,"Returned","Not Returned")</f>
        <v>Not Returned</v>
      </c>
    </row>
    <row r="1781" spans="5:34" ht="12.75" customHeight="1" thickTop="1" thickBot="1" x14ac:dyDescent="0.3">
      <c r="E1781" s="9">
        <v>24457</v>
      </c>
      <c r="F1781" s="2" t="s">
        <v>106</v>
      </c>
      <c r="G1781" s="2">
        <v>0.08</v>
      </c>
      <c r="H1781" s="2">
        <v>3.69</v>
      </c>
      <c r="I1781" s="2">
        <v>2.5</v>
      </c>
      <c r="J1781" s="2">
        <v>3128</v>
      </c>
      <c r="K1781" s="7" t="str">
        <f>IF(COUNTIF(Table1[Customer ID],Table1[[#This Row],[Customer ID]])&gt;1,"Repeat Customer","One-Time Customer")</f>
        <v>One-Time Customer</v>
      </c>
      <c r="L1781" s="2" t="s">
        <v>2816</v>
      </c>
      <c r="M1781" s="2" t="s">
        <v>49</v>
      </c>
      <c r="N1781" s="2" t="s">
        <v>58</v>
      </c>
      <c r="O1781" s="2" t="s">
        <v>29</v>
      </c>
      <c r="P1781" s="2" t="s">
        <v>69</v>
      </c>
      <c r="Q1781" s="2" t="s">
        <v>59</v>
      </c>
      <c r="R1781" s="2" t="s">
        <v>1358</v>
      </c>
      <c r="S1781" s="2">
        <v>0.39</v>
      </c>
      <c r="T1781" s="7">
        <f>Table1[[#This Row],[Profit]]/Table1[[#This Row],[Sales]]</f>
        <v>-4.3488430268918083</v>
      </c>
      <c r="U1781" s="2" t="s">
        <v>33</v>
      </c>
      <c r="V1781" s="2" t="s">
        <v>136</v>
      </c>
      <c r="W1781" s="2" t="s">
        <v>171</v>
      </c>
      <c r="X1781" s="2" t="s">
        <v>2817</v>
      </c>
      <c r="Y1781" s="2">
        <v>71109</v>
      </c>
      <c r="Z1781" s="10">
        <v>42180</v>
      </c>
      <c r="AA1781" s="14" t="str">
        <f>TEXT(Table1[[#This Row],[Order Date]],"mmmm")</f>
        <v>June</v>
      </c>
      <c r="AB1781" s="8" t="str">
        <f>TEXT(Table1[[#This Row],[Order Date]],"yyyy")</f>
        <v>2015</v>
      </c>
      <c r="AC1781" s="10">
        <v>42185</v>
      </c>
      <c r="AD1781" s="2">
        <v>-139.07600000000002</v>
      </c>
      <c r="AE1781" s="2">
        <v>9</v>
      </c>
      <c r="AF1781" s="2">
        <v>31.98</v>
      </c>
      <c r="AG1781" s="2">
        <v>89810</v>
      </c>
      <c r="AH1781" s="7" t="str">
        <f>IF(COUNTIF(Returns!$A$2:$A$1635,Orders!AG1781)&gt;0,"Returned","Not Returned")</f>
        <v>Not Returned</v>
      </c>
    </row>
    <row r="1782" spans="5:34" ht="12.75" customHeight="1" thickTop="1" thickBot="1" x14ac:dyDescent="0.3">
      <c r="E1782" s="11">
        <v>20483</v>
      </c>
      <c r="F1782" s="12" t="s">
        <v>25</v>
      </c>
      <c r="G1782" s="12">
        <v>0.1</v>
      </c>
      <c r="H1782" s="12">
        <v>180.98</v>
      </c>
      <c r="I1782" s="12">
        <v>26.2</v>
      </c>
      <c r="J1782" s="12">
        <v>3132</v>
      </c>
      <c r="K1782" s="7" t="str">
        <f>IF(COUNTIF(Table1[Customer ID],Table1[[#This Row],[Customer ID]])&gt;1,"Repeat Customer","One-Time Customer")</f>
        <v>Repeat Customer</v>
      </c>
      <c r="L1782" s="12" t="s">
        <v>2818</v>
      </c>
      <c r="M1782" s="12" t="s">
        <v>39</v>
      </c>
      <c r="N1782" s="12" t="s">
        <v>28</v>
      </c>
      <c r="O1782" s="12" t="s">
        <v>41</v>
      </c>
      <c r="P1782" s="12" t="s">
        <v>42</v>
      </c>
      <c r="Q1782" s="12" t="s">
        <v>43</v>
      </c>
      <c r="R1782" s="12" t="s">
        <v>241</v>
      </c>
      <c r="S1782" s="12">
        <v>0.59</v>
      </c>
      <c r="T1782" s="7">
        <f>Table1[[#This Row],[Profit]]/Table1[[#This Row],[Sales]]</f>
        <v>-0.1244927033999461</v>
      </c>
      <c r="U1782" s="12" t="s">
        <v>33</v>
      </c>
      <c r="V1782" s="12" t="s">
        <v>61</v>
      </c>
      <c r="W1782" s="12" t="s">
        <v>178</v>
      </c>
      <c r="X1782" s="12" t="s">
        <v>2819</v>
      </c>
      <c r="Y1782" s="12">
        <v>60060</v>
      </c>
      <c r="Z1782" s="13">
        <v>42177</v>
      </c>
      <c r="AA1782" s="14" t="str">
        <f>TEXT(Table1[[#This Row],[Order Date]],"mmmm")</f>
        <v>June</v>
      </c>
      <c r="AB1782" s="8" t="str">
        <f>TEXT(Table1[[#This Row],[Order Date]],"yyyy")</f>
        <v>2015</v>
      </c>
      <c r="AC1782" s="13">
        <v>42178</v>
      </c>
      <c r="AD1782" s="12">
        <v>-64.664000000000001</v>
      </c>
      <c r="AE1782" s="12">
        <v>3</v>
      </c>
      <c r="AF1782" s="12">
        <v>519.41999999999996</v>
      </c>
      <c r="AG1782" s="12">
        <v>86790</v>
      </c>
      <c r="AH1782" s="7" t="str">
        <f>IF(COUNTIF(Returns!$A$2:$A$1635,Orders!AG1782)&gt;0,"Returned","Not Returned")</f>
        <v>Not Returned</v>
      </c>
    </row>
    <row r="1783" spans="5:34" ht="12.75" customHeight="1" thickTop="1" thickBot="1" x14ac:dyDescent="0.3">
      <c r="E1783" s="9">
        <v>19258</v>
      </c>
      <c r="F1783" s="2" t="s">
        <v>56</v>
      </c>
      <c r="G1783" s="2">
        <v>0.04</v>
      </c>
      <c r="H1783" s="2">
        <v>62.05</v>
      </c>
      <c r="I1783" s="2">
        <v>3.99</v>
      </c>
      <c r="J1783" s="2">
        <v>3132</v>
      </c>
      <c r="K1783" s="7" t="str">
        <f>IF(COUNTIF(Table1[Customer ID],Table1[[#This Row],[Customer ID]])&gt;1,"Repeat Customer","One-Time Customer")</f>
        <v>Repeat Customer</v>
      </c>
      <c r="L1783" s="2" t="s">
        <v>2818</v>
      </c>
      <c r="M1783" s="2" t="s">
        <v>49</v>
      </c>
      <c r="N1783" s="2" t="s">
        <v>28</v>
      </c>
      <c r="O1783" s="2" t="s">
        <v>29</v>
      </c>
      <c r="P1783" s="2" t="s">
        <v>257</v>
      </c>
      <c r="Q1783" s="2" t="s">
        <v>59</v>
      </c>
      <c r="R1783" s="2" t="s">
        <v>2820</v>
      </c>
      <c r="S1783" s="2">
        <v>0.55000000000000004</v>
      </c>
      <c r="T1783" s="7">
        <f>Table1[[#This Row],[Profit]]/Table1[[#This Row],[Sales]]</f>
        <v>0.69</v>
      </c>
      <c r="U1783" s="2" t="s">
        <v>33</v>
      </c>
      <c r="V1783" s="2" t="s">
        <v>61</v>
      </c>
      <c r="W1783" s="2" t="s">
        <v>178</v>
      </c>
      <c r="X1783" s="2" t="s">
        <v>2819</v>
      </c>
      <c r="Y1783" s="2">
        <v>60060</v>
      </c>
      <c r="Z1783" s="10">
        <v>42141</v>
      </c>
      <c r="AA1783" s="14" t="str">
        <f>TEXT(Table1[[#This Row],[Order Date]],"mmmm")</f>
        <v>May</v>
      </c>
      <c r="AB1783" s="8" t="str">
        <f>TEXT(Table1[[#This Row],[Order Date]],"yyyy")</f>
        <v>2015</v>
      </c>
      <c r="AC1783" s="10">
        <v>42142</v>
      </c>
      <c r="AD1783" s="2">
        <v>1644.0767999999998</v>
      </c>
      <c r="AE1783" s="2">
        <v>40</v>
      </c>
      <c r="AF1783" s="2">
        <v>2382.7199999999998</v>
      </c>
      <c r="AG1783" s="2">
        <v>86794</v>
      </c>
      <c r="AH1783" s="7" t="str">
        <f>IF(COUNTIF(Returns!$A$2:$A$1635,Orders!AG1783)&gt;0,"Returned","Not Returned")</f>
        <v>Not Returned</v>
      </c>
    </row>
    <row r="1784" spans="5:34" ht="12.75" customHeight="1" thickTop="1" thickBot="1" x14ac:dyDescent="0.3">
      <c r="E1784" s="11">
        <v>22459</v>
      </c>
      <c r="F1784" s="12" t="s">
        <v>56</v>
      </c>
      <c r="G1784" s="12">
        <v>0.1</v>
      </c>
      <c r="H1784" s="12">
        <v>5.81</v>
      </c>
      <c r="I1784" s="12">
        <v>8.49</v>
      </c>
      <c r="J1784" s="12">
        <v>3133</v>
      </c>
      <c r="K1784" s="7" t="str">
        <f>IF(COUNTIF(Table1[Customer ID],Table1[[#This Row],[Customer ID]])&gt;1,"Repeat Customer","One-Time Customer")</f>
        <v>Repeat Customer</v>
      </c>
      <c r="L1784" s="12" t="s">
        <v>2821</v>
      </c>
      <c r="M1784" s="12" t="s">
        <v>49</v>
      </c>
      <c r="N1784" s="12" t="s">
        <v>28</v>
      </c>
      <c r="O1784" s="12" t="s">
        <v>29</v>
      </c>
      <c r="P1784" s="12" t="s">
        <v>109</v>
      </c>
      <c r="Q1784" s="12" t="s">
        <v>59</v>
      </c>
      <c r="R1784" s="12" t="s">
        <v>325</v>
      </c>
      <c r="S1784" s="12">
        <v>0.39</v>
      </c>
      <c r="T1784" s="7">
        <f>Table1[[#This Row],[Profit]]/Table1[[#This Row],[Sales]]</f>
        <v>-5.394696736453203</v>
      </c>
      <c r="U1784" s="12" t="s">
        <v>33</v>
      </c>
      <c r="V1784" s="12" t="s">
        <v>61</v>
      </c>
      <c r="W1784" s="12" t="s">
        <v>178</v>
      </c>
      <c r="X1784" s="12" t="s">
        <v>2822</v>
      </c>
      <c r="Y1784" s="12">
        <v>60540</v>
      </c>
      <c r="Z1784" s="13">
        <v>42020</v>
      </c>
      <c r="AA1784" s="14" t="str">
        <f>TEXT(Table1[[#This Row],[Order Date]],"mmmm")</f>
        <v>January</v>
      </c>
      <c r="AB1784" s="8" t="str">
        <f>TEXT(Table1[[#This Row],[Order Date]],"yyyy")</f>
        <v>2015</v>
      </c>
      <c r="AC1784" s="13">
        <v>42021</v>
      </c>
      <c r="AD1784" s="12">
        <v>-350.43950000000001</v>
      </c>
      <c r="AE1784" s="12">
        <v>12</v>
      </c>
      <c r="AF1784" s="12">
        <v>64.959999999999994</v>
      </c>
      <c r="AG1784" s="12">
        <v>86789</v>
      </c>
      <c r="AH1784" s="7" t="str">
        <f>IF(COUNTIF(Returns!$A$2:$A$1635,Orders!AG1784)&gt;0,"Returned","Not Returned")</f>
        <v>Not Returned</v>
      </c>
    </row>
    <row r="1785" spans="5:34" ht="12.75" customHeight="1" thickTop="1" thickBot="1" x14ac:dyDescent="0.3">
      <c r="E1785" s="9">
        <v>22460</v>
      </c>
      <c r="F1785" s="2" t="s">
        <v>56</v>
      </c>
      <c r="G1785" s="2">
        <v>0.03</v>
      </c>
      <c r="H1785" s="2">
        <v>1.81</v>
      </c>
      <c r="I1785" s="2">
        <v>0.75</v>
      </c>
      <c r="J1785" s="2">
        <v>3133</v>
      </c>
      <c r="K1785" s="7" t="str">
        <f>IF(COUNTIF(Table1[Customer ID],Table1[[#This Row],[Customer ID]])&gt;1,"Repeat Customer","One-Time Customer")</f>
        <v>Repeat Customer</v>
      </c>
      <c r="L1785" s="2" t="s">
        <v>2821</v>
      </c>
      <c r="M1785" s="2" t="s">
        <v>49</v>
      </c>
      <c r="N1785" s="2" t="s">
        <v>28</v>
      </c>
      <c r="O1785" s="2" t="s">
        <v>29</v>
      </c>
      <c r="P1785" s="2" t="s">
        <v>66</v>
      </c>
      <c r="Q1785" s="2" t="s">
        <v>31</v>
      </c>
      <c r="R1785" s="2" t="s">
        <v>2823</v>
      </c>
      <c r="S1785" s="2">
        <v>0.52</v>
      </c>
      <c r="T1785" s="7">
        <f>Table1[[#This Row],[Profit]]/Table1[[#This Row],[Sales]]</f>
        <v>0.21958202716823405</v>
      </c>
      <c r="U1785" s="2" t="s">
        <v>33</v>
      </c>
      <c r="V1785" s="2" t="s">
        <v>61</v>
      </c>
      <c r="W1785" s="2" t="s">
        <v>178</v>
      </c>
      <c r="X1785" s="2" t="s">
        <v>2822</v>
      </c>
      <c r="Y1785" s="2">
        <v>60540</v>
      </c>
      <c r="Z1785" s="10">
        <v>42020</v>
      </c>
      <c r="AA1785" s="14" t="str">
        <f>TEXT(Table1[[#This Row],[Order Date]],"mmmm")</f>
        <v>January</v>
      </c>
      <c r="AB1785" s="8" t="str">
        <f>TEXT(Table1[[#This Row],[Order Date]],"yyyy")</f>
        <v>2015</v>
      </c>
      <c r="AC1785" s="10">
        <v>42021</v>
      </c>
      <c r="AD1785" s="2">
        <v>4.2027999999999999</v>
      </c>
      <c r="AE1785" s="2">
        <v>10</v>
      </c>
      <c r="AF1785" s="2">
        <v>19.14</v>
      </c>
      <c r="AG1785" s="2">
        <v>86789</v>
      </c>
      <c r="AH1785" s="7" t="str">
        <f>IF(COUNTIF(Returns!$A$2:$A$1635,Orders!AG1785)&gt;0,"Returned","Not Returned")</f>
        <v>Not Returned</v>
      </c>
    </row>
    <row r="1786" spans="5:34" ht="12.75" customHeight="1" thickTop="1" thickBot="1" x14ac:dyDescent="0.3">
      <c r="E1786" s="11">
        <v>21719</v>
      </c>
      <c r="F1786" s="12" t="s">
        <v>47</v>
      </c>
      <c r="G1786" s="12">
        <v>0.08</v>
      </c>
      <c r="H1786" s="12">
        <v>5.4</v>
      </c>
      <c r="I1786" s="12">
        <v>7.78</v>
      </c>
      <c r="J1786" s="12">
        <v>3133</v>
      </c>
      <c r="K1786" s="7" t="str">
        <f>IF(COUNTIF(Table1[Customer ID],Table1[[#This Row],[Customer ID]])&gt;1,"Repeat Customer","One-Time Customer")</f>
        <v>Repeat Customer</v>
      </c>
      <c r="L1786" s="12" t="s">
        <v>2821</v>
      </c>
      <c r="M1786" s="12" t="s">
        <v>49</v>
      </c>
      <c r="N1786" s="12" t="s">
        <v>28</v>
      </c>
      <c r="O1786" s="12" t="s">
        <v>29</v>
      </c>
      <c r="P1786" s="12" t="s">
        <v>109</v>
      </c>
      <c r="Q1786" s="12" t="s">
        <v>59</v>
      </c>
      <c r="R1786" s="12" t="s">
        <v>310</v>
      </c>
      <c r="S1786" s="12">
        <v>0.37</v>
      </c>
      <c r="T1786" s="7">
        <f>Table1[[#This Row],[Profit]]/Table1[[#This Row],[Sales]]</f>
        <v>-1.7383826429980274</v>
      </c>
      <c r="U1786" s="12" t="s">
        <v>33</v>
      </c>
      <c r="V1786" s="12" t="s">
        <v>61</v>
      </c>
      <c r="W1786" s="12" t="s">
        <v>178</v>
      </c>
      <c r="X1786" s="12" t="s">
        <v>2822</v>
      </c>
      <c r="Y1786" s="12">
        <v>60540</v>
      </c>
      <c r="Z1786" s="13">
        <v>42067</v>
      </c>
      <c r="AA1786" s="14" t="str">
        <f>TEXT(Table1[[#This Row],[Order Date]],"mmmm")</f>
        <v>March</v>
      </c>
      <c r="AB1786" s="8" t="str">
        <f>TEXT(Table1[[#This Row],[Order Date]],"yyyy")</f>
        <v>2015</v>
      </c>
      <c r="AC1786" s="13">
        <v>42067</v>
      </c>
      <c r="AD1786" s="12">
        <v>-44.067999999999998</v>
      </c>
      <c r="AE1786" s="12">
        <v>4</v>
      </c>
      <c r="AF1786" s="12">
        <v>25.35</v>
      </c>
      <c r="AG1786" s="12">
        <v>86792</v>
      </c>
      <c r="AH1786" s="7" t="str">
        <f>IF(COUNTIF(Returns!$A$2:$A$1635,Orders!AG1786)&gt;0,"Returned","Not Returned")</f>
        <v>Not Returned</v>
      </c>
    </row>
    <row r="1787" spans="5:34" ht="12.75" customHeight="1" thickTop="1" thickBot="1" x14ac:dyDescent="0.3">
      <c r="E1787" s="9">
        <v>21720</v>
      </c>
      <c r="F1787" s="2" t="s">
        <v>47</v>
      </c>
      <c r="G1787" s="2">
        <v>0.09</v>
      </c>
      <c r="H1787" s="2">
        <v>8.4600000000000009</v>
      </c>
      <c r="I1787" s="2">
        <v>8.99</v>
      </c>
      <c r="J1787" s="2">
        <v>3133</v>
      </c>
      <c r="K1787" s="7" t="str">
        <f>IF(COUNTIF(Table1[Customer ID],Table1[[#This Row],[Customer ID]])&gt;1,"Repeat Customer","One-Time Customer")</f>
        <v>Repeat Customer</v>
      </c>
      <c r="L1787" s="2" t="s">
        <v>2821</v>
      </c>
      <c r="M1787" s="2" t="s">
        <v>27</v>
      </c>
      <c r="N1787" s="2" t="s">
        <v>28</v>
      </c>
      <c r="O1787" s="2" t="s">
        <v>77</v>
      </c>
      <c r="P1787" s="2" t="s">
        <v>180</v>
      </c>
      <c r="Q1787" s="2" t="s">
        <v>51</v>
      </c>
      <c r="R1787" s="2" t="s">
        <v>2824</v>
      </c>
      <c r="S1787" s="2">
        <v>0.79</v>
      </c>
      <c r="T1787" s="7">
        <f>Table1[[#This Row],[Profit]]/Table1[[#This Row],[Sales]]</f>
        <v>-2.2320675105485233</v>
      </c>
      <c r="U1787" s="2" t="s">
        <v>33</v>
      </c>
      <c r="V1787" s="2" t="s">
        <v>61</v>
      </c>
      <c r="W1787" s="2" t="s">
        <v>178</v>
      </c>
      <c r="X1787" s="2" t="s">
        <v>2822</v>
      </c>
      <c r="Y1787" s="2">
        <v>60540</v>
      </c>
      <c r="Z1787" s="10">
        <v>42067</v>
      </c>
      <c r="AA1787" s="14" t="str">
        <f>TEXT(Table1[[#This Row],[Order Date]],"mmmm")</f>
        <v>March</v>
      </c>
      <c r="AB1787" s="8" t="str">
        <f>TEXT(Table1[[#This Row],[Order Date]],"yyyy")</f>
        <v>2015</v>
      </c>
      <c r="AC1787" s="10">
        <v>42070</v>
      </c>
      <c r="AD1787" s="2">
        <v>-100.51</v>
      </c>
      <c r="AE1787" s="2">
        <v>5</v>
      </c>
      <c r="AF1787" s="2">
        <v>45.03</v>
      </c>
      <c r="AG1787" s="2">
        <v>86792</v>
      </c>
      <c r="AH1787" s="7" t="str">
        <f>IF(COUNTIF(Returns!$A$2:$A$1635,Orders!AG1787)&gt;0,"Returned","Not Returned")</f>
        <v>Not Returned</v>
      </c>
    </row>
    <row r="1788" spans="5:34" ht="12.75" customHeight="1" thickTop="1" thickBot="1" x14ac:dyDescent="0.3">
      <c r="E1788" s="11">
        <v>21721</v>
      </c>
      <c r="F1788" s="12" t="s">
        <v>47</v>
      </c>
      <c r="G1788" s="12">
        <v>0.21</v>
      </c>
      <c r="H1788" s="12">
        <v>14.98</v>
      </c>
      <c r="I1788" s="12">
        <v>8.99</v>
      </c>
      <c r="J1788" s="12">
        <v>3133</v>
      </c>
      <c r="K1788" s="7" t="str">
        <f>IF(COUNTIF(Table1[Customer ID],Table1[[#This Row],[Customer ID]])&gt;1,"Repeat Customer","One-Time Customer")</f>
        <v>Repeat Customer</v>
      </c>
      <c r="L1788" s="12" t="s">
        <v>2821</v>
      </c>
      <c r="M1788" s="12" t="s">
        <v>49</v>
      </c>
      <c r="N1788" s="12" t="s">
        <v>28</v>
      </c>
      <c r="O1788" s="12" t="s">
        <v>41</v>
      </c>
      <c r="P1788" s="12" t="s">
        <v>50</v>
      </c>
      <c r="Q1788" s="12" t="s">
        <v>51</v>
      </c>
      <c r="R1788" s="12" t="s">
        <v>2598</v>
      </c>
      <c r="S1788" s="12">
        <v>0.39</v>
      </c>
      <c r="T1788" s="7">
        <f>Table1[[#This Row],[Profit]]/Table1[[#This Row],[Sales]]</f>
        <v>-0.1153571196464548</v>
      </c>
      <c r="U1788" s="12" t="s">
        <v>33</v>
      </c>
      <c r="V1788" s="12" t="s">
        <v>61</v>
      </c>
      <c r="W1788" s="12" t="s">
        <v>178</v>
      </c>
      <c r="X1788" s="12" t="s">
        <v>2822</v>
      </c>
      <c r="Y1788" s="12">
        <v>60540</v>
      </c>
      <c r="Z1788" s="13">
        <v>42067</v>
      </c>
      <c r="AA1788" s="14" t="str">
        <f>TEXT(Table1[[#This Row],[Order Date]],"mmmm")</f>
        <v>March</v>
      </c>
      <c r="AB1788" s="8" t="str">
        <f>TEXT(Table1[[#This Row],[Order Date]],"yyyy")</f>
        <v>2015</v>
      </c>
      <c r="AC1788" s="13">
        <v>42068</v>
      </c>
      <c r="AD1788" s="12">
        <v>-17.75</v>
      </c>
      <c r="AE1788" s="12">
        <v>10</v>
      </c>
      <c r="AF1788" s="12">
        <v>153.87</v>
      </c>
      <c r="AG1788" s="12">
        <v>86792</v>
      </c>
      <c r="AH1788" s="7" t="str">
        <f>IF(COUNTIF(Returns!$A$2:$A$1635,Orders!AG1788)&gt;0,"Returned","Not Returned")</f>
        <v>Not Returned</v>
      </c>
    </row>
    <row r="1789" spans="5:34" ht="12.75" customHeight="1" thickTop="1" thickBot="1" x14ac:dyDescent="0.3">
      <c r="E1789" s="9">
        <v>21722</v>
      </c>
      <c r="F1789" s="2" t="s">
        <v>47</v>
      </c>
      <c r="G1789" s="2">
        <v>0.04</v>
      </c>
      <c r="H1789" s="2">
        <v>155.99</v>
      </c>
      <c r="I1789" s="2">
        <v>8.08</v>
      </c>
      <c r="J1789" s="2">
        <v>3133</v>
      </c>
      <c r="K1789" s="7" t="str">
        <f>IF(COUNTIF(Table1[Customer ID],Table1[[#This Row],[Customer ID]])&gt;1,"Repeat Customer","One-Time Customer")</f>
        <v>Repeat Customer</v>
      </c>
      <c r="L1789" s="2" t="s">
        <v>2821</v>
      </c>
      <c r="M1789" s="2" t="s">
        <v>49</v>
      </c>
      <c r="N1789" s="2" t="s">
        <v>28</v>
      </c>
      <c r="O1789" s="2" t="s">
        <v>77</v>
      </c>
      <c r="P1789" s="2" t="s">
        <v>78</v>
      </c>
      <c r="Q1789" s="2" t="s">
        <v>59</v>
      </c>
      <c r="R1789" s="2" t="s">
        <v>2825</v>
      </c>
      <c r="S1789" s="2">
        <v>0.6</v>
      </c>
      <c r="T1789" s="7">
        <f>Table1[[#This Row],[Profit]]/Table1[[#This Row],[Sales]]</f>
        <v>0.49099498987619322</v>
      </c>
      <c r="U1789" s="2" t="s">
        <v>33</v>
      </c>
      <c r="V1789" s="2" t="s">
        <v>61</v>
      </c>
      <c r="W1789" s="2" t="s">
        <v>178</v>
      </c>
      <c r="X1789" s="2" t="s">
        <v>2822</v>
      </c>
      <c r="Y1789" s="2">
        <v>60540</v>
      </c>
      <c r="Z1789" s="10">
        <v>42067</v>
      </c>
      <c r="AA1789" s="14" t="str">
        <f>TEXT(Table1[[#This Row],[Order Date]],"mmmm")</f>
        <v>March</v>
      </c>
      <c r="AB1789" s="8" t="str">
        <f>TEXT(Table1[[#This Row],[Order Date]],"yyyy")</f>
        <v>2015</v>
      </c>
      <c r="AC1789" s="10">
        <v>42068</v>
      </c>
      <c r="AD1789" s="2">
        <v>1374.9480000000001</v>
      </c>
      <c r="AE1789" s="2">
        <v>22</v>
      </c>
      <c r="AF1789" s="2">
        <v>2800.33</v>
      </c>
      <c r="AG1789" s="2">
        <v>86792</v>
      </c>
      <c r="AH1789" s="7" t="str">
        <f>IF(COUNTIF(Returns!$A$2:$A$1635,Orders!AG1789)&gt;0,"Returned","Not Returned")</f>
        <v>Not Returned</v>
      </c>
    </row>
    <row r="1790" spans="5:34" ht="12.75" customHeight="1" thickTop="1" thickBot="1" x14ac:dyDescent="0.3">
      <c r="E1790" s="11">
        <v>23898</v>
      </c>
      <c r="F1790" s="12" t="s">
        <v>47</v>
      </c>
      <c r="G1790" s="12">
        <v>0.03</v>
      </c>
      <c r="H1790" s="12">
        <v>150.88999999999999</v>
      </c>
      <c r="I1790" s="12">
        <v>60.2</v>
      </c>
      <c r="J1790" s="12">
        <v>3136</v>
      </c>
      <c r="K1790" s="7" t="str">
        <f>IF(COUNTIF(Table1[Customer ID],Table1[[#This Row],[Customer ID]])&gt;1,"Repeat Customer","One-Time Customer")</f>
        <v>One-Time Customer</v>
      </c>
      <c r="L1790" s="12" t="s">
        <v>2826</v>
      </c>
      <c r="M1790" s="12" t="s">
        <v>39</v>
      </c>
      <c r="N1790" s="12" t="s">
        <v>114</v>
      </c>
      <c r="O1790" s="12" t="s">
        <v>41</v>
      </c>
      <c r="P1790" s="12" t="s">
        <v>42</v>
      </c>
      <c r="Q1790" s="12" t="s">
        <v>43</v>
      </c>
      <c r="R1790" s="12" t="s">
        <v>1186</v>
      </c>
      <c r="S1790" s="12">
        <v>0.77</v>
      </c>
      <c r="T1790" s="7">
        <f>Table1[[#This Row],[Profit]]/Table1[[#This Row],[Sales]]</f>
        <v>-0.18850565762799529</v>
      </c>
      <c r="U1790" s="12" t="s">
        <v>33</v>
      </c>
      <c r="V1790" s="12" t="s">
        <v>53</v>
      </c>
      <c r="W1790" s="12" t="s">
        <v>188</v>
      </c>
      <c r="X1790" s="12" t="s">
        <v>433</v>
      </c>
      <c r="Y1790" s="12">
        <v>4073</v>
      </c>
      <c r="Z1790" s="13">
        <v>42057</v>
      </c>
      <c r="AA1790" s="14" t="str">
        <f>TEXT(Table1[[#This Row],[Order Date]],"mmmm")</f>
        <v>February</v>
      </c>
      <c r="AB1790" s="8" t="str">
        <f>TEXT(Table1[[#This Row],[Order Date]],"yyyy")</f>
        <v>2015</v>
      </c>
      <c r="AC1790" s="13">
        <v>42057</v>
      </c>
      <c r="AD1790" s="12">
        <v>-677.87199999999996</v>
      </c>
      <c r="AE1790" s="12">
        <v>23</v>
      </c>
      <c r="AF1790" s="12">
        <v>3596.03</v>
      </c>
      <c r="AG1790" s="12">
        <v>86791</v>
      </c>
      <c r="AH1790" s="7" t="str">
        <f>IF(COUNTIF(Returns!$A$2:$A$1635,Orders!AG1790)&gt;0,"Returned","Not Returned")</f>
        <v>Not Returned</v>
      </c>
    </row>
    <row r="1791" spans="5:34" ht="12.75" customHeight="1" thickTop="1" thickBot="1" x14ac:dyDescent="0.3">
      <c r="E1791" s="9">
        <v>24691</v>
      </c>
      <c r="F1791" s="2" t="s">
        <v>37</v>
      </c>
      <c r="G1791" s="2">
        <v>0.09</v>
      </c>
      <c r="H1791" s="2">
        <v>304.99</v>
      </c>
      <c r="I1791" s="2">
        <v>19.989999999999998</v>
      </c>
      <c r="J1791" s="2">
        <v>3137</v>
      </c>
      <c r="K1791" s="7" t="str">
        <f>IF(COUNTIF(Table1[Customer ID],Table1[[#This Row],[Customer ID]])&gt;1,"Repeat Customer","One-Time Customer")</f>
        <v>One-Time Customer</v>
      </c>
      <c r="L1791" s="2" t="s">
        <v>2827</v>
      </c>
      <c r="M1791" s="2" t="s">
        <v>49</v>
      </c>
      <c r="N1791" s="2" t="s">
        <v>28</v>
      </c>
      <c r="O1791" s="2" t="s">
        <v>29</v>
      </c>
      <c r="P1791" s="2" t="s">
        <v>109</v>
      </c>
      <c r="Q1791" s="2" t="s">
        <v>59</v>
      </c>
      <c r="R1791" s="2" t="s">
        <v>2625</v>
      </c>
      <c r="S1791" s="2">
        <v>0.4</v>
      </c>
      <c r="T1791" s="7">
        <f>Table1[[#This Row],[Profit]]/Table1[[#This Row],[Sales]]</f>
        <v>0.69</v>
      </c>
      <c r="U1791" s="2" t="s">
        <v>33</v>
      </c>
      <c r="V1791" s="2" t="s">
        <v>53</v>
      </c>
      <c r="W1791" s="2" t="s">
        <v>197</v>
      </c>
      <c r="X1791" s="2" t="s">
        <v>2828</v>
      </c>
      <c r="Y1791" s="2">
        <v>3246</v>
      </c>
      <c r="Z1791" s="10">
        <v>42163</v>
      </c>
      <c r="AA1791" s="14" t="str">
        <f>TEXT(Table1[[#This Row],[Order Date]],"mmmm")</f>
        <v>June</v>
      </c>
      <c r="AB1791" s="8" t="str">
        <f>TEXT(Table1[[#This Row],[Order Date]],"yyyy")</f>
        <v>2015</v>
      </c>
      <c r="AC1791" s="10">
        <v>42164</v>
      </c>
      <c r="AD1791" s="2">
        <v>1623.9494999999999</v>
      </c>
      <c r="AE1791" s="2">
        <v>8</v>
      </c>
      <c r="AF1791" s="2">
        <v>2353.5500000000002</v>
      </c>
      <c r="AG1791" s="2">
        <v>86795</v>
      </c>
      <c r="AH1791" s="7" t="str">
        <f>IF(COUNTIF(Returns!$A$2:$A$1635,Orders!AG1791)&gt;0,"Returned","Not Returned")</f>
        <v>Not Returned</v>
      </c>
    </row>
    <row r="1792" spans="5:34" ht="12.75" customHeight="1" thickTop="1" thickBot="1" x14ac:dyDescent="0.3">
      <c r="E1792" s="11">
        <v>23706</v>
      </c>
      <c r="F1792" s="12" t="s">
        <v>37</v>
      </c>
      <c r="G1792" s="12">
        <v>0.05</v>
      </c>
      <c r="H1792" s="12">
        <v>4.0599999999999996</v>
      </c>
      <c r="I1792" s="12">
        <v>6.89</v>
      </c>
      <c r="J1792" s="12">
        <v>3138</v>
      </c>
      <c r="K1792" s="7" t="str">
        <f>IF(COUNTIF(Table1[Customer ID],Table1[[#This Row],[Customer ID]])&gt;1,"Repeat Customer","One-Time Customer")</f>
        <v>One-Time Customer</v>
      </c>
      <c r="L1792" s="12" t="s">
        <v>2829</v>
      </c>
      <c r="M1792" s="12" t="s">
        <v>27</v>
      </c>
      <c r="N1792" s="12" t="s">
        <v>28</v>
      </c>
      <c r="O1792" s="12" t="s">
        <v>29</v>
      </c>
      <c r="P1792" s="12" t="s">
        <v>257</v>
      </c>
      <c r="Q1792" s="12" t="s">
        <v>59</v>
      </c>
      <c r="R1792" s="12" t="s">
        <v>910</v>
      </c>
      <c r="S1792" s="12">
        <v>0.6</v>
      </c>
      <c r="T1792" s="7">
        <f>Table1[[#This Row],[Profit]]/Table1[[#This Row],[Sales]]</f>
        <v>-1.3269417737928055</v>
      </c>
      <c r="U1792" s="12" t="s">
        <v>33</v>
      </c>
      <c r="V1792" s="12" t="s">
        <v>53</v>
      </c>
      <c r="W1792" s="12" t="s">
        <v>197</v>
      </c>
      <c r="X1792" s="12" t="s">
        <v>2830</v>
      </c>
      <c r="Y1792" s="12">
        <v>3053</v>
      </c>
      <c r="Z1792" s="13">
        <v>42174</v>
      </c>
      <c r="AA1792" s="14" t="str">
        <f>TEXT(Table1[[#This Row],[Order Date]],"mmmm")</f>
        <v>June</v>
      </c>
      <c r="AB1792" s="8" t="str">
        <f>TEXT(Table1[[#This Row],[Order Date]],"yyyy")</f>
        <v>2015</v>
      </c>
      <c r="AC1792" s="13">
        <v>42176</v>
      </c>
      <c r="AD1792" s="12">
        <v>-122.83499999999999</v>
      </c>
      <c r="AE1792" s="12">
        <v>22</v>
      </c>
      <c r="AF1792" s="12">
        <v>92.57</v>
      </c>
      <c r="AG1792" s="12">
        <v>86796</v>
      </c>
      <c r="AH1792" s="7" t="str">
        <f>IF(COUNTIF(Returns!$A$2:$A$1635,Orders!AG1792)&gt;0,"Returned","Not Returned")</f>
        <v>Not Returned</v>
      </c>
    </row>
    <row r="1793" spans="5:34" ht="12.75" customHeight="1" thickTop="1" thickBot="1" x14ac:dyDescent="0.3">
      <c r="E1793" s="9">
        <v>23427</v>
      </c>
      <c r="F1793" s="2" t="s">
        <v>47</v>
      </c>
      <c r="G1793" s="2">
        <v>0.09</v>
      </c>
      <c r="H1793" s="2">
        <v>280.98</v>
      </c>
      <c r="I1793" s="2">
        <v>57</v>
      </c>
      <c r="J1793" s="2">
        <v>3139</v>
      </c>
      <c r="K1793" s="7" t="str">
        <f>IF(COUNTIF(Table1[Customer ID],Table1[[#This Row],[Customer ID]])&gt;1,"Repeat Customer","One-Time Customer")</f>
        <v>One-Time Customer</v>
      </c>
      <c r="L1793" s="2" t="s">
        <v>2831</v>
      </c>
      <c r="M1793" s="2" t="s">
        <v>39</v>
      </c>
      <c r="N1793" s="2" t="s">
        <v>40</v>
      </c>
      <c r="O1793" s="2" t="s">
        <v>41</v>
      </c>
      <c r="P1793" s="2" t="s">
        <v>42</v>
      </c>
      <c r="Q1793" s="2" t="s">
        <v>43</v>
      </c>
      <c r="R1793" s="2" t="s">
        <v>670</v>
      </c>
      <c r="S1793" s="2">
        <v>0.78</v>
      </c>
      <c r="T1793" s="7">
        <f>Table1[[#This Row],[Profit]]/Table1[[#This Row],[Sales]]</f>
        <v>3.1663073834273275E-2</v>
      </c>
      <c r="U1793" s="2" t="s">
        <v>33</v>
      </c>
      <c r="V1793" s="2" t="s">
        <v>53</v>
      </c>
      <c r="W1793" s="2" t="s">
        <v>54</v>
      </c>
      <c r="X1793" s="2" t="s">
        <v>868</v>
      </c>
      <c r="Y1793" s="2">
        <v>7016</v>
      </c>
      <c r="Z1793" s="10">
        <v>42126</v>
      </c>
      <c r="AA1793" s="14" t="str">
        <f>TEXT(Table1[[#This Row],[Order Date]],"mmmm")</f>
        <v>May</v>
      </c>
      <c r="AB1793" s="8" t="str">
        <f>TEXT(Table1[[#This Row],[Order Date]],"yyyy")</f>
        <v>2015</v>
      </c>
      <c r="AC1793" s="10">
        <v>42129</v>
      </c>
      <c r="AD1793" s="2">
        <v>252.48800000000028</v>
      </c>
      <c r="AE1793" s="2">
        <v>31</v>
      </c>
      <c r="AF1793" s="2">
        <v>7974.21</v>
      </c>
      <c r="AG1793" s="2">
        <v>86793</v>
      </c>
      <c r="AH1793" s="7" t="str">
        <f>IF(COUNTIF(Returns!$A$2:$A$1635,Orders!AG1793)&gt;0,"Returned","Not Returned")</f>
        <v>Not Returned</v>
      </c>
    </row>
    <row r="1794" spans="5:34" ht="12.75" customHeight="1" thickTop="1" thickBot="1" x14ac:dyDescent="0.3">
      <c r="E1794" s="11">
        <v>18917</v>
      </c>
      <c r="F1794" s="12" t="s">
        <v>106</v>
      </c>
      <c r="G1794" s="12">
        <v>0.09</v>
      </c>
      <c r="H1794" s="12">
        <v>6.84</v>
      </c>
      <c r="I1794" s="12">
        <v>8.3699999999999992</v>
      </c>
      <c r="J1794" s="12">
        <v>3141</v>
      </c>
      <c r="K1794" s="7" t="str">
        <f>IF(COUNTIF(Table1[Customer ID],Table1[[#This Row],[Customer ID]])&gt;1,"Repeat Customer","One-Time Customer")</f>
        <v>Repeat Customer</v>
      </c>
      <c r="L1794" s="12" t="s">
        <v>2832</v>
      </c>
      <c r="M1794" s="12" t="s">
        <v>49</v>
      </c>
      <c r="N1794" s="12" t="s">
        <v>114</v>
      </c>
      <c r="O1794" s="12" t="s">
        <v>29</v>
      </c>
      <c r="P1794" s="12" t="s">
        <v>174</v>
      </c>
      <c r="Q1794" s="12" t="s">
        <v>51</v>
      </c>
      <c r="R1794" s="12" t="s">
        <v>1697</v>
      </c>
      <c r="S1794" s="12">
        <v>0.57999999999999996</v>
      </c>
      <c r="T1794" s="7">
        <f>Table1[[#This Row],[Profit]]/Table1[[#This Row],[Sales]]</f>
        <v>-1.0170493685419058</v>
      </c>
      <c r="U1794" s="12" t="s">
        <v>33</v>
      </c>
      <c r="V1794" s="12" t="s">
        <v>61</v>
      </c>
      <c r="W1794" s="12" t="s">
        <v>130</v>
      </c>
      <c r="X1794" s="12" t="s">
        <v>2073</v>
      </c>
      <c r="Y1794" s="12">
        <v>77506</v>
      </c>
      <c r="Z1794" s="13">
        <v>42156</v>
      </c>
      <c r="AA1794" s="14" t="str">
        <f>TEXT(Table1[[#This Row],[Order Date]],"mmmm")</f>
        <v>June</v>
      </c>
      <c r="AB1794" s="8" t="str">
        <f>TEXT(Table1[[#This Row],[Order Date]],"yyyy")</f>
        <v>2015</v>
      </c>
      <c r="AC1794" s="13">
        <v>42163</v>
      </c>
      <c r="AD1794" s="12">
        <v>-88.584999999999994</v>
      </c>
      <c r="AE1794" s="12">
        <v>13</v>
      </c>
      <c r="AF1794" s="12">
        <v>87.1</v>
      </c>
      <c r="AG1794" s="12">
        <v>86369</v>
      </c>
      <c r="AH1794" s="7" t="str">
        <f>IF(COUNTIF(Returns!$A$2:$A$1635,Orders!AG1794)&gt;0,"Returned","Not Returned")</f>
        <v>Not Returned</v>
      </c>
    </row>
    <row r="1795" spans="5:34" ht="12.75" customHeight="1" thickTop="1" thickBot="1" x14ac:dyDescent="0.3">
      <c r="E1795" s="9">
        <v>18918</v>
      </c>
      <c r="F1795" s="2" t="s">
        <v>106</v>
      </c>
      <c r="G1795" s="2">
        <v>7.0000000000000007E-2</v>
      </c>
      <c r="H1795" s="2">
        <v>48.91</v>
      </c>
      <c r="I1795" s="2">
        <v>35</v>
      </c>
      <c r="J1795" s="2">
        <v>3141</v>
      </c>
      <c r="K1795" s="7" t="str">
        <f>IF(COUNTIF(Table1[Customer ID],Table1[[#This Row],[Customer ID]])&gt;1,"Repeat Customer","One-Time Customer")</f>
        <v>Repeat Customer</v>
      </c>
      <c r="L1795" s="2" t="s">
        <v>2832</v>
      </c>
      <c r="M1795" s="2" t="s">
        <v>27</v>
      </c>
      <c r="N1795" s="2" t="s">
        <v>114</v>
      </c>
      <c r="O1795" s="2" t="s">
        <v>29</v>
      </c>
      <c r="P1795" s="2" t="s">
        <v>141</v>
      </c>
      <c r="Q1795" s="2" t="s">
        <v>236</v>
      </c>
      <c r="R1795" s="2" t="s">
        <v>1692</v>
      </c>
      <c r="S1795" s="2">
        <v>0.83</v>
      </c>
      <c r="T1795" s="7">
        <f>Table1[[#This Row],[Profit]]/Table1[[#This Row],[Sales]]</f>
        <v>-0.65912113562956332</v>
      </c>
      <c r="U1795" s="2" t="s">
        <v>33</v>
      </c>
      <c r="V1795" s="2" t="s">
        <v>61</v>
      </c>
      <c r="W1795" s="2" t="s">
        <v>130</v>
      </c>
      <c r="X1795" s="2" t="s">
        <v>2073</v>
      </c>
      <c r="Y1795" s="2">
        <v>77506</v>
      </c>
      <c r="Z1795" s="10">
        <v>42156</v>
      </c>
      <c r="AA1795" s="14" t="str">
        <f>TEXT(Table1[[#This Row],[Order Date]],"mmmm")</f>
        <v>June</v>
      </c>
      <c r="AB1795" s="8" t="str">
        <f>TEXT(Table1[[#This Row],[Order Date]],"yyyy")</f>
        <v>2015</v>
      </c>
      <c r="AC1795" s="10">
        <v>42158</v>
      </c>
      <c r="AD1795" s="2">
        <v>-485.68</v>
      </c>
      <c r="AE1795" s="2">
        <v>15</v>
      </c>
      <c r="AF1795" s="2">
        <v>736.86</v>
      </c>
      <c r="AG1795" s="2">
        <v>86369</v>
      </c>
      <c r="AH1795" s="7" t="str">
        <f>IF(COUNTIF(Returns!$A$2:$A$1635,Orders!AG1795)&gt;0,"Returned","Not Returned")</f>
        <v>Not Returned</v>
      </c>
    </row>
    <row r="1796" spans="5:34" ht="12.75" customHeight="1" thickTop="1" thickBot="1" x14ac:dyDescent="0.3">
      <c r="E1796" s="11">
        <v>26039</v>
      </c>
      <c r="F1796" s="12" t="s">
        <v>56</v>
      </c>
      <c r="G1796" s="12">
        <v>0.02</v>
      </c>
      <c r="H1796" s="12">
        <v>15.42</v>
      </c>
      <c r="I1796" s="12">
        <v>5.41</v>
      </c>
      <c r="J1796" s="12">
        <v>3143</v>
      </c>
      <c r="K1796" s="7" t="str">
        <f>IF(COUNTIF(Table1[Customer ID],Table1[[#This Row],[Customer ID]])&gt;1,"Repeat Customer","One-Time Customer")</f>
        <v>One-Time Customer</v>
      </c>
      <c r="L1796" s="12" t="s">
        <v>2833</v>
      </c>
      <c r="M1796" s="12" t="s">
        <v>49</v>
      </c>
      <c r="N1796" s="12" t="s">
        <v>114</v>
      </c>
      <c r="O1796" s="12" t="s">
        <v>29</v>
      </c>
      <c r="P1796" s="12" t="s">
        <v>141</v>
      </c>
      <c r="Q1796" s="12" t="s">
        <v>59</v>
      </c>
      <c r="R1796" s="12" t="s">
        <v>2834</v>
      </c>
      <c r="S1796" s="12">
        <v>0.59</v>
      </c>
      <c r="T1796" s="7">
        <f>Table1[[#This Row],[Profit]]/Table1[[#This Row],[Sales]]</f>
        <v>-0.48374704491725767</v>
      </c>
      <c r="U1796" s="12" t="s">
        <v>33</v>
      </c>
      <c r="V1796" s="12" t="s">
        <v>61</v>
      </c>
      <c r="W1796" s="12" t="s">
        <v>130</v>
      </c>
      <c r="X1796" s="12" t="s">
        <v>2835</v>
      </c>
      <c r="Y1796" s="12">
        <v>78660</v>
      </c>
      <c r="Z1796" s="13">
        <v>42087</v>
      </c>
      <c r="AA1796" s="14" t="str">
        <f>TEXT(Table1[[#This Row],[Order Date]],"mmmm")</f>
        <v>March</v>
      </c>
      <c r="AB1796" s="8" t="str">
        <f>TEXT(Table1[[#This Row],[Order Date]],"yyyy")</f>
        <v>2015</v>
      </c>
      <c r="AC1796" s="13">
        <v>42088</v>
      </c>
      <c r="AD1796" s="12">
        <v>-16.37</v>
      </c>
      <c r="AE1796" s="12">
        <v>2</v>
      </c>
      <c r="AF1796" s="12">
        <v>33.840000000000003</v>
      </c>
      <c r="AG1796" s="12">
        <v>86368</v>
      </c>
      <c r="AH1796" s="7" t="str">
        <f>IF(COUNTIF(Returns!$A$2:$A$1635,Orders!AG1796)&gt;0,"Returned","Not Returned")</f>
        <v>Not Returned</v>
      </c>
    </row>
    <row r="1797" spans="5:34" ht="12.75" customHeight="1" thickTop="1" thickBot="1" x14ac:dyDescent="0.3">
      <c r="E1797" s="9">
        <v>19193</v>
      </c>
      <c r="F1797" s="2" t="s">
        <v>47</v>
      </c>
      <c r="G1797" s="2">
        <v>0.03</v>
      </c>
      <c r="H1797" s="2">
        <v>3.36</v>
      </c>
      <c r="I1797" s="2">
        <v>6.27</v>
      </c>
      <c r="J1797" s="2">
        <v>3146</v>
      </c>
      <c r="K1797" s="7" t="str">
        <f>IF(COUNTIF(Table1[Customer ID],Table1[[#This Row],[Customer ID]])&gt;1,"Repeat Customer","One-Time Customer")</f>
        <v>Repeat Customer</v>
      </c>
      <c r="L1797" s="2" t="s">
        <v>2836</v>
      </c>
      <c r="M1797" s="2" t="s">
        <v>49</v>
      </c>
      <c r="N1797" s="2" t="s">
        <v>28</v>
      </c>
      <c r="O1797" s="2" t="s">
        <v>29</v>
      </c>
      <c r="P1797" s="2" t="s">
        <v>109</v>
      </c>
      <c r="Q1797" s="2" t="s">
        <v>59</v>
      </c>
      <c r="R1797" s="2" t="s">
        <v>586</v>
      </c>
      <c r="S1797" s="2">
        <v>0.4</v>
      </c>
      <c r="T1797" s="7">
        <f>Table1[[#This Row],[Profit]]/Table1[[#This Row],[Sales]]</f>
        <v>-6.3260805369127517</v>
      </c>
      <c r="U1797" s="2" t="s">
        <v>33</v>
      </c>
      <c r="V1797" s="2" t="s">
        <v>61</v>
      </c>
      <c r="W1797" s="2" t="s">
        <v>130</v>
      </c>
      <c r="X1797" s="2" t="s">
        <v>2837</v>
      </c>
      <c r="Y1797" s="2">
        <v>78577</v>
      </c>
      <c r="Z1797" s="10">
        <v>42008</v>
      </c>
      <c r="AA1797" s="14" t="str">
        <f>TEXT(Table1[[#This Row],[Order Date]],"mmmm")</f>
        <v>January</v>
      </c>
      <c r="AB1797" s="8" t="str">
        <f>TEXT(Table1[[#This Row],[Order Date]],"yyyy")</f>
        <v>2015</v>
      </c>
      <c r="AC1797" s="10">
        <v>42009</v>
      </c>
      <c r="AD1797" s="2">
        <v>-94.258600000000001</v>
      </c>
      <c r="AE1797" s="2">
        <v>4</v>
      </c>
      <c r="AF1797" s="2">
        <v>14.9</v>
      </c>
      <c r="AG1797" s="2">
        <v>85850</v>
      </c>
      <c r="AH1797" s="7" t="str">
        <f>IF(COUNTIF(Returns!$A$2:$A$1635,Orders!AG1797)&gt;0,"Returned","Not Returned")</f>
        <v>Not Returned</v>
      </c>
    </row>
    <row r="1798" spans="5:34" ht="12.75" customHeight="1" thickTop="1" thickBot="1" x14ac:dyDescent="0.3">
      <c r="E1798" s="11">
        <v>19194</v>
      </c>
      <c r="F1798" s="12" t="s">
        <v>47</v>
      </c>
      <c r="G1798" s="12">
        <v>7.0000000000000007E-2</v>
      </c>
      <c r="H1798" s="12">
        <v>3.71</v>
      </c>
      <c r="I1798" s="12">
        <v>1.93</v>
      </c>
      <c r="J1798" s="12">
        <v>3146</v>
      </c>
      <c r="K1798" s="7" t="str">
        <f>IF(COUNTIF(Table1[Customer ID],Table1[[#This Row],[Customer ID]])&gt;1,"Repeat Customer","One-Time Customer")</f>
        <v>Repeat Customer</v>
      </c>
      <c r="L1798" s="12" t="s">
        <v>2836</v>
      </c>
      <c r="M1798" s="12" t="s">
        <v>27</v>
      </c>
      <c r="N1798" s="12" t="s">
        <v>28</v>
      </c>
      <c r="O1798" s="12" t="s">
        <v>29</v>
      </c>
      <c r="P1798" s="12" t="s">
        <v>93</v>
      </c>
      <c r="Q1798" s="12" t="s">
        <v>31</v>
      </c>
      <c r="R1798" s="12" t="s">
        <v>2838</v>
      </c>
      <c r="S1798" s="12">
        <v>0.35</v>
      </c>
      <c r="T1798" s="7">
        <f>Table1[[#This Row],[Profit]]/Table1[[#This Row],[Sales]]</f>
        <v>0.15970736629667004</v>
      </c>
      <c r="U1798" s="12" t="s">
        <v>33</v>
      </c>
      <c r="V1798" s="12" t="s">
        <v>61</v>
      </c>
      <c r="W1798" s="12" t="s">
        <v>130</v>
      </c>
      <c r="X1798" s="12" t="s">
        <v>2837</v>
      </c>
      <c r="Y1798" s="12">
        <v>78577</v>
      </c>
      <c r="Z1798" s="13">
        <v>42008</v>
      </c>
      <c r="AA1798" s="14" t="str">
        <f>TEXT(Table1[[#This Row],[Order Date]],"mmmm")</f>
        <v>January</v>
      </c>
      <c r="AB1798" s="8" t="str">
        <f>TEXT(Table1[[#This Row],[Order Date]],"yyyy")</f>
        <v>2015</v>
      </c>
      <c r="AC1798" s="13">
        <v>42010</v>
      </c>
      <c r="AD1798" s="12">
        <v>6.3308</v>
      </c>
      <c r="AE1798" s="12">
        <v>11</v>
      </c>
      <c r="AF1798" s="12">
        <v>39.64</v>
      </c>
      <c r="AG1798" s="12">
        <v>85850</v>
      </c>
      <c r="AH1798" s="7" t="str">
        <f>IF(COUNTIF(Returns!$A$2:$A$1635,Orders!AG1798)&gt;0,"Returned","Not Returned")</f>
        <v>Not Returned</v>
      </c>
    </row>
    <row r="1799" spans="5:34" ht="12.75" customHeight="1" thickTop="1" thickBot="1" x14ac:dyDescent="0.3">
      <c r="E1799" s="9">
        <v>24200</v>
      </c>
      <c r="F1799" s="2" t="s">
        <v>56</v>
      </c>
      <c r="G1799" s="2">
        <v>0.06</v>
      </c>
      <c r="H1799" s="2">
        <v>19.989999999999998</v>
      </c>
      <c r="I1799" s="2">
        <v>11.17</v>
      </c>
      <c r="J1799" s="2">
        <v>3148</v>
      </c>
      <c r="K1799" s="7" t="str">
        <f>IF(COUNTIF(Table1[Customer ID],Table1[[#This Row],[Customer ID]])&gt;1,"Repeat Customer","One-Time Customer")</f>
        <v>One-Time Customer</v>
      </c>
      <c r="L1799" s="2" t="s">
        <v>2839</v>
      </c>
      <c r="M1799" s="2" t="s">
        <v>49</v>
      </c>
      <c r="N1799" s="2" t="s">
        <v>28</v>
      </c>
      <c r="O1799" s="2" t="s">
        <v>41</v>
      </c>
      <c r="P1799" s="2" t="s">
        <v>50</v>
      </c>
      <c r="Q1799" s="2" t="s">
        <v>236</v>
      </c>
      <c r="R1799" s="2" t="s">
        <v>508</v>
      </c>
      <c r="S1799" s="2">
        <v>0.6</v>
      </c>
      <c r="T1799" s="7">
        <f>Table1[[#This Row],[Profit]]/Table1[[#This Row],[Sales]]</f>
        <v>-0.47905656319449419</v>
      </c>
      <c r="U1799" s="2" t="s">
        <v>33</v>
      </c>
      <c r="V1799" s="2" t="s">
        <v>34</v>
      </c>
      <c r="W1799" s="2" t="s">
        <v>1741</v>
      </c>
      <c r="X1799" s="2" t="s">
        <v>2840</v>
      </c>
      <c r="Y1799" s="2">
        <v>83854</v>
      </c>
      <c r="Z1799" s="10">
        <v>42018</v>
      </c>
      <c r="AA1799" s="14" t="str">
        <f>TEXT(Table1[[#This Row],[Order Date]],"mmmm")</f>
        <v>January</v>
      </c>
      <c r="AB1799" s="8" t="str">
        <f>TEXT(Table1[[#This Row],[Order Date]],"yyyy")</f>
        <v>2015</v>
      </c>
      <c r="AC1799" s="10">
        <v>42018</v>
      </c>
      <c r="AD1799" s="2">
        <v>-66.823599999999999</v>
      </c>
      <c r="AE1799" s="2">
        <v>7</v>
      </c>
      <c r="AF1799" s="2">
        <v>139.49</v>
      </c>
      <c r="AG1799" s="2">
        <v>89716</v>
      </c>
      <c r="AH1799" s="7" t="str">
        <f>IF(COUNTIF(Returns!$A$2:$A$1635,Orders!AG1799)&gt;0,"Returned","Not Returned")</f>
        <v>Not Returned</v>
      </c>
    </row>
    <row r="1800" spans="5:34" ht="12.75" customHeight="1" thickTop="1" thickBot="1" x14ac:dyDescent="0.3">
      <c r="E1800" s="11">
        <v>24202</v>
      </c>
      <c r="F1800" s="12" t="s">
        <v>56</v>
      </c>
      <c r="G1800" s="12">
        <v>0.06</v>
      </c>
      <c r="H1800" s="12">
        <v>320.98</v>
      </c>
      <c r="I1800" s="12">
        <v>58.95</v>
      </c>
      <c r="J1800" s="12">
        <v>3149</v>
      </c>
      <c r="K1800" s="7" t="str">
        <f>IF(COUNTIF(Table1[Customer ID],Table1[[#This Row],[Customer ID]])&gt;1,"Repeat Customer","One-Time Customer")</f>
        <v>One-Time Customer</v>
      </c>
      <c r="L1800" s="12" t="s">
        <v>2841</v>
      </c>
      <c r="M1800" s="12" t="s">
        <v>39</v>
      </c>
      <c r="N1800" s="12" t="s">
        <v>28</v>
      </c>
      <c r="O1800" s="12" t="s">
        <v>41</v>
      </c>
      <c r="P1800" s="12" t="s">
        <v>42</v>
      </c>
      <c r="Q1800" s="12" t="s">
        <v>43</v>
      </c>
      <c r="R1800" s="12" t="s">
        <v>2842</v>
      </c>
      <c r="S1800" s="12">
        <v>0.56999999999999995</v>
      </c>
      <c r="T1800" s="7">
        <f>Table1[[#This Row],[Profit]]/Table1[[#This Row],[Sales]]</f>
        <v>0.49764754690309004</v>
      </c>
      <c r="U1800" s="12" t="s">
        <v>33</v>
      </c>
      <c r="V1800" s="12" t="s">
        <v>34</v>
      </c>
      <c r="W1800" s="12" t="s">
        <v>1741</v>
      </c>
      <c r="X1800" s="12" t="s">
        <v>2843</v>
      </c>
      <c r="Y1800" s="12">
        <v>83440</v>
      </c>
      <c r="Z1800" s="13">
        <v>42018</v>
      </c>
      <c r="AA1800" s="14" t="str">
        <f>TEXT(Table1[[#This Row],[Order Date]],"mmmm")</f>
        <v>January</v>
      </c>
      <c r="AB1800" s="8" t="str">
        <f>TEXT(Table1[[#This Row],[Order Date]],"yyyy")</f>
        <v>2015</v>
      </c>
      <c r="AC1800" s="13">
        <v>42020</v>
      </c>
      <c r="AD1800" s="12">
        <v>971.62200000000007</v>
      </c>
      <c r="AE1800" s="12">
        <v>6</v>
      </c>
      <c r="AF1800" s="12">
        <v>1952.43</v>
      </c>
      <c r="AG1800" s="12">
        <v>89716</v>
      </c>
      <c r="AH1800" s="7" t="str">
        <f>IF(COUNTIF(Returns!$A$2:$A$1635,Orders!AG1800)&gt;0,"Returned","Not Returned")</f>
        <v>Not Returned</v>
      </c>
    </row>
    <row r="1801" spans="5:34" ht="12.75" customHeight="1" thickTop="1" thickBot="1" x14ac:dyDescent="0.3">
      <c r="E1801" s="9">
        <v>19625</v>
      </c>
      <c r="F1801" s="2" t="s">
        <v>37</v>
      </c>
      <c r="G1801" s="2">
        <v>0.01</v>
      </c>
      <c r="H1801" s="2">
        <v>145.97999999999999</v>
      </c>
      <c r="I1801" s="2">
        <v>46.2</v>
      </c>
      <c r="J1801" s="2">
        <v>3151</v>
      </c>
      <c r="K1801" s="7" t="str">
        <f>IF(COUNTIF(Table1[Customer ID],Table1[[#This Row],[Customer ID]])&gt;1,"Repeat Customer","One-Time Customer")</f>
        <v>Repeat Customer</v>
      </c>
      <c r="L1801" s="2" t="s">
        <v>2844</v>
      </c>
      <c r="M1801" s="2" t="s">
        <v>39</v>
      </c>
      <c r="N1801" s="2" t="s">
        <v>28</v>
      </c>
      <c r="O1801" s="2" t="s">
        <v>41</v>
      </c>
      <c r="P1801" s="2" t="s">
        <v>152</v>
      </c>
      <c r="Q1801" s="2" t="s">
        <v>121</v>
      </c>
      <c r="R1801" s="2" t="s">
        <v>2845</v>
      </c>
      <c r="S1801" s="2">
        <v>0.69</v>
      </c>
      <c r="T1801" s="7">
        <f>Table1[[#This Row],[Profit]]/Table1[[#This Row],[Sales]]</f>
        <v>-9.8127357217371008E-2</v>
      </c>
      <c r="U1801" s="2" t="s">
        <v>33</v>
      </c>
      <c r="V1801" s="2" t="s">
        <v>34</v>
      </c>
      <c r="W1801" s="2" t="s">
        <v>45</v>
      </c>
      <c r="X1801" s="2" t="s">
        <v>2846</v>
      </c>
      <c r="Y1801" s="2">
        <v>92277</v>
      </c>
      <c r="Z1801" s="10">
        <v>42158</v>
      </c>
      <c r="AA1801" s="14" t="str">
        <f>TEXT(Table1[[#This Row],[Order Date]],"mmmm")</f>
        <v>June</v>
      </c>
      <c r="AB1801" s="8" t="str">
        <f>TEXT(Table1[[#This Row],[Order Date]],"yyyy")</f>
        <v>2015</v>
      </c>
      <c r="AC1801" s="10">
        <v>42158</v>
      </c>
      <c r="AD1801" s="2">
        <v>-134.512</v>
      </c>
      <c r="AE1801" s="2">
        <v>9</v>
      </c>
      <c r="AF1801" s="2">
        <v>1370.79</v>
      </c>
      <c r="AG1801" s="2">
        <v>88543</v>
      </c>
      <c r="AH1801" s="7" t="str">
        <f>IF(COUNTIF(Returns!$A$2:$A$1635,Orders!AG1801)&gt;0,"Returned","Not Returned")</f>
        <v>Not Returned</v>
      </c>
    </row>
    <row r="1802" spans="5:34" ht="12.75" customHeight="1" thickTop="1" thickBot="1" x14ac:dyDescent="0.3">
      <c r="E1802" s="11">
        <v>19618</v>
      </c>
      <c r="F1802" s="12" t="s">
        <v>47</v>
      </c>
      <c r="G1802" s="12">
        <v>0.01</v>
      </c>
      <c r="H1802" s="12">
        <v>3502.14</v>
      </c>
      <c r="I1802" s="12">
        <v>8.73</v>
      </c>
      <c r="J1802" s="12">
        <v>3151</v>
      </c>
      <c r="K1802" s="7" t="str">
        <f>IF(COUNTIF(Table1[Customer ID],Table1[[#This Row],[Customer ID]])&gt;1,"Repeat Customer","One-Time Customer")</f>
        <v>Repeat Customer</v>
      </c>
      <c r="L1802" s="12" t="s">
        <v>2844</v>
      </c>
      <c r="M1802" s="12" t="s">
        <v>39</v>
      </c>
      <c r="N1802" s="12" t="s">
        <v>28</v>
      </c>
      <c r="O1802" s="12" t="s">
        <v>77</v>
      </c>
      <c r="P1802" s="12" t="s">
        <v>85</v>
      </c>
      <c r="Q1802" s="12" t="s">
        <v>121</v>
      </c>
      <c r="R1802" s="12" t="s">
        <v>122</v>
      </c>
      <c r="S1802" s="12">
        <v>0.56999999999999995</v>
      </c>
      <c r="T1802" s="7">
        <f>Table1[[#This Row],[Profit]]/Table1[[#This Row],[Sales]]</f>
        <v>-1.1639572881297851</v>
      </c>
      <c r="U1802" s="12" t="s">
        <v>33</v>
      </c>
      <c r="V1802" s="12" t="s">
        <v>34</v>
      </c>
      <c r="W1802" s="12" t="s">
        <v>45</v>
      </c>
      <c r="X1802" s="12" t="s">
        <v>2846</v>
      </c>
      <c r="Y1802" s="12">
        <v>92277</v>
      </c>
      <c r="Z1802" s="13">
        <v>42039</v>
      </c>
      <c r="AA1802" s="14" t="str">
        <f>TEXT(Table1[[#This Row],[Order Date]],"mmmm")</f>
        <v>February</v>
      </c>
      <c r="AB1802" s="8" t="str">
        <f>TEXT(Table1[[#This Row],[Order Date]],"yyyy")</f>
        <v>2015</v>
      </c>
      <c r="AC1802" s="13">
        <v>42040</v>
      </c>
      <c r="AD1802" s="12">
        <v>-4075.9339920000002</v>
      </c>
      <c r="AE1802" s="12">
        <v>1</v>
      </c>
      <c r="AF1802" s="12">
        <v>3501.79</v>
      </c>
      <c r="AG1802" s="12">
        <v>88544</v>
      </c>
      <c r="AH1802" s="7" t="str">
        <f>IF(COUNTIF(Returns!$A$2:$A$1635,Orders!AG1802)&gt;0,"Returned","Not Returned")</f>
        <v>Not Returned</v>
      </c>
    </row>
    <row r="1803" spans="5:34" ht="12.75" customHeight="1" thickTop="1" thickBot="1" x14ac:dyDescent="0.3">
      <c r="E1803" s="9">
        <v>19619</v>
      </c>
      <c r="F1803" s="2" t="s">
        <v>47</v>
      </c>
      <c r="G1803" s="2">
        <v>0.06</v>
      </c>
      <c r="H1803" s="2">
        <v>15.73</v>
      </c>
      <c r="I1803" s="2">
        <v>7.42</v>
      </c>
      <c r="J1803" s="2">
        <v>3151</v>
      </c>
      <c r="K1803" s="7" t="str">
        <f>IF(COUNTIF(Table1[Customer ID],Table1[[#This Row],[Customer ID]])&gt;1,"Repeat Customer","One-Time Customer")</f>
        <v>Repeat Customer</v>
      </c>
      <c r="L1803" s="2" t="s">
        <v>2844</v>
      </c>
      <c r="M1803" s="2" t="s">
        <v>49</v>
      </c>
      <c r="N1803" s="2" t="s">
        <v>28</v>
      </c>
      <c r="O1803" s="2" t="s">
        <v>29</v>
      </c>
      <c r="P1803" s="2" t="s">
        <v>174</v>
      </c>
      <c r="Q1803" s="2" t="s">
        <v>51</v>
      </c>
      <c r="R1803" s="2" t="s">
        <v>2157</v>
      </c>
      <c r="S1803" s="2">
        <v>0.56000000000000005</v>
      </c>
      <c r="T1803" s="7">
        <f>Table1[[#This Row],[Profit]]/Table1[[#This Row],[Sales]]</f>
        <v>-0.2943972081218274</v>
      </c>
      <c r="U1803" s="2" t="s">
        <v>33</v>
      </c>
      <c r="V1803" s="2" t="s">
        <v>34</v>
      </c>
      <c r="W1803" s="2" t="s">
        <v>45</v>
      </c>
      <c r="X1803" s="2" t="s">
        <v>2846</v>
      </c>
      <c r="Y1803" s="2">
        <v>92277</v>
      </c>
      <c r="Z1803" s="10">
        <v>42039</v>
      </c>
      <c r="AA1803" s="14" t="str">
        <f>TEXT(Table1[[#This Row],[Order Date]],"mmmm")</f>
        <v>February</v>
      </c>
      <c r="AB1803" s="8" t="str">
        <f>TEXT(Table1[[#This Row],[Order Date]],"yyyy")</f>
        <v>2015</v>
      </c>
      <c r="AC1803" s="10">
        <v>42040</v>
      </c>
      <c r="AD1803" s="2">
        <v>-18.558799999999998</v>
      </c>
      <c r="AE1803" s="2">
        <v>4</v>
      </c>
      <c r="AF1803" s="2">
        <v>63.04</v>
      </c>
      <c r="AG1803" s="2">
        <v>88544</v>
      </c>
      <c r="AH1803" s="7" t="str">
        <f>IF(COUNTIF(Returns!$A$2:$A$1635,Orders!AG1803)&gt;0,"Returned","Not Returned")</f>
        <v>Not Returned</v>
      </c>
    </row>
    <row r="1804" spans="5:34" ht="12.75" customHeight="1" thickTop="1" thickBot="1" x14ac:dyDescent="0.3">
      <c r="E1804" s="11">
        <v>23322</v>
      </c>
      <c r="F1804" s="12" t="s">
        <v>37</v>
      </c>
      <c r="G1804" s="12">
        <v>0.05</v>
      </c>
      <c r="H1804" s="12">
        <v>25.99</v>
      </c>
      <c r="I1804" s="12">
        <v>5.37</v>
      </c>
      <c r="J1804" s="12">
        <v>3151</v>
      </c>
      <c r="K1804" s="7" t="str">
        <f>IF(COUNTIF(Table1[Customer ID],Table1[[#This Row],[Customer ID]])&gt;1,"Repeat Customer","One-Time Customer")</f>
        <v>Repeat Customer</v>
      </c>
      <c r="L1804" s="12" t="s">
        <v>2844</v>
      </c>
      <c r="M1804" s="12" t="s">
        <v>27</v>
      </c>
      <c r="N1804" s="12" t="s">
        <v>28</v>
      </c>
      <c r="O1804" s="12" t="s">
        <v>29</v>
      </c>
      <c r="P1804" s="12" t="s">
        <v>30</v>
      </c>
      <c r="Q1804" s="12" t="s">
        <v>59</v>
      </c>
      <c r="R1804" s="12" t="s">
        <v>1639</v>
      </c>
      <c r="S1804" s="12">
        <v>0.56000000000000005</v>
      </c>
      <c r="T1804" s="7">
        <f>Table1[[#This Row],[Profit]]/Table1[[#This Row],[Sales]]</f>
        <v>0.48821801262878023</v>
      </c>
      <c r="U1804" s="12" t="s">
        <v>33</v>
      </c>
      <c r="V1804" s="12" t="s">
        <v>34</v>
      </c>
      <c r="W1804" s="12" t="s">
        <v>45</v>
      </c>
      <c r="X1804" s="12" t="s">
        <v>2846</v>
      </c>
      <c r="Y1804" s="12">
        <v>92277</v>
      </c>
      <c r="Z1804" s="13">
        <v>42051</v>
      </c>
      <c r="AA1804" s="14" t="str">
        <f>TEXT(Table1[[#This Row],[Order Date]],"mmmm")</f>
        <v>February</v>
      </c>
      <c r="AB1804" s="8" t="str">
        <f>TEXT(Table1[[#This Row],[Order Date]],"yyyy")</f>
        <v>2015</v>
      </c>
      <c r="AC1804" s="13">
        <v>42053</v>
      </c>
      <c r="AD1804" s="12">
        <v>220.35719999999998</v>
      </c>
      <c r="AE1804" s="12">
        <v>18</v>
      </c>
      <c r="AF1804" s="12">
        <v>451.35</v>
      </c>
      <c r="AG1804" s="12">
        <v>88545</v>
      </c>
      <c r="AH1804" s="7" t="str">
        <f>IF(COUNTIF(Returns!$A$2:$A$1635,Orders!AG1804)&gt;0,"Returned","Not Returned")</f>
        <v>Not Returned</v>
      </c>
    </row>
    <row r="1805" spans="5:34" ht="12.75" customHeight="1" thickTop="1" thickBot="1" x14ac:dyDescent="0.3">
      <c r="E1805" s="9">
        <v>24723</v>
      </c>
      <c r="F1805" s="2" t="s">
        <v>56</v>
      </c>
      <c r="G1805" s="2">
        <v>0.04</v>
      </c>
      <c r="H1805" s="2">
        <v>17.239999999999998</v>
      </c>
      <c r="I1805" s="2">
        <v>3.26</v>
      </c>
      <c r="J1805" s="2">
        <v>3151</v>
      </c>
      <c r="K1805" s="7" t="str">
        <f>IF(COUNTIF(Table1[Customer ID],Table1[[#This Row],[Customer ID]])&gt;1,"Repeat Customer","One-Time Customer")</f>
        <v>Repeat Customer</v>
      </c>
      <c r="L1805" s="2" t="s">
        <v>2844</v>
      </c>
      <c r="M1805" s="2" t="s">
        <v>49</v>
      </c>
      <c r="N1805" s="2" t="s">
        <v>40</v>
      </c>
      <c r="O1805" s="2" t="s">
        <v>29</v>
      </c>
      <c r="P1805" s="2" t="s">
        <v>174</v>
      </c>
      <c r="Q1805" s="2" t="s">
        <v>51</v>
      </c>
      <c r="R1805" s="2" t="s">
        <v>2847</v>
      </c>
      <c r="S1805" s="2">
        <v>0.56000000000000005</v>
      </c>
      <c r="T1805" s="7">
        <f>Table1[[#This Row],[Profit]]/Table1[[#This Row],[Sales]]</f>
        <v>0.39908026755852843</v>
      </c>
      <c r="U1805" s="2" t="s">
        <v>33</v>
      </c>
      <c r="V1805" s="2" t="s">
        <v>34</v>
      </c>
      <c r="W1805" s="2" t="s">
        <v>45</v>
      </c>
      <c r="X1805" s="2" t="s">
        <v>2846</v>
      </c>
      <c r="Y1805" s="2">
        <v>92277</v>
      </c>
      <c r="Z1805" s="10">
        <v>42063</v>
      </c>
      <c r="AA1805" s="14" t="str">
        <f>TEXT(Table1[[#This Row],[Order Date]],"mmmm")</f>
        <v>February</v>
      </c>
      <c r="AB1805" s="8" t="str">
        <f>TEXT(Table1[[#This Row],[Order Date]],"yyyy")</f>
        <v>2015</v>
      </c>
      <c r="AC1805" s="10">
        <v>42063</v>
      </c>
      <c r="AD1805" s="2">
        <v>47.73</v>
      </c>
      <c r="AE1805" s="2">
        <v>7</v>
      </c>
      <c r="AF1805" s="2">
        <v>119.6</v>
      </c>
      <c r="AG1805" s="2">
        <v>88546</v>
      </c>
      <c r="AH1805" s="7" t="str">
        <f>IF(COUNTIF(Returns!$A$2:$A$1635,Orders!AG1805)&gt;0,"Returned","Not Returned")</f>
        <v>Not Returned</v>
      </c>
    </row>
    <row r="1806" spans="5:34" ht="12.75" customHeight="1" thickTop="1" thickBot="1" x14ac:dyDescent="0.3">
      <c r="E1806" s="11">
        <v>24329</v>
      </c>
      <c r="F1806" s="12" t="s">
        <v>56</v>
      </c>
      <c r="G1806" s="12">
        <v>0.02</v>
      </c>
      <c r="H1806" s="12">
        <v>5.98</v>
      </c>
      <c r="I1806" s="12">
        <v>1.49</v>
      </c>
      <c r="J1806" s="12">
        <v>3151</v>
      </c>
      <c r="K1806" s="7" t="str">
        <f>IF(COUNTIF(Table1[Customer ID],Table1[[#This Row],[Customer ID]])&gt;1,"Repeat Customer","One-Time Customer")</f>
        <v>Repeat Customer</v>
      </c>
      <c r="L1806" s="12" t="s">
        <v>2844</v>
      </c>
      <c r="M1806" s="12" t="s">
        <v>49</v>
      </c>
      <c r="N1806" s="12" t="s">
        <v>28</v>
      </c>
      <c r="O1806" s="12" t="s">
        <v>29</v>
      </c>
      <c r="P1806" s="12" t="s">
        <v>109</v>
      </c>
      <c r="Q1806" s="12" t="s">
        <v>59</v>
      </c>
      <c r="R1806" s="12" t="s">
        <v>1020</v>
      </c>
      <c r="S1806" s="12">
        <v>0.39</v>
      </c>
      <c r="T1806" s="7">
        <f>Table1[[#This Row],[Profit]]/Table1[[#This Row],[Sales]]</f>
        <v>0.47622704507512525</v>
      </c>
      <c r="U1806" s="12" t="s">
        <v>33</v>
      </c>
      <c r="V1806" s="12" t="s">
        <v>34</v>
      </c>
      <c r="W1806" s="12" t="s">
        <v>45</v>
      </c>
      <c r="X1806" s="12" t="s">
        <v>2846</v>
      </c>
      <c r="Y1806" s="12">
        <v>92277</v>
      </c>
      <c r="Z1806" s="13">
        <v>42074</v>
      </c>
      <c r="AA1806" s="14" t="str">
        <f>TEXT(Table1[[#This Row],[Order Date]],"mmmm")</f>
        <v>March</v>
      </c>
      <c r="AB1806" s="8" t="str">
        <f>TEXT(Table1[[#This Row],[Order Date]],"yyyy")</f>
        <v>2015</v>
      </c>
      <c r="AC1806" s="13">
        <v>42075</v>
      </c>
      <c r="AD1806" s="12">
        <v>28.526000000000003</v>
      </c>
      <c r="AE1806" s="12">
        <v>10</v>
      </c>
      <c r="AF1806" s="12">
        <v>59.9</v>
      </c>
      <c r="AG1806" s="12">
        <v>88547</v>
      </c>
      <c r="AH1806" s="7" t="str">
        <f>IF(COUNTIF(Returns!$A$2:$A$1635,Orders!AG1806)&gt;0,"Returned","Not Returned")</f>
        <v>Not Returned</v>
      </c>
    </row>
    <row r="1807" spans="5:34" ht="12.75" customHeight="1" thickTop="1" thickBot="1" x14ac:dyDescent="0.3">
      <c r="E1807" s="9">
        <v>21734</v>
      </c>
      <c r="F1807" s="2" t="s">
        <v>25</v>
      </c>
      <c r="G1807" s="2">
        <v>0.01</v>
      </c>
      <c r="H1807" s="2">
        <v>99.23</v>
      </c>
      <c r="I1807" s="2">
        <v>8.99</v>
      </c>
      <c r="J1807" s="2">
        <v>3151</v>
      </c>
      <c r="K1807" s="7" t="str">
        <f>IF(COUNTIF(Table1[Customer ID],Table1[[#This Row],[Customer ID]])&gt;1,"Repeat Customer","One-Time Customer")</f>
        <v>Repeat Customer</v>
      </c>
      <c r="L1807" s="2" t="s">
        <v>2844</v>
      </c>
      <c r="M1807" s="2" t="s">
        <v>49</v>
      </c>
      <c r="N1807" s="2" t="s">
        <v>28</v>
      </c>
      <c r="O1807" s="2" t="s">
        <v>41</v>
      </c>
      <c r="P1807" s="2" t="s">
        <v>50</v>
      </c>
      <c r="Q1807" s="2" t="s">
        <v>51</v>
      </c>
      <c r="R1807" s="2" t="s">
        <v>454</v>
      </c>
      <c r="S1807" s="2">
        <v>0.35</v>
      </c>
      <c r="T1807" s="7">
        <f>Table1[[#This Row],[Profit]]/Table1[[#This Row],[Sales]]</f>
        <v>-0.88147550896996563</v>
      </c>
      <c r="U1807" s="2" t="s">
        <v>33</v>
      </c>
      <c r="V1807" s="2" t="s">
        <v>34</v>
      </c>
      <c r="W1807" s="2" t="s">
        <v>45</v>
      </c>
      <c r="X1807" s="2" t="s">
        <v>2846</v>
      </c>
      <c r="Y1807" s="2">
        <v>92277</v>
      </c>
      <c r="Z1807" s="10">
        <v>42092</v>
      </c>
      <c r="AA1807" s="14" t="str">
        <f>TEXT(Table1[[#This Row],[Order Date]],"mmmm")</f>
        <v>March</v>
      </c>
      <c r="AB1807" s="8" t="str">
        <f>TEXT(Table1[[#This Row],[Order Date]],"yyyy")</f>
        <v>2015</v>
      </c>
      <c r="AC1807" s="10">
        <v>42096</v>
      </c>
      <c r="AD1807" s="2">
        <v>-87.46</v>
      </c>
      <c r="AE1807" s="2">
        <v>1</v>
      </c>
      <c r="AF1807" s="2">
        <v>99.22</v>
      </c>
      <c r="AG1807" s="2">
        <v>88548</v>
      </c>
      <c r="AH1807" s="7" t="str">
        <f>IF(COUNTIF(Returns!$A$2:$A$1635,Orders!AG1807)&gt;0,"Returned","Not Returned")</f>
        <v>Not Returned</v>
      </c>
    </row>
    <row r="1808" spans="5:34" ht="12.75" customHeight="1" thickTop="1" thickBot="1" x14ac:dyDescent="0.3">
      <c r="E1808" s="11">
        <v>21436</v>
      </c>
      <c r="F1808" s="12" t="s">
        <v>25</v>
      </c>
      <c r="G1808" s="12">
        <v>0.08</v>
      </c>
      <c r="H1808" s="12">
        <v>150.97999999999999</v>
      </c>
      <c r="I1808" s="12">
        <v>13.99</v>
      </c>
      <c r="J1808" s="12">
        <v>3154</v>
      </c>
      <c r="K1808" s="7" t="str">
        <f>IF(COUNTIF(Table1[Customer ID],Table1[[#This Row],[Customer ID]])&gt;1,"Repeat Customer","One-Time Customer")</f>
        <v>Repeat Customer</v>
      </c>
      <c r="L1808" s="12" t="s">
        <v>2848</v>
      </c>
      <c r="M1808" s="12" t="s">
        <v>27</v>
      </c>
      <c r="N1808" s="12" t="s">
        <v>28</v>
      </c>
      <c r="O1808" s="12" t="s">
        <v>77</v>
      </c>
      <c r="P1808" s="12" t="s">
        <v>85</v>
      </c>
      <c r="Q1808" s="12" t="s">
        <v>86</v>
      </c>
      <c r="R1808" s="12" t="s">
        <v>627</v>
      </c>
      <c r="S1808" s="12">
        <v>0.38</v>
      </c>
      <c r="T1808" s="7">
        <f>Table1[[#This Row],[Profit]]/Table1[[#This Row],[Sales]]</f>
        <v>-3.3349664644962912E-3</v>
      </c>
      <c r="U1808" s="12" t="s">
        <v>33</v>
      </c>
      <c r="V1808" s="12" t="s">
        <v>136</v>
      </c>
      <c r="W1808" s="12" t="s">
        <v>362</v>
      </c>
      <c r="X1808" s="12" t="s">
        <v>2849</v>
      </c>
      <c r="Y1808" s="12">
        <v>33710</v>
      </c>
      <c r="Z1808" s="13">
        <v>42030</v>
      </c>
      <c r="AA1808" s="14" t="str">
        <f>TEXT(Table1[[#This Row],[Order Date]],"mmmm")</f>
        <v>January</v>
      </c>
      <c r="AB1808" s="8" t="str">
        <f>TEXT(Table1[[#This Row],[Order Date]],"yyyy")</f>
        <v>2015</v>
      </c>
      <c r="AC1808" s="13">
        <v>42031</v>
      </c>
      <c r="AD1808" s="12">
        <v>-3.9479999999999995</v>
      </c>
      <c r="AE1808" s="12">
        <v>8</v>
      </c>
      <c r="AF1808" s="12">
        <v>1183.82</v>
      </c>
      <c r="AG1808" s="12">
        <v>86899</v>
      </c>
      <c r="AH1808" s="7" t="str">
        <f>IF(COUNTIF(Returns!$A$2:$A$1635,Orders!AG1808)&gt;0,"Returned","Not Returned")</f>
        <v>Not Returned</v>
      </c>
    </row>
    <row r="1809" spans="5:34" ht="12.75" customHeight="1" thickTop="1" thickBot="1" x14ac:dyDescent="0.3">
      <c r="E1809" s="9">
        <v>20253</v>
      </c>
      <c r="F1809" s="2" t="s">
        <v>47</v>
      </c>
      <c r="G1809" s="2">
        <v>0.03</v>
      </c>
      <c r="H1809" s="2">
        <v>17.7</v>
      </c>
      <c r="I1809" s="2">
        <v>9.4700000000000006</v>
      </c>
      <c r="J1809" s="2">
        <v>3154</v>
      </c>
      <c r="K1809" s="7" t="str">
        <f>IF(COUNTIF(Table1[Customer ID],Table1[[#This Row],[Customer ID]])&gt;1,"Repeat Customer","One-Time Customer")</f>
        <v>Repeat Customer</v>
      </c>
      <c r="L1809" s="2" t="s">
        <v>2848</v>
      </c>
      <c r="M1809" s="2" t="s">
        <v>49</v>
      </c>
      <c r="N1809" s="2" t="s">
        <v>114</v>
      </c>
      <c r="O1809" s="2" t="s">
        <v>29</v>
      </c>
      <c r="P1809" s="2" t="s">
        <v>141</v>
      </c>
      <c r="Q1809" s="2" t="s">
        <v>59</v>
      </c>
      <c r="R1809" s="2" t="s">
        <v>1569</v>
      </c>
      <c r="S1809" s="2">
        <v>0.59</v>
      </c>
      <c r="T1809" s="7">
        <f>Table1[[#This Row],[Profit]]/Table1[[#This Row],[Sales]]</f>
        <v>0.13967685979085095</v>
      </c>
      <c r="U1809" s="2" t="s">
        <v>33</v>
      </c>
      <c r="V1809" s="2" t="s">
        <v>136</v>
      </c>
      <c r="W1809" s="2" t="s">
        <v>362</v>
      </c>
      <c r="X1809" s="2" t="s">
        <v>2849</v>
      </c>
      <c r="Y1809" s="2">
        <v>33710</v>
      </c>
      <c r="Z1809" s="10">
        <v>42152</v>
      </c>
      <c r="AA1809" s="14" t="str">
        <f>TEXT(Table1[[#This Row],[Order Date]],"mmmm")</f>
        <v>May</v>
      </c>
      <c r="AB1809" s="8" t="str">
        <f>TEXT(Table1[[#This Row],[Order Date]],"yyyy")</f>
        <v>2015</v>
      </c>
      <c r="AC1809" s="10">
        <v>42154</v>
      </c>
      <c r="AD1809" s="2">
        <v>28.182599999999997</v>
      </c>
      <c r="AE1809" s="2">
        <v>11</v>
      </c>
      <c r="AF1809" s="2">
        <v>201.77</v>
      </c>
      <c r="AG1809" s="2">
        <v>86900</v>
      </c>
      <c r="AH1809" s="7" t="str">
        <f>IF(COUNTIF(Returns!$A$2:$A$1635,Orders!AG1809)&gt;0,"Returned","Not Returned")</f>
        <v>Not Returned</v>
      </c>
    </row>
    <row r="1810" spans="5:34" ht="12.75" customHeight="1" thickTop="1" thickBot="1" x14ac:dyDescent="0.3">
      <c r="E1810" s="11">
        <v>18635</v>
      </c>
      <c r="F1810" s="12" t="s">
        <v>47</v>
      </c>
      <c r="G1810" s="12">
        <v>0.04</v>
      </c>
      <c r="H1810" s="12">
        <v>21.38</v>
      </c>
      <c r="I1810" s="12">
        <v>8.99</v>
      </c>
      <c r="J1810" s="12">
        <v>3154</v>
      </c>
      <c r="K1810" s="7" t="str">
        <f>IF(COUNTIF(Table1[Customer ID],Table1[[#This Row],[Customer ID]])&gt;1,"Repeat Customer","One-Time Customer")</f>
        <v>Repeat Customer</v>
      </c>
      <c r="L1810" s="12" t="s">
        <v>2848</v>
      </c>
      <c r="M1810" s="12" t="s">
        <v>49</v>
      </c>
      <c r="N1810" s="12" t="s">
        <v>28</v>
      </c>
      <c r="O1810" s="12" t="s">
        <v>29</v>
      </c>
      <c r="P1810" s="12" t="s">
        <v>30</v>
      </c>
      <c r="Q1810" s="12" t="s">
        <v>51</v>
      </c>
      <c r="R1810" s="12" t="s">
        <v>2199</v>
      </c>
      <c r="S1810" s="12">
        <v>0.59</v>
      </c>
      <c r="T1810" s="7">
        <f>Table1[[#This Row],[Profit]]/Table1[[#This Row],[Sales]]</f>
        <v>-0.11644051751341115</v>
      </c>
      <c r="U1810" s="12" t="s">
        <v>33</v>
      </c>
      <c r="V1810" s="12" t="s">
        <v>136</v>
      </c>
      <c r="W1810" s="12" t="s">
        <v>362</v>
      </c>
      <c r="X1810" s="12" t="s">
        <v>2849</v>
      </c>
      <c r="Y1810" s="12">
        <v>33710</v>
      </c>
      <c r="Z1810" s="13">
        <v>42093</v>
      </c>
      <c r="AA1810" s="14" t="str">
        <f>TEXT(Table1[[#This Row],[Order Date]],"mmmm")</f>
        <v>March</v>
      </c>
      <c r="AB1810" s="8" t="str">
        <f>TEXT(Table1[[#This Row],[Order Date]],"yyyy")</f>
        <v>2015</v>
      </c>
      <c r="AC1810" s="13">
        <v>42093</v>
      </c>
      <c r="AD1810" s="12">
        <v>-51.66</v>
      </c>
      <c r="AE1810" s="12">
        <v>21</v>
      </c>
      <c r="AF1810" s="12">
        <v>443.66</v>
      </c>
      <c r="AG1810" s="12">
        <v>86901</v>
      </c>
      <c r="AH1810" s="7" t="str">
        <f>IF(COUNTIF(Returns!$A$2:$A$1635,Orders!AG1810)&gt;0,"Returned","Not Returned")</f>
        <v>Not Returned</v>
      </c>
    </row>
    <row r="1811" spans="5:34" ht="12.75" customHeight="1" thickTop="1" thickBot="1" x14ac:dyDescent="0.3">
      <c r="E1811" s="9">
        <v>23392</v>
      </c>
      <c r="F1811" s="2" t="s">
        <v>47</v>
      </c>
      <c r="G1811" s="2">
        <v>0.02</v>
      </c>
      <c r="H1811" s="2">
        <v>60.22</v>
      </c>
      <c r="I1811" s="2">
        <v>3.5</v>
      </c>
      <c r="J1811" s="2">
        <v>3155</v>
      </c>
      <c r="K1811" s="7" t="str">
        <f>IF(COUNTIF(Table1[Customer ID],Table1[[#This Row],[Customer ID]])&gt;1,"Repeat Customer","One-Time Customer")</f>
        <v>Repeat Customer</v>
      </c>
      <c r="L1811" s="2" t="s">
        <v>2850</v>
      </c>
      <c r="M1811" s="2" t="s">
        <v>49</v>
      </c>
      <c r="N1811" s="2" t="s">
        <v>28</v>
      </c>
      <c r="O1811" s="2" t="s">
        <v>29</v>
      </c>
      <c r="P1811" s="2" t="s">
        <v>257</v>
      </c>
      <c r="Q1811" s="2" t="s">
        <v>59</v>
      </c>
      <c r="R1811" s="2" t="s">
        <v>2851</v>
      </c>
      <c r="S1811" s="2">
        <v>0.56999999999999995</v>
      </c>
      <c r="T1811" s="7">
        <f>Table1[[#This Row],[Profit]]/Table1[[#This Row],[Sales]]</f>
        <v>-0.35793340224453629</v>
      </c>
      <c r="U1811" s="2" t="s">
        <v>33</v>
      </c>
      <c r="V1811" s="2" t="s">
        <v>136</v>
      </c>
      <c r="W1811" s="2" t="s">
        <v>362</v>
      </c>
      <c r="X1811" s="2" t="s">
        <v>433</v>
      </c>
      <c r="Y1811" s="2">
        <v>32771</v>
      </c>
      <c r="Z1811" s="10">
        <v>42024</v>
      </c>
      <c r="AA1811" s="14" t="str">
        <f>TEXT(Table1[[#This Row],[Order Date]],"mmmm")</f>
        <v>January</v>
      </c>
      <c r="AB1811" s="8" t="str">
        <f>TEXT(Table1[[#This Row],[Order Date]],"yyyy")</f>
        <v>2015</v>
      </c>
      <c r="AC1811" s="10">
        <v>42025</v>
      </c>
      <c r="AD1811" s="2">
        <v>-193.91399999999999</v>
      </c>
      <c r="AE1811" s="2">
        <v>9</v>
      </c>
      <c r="AF1811" s="2">
        <v>541.76</v>
      </c>
      <c r="AG1811" s="2">
        <v>86898</v>
      </c>
      <c r="AH1811" s="7" t="str">
        <f>IF(COUNTIF(Returns!$A$2:$A$1635,Orders!AG1811)&gt;0,"Returned","Not Returned")</f>
        <v>Not Returned</v>
      </c>
    </row>
    <row r="1812" spans="5:34" ht="12.75" customHeight="1" thickTop="1" thickBot="1" x14ac:dyDescent="0.3">
      <c r="E1812" s="11">
        <v>21437</v>
      </c>
      <c r="F1812" s="12" t="s">
        <v>25</v>
      </c>
      <c r="G1812" s="12">
        <v>0.03</v>
      </c>
      <c r="H1812" s="12">
        <v>25.98</v>
      </c>
      <c r="I1812" s="12">
        <v>14.36</v>
      </c>
      <c r="J1812" s="12">
        <v>3155</v>
      </c>
      <c r="K1812" s="7" t="str">
        <f>IF(COUNTIF(Table1[Customer ID],Table1[[#This Row],[Customer ID]])&gt;1,"Repeat Customer","One-Time Customer")</f>
        <v>Repeat Customer</v>
      </c>
      <c r="L1812" s="12" t="s">
        <v>2850</v>
      </c>
      <c r="M1812" s="12" t="s">
        <v>39</v>
      </c>
      <c r="N1812" s="12" t="s">
        <v>28</v>
      </c>
      <c r="O1812" s="12" t="s">
        <v>41</v>
      </c>
      <c r="P1812" s="12" t="s">
        <v>42</v>
      </c>
      <c r="Q1812" s="12" t="s">
        <v>43</v>
      </c>
      <c r="R1812" s="12" t="s">
        <v>1001</v>
      </c>
      <c r="S1812" s="12">
        <v>0.6</v>
      </c>
      <c r="T1812" s="7">
        <f>Table1[[#This Row],[Profit]]/Table1[[#This Row],[Sales]]</f>
        <v>0.53451606910644622</v>
      </c>
      <c r="U1812" s="12" t="s">
        <v>33</v>
      </c>
      <c r="V1812" s="12" t="s">
        <v>136</v>
      </c>
      <c r="W1812" s="12" t="s">
        <v>362</v>
      </c>
      <c r="X1812" s="12" t="s">
        <v>433</v>
      </c>
      <c r="Y1812" s="12">
        <v>32771</v>
      </c>
      <c r="Z1812" s="13">
        <v>42030</v>
      </c>
      <c r="AA1812" s="14" t="str">
        <f>TEXT(Table1[[#This Row],[Order Date]],"mmmm")</f>
        <v>January</v>
      </c>
      <c r="AB1812" s="8" t="str">
        <f>TEXT(Table1[[#This Row],[Order Date]],"yyyy")</f>
        <v>2015</v>
      </c>
      <c r="AC1812" s="13">
        <v>42031</v>
      </c>
      <c r="AD1812" s="12">
        <v>57.545999999999999</v>
      </c>
      <c r="AE1812" s="12">
        <v>4</v>
      </c>
      <c r="AF1812" s="12">
        <v>107.66</v>
      </c>
      <c r="AG1812" s="12">
        <v>86899</v>
      </c>
      <c r="AH1812" s="7" t="str">
        <f>IF(COUNTIF(Returns!$A$2:$A$1635,Orders!AG1812)&gt;0,"Returned","Not Returned")</f>
        <v>Not Returned</v>
      </c>
    </row>
    <row r="1813" spans="5:34" ht="12.75" customHeight="1" thickTop="1" thickBot="1" x14ac:dyDescent="0.3">
      <c r="E1813" s="9">
        <v>21438</v>
      </c>
      <c r="F1813" s="2" t="s">
        <v>25</v>
      </c>
      <c r="G1813" s="2">
        <v>0.1</v>
      </c>
      <c r="H1813" s="2">
        <v>32.479999999999997</v>
      </c>
      <c r="I1813" s="2">
        <v>35</v>
      </c>
      <c r="J1813" s="2">
        <v>3155</v>
      </c>
      <c r="K1813" s="7" t="str">
        <f>IF(COUNTIF(Table1[Customer ID],Table1[[#This Row],[Customer ID]])&gt;1,"Repeat Customer","One-Time Customer")</f>
        <v>Repeat Customer</v>
      </c>
      <c r="L1813" s="2" t="s">
        <v>2850</v>
      </c>
      <c r="M1813" s="2" t="s">
        <v>49</v>
      </c>
      <c r="N1813" s="2" t="s">
        <v>28</v>
      </c>
      <c r="O1813" s="2" t="s">
        <v>29</v>
      </c>
      <c r="P1813" s="2" t="s">
        <v>141</v>
      </c>
      <c r="Q1813" s="2" t="s">
        <v>236</v>
      </c>
      <c r="R1813" s="2" t="s">
        <v>668</v>
      </c>
      <c r="S1813" s="2">
        <v>0.81</v>
      </c>
      <c r="T1813" s="7">
        <f>Table1[[#This Row],[Profit]]/Table1[[#This Row],[Sales]]</f>
        <v>-1.0457780008154818</v>
      </c>
      <c r="U1813" s="2" t="s">
        <v>33</v>
      </c>
      <c r="V1813" s="2" t="s">
        <v>136</v>
      </c>
      <c r="W1813" s="2" t="s">
        <v>362</v>
      </c>
      <c r="X1813" s="2" t="s">
        <v>433</v>
      </c>
      <c r="Y1813" s="2">
        <v>32771</v>
      </c>
      <c r="Z1813" s="10">
        <v>42030</v>
      </c>
      <c r="AA1813" s="14" t="str">
        <f>TEXT(Table1[[#This Row],[Order Date]],"mmmm")</f>
        <v>January</v>
      </c>
      <c r="AB1813" s="8" t="str">
        <f>TEXT(Table1[[#This Row],[Order Date]],"yyyy")</f>
        <v>2015</v>
      </c>
      <c r="AC1813" s="10">
        <v>42031</v>
      </c>
      <c r="AD1813" s="2">
        <v>-333.42540000000002</v>
      </c>
      <c r="AE1813" s="2">
        <v>10</v>
      </c>
      <c r="AF1813" s="2">
        <v>318.83</v>
      </c>
      <c r="AG1813" s="2">
        <v>86899</v>
      </c>
      <c r="AH1813" s="7" t="str">
        <f>IF(COUNTIF(Returns!$A$2:$A$1635,Orders!AG1813)&gt;0,"Returned","Not Returned")</f>
        <v>Not Returned</v>
      </c>
    </row>
    <row r="1814" spans="5:34" ht="12.75" customHeight="1" thickTop="1" thickBot="1" x14ac:dyDescent="0.3">
      <c r="E1814" s="11">
        <v>22015</v>
      </c>
      <c r="F1814" s="12" t="s">
        <v>47</v>
      </c>
      <c r="G1814" s="12">
        <v>0.05</v>
      </c>
      <c r="H1814" s="12">
        <v>159.99</v>
      </c>
      <c r="I1814" s="12">
        <v>5.5</v>
      </c>
      <c r="J1814" s="12">
        <v>3155</v>
      </c>
      <c r="K1814" s="7" t="str">
        <f>IF(COUNTIF(Table1[Customer ID],Table1[[#This Row],[Customer ID]])&gt;1,"Repeat Customer","One-Time Customer")</f>
        <v>Repeat Customer</v>
      </c>
      <c r="L1814" s="12" t="s">
        <v>2850</v>
      </c>
      <c r="M1814" s="12" t="s">
        <v>49</v>
      </c>
      <c r="N1814" s="12" t="s">
        <v>114</v>
      </c>
      <c r="O1814" s="12" t="s">
        <v>77</v>
      </c>
      <c r="P1814" s="12" t="s">
        <v>180</v>
      </c>
      <c r="Q1814" s="12" t="s">
        <v>59</v>
      </c>
      <c r="R1814" s="12" t="s">
        <v>2852</v>
      </c>
      <c r="S1814" s="12">
        <v>0.49</v>
      </c>
      <c r="T1814" s="7">
        <f>Table1[[#This Row],[Profit]]/Table1[[#This Row],[Sales]]</f>
        <v>3.4060516851124106E-3</v>
      </c>
      <c r="U1814" s="12" t="s">
        <v>33</v>
      </c>
      <c r="V1814" s="12" t="s">
        <v>136</v>
      </c>
      <c r="W1814" s="12" t="s">
        <v>362</v>
      </c>
      <c r="X1814" s="12" t="s">
        <v>433</v>
      </c>
      <c r="Y1814" s="12">
        <v>32771</v>
      </c>
      <c r="Z1814" s="13">
        <v>42113</v>
      </c>
      <c r="AA1814" s="14" t="str">
        <f>TEXT(Table1[[#This Row],[Order Date]],"mmmm")</f>
        <v>April</v>
      </c>
      <c r="AB1814" s="8" t="str">
        <f>TEXT(Table1[[#This Row],[Order Date]],"yyyy")</f>
        <v>2015</v>
      </c>
      <c r="AC1814" s="13">
        <v>42115</v>
      </c>
      <c r="AD1814" s="12">
        <v>12.264000000000001</v>
      </c>
      <c r="AE1814" s="12">
        <v>23</v>
      </c>
      <c r="AF1814" s="12">
        <v>3600.65</v>
      </c>
      <c r="AG1814" s="12">
        <v>86902</v>
      </c>
      <c r="AH1814" s="7" t="str">
        <f>IF(COUNTIF(Returns!$A$2:$A$1635,Orders!AG1814)&gt;0,"Returned","Not Returned")</f>
        <v>Not Returned</v>
      </c>
    </row>
    <row r="1815" spans="5:34" ht="12.75" customHeight="1" thickTop="1" thickBot="1" x14ac:dyDescent="0.3">
      <c r="E1815" s="9">
        <v>19374</v>
      </c>
      <c r="F1815" s="2" t="s">
        <v>37</v>
      </c>
      <c r="G1815" s="2">
        <v>7.0000000000000007E-2</v>
      </c>
      <c r="H1815" s="2">
        <v>280.98</v>
      </c>
      <c r="I1815" s="2">
        <v>57</v>
      </c>
      <c r="J1815" s="2">
        <v>3167</v>
      </c>
      <c r="K1815" s="7" t="str">
        <f>IF(COUNTIF(Table1[Customer ID],Table1[[#This Row],[Customer ID]])&gt;1,"Repeat Customer","One-Time Customer")</f>
        <v>Repeat Customer</v>
      </c>
      <c r="L1815" s="2" t="s">
        <v>2853</v>
      </c>
      <c r="M1815" s="2" t="s">
        <v>39</v>
      </c>
      <c r="N1815" s="2" t="s">
        <v>28</v>
      </c>
      <c r="O1815" s="2" t="s">
        <v>41</v>
      </c>
      <c r="P1815" s="2" t="s">
        <v>42</v>
      </c>
      <c r="Q1815" s="2" t="s">
        <v>43</v>
      </c>
      <c r="R1815" s="2" t="s">
        <v>670</v>
      </c>
      <c r="S1815" s="2">
        <v>0.78</v>
      </c>
      <c r="T1815" s="7">
        <f>Table1[[#This Row],[Profit]]/Table1[[#This Row],[Sales]]</f>
        <v>-7.2141106180190567E-2</v>
      </c>
      <c r="U1815" s="2" t="s">
        <v>33</v>
      </c>
      <c r="V1815" s="2" t="s">
        <v>136</v>
      </c>
      <c r="W1815" s="2" t="s">
        <v>362</v>
      </c>
      <c r="X1815" s="2" t="s">
        <v>2854</v>
      </c>
      <c r="Y1815" s="2">
        <v>32004</v>
      </c>
      <c r="Z1815" s="10">
        <v>42174</v>
      </c>
      <c r="AA1815" s="14" t="str">
        <f>TEXT(Table1[[#This Row],[Order Date]],"mmmm")</f>
        <v>June</v>
      </c>
      <c r="AB1815" s="8" t="str">
        <f>TEXT(Table1[[#This Row],[Order Date]],"yyyy")</f>
        <v>2015</v>
      </c>
      <c r="AC1815" s="10">
        <v>42175</v>
      </c>
      <c r="AD1815" s="2">
        <v>-283.9914</v>
      </c>
      <c r="AE1815" s="2">
        <v>14</v>
      </c>
      <c r="AF1815" s="2">
        <v>3936.61</v>
      </c>
      <c r="AG1815" s="2">
        <v>86491</v>
      </c>
      <c r="AH1815" s="7" t="str">
        <f>IF(COUNTIF(Returns!$A$2:$A$1635,Orders!AG1815)&gt;0,"Returned","Not Returned")</f>
        <v>Not Returned</v>
      </c>
    </row>
    <row r="1816" spans="5:34" ht="12.75" customHeight="1" thickTop="1" thickBot="1" x14ac:dyDescent="0.3">
      <c r="E1816" s="11">
        <v>19375</v>
      </c>
      <c r="F1816" s="12" t="s">
        <v>37</v>
      </c>
      <c r="G1816" s="12">
        <v>0</v>
      </c>
      <c r="H1816" s="12">
        <v>4.9800000000000004</v>
      </c>
      <c r="I1816" s="12">
        <v>7.44</v>
      </c>
      <c r="J1816" s="12">
        <v>3167</v>
      </c>
      <c r="K1816" s="7" t="str">
        <f>IF(COUNTIF(Table1[Customer ID],Table1[[#This Row],[Customer ID]])&gt;1,"Repeat Customer","One-Time Customer")</f>
        <v>Repeat Customer</v>
      </c>
      <c r="L1816" s="12" t="s">
        <v>2853</v>
      </c>
      <c r="M1816" s="12" t="s">
        <v>49</v>
      </c>
      <c r="N1816" s="12" t="s">
        <v>28</v>
      </c>
      <c r="O1816" s="12" t="s">
        <v>29</v>
      </c>
      <c r="P1816" s="12" t="s">
        <v>93</v>
      </c>
      <c r="Q1816" s="12" t="s">
        <v>59</v>
      </c>
      <c r="R1816" s="12" t="s">
        <v>384</v>
      </c>
      <c r="S1816" s="12">
        <v>0.36</v>
      </c>
      <c r="T1816" s="7">
        <f>Table1[[#This Row],[Profit]]/Table1[[#This Row],[Sales]]</f>
        <v>-2.4944706933980334</v>
      </c>
      <c r="U1816" s="12" t="s">
        <v>33</v>
      </c>
      <c r="V1816" s="12" t="s">
        <v>136</v>
      </c>
      <c r="W1816" s="12" t="s">
        <v>362</v>
      </c>
      <c r="X1816" s="12" t="s">
        <v>2854</v>
      </c>
      <c r="Y1816" s="12">
        <v>32004</v>
      </c>
      <c r="Z1816" s="13">
        <v>42174</v>
      </c>
      <c r="AA1816" s="14" t="str">
        <f>TEXT(Table1[[#This Row],[Order Date]],"mmmm")</f>
        <v>June</v>
      </c>
      <c r="AB1816" s="8" t="str">
        <f>TEXT(Table1[[#This Row],[Order Date]],"yyyy")</f>
        <v>2015</v>
      </c>
      <c r="AC1816" s="13">
        <v>42176</v>
      </c>
      <c r="AD1816" s="12">
        <v>-195.34200000000001</v>
      </c>
      <c r="AE1816" s="12">
        <v>15</v>
      </c>
      <c r="AF1816" s="12">
        <v>78.31</v>
      </c>
      <c r="AG1816" s="12">
        <v>86491</v>
      </c>
      <c r="AH1816" s="7" t="str">
        <f>IF(COUNTIF(Returns!$A$2:$A$1635,Orders!AG1816)&gt;0,"Returned","Not Returned")</f>
        <v>Not Returned</v>
      </c>
    </row>
    <row r="1817" spans="5:34" ht="12.75" customHeight="1" thickTop="1" thickBot="1" x14ac:dyDescent="0.3">
      <c r="E1817" s="9">
        <v>19376</v>
      </c>
      <c r="F1817" s="2" t="s">
        <v>37</v>
      </c>
      <c r="G1817" s="2">
        <v>0.1</v>
      </c>
      <c r="H1817" s="2">
        <v>3.98</v>
      </c>
      <c r="I1817" s="2">
        <v>0.83</v>
      </c>
      <c r="J1817" s="2">
        <v>3167</v>
      </c>
      <c r="K1817" s="7" t="str">
        <f>IF(COUNTIF(Table1[Customer ID],Table1[[#This Row],[Customer ID]])&gt;1,"Repeat Customer","One-Time Customer")</f>
        <v>Repeat Customer</v>
      </c>
      <c r="L1817" s="2" t="s">
        <v>2853</v>
      </c>
      <c r="M1817" s="2" t="s">
        <v>49</v>
      </c>
      <c r="N1817" s="2" t="s">
        <v>28</v>
      </c>
      <c r="O1817" s="2" t="s">
        <v>29</v>
      </c>
      <c r="P1817" s="2" t="s">
        <v>30</v>
      </c>
      <c r="Q1817" s="2" t="s">
        <v>31</v>
      </c>
      <c r="R1817" s="2" t="s">
        <v>1404</v>
      </c>
      <c r="S1817" s="2">
        <v>0.51</v>
      </c>
      <c r="T1817" s="7">
        <f>Table1[[#This Row],[Profit]]/Table1[[#This Row],[Sales]]</f>
        <v>-2.112793217145549</v>
      </c>
      <c r="U1817" s="2" t="s">
        <v>33</v>
      </c>
      <c r="V1817" s="2" t="s">
        <v>136</v>
      </c>
      <c r="W1817" s="2" t="s">
        <v>362</v>
      </c>
      <c r="X1817" s="2" t="s">
        <v>2854</v>
      </c>
      <c r="Y1817" s="2">
        <v>32004</v>
      </c>
      <c r="Z1817" s="10">
        <v>42174</v>
      </c>
      <c r="AA1817" s="14" t="str">
        <f>TEXT(Table1[[#This Row],[Order Date]],"mmmm")</f>
        <v>June</v>
      </c>
      <c r="AB1817" s="8" t="str">
        <f>TEXT(Table1[[#This Row],[Order Date]],"yyyy")</f>
        <v>2015</v>
      </c>
      <c r="AC1817" s="10">
        <v>42176</v>
      </c>
      <c r="AD1817" s="2">
        <v>-89.70920000000001</v>
      </c>
      <c r="AE1817" s="2">
        <v>11</v>
      </c>
      <c r="AF1817" s="2">
        <v>42.46</v>
      </c>
      <c r="AG1817" s="2">
        <v>86491</v>
      </c>
      <c r="AH1817" s="7" t="str">
        <f>IF(COUNTIF(Returns!$A$2:$A$1635,Orders!AG1817)&gt;0,"Returned","Not Returned")</f>
        <v>Not Returned</v>
      </c>
    </row>
    <row r="1818" spans="5:34" ht="12.75" customHeight="1" thickTop="1" thickBot="1" x14ac:dyDescent="0.3">
      <c r="E1818" s="11">
        <v>25683</v>
      </c>
      <c r="F1818" s="12" t="s">
        <v>47</v>
      </c>
      <c r="G1818" s="12">
        <v>0.08</v>
      </c>
      <c r="H1818" s="12">
        <v>7.28</v>
      </c>
      <c r="I1818" s="12">
        <v>11.15</v>
      </c>
      <c r="J1818" s="12">
        <v>3169</v>
      </c>
      <c r="K1818" s="7" t="str">
        <f>IF(COUNTIF(Table1[Customer ID],Table1[[#This Row],[Customer ID]])&gt;1,"Repeat Customer","One-Time Customer")</f>
        <v>One-Time Customer</v>
      </c>
      <c r="L1818" s="12" t="s">
        <v>2855</v>
      </c>
      <c r="M1818" s="12" t="s">
        <v>27</v>
      </c>
      <c r="N1818" s="12" t="s">
        <v>58</v>
      </c>
      <c r="O1818" s="12" t="s">
        <v>29</v>
      </c>
      <c r="P1818" s="12" t="s">
        <v>93</v>
      </c>
      <c r="Q1818" s="12" t="s">
        <v>59</v>
      </c>
      <c r="R1818" s="12" t="s">
        <v>854</v>
      </c>
      <c r="S1818" s="12">
        <v>0.37</v>
      </c>
      <c r="T1818" s="7">
        <f>Table1[[#This Row],[Profit]]/Table1[[#This Row],[Sales]]</f>
        <v>-3.0296725784447478</v>
      </c>
      <c r="U1818" s="12" t="s">
        <v>33</v>
      </c>
      <c r="V1818" s="12" t="s">
        <v>136</v>
      </c>
      <c r="W1818" s="12" t="s">
        <v>362</v>
      </c>
      <c r="X1818" s="12" t="s">
        <v>2856</v>
      </c>
      <c r="Y1818" s="12">
        <v>32127</v>
      </c>
      <c r="Z1818" s="13">
        <v>42107</v>
      </c>
      <c r="AA1818" s="14" t="str">
        <f>TEXT(Table1[[#This Row],[Order Date]],"mmmm")</f>
        <v>April</v>
      </c>
      <c r="AB1818" s="8" t="str">
        <f>TEXT(Table1[[#This Row],[Order Date]],"yyyy")</f>
        <v>2015</v>
      </c>
      <c r="AC1818" s="13">
        <v>42108</v>
      </c>
      <c r="AD1818" s="12">
        <v>-44.415000000000006</v>
      </c>
      <c r="AE1818" s="12">
        <v>1</v>
      </c>
      <c r="AF1818" s="12">
        <v>14.66</v>
      </c>
      <c r="AG1818" s="12">
        <v>86490</v>
      </c>
      <c r="AH1818" s="7" t="str">
        <f>IF(COUNTIF(Returns!$A$2:$A$1635,Orders!AG1818)&gt;0,"Returned","Not Returned")</f>
        <v>Not Returned</v>
      </c>
    </row>
    <row r="1819" spans="5:34" ht="12.75" customHeight="1" thickTop="1" thickBot="1" x14ac:dyDescent="0.3">
      <c r="E1819" s="9">
        <v>26055</v>
      </c>
      <c r="F1819" s="2" t="s">
        <v>56</v>
      </c>
      <c r="G1819" s="2">
        <v>0.1</v>
      </c>
      <c r="H1819" s="2">
        <v>7.28</v>
      </c>
      <c r="I1819" s="2">
        <v>5.47</v>
      </c>
      <c r="J1819" s="2">
        <v>3170</v>
      </c>
      <c r="K1819" s="7" t="str">
        <f>IF(COUNTIF(Table1[Customer ID],Table1[[#This Row],[Customer ID]])&gt;1,"Repeat Customer","One-Time Customer")</f>
        <v>One-Time Customer</v>
      </c>
      <c r="L1819" s="2" t="s">
        <v>2857</v>
      </c>
      <c r="M1819" s="2" t="s">
        <v>49</v>
      </c>
      <c r="N1819" s="2" t="s">
        <v>28</v>
      </c>
      <c r="O1819" s="2" t="s">
        <v>29</v>
      </c>
      <c r="P1819" s="2" t="s">
        <v>93</v>
      </c>
      <c r="Q1819" s="2" t="s">
        <v>59</v>
      </c>
      <c r="R1819" s="2" t="s">
        <v>2858</v>
      </c>
      <c r="S1819" s="2">
        <v>0.35</v>
      </c>
      <c r="T1819" s="7">
        <f>Table1[[#This Row],[Profit]]/Table1[[#This Row],[Sales]]</f>
        <v>2.0126774115949</v>
      </c>
      <c r="U1819" s="2" t="s">
        <v>33</v>
      </c>
      <c r="V1819" s="2" t="s">
        <v>136</v>
      </c>
      <c r="W1819" s="2" t="s">
        <v>362</v>
      </c>
      <c r="X1819" s="2" t="s">
        <v>2859</v>
      </c>
      <c r="Y1819" s="2">
        <v>34952</v>
      </c>
      <c r="Z1819" s="10">
        <v>42048</v>
      </c>
      <c r="AA1819" s="14" t="str">
        <f>TEXT(Table1[[#This Row],[Order Date]],"mmmm")</f>
        <v>February</v>
      </c>
      <c r="AB1819" s="8" t="str">
        <f>TEXT(Table1[[#This Row],[Order Date]],"yyyy")</f>
        <v>2015</v>
      </c>
      <c r="AC1819" s="10">
        <v>42048</v>
      </c>
      <c r="AD1819" s="2">
        <v>167.334</v>
      </c>
      <c r="AE1819" s="2">
        <v>12</v>
      </c>
      <c r="AF1819" s="2">
        <v>83.14</v>
      </c>
      <c r="AG1819" s="2">
        <v>86489</v>
      </c>
      <c r="AH1819" s="7" t="str">
        <f>IF(COUNTIF(Returns!$A$2:$A$1635,Orders!AG1819)&gt;0,"Returned","Not Returned")</f>
        <v>Not Returned</v>
      </c>
    </row>
    <row r="1820" spans="5:34" ht="12.75" customHeight="1" thickTop="1" thickBot="1" x14ac:dyDescent="0.3">
      <c r="E1820" s="11">
        <v>21961</v>
      </c>
      <c r="F1820" s="12" t="s">
        <v>25</v>
      </c>
      <c r="G1820" s="12">
        <v>0.06</v>
      </c>
      <c r="H1820" s="12">
        <v>10.97</v>
      </c>
      <c r="I1820" s="12">
        <v>6.5</v>
      </c>
      <c r="J1820" s="12">
        <v>3176</v>
      </c>
      <c r="K1820" s="7" t="str">
        <f>IF(COUNTIF(Table1[Customer ID],Table1[[#This Row],[Customer ID]])&gt;1,"Repeat Customer","One-Time Customer")</f>
        <v>Repeat Customer</v>
      </c>
      <c r="L1820" s="12" t="s">
        <v>2860</v>
      </c>
      <c r="M1820" s="12" t="s">
        <v>49</v>
      </c>
      <c r="N1820" s="12" t="s">
        <v>114</v>
      </c>
      <c r="O1820" s="12" t="s">
        <v>77</v>
      </c>
      <c r="P1820" s="12" t="s">
        <v>180</v>
      </c>
      <c r="Q1820" s="12" t="s">
        <v>59</v>
      </c>
      <c r="R1820" s="12" t="s">
        <v>2861</v>
      </c>
      <c r="S1820" s="12">
        <v>0.64</v>
      </c>
      <c r="T1820" s="7">
        <f>Table1[[#This Row],[Profit]]/Table1[[#This Row],[Sales]]</f>
        <v>0.30475261324041814</v>
      </c>
      <c r="U1820" s="12" t="s">
        <v>33</v>
      </c>
      <c r="V1820" s="12" t="s">
        <v>136</v>
      </c>
      <c r="W1820" s="12" t="s">
        <v>362</v>
      </c>
      <c r="X1820" s="12" t="s">
        <v>2862</v>
      </c>
      <c r="Y1820" s="12">
        <v>32216</v>
      </c>
      <c r="Z1820" s="13">
        <v>42128</v>
      </c>
      <c r="AA1820" s="14" t="str">
        <f>TEXT(Table1[[#This Row],[Order Date]],"mmmm")</f>
        <v>May</v>
      </c>
      <c r="AB1820" s="8" t="str">
        <f>TEXT(Table1[[#This Row],[Order Date]],"yyyy")</f>
        <v>2015</v>
      </c>
      <c r="AC1820" s="13">
        <v>42130</v>
      </c>
      <c r="AD1820" s="12">
        <v>65.597999999999999</v>
      </c>
      <c r="AE1820" s="12">
        <v>19</v>
      </c>
      <c r="AF1820" s="12">
        <v>215.25</v>
      </c>
      <c r="AG1820" s="12">
        <v>90820</v>
      </c>
      <c r="AH1820" s="7" t="str">
        <f>IF(COUNTIF(Returns!$A$2:$A$1635,Orders!AG1820)&gt;0,"Returned","Not Returned")</f>
        <v>Not Returned</v>
      </c>
    </row>
    <row r="1821" spans="5:34" ht="12.75" customHeight="1" thickTop="1" thickBot="1" x14ac:dyDescent="0.3">
      <c r="E1821" s="9">
        <v>20964</v>
      </c>
      <c r="F1821" s="2" t="s">
        <v>106</v>
      </c>
      <c r="G1821" s="2">
        <v>0.02</v>
      </c>
      <c r="H1821" s="2">
        <v>58.14</v>
      </c>
      <c r="I1821" s="2">
        <v>36.61</v>
      </c>
      <c r="J1821" s="2">
        <v>3176</v>
      </c>
      <c r="K1821" s="7" t="str">
        <f>IF(COUNTIF(Table1[Customer ID],Table1[[#This Row],[Customer ID]])&gt;1,"Repeat Customer","One-Time Customer")</f>
        <v>Repeat Customer</v>
      </c>
      <c r="L1821" s="2" t="s">
        <v>2860</v>
      </c>
      <c r="M1821" s="2" t="s">
        <v>39</v>
      </c>
      <c r="N1821" s="2" t="s">
        <v>114</v>
      </c>
      <c r="O1821" s="2" t="s">
        <v>41</v>
      </c>
      <c r="P1821" s="2" t="s">
        <v>191</v>
      </c>
      <c r="Q1821" s="2" t="s">
        <v>121</v>
      </c>
      <c r="R1821" s="2" t="s">
        <v>1035</v>
      </c>
      <c r="S1821" s="2">
        <v>0.61</v>
      </c>
      <c r="T1821" s="7">
        <f>Table1[[#This Row],[Profit]]/Table1[[#This Row],[Sales]]</f>
        <v>1.8998247448491186E-4</v>
      </c>
      <c r="U1821" s="2" t="s">
        <v>33</v>
      </c>
      <c r="V1821" s="2" t="s">
        <v>136</v>
      </c>
      <c r="W1821" s="2" t="s">
        <v>362</v>
      </c>
      <c r="X1821" s="2" t="s">
        <v>2862</v>
      </c>
      <c r="Y1821" s="2">
        <v>32216</v>
      </c>
      <c r="Z1821" s="10">
        <v>42180</v>
      </c>
      <c r="AA1821" s="14" t="str">
        <f>TEXT(Table1[[#This Row],[Order Date]],"mmmm")</f>
        <v>June</v>
      </c>
      <c r="AB1821" s="8" t="str">
        <f>TEXT(Table1[[#This Row],[Order Date]],"yyyy")</f>
        <v>2015</v>
      </c>
      <c r="AC1821" s="10">
        <v>42186</v>
      </c>
      <c r="AD1821" s="2">
        <v>0.25800000000000001</v>
      </c>
      <c r="AE1821" s="2">
        <v>22</v>
      </c>
      <c r="AF1821" s="2">
        <v>1358.02</v>
      </c>
      <c r="AG1821" s="2">
        <v>90821</v>
      </c>
      <c r="AH1821" s="7" t="str">
        <f>IF(COUNTIF(Returns!$A$2:$A$1635,Orders!AG1821)&gt;0,"Returned","Not Returned")</f>
        <v>Not Returned</v>
      </c>
    </row>
    <row r="1822" spans="5:34" ht="12.75" customHeight="1" thickTop="1" thickBot="1" x14ac:dyDescent="0.3">
      <c r="E1822" s="11">
        <v>20965</v>
      </c>
      <c r="F1822" s="12" t="s">
        <v>106</v>
      </c>
      <c r="G1822" s="12">
        <v>0.03</v>
      </c>
      <c r="H1822" s="12">
        <v>15.57</v>
      </c>
      <c r="I1822" s="12">
        <v>1.39</v>
      </c>
      <c r="J1822" s="12">
        <v>3176</v>
      </c>
      <c r="K1822" s="7" t="str">
        <f>IF(COUNTIF(Table1[Customer ID],Table1[[#This Row],[Customer ID]])&gt;1,"Repeat Customer","One-Time Customer")</f>
        <v>Repeat Customer</v>
      </c>
      <c r="L1822" s="12" t="s">
        <v>2860</v>
      </c>
      <c r="M1822" s="12" t="s">
        <v>49</v>
      </c>
      <c r="N1822" s="12" t="s">
        <v>114</v>
      </c>
      <c r="O1822" s="12" t="s">
        <v>29</v>
      </c>
      <c r="P1822" s="12" t="s">
        <v>69</v>
      </c>
      <c r="Q1822" s="12" t="s">
        <v>59</v>
      </c>
      <c r="R1822" s="12" t="s">
        <v>723</v>
      </c>
      <c r="S1822" s="12">
        <v>0.38</v>
      </c>
      <c r="T1822" s="7">
        <f>Table1[[#This Row],[Profit]]/Table1[[#This Row],[Sales]]</f>
        <v>0.17618437186489802</v>
      </c>
      <c r="U1822" s="12" t="s">
        <v>33</v>
      </c>
      <c r="V1822" s="12" t="s">
        <v>136</v>
      </c>
      <c r="W1822" s="12" t="s">
        <v>362</v>
      </c>
      <c r="X1822" s="12" t="s">
        <v>2862</v>
      </c>
      <c r="Y1822" s="12">
        <v>32216</v>
      </c>
      <c r="Z1822" s="13">
        <v>42180</v>
      </c>
      <c r="AA1822" s="14" t="str">
        <f>TEXT(Table1[[#This Row],[Order Date]],"mmmm")</f>
        <v>June</v>
      </c>
      <c r="AB1822" s="8" t="str">
        <f>TEXT(Table1[[#This Row],[Order Date]],"yyyy")</f>
        <v>2015</v>
      </c>
      <c r="AC1822" s="13">
        <v>42186</v>
      </c>
      <c r="AD1822" s="12">
        <v>63.222000000000001</v>
      </c>
      <c r="AE1822" s="12">
        <v>22</v>
      </c>
      <c r="AF1822" s="12">
        <v>358.84</v>
      </c>
      <c r="AG1822" s="12">
        <v>90821</v>
      </c>
      <c r="AH1822" s="7" t="str">
        <f>IF(COUNTIF(Returns!$A$2:$A$1635,Orders!AG1822)&gt;0,"Returned","Not Returned")</f>
        <v>Not Returned</v>
      </c>
    </row>
    <row r="1823" spans="5:34" ht="12.75" customHeight="1" thickTop="1" thickBot="1" x14ac:dyDescent="0.3">
      <c r="E1823" s="9">
        <v>24493</v>
      </c>
      <c r="F1823" s="2" t="s">
        <v>37</v>
      </c>
      <c r="G1823" s="2">
        <v>0.1</v>
      </c>
      <c r="H1823" s="2">
        <v>62.18</v>
      </c>
      <c r="I1823" s="2">
        <v>10.84</v>
      </c>
      <c r="J1823" s="2">
        <v>3177</v>
      </c>
      <c r="K1823" s="7" t="str">
        <f>IF(COUNTIF(Table1[Customer ID],Table1[[#This Row],[Customer ID]])&gt;1,"Repeat Customer","One-Time Customer")</f>
        <v>Repeat Customer</v>
      </c>
      <c r="L1823" s="2" t="s">
        <v>2863</v>
      </c>
      <c r="M1823" s="2" t="s">
        <v>49</v>
      </c>
      <c r="N1823" s="2" t="s">
        <v>114</v>
      </c>
      <c r="O1823" s="2" t="s">
        <v>41</v>
      </c>
      <c r="P1823" s="2" t="s">
        <v>50</v>
      </c>
      <c r="Q1823" s="2" t="s">
        <v>86</v>
      </c>
      <c r="R1823" s="2" t="s">
        <v>1390</v>
      </c>
      <c r="S1823" s="2">
        <v>0.63</v>
      </c>
      <c r="T1823" s="7">
        <f>Table1[[#This Row],[Profit]]/Table1[[#This Row],[Sales]]</f>
        <v>-5.7990108880505119E-2</v>
      </c>
      <c r="U1823" s="2" t="s">
        <v>33</v>
      </c>
      <c r="V1823" s="2" t="s">
        <v>136</v>
      </c>
      <c r="W1823" s="2" t="s">
        <v>362</v>
      </c>
      <c r="X1823" s="2" t="s">
        <v>2864</v>
      </c>
      <c r="Y1823" s="2">
        <v>33458</v>
      </c>
      <c r="Z1823" s="10">
        <v>42077</v>
      </c>
      <c r="AA1823" s="14" t="str">
        <f>TEXT(Table1[[#This Row],[Order Date]],"mmmm")</f>
        <v>March</v>
      </c>
      <c r="AB1823" s="8" t="str">
        <f>TEXT(Table1[[#This Row],[Order Date]],"yyyy")</f>
        <v>2015</v>
      </c>
      <c r="AC1823" s="10">
        <v>42079</v>
      </c>
      <c r="AD1823" s="2">
        <v>-29.666000000000004</v>
      </c>
      <c r="AE1823" s="2">
        <v>9</v>
      </c>
      <c r="AF1823" s="2">
        <v>511.57</v>
      </c>
      <c r="AG1823" s="2">
        <v>90818</v>
      </c>
      <c r="AH1823" s="7" t="str">
        <f>IF(COUNTIF(Returns!$A$2:$A$1635,Orders!AG1823)&gt;0,"Returned","Not Returned")</f>
        <v>Not Returned</v>
      </c>
    </row>
    <row r="1824" spans="5:34" ht="12.75" customHeight="1" thickTop="1" thickBot="1" x14ac:dyDescent="0.3">
      <c r="E1824" s="11">
        <v>22086</v>
      </c>
      <c r="F1824" s="12" t="s">
        <v>47</v>
      </c>
      <c r="G1824" s="12">
        <v>0.06</v>
      </c>
      <c r="H1824" s="12">
        <v>1.68</v>
      </c>
      <c r="I1824" s="12">
        <v>1</v>
      </c>
      <c r="J1824" s="12">
        <v>3177</v>
      </c>
      <c r="K1824" s="7" t="str">
        <f>IF(COUNTIF(Table1[Customer ID],Table1[[#This Row],[Customer ID]])&gt;1,"Repeat Customer","One-Time Customer")</f>
        <v>Repeat Customer</v>
      </c>
      <c r="L1824" s="12" t="s">
        <v>2863</v>
      </c>
      <c r="M1824" s="12" t="s">
        <v>49</v>
      </c>
      <c r="N1824" s="12" t="s">
        <v>114</v>
      </c>
      <c r="O1824" s="12" t="s">
        <v>29</v>
      </c>
      <c r="P1824" s="12" t="s">
        <v>30</v>
      </c>
      <c r="Q1824" s="12" t="s">
        <v>31</v>
      </c>
      <c r="R1824" s="12" t="s">
        <v>2548</v>
      </c>
      <c r="S1824" s="12">
        <v>0.35</v>
      </c>
      <c r="T1824" s="7">
        <f>Table1[[#This Row],[Profit]]/Table1[[#This Row],[Sales]]</f>
        <v>-152.54335260115607</v>
      </c>
      <c r="U1824" s="12" t="s">
        <v>33</v>
      </c>
      <c r="V1824" s="12" t="s">
        <v>136</v>
      </c>
      <c r="W1824" s="12" t="s">
        <v>362</v>
      </c>
      <c r="X1824" s="12" t="s">
        <v>2864</v>
      </c>
      <c r="Y1824" s="12">
        <v>33458</v>
      </c>
      <c r="Z1824" s="13">
        <v>42094</v>
      </c>
      <c r="AA1824" s="14" t="str">
        <f>TEXT(Table1[[#This Row],[Order Date]],"mmmm")</f>
        <v>March</v>
      </c>
      <c r="AB1824" s="8" t="str">
        <f>TEXT(Table1[[#This Row],[Order Date]],"yyyy")</f>
        <v>2015</v>
      </c>
      <c r="AC1824" s="13">
        <v>42096</v>
      </c>
      <c r="AD1824" s="12">
        <v>-1319.5</v>
      </c>
      <c r="AE1824" s="12">
        <v>5</v>
      </c>
      <c r="AF1824" s="12">
        <v>8.65</v>
      </c>
      <c r="AG1824" s="12">
        <v>90819</v>
      </c>
      <c r="AH1824" s="7" t="str">
        <f>IF(COUNTIF(Returns!$A$2:$A$1635,Orders!AG1824)&gt;0,"Returned","Not Returned")</f>
        <v>Not Returned</v>
      </c>
    </row>
    <row r="1825" spans="5:34" ht="12.75" customHeight="1" thickTop="1" thickBot="1" x14ac:dyDescent="0.3">
      <c r="E1825" s="9">
        <v>21554</v>
      </c>
      <c r="F1825" s="2" t="s">
        <v>106</v>
      </c>
      <c r="G1825" s="2">
        <v>7.0000000000000007E-2</v>
      </c>
      <c r="H1825" s="2">
        <v>35.44</v>
      </c>
      <c r="I1825" s="2">
        <v>7.5</v>
      </c>
      <c r="J1825" s="2">
        <v>3179</v>
      </c>
      <c r="K1825" s="7" t="str">
        <f>IF(COUNTIF(Table1[Customer ID],Table1[[#This Row],[Customer ID]])&gt;1,"Repeat Customer","One-Time Customer")</f>
        <v>One-Time Customer</v>
      </c>
      <c r="L1825" s="2" t="s">
        <v>2865</v>
      </c>
      <c r="M1825" s="2" t="s">
        <v>49</v>
      </c>
      <c r="N1825" s="2" t="s">
        <v>28</v>
      </c>
      <c r="O1825" s="2" t="s">
        <v>29</v>
      </c>
      <c r="P1825" s="2" t="s">
        <v>93</v>
      </c>
      <c r="Q1825" s="2" t="s">
        <v>59</v>
      </c>
      <c r="R1825" s="2" t="s">
        <v>2746</v>
      </c>
      <c r="S1825" s="2">
        <v>0.38</v>
      </c>
      <c r="T1825" s="7">
        <f>Table1[[#This Row],[Profit]]/Table1[[#This Row],[Sales]]</f>
        <v>0.69</v>
      </c>
      <c r="U1825" s="2" t="s">
        <v>33</v>
      </c>
      <c r="V1825" s="2" t="s">
        <v>61</v>
      </c>
      <c r="W1825" s="2" t="s">
        <v>62</v>
      </c>
      <c r="X1825" s="2" t="s">
        <v>2866</v>
      </c>
      <c r="Y1825" s="2">
        <v>55060</v>
      </c>
      <c r="Z1825" s="10">
        <v>42167</v>
      </c>
      <c r="AA1825" s="14" t="str">
        <f>TEXT(Table1[[#This Row],[Order Date]],"mmmm")</f>
        <v>June</v>
      </c>
      <c r="AB1825" s="8" t="str">
        <f>TEXT(Table1[[#This Row],[Order Date]],"yyyy")</f>
        <v>2015</v>
      </c>
      <c r="AC1825" s="10">
        <v>42174</v>
      </c>
      <c r="AD1825" s="2">
        <v>262.2</v>
      </c>
      <c r="AE1825" s="2">
        <v>11</v>
      </c>
      <c r="AF1825" s="2">
        <v>380</v>
      </c>
      <c r="AG1825" s="2">
        <v>86989</v>
      </c>
      <c r="AH1825" s="7" t="str">
        <f>IF(COUNTIF(Returns!$A$2:$A$1635,Orders!AG1825)&gt;0,"Returned","Not Returned")</f>
        <v>Not Returned</v>
      </c>
    </row>
    <row r="1826" spans="5:34" ht="12.75" customHeight="1" thickTop="1" thickBot="1" x14ac:dyDescent="0.3">
      <c r="E1826" s="11">
        <v>24464</v>
      </c>
      <c r="F1826" s="12" t="s">
        <v>25</v>
      </c>
      <c r="G1826" s="12">
        <v>0.08</v>
      </c>
      <c r="H1826" s="12">
        <v>170.98</v>
      </c>
      <c r="I1826" s="12">
        <v>35.89</v>
      </c>
      <c r="J1826" s="12">
        <v>3187</v>
      </c>
      <c r="K1826" s="7" t="str">
        <f>IF(COUNTIF(Table1[Customer ID],Table1[[#This Row],[Customer ID]])&gt;1,"Repeat Customer","One-Time Customer")</f>
        <v>One-Time Customer</v>
      </c>
      <c r="L1826" s="12" t="s">
        <v>2867</v>
      </c>
      <c r="M1826" s="12" t="s">
        <v>39</v>
      </c>
      <c r="N1826" s="12" t="s">
        <v>58</v>
      </c>
      <c r="O1826" s="12" t="s">
        <v>41</v>
      </c>
      <c r="P1826" s="12" t="s">
        <v>191</v>
      </c>
      <c r="Q1826" s="12" t="s">
        <v>121</v>
      </c>
      <c r="R1826" s="12" t="s">
        <v>1047</v>
      </c>
      <c r="S1826" s="12">
        <v>0.66</v>
      </c>
      <c r="T1826" s="7">
        <f>Table1[[#This Row],[Profit]]/Table1[[#This Row],[Sales]]</f>
        <v>-0.60062161620212551</v>
      </c>
      <c r="U1826" s="12" t="s">
        <v>33</v>
      </c>
      <c r="V1826" s="12" t="s">
        <v>136</v>
      </c>
      <c r="W1826" s="12" t="s">
        <v>362</v>
      </c>
      <c r="X1826" s="12" t="s">
        <v>2868</v>
      </c>
      <c r="Y1826" s="12">
        <v>33569</v>
      </c>
      <c r="Z1826" s="13">
        <v>42065</v>
      </c>
      <c r="AA1826" s="14" t="str">
        <f>TEXT(Table1[[#This Row],[Order Date]],"mmmm")</f>
        <v>March</v>
      </c>
      <c r="AB1826" s="8" t="str">
        <f>TEXT(Table1[[#This Row],[Order Date]],"yyyy")</f>
        <v>2015</v>
      </c>
      <c r="AC1826" s="13">
        <v>42067</v>
      </c>
      <c r="AD1826" s="12">
        <v>-119.812</v>
      </c>
      <c r="AE1826" s="12">
        <v>1</v>
      </c>
      <c r="AF1826" s="12">
        <v>199.48</v>
      </c>
      <c r="AG1826" s="12">
        <v>89025</v>
      </c>
      <c r="AH1826" s="7" t="str">
        <f>IF(COUNTIF(Returns!$A$2:$A$1635,Orders!AG1826)&gt;0,"Returned","Not Returned")</f>
        <v>Not Returned</v>
      </c>
    </row>
    <row r="1827" spans="5:34" ht="12.75" customHeight="1" thickTop="1" thickBot="1" x14ac:dyDescent="0.3">
      <c r="E1827" s="9">
        <v>20127</v>
      </c>
      <c r="F1827" s="2" t="s">
        <v>47</v>
      </c>
      <c r="G1827" s="2">
        <v>0.01</v>
      </c>
      <c r="H1827" s="2">
        <v>20.99</v>
      </c>
      <c r="I1827" s="2">
        <v>4.8099999999999996</v>
      </c>
      <c r="J1827" s="2">
        <v>3191</v>
      </c>
      <c r="K1827" s="7" t="str">
        <f>IF(COUNTIF(Table1[Customer ID],Table1[[#This Row],[Customer ID]])&gt;1,"Repeat Customer","One-Time Customer")</f>
        <v>Repeat Customer</v>
      </c>
      <c r="L1827" s="2" t="s">
        <v>2869</v>
      </c>
      <c r="M1827" s="2" t="s">
        <v>49</v>
      </c>
      <c r="N1827" s="2" t="s">
        <v>28</v>
      </c>
      <c r="O1827" s="2" t="s">
        <v>77</v>
      </c>
      <c r="P1827" s="2" t="s">
        <v>78</v>
      </c>
      <c r="Q1827" s="2" t="s">
        <v>86</v>
      </c>
      <c r="R1827" s="2" t="s">
        <v>475</v>
      </c>
      <c r="S1827" s="2">
        <v>0.57999999999999996</v>
      </c>
      <c r="T1827" s="7">
        <f>Table1[[#This Row],[Profit]]/Table1[[#This Row],[Sales]]</f>
        <v>-9.7089862488007661E-2</v>
      </c>
      <c r="U1827" s="2" t="s">
        <v>33</v>
      </c>
      <c r="V1827" s="2" t="s">
        <v>61</v>
      </c>
      <c r="W1827" s="2" t="s">
        <v>1858</v>
      </c>
      <c r="X1827" s="2" t="s">
        <v>2870</v>
      </c>
      <c r="Y1827" s="2">
        <v>54481</v>
      </c>
      <c r="Z1827" s="10">
        <v>42081</v>
      </c>
      <c r="AA1827" s="14" t="str">
        <f>TEXT(Table1[[#This Row],[Order Date]],"mmmm")</f>
        <v>March</v>
      </c>
      <c r="AB1827" s="8" t="str">
        <f>TEXT(Table1[[#This Row],[Order Date]],"yyyy")</f>
        <v>2015</v>
      </c>
      <c r="AC1827" s="10">
        <v>42081</v>
      </c>
      <c r="AD1827" s="2">
        <v>-9.1079999999999988</v>
      </c>
      <c r="AE1827" s="2">
        <v>5</v>
      </c>
      <c r="AF1827" s="2">
        <v>93.81</v>
      </c>
      <c r="AG1827" s="2">
        <v>86447</v>
      </c>
      <c r="AH1827" s="7" t="str">
        <f>IF(COUNTIF(Returns!$A$2:$A$1635,Orders!AG1827)&gt;0,"Returned","Not Returned")</f>
        <v>Not Returned</v>
      </c>
    </row>
    <row r="1828" spans="5:34" ht="12.75" customHeight="1" thickTop="1" thickBot="1" x14ac:dyDescent="0.3">
      <c r="E1828" s="11">
        <v>20303</v>
      </c>
      <c r="F1828" s="12" t="s">
        <v>25</v>
      </c>
      <c r="G1828" s="12">
        <v>0.09</v>
      </c>
      <c r="H1828" s="12">
        <v>35.94</v>
      </c>
      <c r="I1828" s="12">
        <v>6.66</v>
      </c>
      <c r="J1828" s="12">
        <v>3191</v>
      </c>
      <c r="K1828" s="7" t="str">
        <f>IF(COUNTIF(Table1[Customer ID],Table1[[#This Row],[Customer ID]])&gt;1,"Repeat Customer","One-Time Customer")</f>
        <v>Repeat Customer</v>
      </c>
      <c r="L1828" s="12" t="s">
        <v>2869</v>
      </c>
      <c r="M1828" s="12" t="s">
        <v>49</v>
      </c>
      <c r="N1828" s="12" t="s">
        <v>28</v>
      </c>
      <c r="O1828" s="12" t="s">
        <v>29</v>
      </c>
      <c r="P1828" s="12" t="s">
        <v>69</v>
      </c>
      <c r="Q1828" s="12" t="s">
        <v>59</v>
      </c>
      <c r="R1828" s="12" t="s">
        <v>73</v>
      </c>
      <c r="S1828" s="12">
        <v>0.4</v>
      </c>
      <c r="T1828" s="7">
        <f>Table1[[#This Row],[Profit]]/Table1[[#This Row],[Sales]]</f>
        <v>0.55270130036512699</v>
      </c>
      <c r="U1828" s="12" t="s">
        <v>33</v>
      </c>
      <c r="V1828" s="12" t="s">
        <v>61</v>
      </c>
      <c r="W1828" s="12" t="s">
        <v>1858</v>
      </c>
      <c r="X1828" s="12" t="s">
        <v>2870</v>
      </c>
      <c r="Y1828" s="12">
        <v>54481</v>
      </c>
      <c r="Z1828" s="13">
        <v>42104</v>
      </c>
      <c r="AA1828" s="14" t="str">
        <f>TEXT(Table1[[#This Row],[Order Date]],"mmmm")</f>
        <v>April</v>
      </c>
      <c r="AB1828" s="8" t="str">
        <f>TEXT(Table1[[#This Row],[Order Date]],"yyyy")</f>
        <v>2015</v>
      </c>
      <c r="AC1828" s="13">
        <v>42106</v>
      </c>
      <c r="AD1828" s="12">
        <v>172.56439999999998</v>
      </c>
      <c r="AE1828" s="12">
        <v>9</v>
      </c>
      <c r="AF1828" s="12">
        <v>312.22000000000003</v>
      </c>
      <c r="AG1828" s="12">
        <v>86448</v>
      </c>
      <c r="AH1828" s="7" t="str">
        <f>IF(COUNTIF(Returns!$A$2:$A$1635,Orders!AG1828)&gt;0,"Returned","Not Returned")</f>
        <v>Not Returned</v>
      </c>
    </row>
    <row r="1829" spans="5:34" ht="12.75" customHeight="1" thickTop="1" thickBot="1" x14ac:dyDescent="0.3">
      <c r="E1829" s="9">
        <v>22846</v>
      </c>
      <c r="F1829" s="2" t="s">
        <v>56</v>
      </c>
      <c r="G1829" s="2">
        <v>0.1</v>
      </c>
      <c r="H1829" s="2">
        <v>4.9800000000000004</v>
      </c>
      <c r="I1829" s="2">
        <v>7.54</v>
      </c>
      <c r="J1829" s="2">
        <v>3194</v>
      </c>
      <c r="K1829" s="7" t="str">
        <f>IF(COUNTIF(Table1[Customer ID],Table1[[#This Row],[Customer ID]])&gt;1,"Repeat Customer","One-Time Customer")</f>
        <v>Repeat Customer</v>
      </c>
      <c r="L1829" s="2" t="s">
        <v>2871</v>
      </c>
      <c r="M1829" s="2" t="s">
        <v>49</v>
      </c>
      <c r="N1829" s="2" t="s">
        <v>114</v>
      </c>
      <c r="O1829" s="2" t="s">
        <v>29</v>
      </c>
      <c r="P1829" s="2" t="s">
        <v>93</v>
      </c>
      <c r="Q1829" s="2" t="s">
        <v>59</v>
      </c>
      <c r="R1829" s="2" t="s">
        <v>2872</v>
      </c>
      <c r="S1829" s="2">
        <v>0.38</v>
      </c>
      <c r="T1829" s="7">
        <f>Table1[[#This Row],[Profit]]/Table1[[#This Row],[Sales]]</f>
        <v>1.0282390510948904</v>
      </c>
      <c r="U1829" s="2" t="s">
        <v>33</v>
      </c>
      <c r="V1829" s="2" t="s">
        <v>136</v>
      </c>
      <c r="W1829" s="2" t="s">
        <v>362</v>
      </c>
      <c r="X1829" s="2" t="s">
        <v>951</v>
      </c>
      <c r="Y1829" s="2">
        <v>34609</v>
      </c>
      <c r="Z1829" s="10">
        <v>42073</v>
      </c>
      <c r="AA1829" s="14" t="str">
        <f>TEXT(Table1[[#This Row],[Order Date]],"mmmm")</f>
        <v>March</v>
      </c>
      <c r="AB1829" s="8" t="str">
        <f>TEXT(Table1[[#This Row],[Order Date]],"yyyy")</f>
        <v>2015</v>
      </c>
      <c r="AC1829" s="10">
        <v>42074</v>
      </c>
      <c r="AD1829" s="2">
        <v>45.077999999999996</v>
      </c>
      <c r="AE1829" s="2">
        <v>9</v>
      </c>
      <c r="AF1829" s="2">
        <v>43.84</v>
      </c>
      <c r="AG1829" s="2">
        <v>89805</v>
      </c>
      <c r="AH1829" s="7" t="str">
        <f>IF(COUNTIF(Returns!$A$2:$A$1635,Orders!AG1829)&gt;0,"Returned","Not Returned")</f>
        <v>Not Returned</v>
      </c>
    </row>
    <row r="1830" spans="5:34" ht="12.75" customHeight="1" thickTop="1" thickBot="1" x14ac:dyDescent="0.3">
      <c r="E1830" s="11">
        <v>22847</v>
      </c>
      <c r="F1830" s="12" t="s">
        <v>56</v>
      </c>
      <c r="G1830" s="12">
        <v>0</v>
      </c>
      <c r="H1830" s="12">
        <v>22.84</v>
      </c>
      <c r="I1830" s="12">
        <v>8.18</v>
      </c>
      <c r="J1830" s="12">
        <v>3194</v>
      </c>
      <c r="K1830" s="7" t="str">
        <f>IF(COUNTIF(Table1[Customer ID],Table1[[#This Row],[Customer ID]])&gt;1,"Repeat Customer","One-Time Customer")</f>
        <v>Repeat Customer</v>
      </c>
      <c r="L1830" s="12" t="s">
        <v>2871</v>
      </c>
      <c r="M1830" s="12" t="s">
        <v>49</v>
      </c>
      <c r="N1830" s="12" t="s">
        <v>114</v>
      </c>
      <c r="O1830" s="12" t="s">
        <v>29</v>
      </c>
      <c r="P1830" s="12" t="s">
        <v>93</v>
      </c>
      <c r="Q1830" s="12" t="s">
        <v>59</v>
      </c>
      <c r="R1830" s="12" t="s">
        <v>1842</v>
      </c>
      <c r="S1830" s="12">
        <v>0.39</v>
      </c>
      <c r="T1830" s="7">
        <f>Table1[[#This Row],[Profit]]/Table1[[#This Row],[Sales]]</f>
        <v>-0.7787216029349513</v>
      </c>
      <c r="U1830" s="12" t="s">
        <v>33</v>
      </c>
      <c r="V1830" s="12" t="s">
        <v>136</v>
      </c>
      <c r="W1830" s="12" t="s">
        <v>362</v>
      </c>
      <c r="X1830" s="12" t="s">
        <v>951</v>
      </c>
      <c r="Y1830" s="12">
        <v>34609</v>
      </c>
      <c r="Z1830" s="13">
        <v>42073</v>
      </c>
      <c r="AA1830" s="14" t="str">
        <f>TEXT(Table1[[#This Row],[Order Date]],"mmmm")</f>
        <v>March</v>
      </c>
      <c r="AB1830" s="8" t="str">
        <f>TEXT(Table1[[#This Row],[Order Date]],"yyyy")</f>
        <v>2015</v>
      </c>
      <c r="AC1830" s="13">
        <v>42075</v>
      </c>
      <c r="AD1830" s="12">
        <v>-110.376</v>
      </c>
      <c r="AE1830" s="12">
        <v>6</v>
      </c>
      <c r="AF1830" s="12">
        <v>141.74</v>
      </c>
      <c r="AG1830" s="12">
        <v>89805</v>
      </c>
      <c r="AH1830" s="7" t="str">
        <f>IF(COUNTIF(Returns!$A$2:$A$1635,Orders!AG1830)&gt;0,"Returned","Not Returned")</f>
        <v>Not Returned</v>
      </c>
    </row>
    <row r="1831" spans="5:34" ht="12.75" customHeight="1" thickTop="1" thickBot="1" x14ac:dyDescent="0.3">
      <c r="E1831" s="9">
        <v>3406</v>
      </c>
      <c r="F1831" s="2" t="s">
        <v>37</v>
      </c>
      <c r="G1831" s="2">
        <v>0.03</v>
      </c>
      <c r="H1831" s="2">
        <v>200.97</v>
      </c>
      <c r="I1831" s="2">
        <v>15.59</v>
      </c>
      <c r="J1831" s="2">
        <v>3196</v>
      </c>
      <c r="K1831" s="7" t="str">
        <f>IF(COUNTIF(Table1[Customer ID],Table1[[#This Row],[Customer ID]])&gt;1,"Repeat Customer","One-Time Customer")</f>
        <v>One-Time Customer</v>
      </c>
      <c r="L1831" s="2" t="s">
        <v>2873</v>
      </c>
      <c r="M1831" s="2" t="s">
        <v>39</v>
      </c>
      <c r="N1831" s="2" t="s">
        <v>40</v>
      </c>
      <c r="O1831" s="2" t="s">
        <v>77</v>
      </c>
      <c r="P1831" s="2" t="s">
        <v>85</v>
      </c>
      <c r="Q1831" s="2" t="s">
        <v>43</v>
      </c>
      <c r="R1831" s="2" t="s">
        <v>1333</v>
      </c>
      <c r="S1831" s="2">
        <v>0.36</v>
      </c>
      <c r="T1831" s="7">
        <f>Table1[[#This Row],[Profit]]/Table1[[#This Row],[Sales]]</f>
        <v>0.22383069025838087</v>
      </c>
      <c r="U1831" s="2" t="s">
        <v>33</v>
      </c>
      <c r="V1831" s="2" t="s">
        <v>34</v>
      </c>
      <c r="W1831" s="2" t="s">
        <v>45</v>
      </c>
      <c r="X1831" s="2" t="s">
        <v>276</v>
      </c>
      <c r="Y1831" s="2">
        <v>94109</v>
      </c>
      <c r="Z1831" s="10">
        <v>42037</v>
      </c>
      <c r="AA1831" s="14" t="str">
        <f>TEXT(Table1[[#This Row],[Order Date]],"mmmm")</f>
        <v>February</v>
      </c>
      <c r="AB1831" s="8" t="str">
        <f>TEXT(Table1[[#This Row],[Order Date]],"yyyy")</f>
        <v>2015</v>
      </c>
      <c r="AC1831" s="10">
        <v>42038</v>
      </c>
      <c r="AD1831" s="2">
        <v>1951.3</v>
      </c>
      <c r="AE1831" s="2">
        <v>43</v>
      </c>
      <c r="AF1831" s="2">
        <v>8717.75</v>
      </c>
      <c r="AG1831" s="2">
        <v>24294</v>
      </c>
      <c r="AH1831" s="7" t="str">
        <f>IF(COUNTIF(Returns!$A$2:$A$1635,Orders!AG1831)&gt;0,"Returned","Not Returned")</f>
        <v>Not Returned</v>
      </c>
    </row>
    <row r="1832" spans="5:34" ht="12.75" customHeight="1" thickTop="1" thickBot="1" x14ac:dyDescent="0.3">
      <c r="E1832" s="11">
        <v>21406</v>
      </c>
      <c r="F1832" s="12" t="s">
        <v>37</v>
      </c>
      <c r="G1832" s="12">
        <v>0.03</v>
      </c>
      <c r="H1832" s="12">
        <v>200.97</v>
      </c>
      <c r="I1832" s="12">
        <v>15.59</v>
      </c>
      <c r="J1832" s="12">
        <v>3197</v>
      </c>
      <c r="K1832" s="7" t="str">
        <f>IF(COUNTIF(Table1[Customer ID],Table1[[#This Row],[Customer ID]])&gt;1,"Repeat Customer","One-Time Customer")</f>
        <v>One-Time Customer</v>
      </c>
      <c r="L1832" s="12" t="s">
        <v>2874</v>
      </c>
      <c r="M1832" s="12" t="s">
        <v>39</v>
      </c>
      <c r="N1832" s="12" t="s">
        <v>40</v>
      </c>
      <c r="O1832" s="12" t="s">
        <v>77</v>
      </c>
      <c r="P1832" s="12" t="s">
        <v>85</v>
      </c>
      <c r="Q1832" s="12" t="s">
        <v>43</v>
      </c>
      <c r="R1832" s="12" t="s">
        <v>1333</v>
      </c>
      <c r="S1832" s="12">
        <v>0.36</v>
      </c>
      <c r="T1832" s="7">
        <f>Table1[[#This Row],[Profit]]/Table1[[#This Row],[Sales]]</f>
        <v>0.69</v>
      </c>
      <c r="U1832" s="12" t="s">
        <v>33</v>
      </c>
      <c r="V1832" s="12" t="s">
        <v>61</v>
      </c>
      <c r="W1832" s="12" t="s">
        <v>178</v>
      </c>
      <c r="X1832" s="12" t="s">
        <v>2875</v>
      </c>
      <c r="Y1832" s="12">
        <v>60062</v>
      </c>
      <c r="Z1832" s="13">
        <v>42037</v>
      </c>
      <c r="AA1832" s="14" t="str">
        <f>TEXT(Table1[[#This Row],[Order Date]],"mmmm")</f>
        <v>February</v>
      </c>
      <c r="AB1832" s="8" t="str">
        <f>TEXT(Table1[[#This Row],[Order Date]],"yyyy")</f>
        <v>2015</v>
      </c>
      <c r="AC1832" s="13">
        <v>42038</v>
      </c>
      <c r="AD1832" s="12">
        <v>1538.7827999999997</v>
      </c>
      <c r="AE1832" s="12">
        <v>11</v>
      </c>
      <c r="AF1832" s="12">
        <v>2230.12</v>
      </c>
      <c r="AG1832" s="12">
        <v>90850</v>
      </c>
      <c r="AH1832" s="7" t="str">
        <f>IF(COUNTIF(Returns!$A$2:$A$1635,Orders!AG1832)&gt;0,"Returned","Not Returned")</f>
        <v>Not Returned</v>
      </c>
    </row>
    <row r="1833" spans="5:34" ht="12.75" customHeight="1" thickTop="1" thickBot="1" x14ac:dyDescent="0.3">
      <c r="E1833" s="9">
        <v>18437</v>
      </c>
      <c r="F1833" s="2" t="s">
        <v>106</v>
      </c>
      <c r="G1833" s="2">
        <v>7.0000000000000007E-2</v>
      </c>
      <c r="H1833" s="2">
        <v>5.98</v>
      </c>
      <c r="I1833" s="2">
        <v>0.96</v>
      </c>
      <c r="J1833" s="2">
        <v>3205</v>
      </c>
      <c r="K1833" s="7" t="str">
        <f>IF(COUNTIF(Table1[Customer ID],Table1[[#This Row],[Customer ID]])&gt;1,"Repeat Customer","One-Time Customer")</f>
        <v>One-Time Customer</v>
      </c>
      <c r="L1833" s="2" t="s">
        <v>2876</v>
      </c>
      <c r="M1833" s="2" t="s">
        <v>49</v>
      </c>
      <c r="N1833" s="2" t="s">
        <v>114</v>
      </c>
      <c r="O1833" s="2" t="s">
        <v>29</v>
      </c>
      <c r="P1833" s="2" t="s">
        <v>30</v>
      </c>
      <c r="Q1833" s="2" t="s">
        <v>31</v>
      </c>
      <c r="R1833" s="2" t="s">
        <v>1819</v>
      </c>
      <c r="S1833" s="2">
        <v>0.6</v>
      </c>
      <c r="T1833" s="7">
        <f>Table1[[#This Row],[Profit]]/Table1[[#This Row],[Sales]]</f>
        <v>0.58209219858156025</v>
      </c>
      <c r="U1833" s="2" t="s">
        <v>33</v>
      </c>
      <c r="V1833" s="2" t="s">
        <v>34</v>
      </c>
      <c r="W1833" s="2" t="s">
        <v>1741</v>
      </c>
      <c r="X1833" s="2" t="s">
        <v>2843</v>
      </c>
      <c r="Y1833" s="2">
        <v>83440</v>
      </c>
      <c r="Z1833" s="10">
        <v>42093</v>
      </c>
      <c r="AA1833" s="14" t="str">
        <f>TEXT(Table1[[#This Row],[Order Date]],"mmmm")</f>
        <v>March</v>
      </c>
      <c r="AB1833" s="8" t="str">
        <f>TEXT(Table1[[#This Row],[Order Date]],"yyyy")</f>
        <v>2015</v>
      </c>
      <c r="AC1833" s="10">
        <v>42097</v>
      </c>
      <c r="AD1833" s="2">
        <v>32.83</v>
      </c>
      <c r="AE1833" s="2">
        <v>10</v>
      </c>
      <c r="AF1833" s="2">
        <v>56.4</v>
      </c>
      <c r="AG1833" s="2">
        <v>87933</v>
      </c>
      <c r="AH1833" s="7" t="str">
        <f>IF(COUNTIF(Returns!$A$2:$A$1635,Orders!AG1833)&gt;0,"Returned","Not Returned")</f>
        <v>Not Returned</v>
      </c>
    </row>
    <row r="1834" spans="5:34" ht="12.75" customHeight="1" thickTop="1" thickBot="1" x14ac:dyDescent="0.3">
      <c r="E1834" s="11">
        <v>18438</v>
      </c>
      <c r="F1834" s="12" t="s">
        <v>106</v>
      </c>
      <c r="G1834" s="12">
        <v>0.01</v>
      </c>
      <c r="H1834" s="12">
        <v>39.979999999999997</v>
      </c>
      <c r="I1834" s="12">
        <v>4</v>
      </c>
      <c r="J1834" s="12">
        <v>3206</v>
      </c>
      <c r="K1834" s="7" t="str">
        <f>IF(COUNTIF(Table1[Customer ID],Table1[[#This Row],[Customer ID]])&gt;1,"Repeat Customer","One-Time Customer")</f>
        <v>Repeat Customer</v>
      </c>
      <c r="L1834" s="12" t="s">
        <v>2877</v>
      </c>
      <c r="M1834" s="12" t="s">
        <v>49</v>
      </c>
      <c r="N1834" s="12" t="s">
        <v>114</v>
      </c>
      <c r="O1834" s="12" t="s">
        <v>77</v>
      </c>
      <c r="P1834" s="12" t="s">
        <v>180</v>
      </c>
      <c r="Q1834" s="12" t="s">
        <v>59</v>
      </c>
      <c r="R1834" s="12" t="s">
        <v>252</v>
      </c>
      <c r="S1834" s="12">
        <v>0.7</v>
      </c>
      <c r="T1834" s="7">
        <f>Table1[[#This Row],[Profit]]/Table1[[#This Row],[Sales]]</f>
        <v>0.20033395464429971</v>
      </c>
      <c r="U1834" s="12" t="s">
        <v>33</v>
      </c>
      <c r="V1834" s="12" t="s">
        <v>34</v>
      </c>
      <c r="W1834" s="12" t="s">
        <v>1741</v>
      </c>
      <c r="X1834" s="12" t="s">
        <v>2878</v>
      </c>
      <c r="Y1834" s="12">
        <v>83301</v>
      </c>
      <c r="Z1834" s="13">
        <v>42093</v>
      </c>
      <c r="AA1834" s="14" t="str">
        <f>TEXT(Table1[[#This Row],[Order Date]],"mmmm")</f>
        <v>March</v>
      </c>
      <c r="AB1834" s="8" t="str">
        <f>TEXT(Table1[[#This Row],[Order Date]],"yyyy")</f>
        <v>2015</v>
      </c>
      <c r="AC1834" s="13">
        <v>42098</v>
      </c>
      <c r="AD1834" s="12">
        <v>51.590000000000053</v>
      </c>
      <c r="AE1834" s="12">
        <v>6</v>
      </c>
      <c r="AF1834" s="12">
        <v>257.52</v>
      </c>
      <c r="AG1834" s="12">
        <v>87933</v>
      </c>
      <c r="AH1834" s="7" t="str">
        <f>IF(COUNTIF(Returns!$A$2:$A$1635,Orders!AG1834)&gt;0,"Returned","Not Returned")</f>
        <v>Not Returned</v>
      </c>
    </row>
    <row r="1835" spans="5:34" ht="12.75" customHeight="1" thickTop="1" thickBot="1" x14ac:dyDescent="0.3">
      <c r="E1835" s="9">
        <v>21229</v>
      </c>
      <c r="F1835" s="2" t="s">
        <v>37</v>
      </c>
      <c r="G1835" s="2">
        <v>0.06</v>
      </c>
      <c r="H1835" s="2">
        <v>218.08</v>
      </c>
      <c r="I1835" s="2">
        <v>18.059999999999999</v>
      </c>
      <c r="J1835" s="2">
        <v>3206</v>
      </c>
      <c r="K1835" s="7" t="str">
        <f>IF(COUNTIF(Table1[Customer ID],Table1[[#This Row],[Customer ID]])&gt;1,"Repeat Customer","One-Time Customer")</f>
        <v>Repeat Customer</v>
      </c>
      <c r="L1835" s="2" t="s">
        <v>2877</v>
      </c>
      <c r="M1835" s="2" t="s">
        <v>27</v>
      </c>
      <c r="N1835" s="2" t="s">
        <v>114</v>
      </c>
      <c r="O1835" s="2" t="s">
        <v>41</v>
      </c>
      <c r="P1835" s="2" t="s">
        <v>42</v>
      </c>
      <c r="Q1835" s="2" t="s">
        <v>236</v>
      </c>
      <c r="R1835" s="2" t="s">
        <v>1499</v>
      </c>
      <c r="S1835" s="2">
        <v>0.56999999999999995</v>
      </c>
      <c r="T1835" s="7">
        <f>Table1[[#This Row],[Profit]]/Table1[[#This Row],[Sales]]</f>
        <v>0.65126871838281231</v>
      </c>
      <c r="U1835" s="2" t="s">
        <v>33</v>
      </c>
      <c r="V1835" s="2" t="s">
        <v>34</v>
      </c>
      <c r="W1835" s="2" t="s">
        <v>1741</v>
      </c>
      <c r="X1835" s="2" t="s">
        <v>2878</v>
      </c>
      <c r="Y1835" s="2">
        <v>83301</v>
      </c>
      <c r="Z1835" s="10">
        <v>42145</v>
      </c>
      <c r="AA1835" s="14" t="str">
        <f>TEXT(Table1[[#This Row],[Order Date]],"mmmm")</f>
        <v>May</v>
      </c>
      <c r="AB1835" s="8" t="str">
        <f>TEXT(Table1[[#This Row],[Order Date]],"yyyy")</f>
        <v>2015</v>
      </c>
      <c r="AC1835" s="10">
        <v>42147</v>
      </c>
      <c r="AD1835" s="2">
        <v>969.42</v>
      </c>
      <c r="AE1835" s="2">
        <v>7</v>
      </c>
      <c r="AF1835" s="2">
        <v>1488.51</v>
      </c>
      <c r="AG1835" s="2">
        <v>87934</v>
      </c>
      <c r="AH1835" s="7" t="str">
        <f>IF(COUNTIF(Returns!$A$2:$A$1635,Orders!AG1835)&gt;0,"Returned","Not Returned")</f>
        <v>Not Returned</v>
      </c>
    </row>
    <row r="1836" spans="5:34" ht="12.75" customHeight="1" thickTop="1" thickBot="1" x14ac:dyDescent="0.3">
      <c r="E1836" s="11">
        <v>20156</v>
      </c>
      <c r="F1836" s="12" t="s">
        <v>37</v>
      </c>
      <c r="G1836" s="12">
        <v>0.05</v>
      </c>
      <c r="H1836" s="12">
        <v>35.44</v>
      </c>
      <c r="I1836" s="12">
        <v>5.09</v>
      </c>
      <c r="J1836" s="12">
        <v>3206</v>
      </c>
      <c r="K1836" s="7" t="str">
        <f>IF(COUNTIF(Table1[Customer ID],Table1[[#This Row],[Customer ID]])&gt;1,"Repeat Customer","One-Time Customer")</f>
        <v>Repeat Customer</v>
      </c>
      <c r="L1836" s="12" t="s">
        <v>2877</v>
      </c>
      <c r="M1836" s="12" t="s">
        <v>49</v>
      </c>
      <c r="N1836" s="12" t="s">
        <v>114</v>
      </c>
      <c r="O1836" s="12" t="s">
        <v>29</v>
      </c>
      <c r="P1836" s="12" t="s">
        <v>93</v>
      </c>
      <c r="Q1836" s="12" t="s">
        <v>59</v>
      </c>
      <c r="R1836" s="12" t="s">
        <v>2777</v>
      </c>
      <c r="S1836" s="12">
        <v>0.38</v>
      </c>
      <c r="T1836" s="7">
        <f>Table1[[#This Row],[Profit]]/Table1[[#This Row],[Sales]]</f>
        <v>0.69</v>
      </c>
      <c r="U1836" s="12" t="s">
        <v>33</v>
      </c>
      <c r="V1836" s="12" t="s">
        <v>34</v>
      </c>
      <c r="W1836" s="12" t="s">
        <v>1741</v>
      </c>
      <c r="X1836" s="12" t="s">
        <v>2878</v>
      </c>
      <c r="Y1836" s="12">
        <v>83301</v>
      </c>
      <c r="Z1836" s="13">
        <v>42152</v>
      </c>
      <c r="AA1836" s="14" t="str">
        <f>TEXT(Table1[[#This Row],[Order Date]],"mmmm")</f>
        <v>May</v>
      </c>
      <c r="AB1836" s="8" t="str">
        <f>TEXT(Table1[[#This Row],[Order Date]],"yyyy")</f>
        <v>2015</v>
      </c>
      <c r="AC1836" s="13">
        <v>42153</v>
      </c>
      <c r="AD1836" s="12">
        <v>553.33169999999996</v>
      </c>
      <c r="AE1836" s="12">
        <v>23</v>
      </c>
      <c r="AF1836" s="12">
        <v>801.93</v>
      </c>
      <c r="AG1836" s="12">
        <v>87935</v>
      </c>
      <c r="AH1836" s="7" t="str">
        <f>IF(COUNTIF(Returns!$A$2:$A$1635,Orders!AG1836)&gt;0,"Returned","Not Returned")</f>
        <v>Not Returned</v>
      </c>
    </row>
    <row r="1837" spans="5:34" ht="12.75" customHeight="1" thickTop="1" thickBot="1" x14ac:dyDescent="0.3">
      <c r="E1837" s="9">
        <v>24637</v>
      </c>
      <c r="F1837" s="2" t="s">
        <v>47</v>
      </c>
      <c r="G1837" s="2">
        <v>0.03</v>
      </c>
      <c r="H1837" s="2">
        <v>4.9800000000000004</v>
      </c>
      <c r="I1837" s="2">
        <v>4.62</v>
      </c>
      <c r="J1837" s="2">
        <v>3209</v>
      </c>
      <c r="K1837" s="7" t="str">
        <f>IF(COUNTIF(Table1[Customer ID],Table1[[#This Row],[Customer ID]])&gt;1,"Repeat Customer","One-Time Customer")</f>
        <v>One-Time Customer</v>
      </c>
      <c r="L1837" s="2" t="s">
        <v>2879</v>
      </c>
      <c r="M1837" s="2" t="s">
        <v>27</v>
      </c>
      <c r="N1837" s="2" t="s">
        <v>28</v>
      </c>
      <c r="O1837" s="2" t="s">
        <v>77</v>
      </c>
      <c r="P1837" s="2" t="s">
        <v>180</v>
      </c>
      <c r="Q1837" s="2" t="s">
        <v>51</v>
      </c>
      <c r="R1837" s="2" t="s">
        <v>411</v>
      </c>
      <c r="S1837" s="2">
        <v>0.64</v>
      </c>
      <c r="T1837" s="7">
        <f>Table1[[#This Row],[Profit]]/Table1[[#This Row],[Sales]]</f>
        <v>-0.68829113924050633</v>
      </c>
      <c r="U1837" s="2" t="s">
        <v>33</v>
      </c>
      <c r="V1837" s="2" t="s">
        <v>34</v>
      </c>
      <c r="W1837" s="2" t="s">
        <v>45</v>
      </c>
      <c r="X1837" s="2" t="s">
        <v>2880</v>
      </c>
      <c r="Y1837" s="2">
        <v>90210</v>
      </c>
      <c r="Z1837" s="10">
        <v>42183</v>
      </c>
      <c r="AA1837" s="14" t="str">
        <f>TEXT(Table1[[#This Row],[Order Date]],"mmmm")</f>
        <v>June</v>
      </c>
      <c r="AB1837" s="8" t="str">
        <f>TEXT(Table1[[#This Row],[Order Date]],"yyyy")</f>
        <v>2015</v>
      </c>
      <c r="AC1837" s="10">
        <v>42184</v>
      </c>
      <c r="AD1837" s="2">
        <v>-30.45</v>
      </c>
      <c r="AE1837" s="2">
        <v>8</v>
      </c>
      <c r="AF1837" s="2">
        <v>44.24</v>
      </c>
      <c r="AG1837" s="2">
        <v>90739</v>
      </c>
      <c r="AH1837" s="7" t="str">
        <f>IF(COUNTIF(Returns!$A$2:$A$1635,Orders!AG1837)&gt;0,"Returned","Not Returned")</f>
        <v>Not Returned</v>
      </c>
    </row>
    <row r="1838" spans="5:34" ht="12.75" customHeight="1" thickTop="1" thickBot="1" x14ac:dyDescent="0.3">
      <c r="E1838" s="11">
        <v>22804</v>
      </c>
      <c r="F1838" s="12" t="s">
        <v>25</v>
      </c>
      <c r="G1838" s="12">
        <v>0.1</v>
      </c>
      <c r="H1838" s="12">
        <v>7.31</v>
      </c>
      <c r="I1838" s="12">
        <v>0.49</v>
      </c>
      <c r="J1838" s="12">
        <v>3211</v>
      </c>
      <c r="K1838" s="7" t="str">
        <f>IF(COUNTIF(Table1[Customer ID],Table1[[#This Row],[Customer ID]])&gt;1,"Repeat Customer","One-Time Customer")</f>
        <v>Repeat Customer</v>
      </c>
      <c r="L1838" s="12" t="s">
        <v>2881</v>
      </c>
      <c r="M1838" s="12" t="s">
        <v>49</v>
      </c>
      <c r="N1838" s="12" t="s">
        <v>28</v>
      </c>
      <c r="O1838" s="12" t="s">
        <v>29</v>
      </c>
      <c r="P1838" s="12" t="s">
        <v>134</v>
      </c>
      <c r="Q1838" s="12" t="s">
        <v>59</v>
      </c>
      <c r="R1838" s="12" t="s">
        <v>1071</v>
      </c>
      <c r="S1838" s="12">
        <v>0.38</v>
      </c>
      <c r="T1838" s="7">
        <f>Table1[[#This Row],[Profit]]/Table1[[#This Row],[Sales]]</f>
        <v>0.69</v>
      </c>
      <c r="U1838" s="12" t="s">
        <v>33</v>
      </c>
      <c r="V1838" s="12" t="s">
        <v>61</v>
      </c>
      <c r="W1838" s="12" t="s">
        <v>178</v>
      </c>
      <c r="X1838" s="12" t="s">
        <v>2882</v>
      </c>
      <c r="Y1838" s="12">
        <v>60101</v>
      </c>
      <c r="Z1838" s="13">
        <v>42050</v>
      </c>
      <c r="AA1838" s="14" t="str">
        <f>TEXT(Table1[[#This Row],[Order Date]],"mmmm")</f>
        <v>February</v>
      </c>
      <c r="AB1838" s="8" t="str">
        <f>TEXT(Table1[[#This Row],[Order Date]],"yyyy")</f>
        <v>2015</v>
      </c>
      <c r="AC1838" s="13">
        <v>42051</v>
      </c>
      <c r="AD1838" s="12">
        <v>55.020599999999995</v>
      </c>
      <c r="AE1838" s="12">
        <v>12</v>
      </c>
      <c r="AF1838" s="12">
        <v>79.739999999999995</v>
      </c>
      <c r="AG1838" s="12">
        <v>91522</v>
      </c>
      <c r="AH1838" s="7" t="str">
        <f>IF(COUNTIF(Returns!$A$2:$A$1635,Orders!AG1838)&gt;0,"Returned","Not Returned")</f>
        <v>Not Returned</v>
      </c>
    </row>
    <row r="1839" spans="5:34" ht="12.75" customHeight="1" thickTop="1" thickBot="1" x14ac:dyDescent="0.3">
      <c r="E1839" s="9">
        <v>22805</v>
      </c>
      <c r="F1839" s="2" t="s">
        <v>25</v>
      </c>
      <c r="G1839" s="2">
        <v>0.1</v>
      </c>
      <c r="H1839" s="2">
        <v>20.99</v>
      </c>
      <c r="I1839" s="2">
        <v>2.5</v>
      </c>
      <c r="J1839" s="2">
        <v>3211</v>
      </c>
      <c r="K1839" s="7" t="str">
        <f>IF(COUNTIF(Table1[Customer ID],Table1[[#This Row],[Customer ID]])&gt;1,"Repeat Customer","One-Time Customer")</f>
        <v>Repeat Customer</v>
      </c>
      <c r="L1839" s="2" t="s">
        <v>2881</v>
      </c>
      <c r="M1839" s="2" t="s">
        <v>49</v>
      </c>
      <c r="N1839" s="2" t="s">
        <v>28</v>
      </c>
      <c r="O1839" s="2" t="s">
        <v>77</v>
      </c>
      <c r="P1839" s="2" t="s">
        <v>78</v>
      </c>
      <c r="Q1839" s="2" t="s">
        <v>31</v>
      </c>
      <c r="R1839" s="2" t="s">
        <v>1170</v>
      </c>
      <c r="S1839" s="2">
        <v>0.81</v>
      </c>
      <c r="T1839" s="7">
        <f>Table1[[#This Row],[Profit]]/Table1[[#This Row],[Sales]]</f>
        <v>-0.11123720219136196</v>
      </c>
      <c r="U1839" s="2" t="s">
        <v>33</v>
      </c>
      <c r="V1839" s="2" t="s">
        <v>61</v>
      </c>
      <c r="W1839" s="2" t="s">
        <v>178</v>
      </c>
      <c r="X1839" s="2" t="s">
        <v>2882</v>
      </c>
      <c r="Y1839" s="2">
        <v>60101</v>
      </c>
      <c r="Z1839" s="10">
        <v>42050</v>
      </c>
      <c r="AA1839" s="14" t="str">
        <f>TEXT(Table1[[#This Row],[Order Date]],"mmmm")</f>
        <v>February</v>
      </c>
      <c r="AB1839" s="8" t="str">
        <f>TEXT(Table1[[#This Row],[Order Date]],"yyyy")</f>
        <v>2015</v>
      </c>
      <c r="AC1839" s="10">
        <v>42051</v>
      </c>
      <c r="AD1839" s="2">
        <v>-43.65504</v>
      </c>
      <c r="AE1839" s="2">
        <v>23</v>
      </c>
      <c r="AF1839" s="2">
        <v>392.45</v>
      </c>
      <c r="AG1839" s="2">
        <v>91522</v>
      </c>
      <c r="AH1839" s="7" t="str">
        <f>IF(COUNTIF(Returns!$A$2:$A$1635,Orders!AG1839)&gt;0,"Returned","Not Returned")</f>
        <v>Not Returned</v>
      </c>
    </row>
    <row r="1840" spans="5:34" ht="12.75" customHeight="1" thickTop="1" thickBot="1" x14ac:dyDescent="0.3">
      <c r="E1840" s="11">
        <v>23736</v>
      </c>
      <c r="F1840" s="12" t="s">
        <v>37</v>
      </c>
      <c r="G1840" s="12">
        <v>0.03</v>
      </c>
      <c r="H1840" s="12">
        <v>6.68</v>
      </c>
      <c r="I1840" s="12">
        <v>1.5</v>
      </c>
      <c r="J1840" s="12">
        <v>3221</v>
      </c>
      <c r="K1840" s="7" t="str">
        <f>IF(COUNTIF(Table1[Customer ID],Table1[[#This Row],[Customer ID]])&gt;1,"Repeat Customer","One-Time Customer")</f>
        <v>One-Time Customer</v>
      </c>
      <c r="L1840" s="12" t="s">
        <v>2883</v>
      </c>
      <c r="M1840" s="12" t="s">
        <v>49</v>
      </c>
      <c r="N1840" s="12" t="s">
        <v>28</v>
      </c>
      <c r="O1840" s="12" t="s">
        <v>29</v>
      </c>
      <c r="P1840" s="12" t="s">
        <v>30</v>
      </c>
      <c r="Q1840" s="12" t="s">
        <v>31</v>
      </c>
      <c r="R1840" s="12" t="s">
        <v>2023</v>
      </c>
      <c r="S1840" s="12">
        <v>0.48</v>
      </c>
      <c r="T1840" s="7">
        <f>Table1[[#This Row],[Profit]]/Table1[[#This Row],[Sales]]</f>
        <v>-11.947516556291392</v>
      </c>
      <c r="U1840" s="12" t="s">
        <v>33</v>
      </c>
      <c r="V1840" s="12" t="s">
        <v>136</v>
      </c>
      <c r="W1840" s="12" t="s">
        <v>362</v>
      </c>
      <c r="X1840" s="12" t="s">
        <v>2884</v>
      </c>
      <c r="Y1840" s="12">
        <v>33322</v>
      </c>
      <c r="Z1840" s="13">
        <v>42106</v>
      </c>
      <c r="AA1840" s="14" t="str">
        <f>TEXT(Table1[[#This Row],[Order Date]],"mmmm")</f>
        <v>April</v>
      </c>
      <c r="AB1840" s="8" t="str">
        <f>TEXT(Table1[[#This Row],[Order Date]],"yyyy")</f>
        <v>2015</v>
      </c>
      <c r="AC1840" s="13">
        <v>42107</v>
      </c>
      <c r="AD1840" s="12">
        <v>-577.30400000000009</v>
      </c>
      <c r="AE1840" s="12">
        <v>7</v>
      </c>
      <c r="AF1840" s="12">
        <v>48.32</v>
      </c>
      <c r="AG1840" s="12">
        <v>90815</v>
      </c>
      <c r="AH1840" s="7" t="str">
        <f>IF(COUNTIF(Returns!$A$2:$A$1635,Orders!AG1840)&gt;0,"Returned","Not Returned")</f>
        <v>Not Returned</v>
      </c>
    </row>
    <row r="1841" spans="5:34" ht="12.75" customHeight="1" thickTop="1" thickBot="1" x14ac:dyDescent="0.3">
      <c r="E1841" s="9">
        <v>25605</v>
      </c>
      <c r="F1841" s="2" t="s">
        <v>25</v>
      </c>
      <c r="G1841" s="2">
        <v>0.04</v>
      </c>
      <c r="H1841" s="2">
        <v>39.479999999999997</v>
      </c>
      <c r="I1841" s="2">
        <v>1.99</v>
      </c>
      <c r="J1841" s="2">
        <v>3222</v>
      </c>
      <c r="K1841" s="7" t="str">
        <f>IF(COUNTIF(Table1[Customer ID],Table1[[#This Row],[Customer ID]])&gt;1,"Repeat Customer","One-Time Customer")</f>
        <v>Repeat Customer</v>
      </c>
      <c r="L1841" s="2" t="s">
        <v>2885</v>
      </c>
      <c r="M1841" s="2" t="s">
        <v>27</v>
      </c>
      <c r="N1841" s="2" t="s">
        <v>28</v>
      </c>
      <c r="O1841" s="2" t="s">
        <v>77</v>
      </c>
      <c r="P1841" s="2" t="s">
        <v>180</v>
      </c>
      <c r="Q1841" s="2" t="s">
        <v>51</v>
      </c>
      <c r="R1841" s="2" t="s">
        <v>705</v>
      </c>
      <c r="S1841" s="2">
        <v>0.54</v>
      </c>
      <c r="T1841" s="7">
        <f>Table1[[#This Row],[Profit]]/Table1[[#This Row],[Sales]]</f>
        <v>-4.6227312138728331</v>
      </c>
      <c r="U1841" s="2" t="s">
        <v>33</v>
      </c>
      <c r="V1841" s="2" t="s">
        <v>136</v>
      </c>
      <c r="W1841" s="2" t="s">
        <v>362</v>
      </c>
      <c r="X1841" s="2" t="s">
        <v>2886</v>
      </c>
      <c r="Y1841" s="2">
        <v>32303</v>
      </c>
      <c r="Z1841" s="10">
        <v>42082</v>
      </c>
      <c r="AA1841" s="14" t="str">
        <f>TEXT(Table1[[#This Row],[Order Date]],"mmmm")</f>
        <v>March</v>
      </c>
      <c r="AB1841" s="8" t="str">
        <f>TEXT(Table1[[#This Row],[Order Date]],"yyyy")</f>
        <v>2015</v>
      </c>
      <c r="AC1841" s="10">
        <v>42082</v>
      </c>
      <c r="AD1841" s="2">
        <v>-1535.4864000000002</v>
      </c>
      <c r="AE1841" s="2">
        <v>8</v>
      </c>
      <c r="AF1841" s="2">
        <v>332.16</v>
      </c>
      <c r="AG1841" s="2">
        <v>90814</v>
      </c>
      <c r="AH1841" s="7" t="str">
        <f>IF(COUNTIF(Returns!$A$2:$A$1635,Orders!AG1841)&gt;0,"Returned","Not Returned")</f>
        <v>Not Returned</v>
      </c>
    </row>
    <row r="1842" spans="5:34" ht="12.75" customHeight="1" thickTop="1" thickBot="1" x14ac:dyDescent="0.3">
      <c r="E1842" s="11">
        <v>25606</v>
      </c>
      <c r="F1842" s="12" t="s">
        <v>25</v>
      </c>
      <c r="G1842" s="12">
        <v>0</v>
      </c>
      <c r="H1842" s="12">
        <v>8.1199999999999992</v>
      </c>
      <c r="I1842" s="12">
        <v>2.83</v>
      </c>
      <c r="J1842" s="12">
        <v>3222</v>
      </c>
      <c r="K1842" s="7" t="str">
        <f>IF(COUNTIF(Table1[Customer ID],Table1[[#This Row],[Customer ID]])&gt;1,"Repeat Customer","One-Time Customer")</f>
        <v>Repeat Customer</v>
      </c>
      <c r="L1842" s="12" t="s">
        <v>2885</v>
      </c>
      <c r="M1842" s="12" t="s">
        <v>49</v>
      </c>
      <c r="N1842" s="12" t="s">
        <v>28</v>
      </c>
      <c r="O1842" s="12" t="s">
        <v>77</v>
      </c>
      <c r="P1842" s="12" t="s">
        <v>180</v>
      </c>
      <c r="Q1842" s="12" t="s">
        <v>51</v>
      </c>
      <c r="R1842" s="12" t="s">
        <v>827</v>
      </c>
      <c r="S1842" s="12">
        <v>0.77</v>
      </c>
      <c r="T1842" s="7">
        <f>Table1[[#This Row],[Profit]]/Table1[[#This Row],[Sales]]</f>
        <v>-1.0792575531770763</v>
      </c>
      <c r="U1842" s="12" t="s">
        <v>33</v>
      </c>
      <c r="V1842" s="12" t="s">
        <v>136</v>
      </c>
      <c r="W1842" s="12" t="s">
        <v>362</v>
      </c>
      <c r="X1842" s="12" t="s">
        <v>2886</v>
      </c>
      <c r="Y1842" s="12">
        <v>32303</v>
      </c>
      <c r="Z1842" s="13">
        <v>42082</v>
      </c>
      <c r="AA1842" s="14" t="str">
        <f>TEXT(Table1[[#This Row],[Order Date]],"mmmm")</f>
        <v>March</v>
      </c>
      <c r="AB1842" s="8" t="str">
        <f>TEXT(Table1[[#This Row],[Order Date]],"yyyy")</f>
        <v>2015</v>
      </c>
      <c r="AC1842" s="13">
        <v>42083</v>
      </c>
      <c r="AD1842" s="12">
        <v>-159.32</v>
      </c>
      <c r="AE1842" s="12">
        <v>17</v>
      </c>
      <c r="AF1842" s="12">
        <v>147.62</v>
      </c>
      <c r="AG1842" s="12">
        <v>90814</v>
      </c>
      <c r="AH1842" s="7" t="str">
        <f>IF(COUNTIF(Returns!$A$2:$A$1635,Orders!AG1842)&gt;0,"Returned","Not Returned")</f>
        <v>Not Returned</v>
      </c>
    </row>
    <row r="1843" spans="5:34" ht="12.75" customHeight="1" thickTop="1" thickBot="1" x14ac:dyDescent="0.3">
      <c r="E1843" s="9">
        <v>19517</v>
      </c>
      <c r="F1843" s="2" t="s">
        <v>47</v>
      </c>
      <c r="G1843" s="2">
        <v>0.06</v>
      </c>
      <c r="H1843" s="2">
        <v>60.98</v>
      </c>
      <c r="I1843" s="2">
        <v>30</v>
      </c>
      <c r="J1843" s="2">
        <v>3224</v>
      </c>
      <c r="K1843" s="7" t="str">
        <f>IF(COUNTIF(Table1[Customer ID],Table1[[#This Row],[Customer ID]])&gt;1,"Repeat Customer","One-Time Customer")</f>
        <v>One-Time Customer</v>
      </c>
      <c r="L1843" s="2" t="s">
        <v>2887</v>
      </c>
      <c r="M1843" s="2" t="s">
        <v>39</v>
      </c>
      <c r="N1843" s="2" t="s">
        <v>58</v>
      </c>
      <c r="O1843" s="2" t="s">
        <v>41</v>
      </c>
      <c r="P1843" s="2" t="s">
        <v>42</v>
      </c>
      <c r="Q1843" s="2" t="s">
        <v>43</v>
      </c>
      <c r="R1843" s="2" t="s">
        <v>2888</v>
      </c>
      <c r="S1843" s="2">
        <v>0.7</v>
      </c>
      <c r="T1843" s="7">
        <f>Table1[[#This Row],[Profit]]/Table1[[#This Row],[Sales]]</f>
        <v>-0.5884670373312153</v>
      </c>
      <c r="U1843" s="2" t="s">
        <v>33</v>
      </c>
      <c r="V1843" s="2" t="s">
        <v>136</v>
      </c>
      <c r="W1843" s="2" t="s">
        <v>244</v>
      </c>
      <c r="X1843" s="2" t="s">
        <v>2889</v>
      </c>
      <c r="Y1843" s="2">
        <v>37066</v>
      </c>
      <c r="Z1843" s="10">
        <v>42095</v>
      </c>
      <c r="AA1843" s="14" t="str">
        <f>TEXT(Table1[[#This Row],[Order Date]],"mmmm")</f>
        <v>April</v>
      </c>
      <c r="AB1843" s="8" t="str">
        <f>TEXT(Table1[[#This Row],[Order Date]],"yyyy")</f>
        <v>2015</v>
      </c>
      <c r="AC1843" s="10">
        <v>42096</v>
      </c>
      <c r="AD1843" s="2">
        <v>-74.088000000000008</v>
      </c>
      <c r="AE1843" s="2">
        <v>2</v>
      </c>
      <c r="AF1843" s="2">
        <v>125.9</v>
      </c>
      <c r="AG1843" s="2">
        <v>86508</v>
      </c>
      <c r="AH1843" s="7" t="str">
        <f>IF(COUNTIF(Returns!$A$2:$A$1635,Orders!AG1843)&gt;0,"Returned","Not Returned")</f>
        <v>Not Returned</v>
      </c>
    </row>
    <row r="1844" spans="5:34" ht="12.75" customHeight="1" thickTop="1" thickBot="1" x14ac:dyDescent="0.3">
      <c r="E1844" s="11">
        <v>22291</v>
      </c>
      <c r="F1844" s="12" t="s">
        <v>37</v>
      </c>
      <c r="G1844" s="12">
        <v>0.1</v>
      </c>
      <c r="H1844" s="12">
        <v>208.16</v>
      </c>
      <c r="I1844" s="12">
        <v>68.02</v>
      </c>
      <c r="J1844" s="12">
        <v>3225</v>
      </c>
      <c r="K1844" s="7" t="str">
        <f>IF(COUNTIF(Table1[Customer ID],Table1[[#This Row],[Customer ID]])&gt;1,"Repeat Customer","One-Time Customer")</f>
        <v>One-Time Customer</v>
      </c>
      <c r="L1844" s="12" t="s">
        <v>2890</v>
      </c>
      <c r="M1844" s="12" t="s">
        <v>39</v>
      </c>
      <c r="N1844" s="12" t="s">
        <v>58</v>
      </c>
      <c r="O1844" s="12" t="s">
        <v>29</v>
      </c>
      <c r="P1844" s="12" t="s">
        <v>257</v>
      </c>
      <c r="Q1844" s="12" t="s">
        <v>43</v>
      </c>
      <c r="R1844" s="12" t="s">
        <v>2891</v>
      </c>
      <c r="S1844" s="12">
        <v>0.57999999999999996</v>
      </c>
      <c r="T1844" s="7">
        <f>Table1[[#This Row],[Profit]]/Table1[[#This Row],[Sales]]</f>
        <v>-0.17887644541564235</v>
      </c>
      <c r="U1844" s="12" t="s">
        <v>33</v>
      </c>
      <c r="V1844" s="12" t="s">
        <v>136</v>
      </c>
      <c r="W1844" s="12" t="s">
        <v>244</v>
      </c>
      <c r="X1844" s="12" t="s">
        <v>2892</v>
      </c>
      <c r="Y1844" s="12">
        <v>38138</v>
      </c>
      <c r="Z1844" s="13">
        <v>42018</v>
      </c>
      <c r="AA1844" s="14" t="str">
        <f>TEXT(Table1[[#This Row],[Order Date]],"mmmm")</f>
        <v>January</v>
      </c>
      <c r="AB1844" s="8" t="str">
        <f>TEXT(Table1[[#This Row],[Order Date]],"yyyy")</f>
        <v>2015</v>
      </c>
      <c r="AC1844" s="13">
        <v>42018</v>
      </c>
      <c r="AD1844" s="12">
        <v>-137.52199999999999</v>
      </c>
      <c r="AE1844" s="12">
        <v>4</v>
      </c>
      <c r="AF1844" s="12">
        <v>768.81</v>
      </c>
      <c r="AG1844" s="12">
        <v>86507</v>
      </c>
      <c r="AH1844" s="7" t="str">
        <f>IF(COUNTIF(Returns!$A$2:$A$1635,Orders!AG1844)&gt;0,"Returned","Not Returned")</f>
        <v>Not Returned</v>
      </c>
    </row>
    <row r="1845" spans="5:34" ht="12.75" customHeight="1" thickTop="1" thickBot="1" x14ac:dyDescent="0.3">
      <c r="E1845" s="9">
        <v>22292</v>
      </c>
      <c r="F1845" s="2" t="s">
        <v>37</v>
      </c>
      <c r="G1845" s="2">
        <v>7.0000000000000007E-2</v>
      </c>
      <c r="H1845" s="2">
        <v>90.48</v>
      </c>
      <c r="I1845" s="2">
        <v>19.989999999999998</v>
      </c>
      <c r="J1845" s="2">
        <v>3226</v>
      </c>
      <c r="K1845" s="7" t="str">
        <f>IF(COUNTIF(Table1[Customer ID],Table1[[#This Row],[Customer ID]])&gt;1,"Repeat Customer","One-Time Customer")</f>
        <v>Repeat Customer</v>
      </c>
      <c r="L1845" s="2" t="s">
        <v>2893</v>
      </c>
      <c r="M1845" s="2" t="s">
        <v>49</v>
      </c>
      <c r="N1845" s="2" t="s">
        <v>58</v>
      </c>
      <c r="O1845" s="2" t="s">
        <v>29</v>
      </c>
      <c r="P1845" s="2" t="s">
        <v>69</v>
      </c>
      <c r="Q1845" s="2" t="s">
        <v>59</v>
      </c>
      <c r="R1845" s="2" t="s">
        <v>1840</v>
      </c>
      <c r="S1845" s="2">
        <v>0.4</v>
      </c>
      <c r="T1845" s="7">
        <f>Table1[[#This Row],[Profit]]/Table1[[#This Row],[Sales]]</f>
        <v>-6.4430994056382571E-2</v>
      </c>
      <c r="U1845" s="2" t="s">
        <v>33</v>
      </c>
      <c r="V1845" s="2" t="s">
        <v>136</v>
      </c>
      <c r="W1845" s="2" t="s">
        <v>244</v>
      </c>
      <c r="X1845" s="2" t="s">
        <v>2894</v>
      </c>
      <c r="Y1845" s="2">
        <v>37075</v>
      </c>
      <c r="Z1845" s="10">
        <v>42018</v>
      </c>
      <c r="AA1845" s="14" t="str">
        <f>TEXT(Table1[[#This Row],[Order Date]],"mmmm")</f>
        <v>January</v>
      </c>
      <c r="AB1845" s="8" t="str">
        <f>TEXT(Table1[[#This Row],[Order Date]],"yyyy")</f>
        <v>2015</v>
      </c>
      <c r="AC1845" s="10">
        <v>42019</v>
      </c>
      <c r="AD1845" s="2">
        <v>-11.815999999999999</v>
      </c>
      <c r="AE1845" s="2">
        <v>2</v>
      </c>
      <c r="AF1845" s="2">
        <v>183.39</v>
      </c>
      <c r="AG1845" s="2">
        <v>86507</v>
      </c>
      <c r="AH1845" s="7" t="str">
        <f>IF(COUNTIF(Returns!$A$2:$A$1635,Orders!AG1845)&gt;0,"Returned","Not Returned")</f>
        <v>Not Returned</v>
      </c>
    </row>
    <row r="1846" spans="5:34" ht="12.75" customHeight="1" thickTop="1" thickBot="1" x14ac:dyDescent="0.3">
      <c r="E1846" s="11">
        <v>22293</v>
      </c>
      <c r="F1846" s="12" t="s">
        <v>37</v>
      </c>
      <c r="G1846" s="12">
        <v>0.01</v>
      </c>
      <c r="H1846" s="12">
        <v>9.48</v>
      </c>
      <c r="I1846" s="12">
        <v>7.29</v>
      </c>
      <c r="J1846" s="12">
        <v>3226</v>
      </c>
      <c r="K1846" s="7" t="str">
        <f>IF(COUNTIF(Table1[Customer ID],Table1[[#This Row],[Customer ID]])&gt;1,"Repeat Customer","One-Time Customer")</f>
        <v>Repeat Customer</v>
      </c>
      <c r="L1846" s="12" t="s">
        <v>2893</v>
      </c>
      <c r="M1846" s="12" t="s">
        <v>27</v>
      </c>
      <c r="N1846" s="12" t="s">
        <v>58</v>
      </c>
      <c r="O1846" s="12" t="s">
        <v>41</v>
      </c>
      <c r="P1846" s="12" t="s">
        <v>50</v>
      </c>
      <c r="Q1846" s="12" t="s">
        <v>51</v>
      </c>
      <c r="R1846" s="12" t="s">
        <v>52</v>
      </c>
      <c r="S1846" s="12">
        <v>0.45</v>
      </c>
      <c r="T1846" s="7">
        <f>Table1[[#This Row],[Profit]]/Table1[[#This Row],[Sales]]</f>
        <v>18.521999999999998</v>
      </c>
      <c r="U1846" s="12" t="s">
        <v>33</v>
      </c>
      <c r="V1846" s="12" t="s">
        <v>136</v>
      </c>
      <c r="W1846" s="12" t="s">
        <v>244</v>
      </c>
      <c r="X1846" s="12" t="s">
        <v>2894</v>
      </c>
      <c r="Y1846" s="12">
        <v>37075</v>
      </c>
      <c r="Z1846" s="13">
        <v>42018</v>
      </c>
      <c r="AA1846" s="14" t="str">
        <f>TEXT(Table1[[#This Row],[Order Date]],"mmmm")</f>
        <v>January</v>
      </c>
      <c r="AB1846" s="8" t="str">
        <f>TEXT(Table1[[#This Row],[Order Date]],"yyyy")</f>
        <v>2015</v>
      </c>
      <c r="AC1846" s="13">
        <v>42020</v>
      </c>
      <c r="AD1846" s="12">
        <v>238.93379999999999</v>
      </c>
      <c r="AE1846" s="12">
        <v>1</v>
      </c>
      <c r="AF1846" s="12">
        <v>12.9</v>
      </c>
      <c r="AG1846" s="12">
        <v>86507</v>
      </c>
      <c r="AH1846" s="7" t="str">
        <f>IF(COUNTIF(Returns!$A$2:$A$1635,Orders!AG1846)&gt;0,"Returned","Not Returned")</f>
        <v>Not Returned</v>
      </c>
    </row>
    <row r="1847" spans="5:34" ht="12.75" customHeight="1" thickTop="1" thickBot="1" x14ac:dyDescent="0.3">
      <c r="E1847" s="9">
        <v>22294</v>
      </c>
      <c r="F1847" s="2" t="s">
        <v>37</v>
      </c>
      <c r="G1847" s="2">
        <v>0.02</v>
      </c>
      <c r="H1847" s="2">
        <v>4.28</v>
      </c>
      <c r="I1847" s="2">
        <v>0.94</v>
      </c>
      <c r="J1847" s="2">
        <v>3226</v>
      </c>
      <c r="K1847" s="7" t="str">
        <f>IF(COUNTIF(Table1[Customer ID],Table1[[#This Row],[Customer ID]])&gt;1,"Repeat Customer","One-Time Customer")</f>
        <v>Repeat Customer</v>
      </c>
      <c r="L1847" s="2" t="s">
        <v>2893</v>
      </c>
      <c r="M1847" s="2" t="s">
        <v>49</v>
      </c>
      <c r="N1847" s="2" t="s">
        <v>58</v>
      </c>
      <c r="O1847" s="2" t="s">
        <v>29</v>
      </c>
      <c r="P1847" s="2" t="s">
        <v>30</v>
      </c>
      <c r="Q1847" s="2" t="s">
        <v>31</v>
      </c>
      <c r="R1847" s="2" t="s">
        <v>1647</v>
      </c>
      <c r="S1847" s="2">
        <v>0.56000000000000005</v>
      </c>
      <c r="T1847" s="7">
        <f>Table1[[#This Row],[Profit]]/Table1[[#This Row],[Sales]]</f>
        <v>-5.8762437115707096</v>
      </c>
      <c r="U1847" s="2" t="s">
        <v>33</v>
      </c>
      <c r="V1847" s="2" t="s">
        <v>136</v>
      </c>
      <c r="W1847" s="2" t="s">
        <v>244</v>
      </c>
      <c r="X1847" s="2" t="s">
        <v>2894</v>
      </c>
      <c r="Y1847" s="2">
        <v>37075</v>
      </c>
      <c r="Z1847" s="10">
        <v>42018</v>
      </c>
      <c r="AA1847" s="14" t="str">
        <f>TEXT(Table1[[#This Row],[Order Date]],"mmmm")</f>
        <v>January</v>
      </c>
      <c r="AB1847" s="8" t="str">
        <f>TEXT(Table1[[#This Row],[Order Date]],"yyyy")</f>
        <v>2015</v>
      </c>
      <c r="AC1847" s="10">
        <v>42019</v>
      </c>
      <c r="AD1847" s="2">
        <v>-105.126</v>
      </c>
      <c r="AE1847" s="2">
        <v>4</v>
      </c>
      <c r="AF1847" s="2">
        <v>17.89</v>
      </c>
      <c r="AG1847" s="2">
        <v>86507</v>
      </c>
      <c r="AH1847" s="7" t="str">
        <f>IF(COUNTIF(Returns!$A$2:$A$1635,Orders!AG1847)&gt;0,"Returned","Not Returned")</f>
        <v>Not Returned</v>
      </c>
    </row>
    <row r="1848" spans="5:34" ht="12.75" customHeight="1" thickTop="1" thickBot="1" x14ac:dyDescent="0.3">
      <c r="E1848" s="11">
        <v>24343</v>
      </c>
      <c r="F1848" s="12" t="s">
        <v>56</v>
      </c>
      <c r="G1848" s="12">
        <v>0.06</v>
      </c>
      <c r="H1848" s="12">
        <v>22.24</v>
      </c>
      <c r="I1848" s="12">
        <v>1.99</v>
      </c>
      <c r="J1848" s="12">
        <v>3226</v>
      </c>
      <c r="K1848" s="7" t="str">
        <f>IF(COUNTIF(Table1[Customer ID],Table1[[#This Row],[Customer ID]])&gt;1,"Repeat Customer","One-Time Customer")</f>
        <v>Repeat Customer</v>
      </c>
      <c r="L1848" s="12" t="s">
        <v>2893</v>
      </c>
      <c r="M1848" s="12" t="s">
        <v>49</v>
      </c>
      <c r="N1848" s="12" t="s">
        <v>58</v>
      </c>
      <c r="O1848" s="12" t="s">
        <v>77</v>
      </c>
      <c r="P1848" s="12" t="s">
        <v>180</v>
      </c>
      <c r="Q1848" s="12" t="s">
        <v>51</v>
      </c>
      <c r="R1848" s="12" t="s">
        <v>2895</v>
      </c>
      <c r="S1848" s="12">
        <v>0.43</v>
      </c>
      <c r="T1848" s="7">
        <f>Table1[[#This Row],[Profit]]/Table1[[#This Row],[Sales]]</f>
        <v>0.37278411755510393</v>
      </c>
      <c r="U1848" s="12" t="s">
        <v>33</v>
      </c>
      <c r="V1848" s="12" t="s">
        <v>136</v>
      </c>
      <c r="W1848" s="12" t="s">
        <v>244</v>
      </c>
      <c r="X1848" s="12" t="s">
        <v>2894</v>
      </c>
      <c r="Y1848" s="12">
        <v>37075</v>
      </c>
      <c r="Z1848" s="13">
        <v>42183</v>
      </c>
      <c r="AA1848" s="14" t="str">
        <f>TEXT(Table1[[#This Row],[Order Date]],"mmmm")</f>
        <v>June</v>
      </c>
      <c r="AB1848" s="8" t="str">
        <f>TEXT(Table1[[#This Row],[Order Date]],"yyyy")</f>
        <v>2015</v>
      </c>
      <c r="AC1848" s="13">
        <v>42185</v>
      </c>
      <c r="AD1848" s="12">
        <v>95.387999999999991</v>
      </c>
      <c r="AE1848" s="12">
        <v>12</v>
      </c>
      <c r="AF1848" s="12">
        <v>255.88</v>
      </c>
      <c r="AG1848" s="12">
        <v>86509</v>
      </c>
      <c r="AH1848" s="7" t="str">
        <f>IF(COUNTIF(Returns!$A$2:$A$1635,Orders!AG1848)&gt;0,"Returned","Not Returned")</f>
        <v>Not Returned</v>
      </c>
    </row>
    <row r="1849" spans="5:34" ht="12.75" customHeight="1" thickTop="1" thickBot="1" x14ac:dyDescent="0.3">
      <c r="E1849" s="9">
        <v>18940</v>
      </c>
      <c r="F1849" s="2" t="s">
        <v>37</v>
      </c>
      <c r="G1849" s="2">
        <v>0.01</v>
      </c>
      <c r="H1849" s="2">
        <v>24.95</v>
      </c>
      <c r="I1849" s="2">
        <v>2.99</v>
      </c>
      <c r="J1849" s="2">
        <v>3229</v>
      </c>
      <c r="K1849" s="7" t="str">
        <f>IF(COUNTIF(Table1[Customer ID],Table1[[#This Row],[Customer ID]])&gt;1,"Repeat Customer","One-Time Customer")</f>
        <v>One-Time Customer</v>
      </c>
      <c r="L1849" s="2" t="s">
        <v>2896</v>
      </c>
      <c r="M1849" s="2" t="s">
        <v>49</v>
      </c>
      <c r="N1849" s="2" t="s">
        <v>58</v>
      </c>
      <c r="O1849" s="2" t="s">
        <v>29</v>
      </c>
      <c r="P1849" s="2" t="s">
        <v>109</v>
      </c>
      <c r="Q1849" s="2" t="s">
        <v>59</v>
      </c>
      <c r="R1849" s="2" t="s">
        <v>2897</v>
      </c>
      <c r="S1849" s="2">
        <v>0.39</v>
      </c>
      <c r="T1849" s="7">
        <f>Table1[[#This Row],[Profit]]/Table1[[#This Row],[Sales]]</f>
        <v>0.69</v>
      </c>
      <c r="U1849" s="2" t="s">
        <v>33</v>
      </c>
      <c r="V1849" s="2" t="s">
        <v>61</v>
      </c>
      <c r="W1849" s="2" t="s">
        <v>1858</v>
      </c>
      <c r="X1849" s="2" t="s">
        <v>2898</v>
      </c>
      <c r="Y1849" s="2">
        <v>54880</v>
      </c>
      <c r="Z1849" s="10">
        <v>42025</v>
      </c>
      <c r="AA1849" s="14" t="str">
        <f>TEXT(Table1[[#This Row],[Order Date]],"mmmm")</f>
        <v>January</v>
      </c>
      <c r="AB1849" s="8" t="str">
        <f>TEXT(Table1[[#This Row],[Order Date]],"yyyy")</f>
        <v>2015</v>
      </c>
      <c r="AC1849" s="10">
        <v>42026</v>
      </c>
      <c r="AD1849" s="2">
        <v>261.38579999999996</v>
      </c>
      <c r="AE1849" s="2">
        <v>15</v>
      </c>
      <c r="AF1849" s="2">
        <v>378.82</v>
      </c>
      <c r="AG1849" s="2">
        <v>87435</v>
      </c>
      <c r="AH1849" s="7" t="str">
        <f>IF(COUNTIF(Returns!$A$2:$A$1635,Orders!AG1849)&gt;0,"Returned","Not Returned")</f>
        <v>Not Returned</v>
      </c>
    </row>
    <row r="1850" spans="5:34" ht="12.75" customHeight="1" thickTop="1" thickBot="1" x14ac:dyDescent="0.3">
      <c r="E1850" s="11">
        <v>18941</v>
      </c>
      <c r="F1850" s="12" t="s">
        <v>37</v>
      </c>
      <c r="G1850" s="12">
        <v>0</v>
      </c>
      <c r="H1850" s="12">
        <v>15.98</v>
      </c>
      <c r="I1850" s="12">
        <v>8.99</v>
      </c>
      <c r="J1850" s="12">
        <v>3230</v>
      </c>
      <c r="K1850" s="7" t="str">
        <f>IF(COUNTIF(Table1[Customer ID],Table1[[#This Row],[Customer ID]])&gt;1,"Repeat Customer","One-Time Customer")</f>
        <v>Repeat Customer</v>
      </c>
      <c r="L1850" s="12" t="s">
        <v>2899</v>
      </c>
      <c r="M1850" s="12" t="s">
        <v>49</v>
      </c>
      <c r="N1850" s="12" t="s">
        <v>58</v>
      </c>
      <c r="O1850" s="12" t="s">
        <v>77</v>
      </c>
      <c r="P1850" s="12" t="s">
        <v>180</v>
      </c>
      <c r="Q1850" s="12" t="s">
        <v>51</v>
      </c>
      <c r="R1850" s="12" t="s">
        <v>2900</v>
      </c>
      <c r="S1850" s="12">
        <v>0.64</v>
      </c>
      <c r="T1850" s="7">
        <f>Table1[[#This Row],[Profit]]/Table1[[#This Row],[Sales]]</f>
        <v>-0.89013010908135104</v>
      </c>
      <c r="U1850" s="12" t="s">
        <v>33</v>
      </c>
      <c r="V1850" s="12" t="s">
        <v>61</v>
      </c>
      <c r="W1850" s="12" t="s">
        <v>1858</v>
      </c>
      <c r="X1850" s="12" t="s">
        <v>2901</v>
      </c>
      <c r="Y1850" s="12">
        <v>53186</v>
      </c>
      <c r="Z1850" s="13">
        <v>42025</v>
      </c>
      <c r="AA1850" s="14" t="str">
        <f>TEXT(Table1[[#This Row],[Order Date]],"mmmm")</f>
        <v>January</v>
      </c>
      <c r="AB1850" s="8" t="str">
        <f>TEXT(Table1[[#This Row],[Order Date]],"yyyy")</f>
        <v>2015</v>
      </c>
      <c r="AC1850" s="13">
        <v>42027</v>
      </c>
      <c r="AD1850" s="12">
        <v>-135.46</v>
      </c>
      <c r="AE1850" s="12">
        <v>9</v>
      </c>
      <c r="AF1850" s="12">
        <v>152.18</v>
      </c>
      <c r="AG1850" s="12">
        <v>87435</v>
      </c>
      <c r="AH1850" s="7" t="str">
        <f>IF(COUNTIF(Returns!$A$2:$A$1635,Orders!AG1850)&gt;0,"Returned","Not Returned")</f>
        <v>Not Returned</v>
      </c>
    </row>
    <row r="1851" spans="5:34" ht="12.75" customHeight="1" thickTop="1" thickBot="1" x14ac:dyDescent="0.3">
      <c r="E1851" s="9">
        <v>19062</v>
      </c>
      <c r="F1851" s="2" t="s">
        <v>47</v>
      </c>
      <c r="G1851" s="2">
        <v>0.06</v>
      </c>
      <c r="H1851" s="2">
        <v>4.91</v>
      </c>
      <c r="I1851" s="2">
        <v>5.68</v>
      </c>
      <c r="J1851" s="2">
        <v>3230</v>
      </c>
      <c r="K1851" s="7" t="str">
        <f>IF(COUNTIF(Table1[Customer ID],Table1[[#This Row],[Customer ID]])&gt;1,"Repeat Customer","One-Time Customer")</f>
        <v>Repeat Customer</v>
      </c>
      <c r="L1851" s="2" t="s">
        <v>2899</v>
      </c>
      <c r="M1851" s="2" t="s">
        <v>27</v>
      </c>
      <c r="N1851" s="2" t="s">
        <v>58</v>
      </c>
      <c r="O1851" s="2" t="s">
        <v>29</v>
      </c>
      <c r="P1851" s="2" t="s">
        <v>109</v>
      </c>
      <c r="Q1851" s="2" t="s">
        <v>59</v>
      </c>
      <c r="R1851" s="2" t="s">
        <v>1396</v>
      </c>
      <c r="S1851" s="2">
        <v>0.36</v>
      </c>
      <c r="T1851" s="7">
        <f>Table1[[#This Row],[Profit]]/Table1[[#This Row],[Sales]]</f>
        <v>-0.58801725737613653</v>
      </c>
      <c r="U1851" s="2" t="s">
        <v>33</v>
      </c>
      <c r="V1851" s="2" t="s">
        <v>61</v>
      </c>
      <c r="W1851" s="2" t="s">
        <v>1858</v>
      </c>
      <c r="X1851" s="2" t="s">
        <v>2901</v>
      </c>
      <c r="Y1851" s="2">
        <v>53186</v>
      </c>
      <c r="Z1851" s="10">
        <v>42168</v>
      </c>
      <c r="AA1851" s="14" t="str">
        <f>TEXT(Table1[[#This Row],[Order Date]],"mmmm")</f>
        <v>June</v>
      </c>
      <c r="AB1851" s="8" t="str">
        <f>TEXT(Table1[[#This Row],[Order Date]],"yyyy")</f>
        <v>2015</v>
      </c>
      <c r="AC1851" s="10">
        <v>42168</v>
      </c>
      <c r="AD1851" s="2">
        <v>-31.68825</v>
      </c>
      <c r="AE1851" s="2">
        <v>10</v>
      </c>
      <c r="AF1851" s="2">
        <v>53.89</v>
      </c>
      <c r="AG1851" s="2">
        <v>87436</v>
      </c>
      <c r="AH1851" s="7" t="str">
        <f>IF(COUNTIF(Returns!$A$2:$A$1635,Orders!AG1851)&gt;0,"Returned","Not Returned")</f>
        <v>Not Returned</v>
      </c>
    </row>
    <row r="1852" spans="5:34" ht="12.75" customHeight="1" thickTop="1" thickBot="1" x14ac:dyDescent="0.3">
      <c r="E1852" s="11">
        <v>19063</v>
      </c>
      <c r="F1852" s="12" t="s">
        <v>47</v>
      </c>
      <c r="G1852" s="12">
        <v>7.0000000000000007E-2</v>
      </c>
      <c r="H1852" s="12">
        <v>48.94</v>
      </c>
      <c r="I1852" s="12">
        <v>5.86</v>
      </c>
      <c r="J1852" s="12">
        <v>3230</v>
      </c>
      <c r="K1852" s="7" t="str">
        <f>IF(COUNTIF(Table1[Customer ID],Table1[[#This Row],[Customer ID]])&gt;1,"Repeat Customer","One-Time Customer")</f>
        <v>Repeat Customer</v>
      </c>
      <c r="L1852" s="12" t="s">
        <v>2899</v>
      </c>
      <c r="M1852" s="12" t="s">
        <v>27</v>
      </c>
      <c r="N1852" s="12" t="s">
        <v>58</v>
      </c>
      <c r="O1852" s="12" t="s">
        <v>29</v>
      </c>
      <c r="P1852" s="12" t="s">
        <v>93</v>
      </c>
      <c r="Q1852" s="12" t="s">
        <v>59</v>
      </c>
      <c r="R1852" s="12" t="s">
        <v>2902</v>
      </c>
      <c r="S1852" s="12">
        <v>0.35</v>
      </c>
      <c r="T1852" s="7">
        <f>Table1[[#This Row],[Profit]]/Table1[[#This Row],[Sales]]</f>
        <v>0.69</v>
      </c>
      <c r="U1852" s="12" t="s">
        <v>33</v>
      </c>
      <c r="V1852" s="12" t="s">
        <v>61</v>
      </c>
      <c r="W1852" s="12" t="s">
        <v>1858</v>
      </c>
      <c r="X1852" s="12" t="s">
        <v>2901</v>
      </c>
      <c r="Y1852" s="12">
        <v>53186</v>
      </c>
      <c r="Z1852" s="13">
        <v>42168</v>
      </c>
      <c r="AA1852" s="14" t="str">
        <f>TEXT(Table1[[#This Row],[Order Date]],"mmmm")</f>
        <v>June</v>
      </c>
      <c r="AB1852" s="8" t="str">
        <f>TEXT(Table1[[#This Row],[Order Date]],"yyyy")</f>
        <v>2015</v>
      </c>
      <c r="AC1852" s="13">
        <v>42169</v>
      </c>
      <c r="AD1852" s="12">
        <v>690.70379999999989</v>
      </c>
      <c r="AE1852" s="12">
        <v>21</v>
      </c>
      <c r="AF1852" s="12">
        <v>1001.02</v>
      </c>
      <c r="AG1852" s="12">
        <v>87436</v>
      </c>
      <c r="AH1852" s="7" t="str">
        <f>IF(COUNTIF(Returns!$A$2:$A$1635,Orders!AG1852)&gt;0,"Returned","Not Returned")</f>
        <v>Not Returned</v>
      </c>
    </row>
    <row r="1853" spans="5:34" ht="12.75" customHeight="1" thickTop="1" thickBot="1" x14ac:dyDescent="0.3">
      <c r="E1853" s="9">
        <v>19179</v>
      </c>
      <c r="F1853" s="2" t="s">
        <v>106</v>
      </c>
      <c r="G1853" s="2">
        <v>0.06</v>
      </c>
      <c r="H1853" s="2">
        <v>115.99</v>
      </c>
      <c r="I1853" s="2">
        <v>5.92</v>
      </c>
      <c r="J1853" s="2">
        <v>3238</v>
      </c>
      <c r="K1853" s="7" t="str">
        <f>IF(COUNTIF(Table1[Customer ID],Table1[[#This Row],[Customer ID]])&gt;1,"Repeat Customer","One-Time Customer")</f>
        <v>One-Time Customer</v>
      </c>
      <c r="L1853" s="2" t="s">
        <v>2903</v>
      </c>
      <c r="M1853" s="2" t="s">
        <v>49</v>
      </c>
      <c r="N1853" s="2" t="s">
        <v>28</v>
      </c>
      <c r="O1853" s="2" t="s">
        <v>77</v>
      </c>
      <c r="P1853" s="2" t="s">
        <v>78</v>
      </c>
      <c r="Q1853" s="2" t="s">
        <v>59</v>
      </c>
      <c r="R1853" s="2" t="s">
        <v>1772</v>
      </c>
      <c r="S1853" s="2">
        <v>0.57999999999999996</v>
      </c>
      <c r="T1853" s="7">
        <f>Table1[[#This Row],[Profit]]/Table1[[#This Row],[Sales]]</f>
        <v>-2.6356338993989759E-2</v>
      </c>
      <c r="U1853" s="2" t="s">
        <v>33</v>
      </c>
      <c r="V1853" s="2" t="s">
        <v>34</v>
      </c>
      <c r="W1853" s="2" t="s">
        <v>102</v>
      </c>
      <c r="X1853" s="2" t="s">
        <v>2904</v>
      </c>
      <c r="Y1853" s="2">
        <v>97330</v>
      </c>
      <c r="Z1853" s="10">
        <v>42159</v>
      </c>
      <c r="AA1853" s="14" t="str">
        <f>TEXT(Table1[[#This Row],[Order Date]],"mmmm")</f>
        <v>June</v>
      </c>
      <c r="AB1853" s="8" t="str">
        <f>TEXT(Table1[[#This Row],[Order Date]],"yyyy")</f>
        <v>2015</v>
      </c>
      <c r="AC1853" s="10">
        <v>42161</v>
      </c>
      <c r="AD1853" s="2">
        <v>-13.068000000000001</v>
      </c>
      <c r="AE1853" s="2">
        <v>5</v>
      </c>
      <c r="AF1853" s="2">
        <v>495.82</v>
      </c>
      <c r="AG1853" s="2">
        <v>89564</v>
      </c>
      <c r="AH1853" s="7" t="str">
        <f>IF(COUNTIF(Returns!$A$2:$A$1635,Orders!AG1853)&gt;0,"Returned","Not Returned")</f>
        <v>Not Returned</v>
      </c>
    </row>
    <row r="1854" spans="5:34" ht="12.75" customHeight="1" thickTop="1" thickBot="1" x14ac:dyDescent="0.3">
      <c r="E1854" s="11">
        <v>23084</v>
      </c>
      <c r="F1854" s="12" t="s">
        <v>25</v>
      </c>
      <c r="G1854" s="12">
        <v>0</v>
      </c>
      <c r="H1854" s="12">
        <v>7.28</v>
      </c>
      <c r="I1854" s="12">
        <v>3.52</v>
      </c>
      <c r="J1854" s="12">
        <v>3243</v>
      </c>
      <c r="K1854" s="7" t="str">
        <f>IF(COUNTIF(Table1[Customer ID],Table1[[#This Row],[Customer ID]])&gt;1,"Repeat Customer","One-Time Customer")</f>
        <v>One-Time Customer</v>
      </c>
      <c r="L1854" s="12" t="s">
        <v>2905</v>
      </c>
      <c r="M1854" s="12" t="s">
        <v>49</v>
      </c>
      <c r="N1854" s="12" t="s">
        <v>58</v>
      </c>
      <c r="O1854" s="12" t="s">
        <v>77</v>
      </c>
      <c r="P1854" s="12" t="s">
        <v>180</v>
      </c>
      <c r="Q1854" s="12" t="s">
        <v>51</v>
      </c>
      <c r="R1854" s="12" t="s">
        <v>2906</v>
      </c>
      <c r="S1854" s="12">
        <v>0.68</v>
      </c>
      <c r="T1854" s="7">
        <f>Table1[[#This Row],[Profit]]/Table1[[#This Row],[Sales]]</f>
        <v>-1.0271685761047462</v>
      </c>
      <c r="U1854" s="12" t="s">
        <v>33</v>
      </c>
      <c r="V1854" s="12" t="s">
        <v>53</v>
      </c>
      <c r="W1854" s="12" t="s">
        <v>228</v>
      </c>
      <c r="X1854" s="12" t="s">
        <v>916</v>
      </c>
      <c r="Y1854" s="12">
        <v>6010</v>
      </c>
      <c r="Z1854" s="13">
        <v>42165</v>
      </c>
      <c r="AA1854" s="14" t="str">
        <f>TEXT(Table1[[#This Row],[Order Date]],"mmmm")</f>
        <v>June</v>
      </c>
      <c r="AB1854" s="8" t="str">
        <f>TEXT(Table1[[#This Row],[Order Date]],"yyyy")</f>
        <v>2015</v>
      </c>
      <c r="AC1854" s="13">
        <v>42165</v>
      </c>
      <c r="AD1854" s="12">
        <v>-25.103999999999999</v>
      </c>
      <c r="AE1854" s="12">
        <v>3</v>
      </c>
      <c r="AF1854" s="12">
        <v>24.44</v>
      </c>
      <c r="AG1854" s="12">
        <v>88329</v>
      </c>
      <c r="AH1854" s="7" t="str">
        <f>IF(COUNTIF(Returns!$A$2:$A$1635,Orders!AG1854)&gt;0,"Returned","Not Returned")</f>
        <v>Not Returned</v>
      </c>
    </row>
    <row r="1855" spans="5:34" ht="12.75" customHeight="1" thickTop="1" thickBot="1" x14ac:dyDescent="0.3">
      <c r="E1855" s="9">
        <v>23267</v>
      </c>
      <c r="F1855" s="2" t="s">
        <v>106</v>
      </c>
      <c r="G1855" s="2">
        <v>0.06</v>
      </c>
      <c r="H1855" s="2">
        <v>5.18</v>
      </c>
      <c r="I1855" s="2">
        <v>2.04</v>
      </c>
      <c r="J1855" s="2">
        <v>3246</v>
      </c>
      <c r="K1855" s="7" t="str">
        <f>IF(COUNTIF(Table1[Customer ID],Table1[[#This Row],[Customer ID]])&gt;1,"Repeat Customer","One-Time Customer")</f>
        <v>One-Time Customer</v>
      </c>
      <c r="L1855" s="2" t="s">
        <v>2907</v>
      </c>
      <c r="M1855" s="2" t="s">
        <v>49</v>
      </c>
      <c r="N1855" s="2" t="s">
        <v>58</v>
      </c>
      <c r="O1855" s="2" t="s">
        <v>29</v>
      </c>
      <c r="P1855" s="2" t="s">
        <v>93</v>
      </c>
      <c r="Q1855" s="2" t="s">
        <v>31</v>
      </c>
      <c r="R1855" s="2" t="s">
        <v>167</v>
      </c>
      <c r="S1855" s="2">
        <v>0.36</v>
      </c>
      <c r="T1855" s="7">
        <f>Table1[[#This Row],[Profit]]/Table1[[#This Row],[Sales]]</f>
        <v>8.9222323879231485E-2</v>
      </c>
      <c r="U1855" s="2" t="s">
        <v>33</v>
      </c>
      <c r="V1855" s="2" t="s">
        <v>53</v>
      </c>
      <c r="W1855" s="2" t="s">
        <v>197</v>
      </c>
      <c r="X1855" s="2" t="s">
        <v>2908</v>
      </c>
      <c r="Y1855" s="2">
        <v>3051</v>
      </c>
      <c r="Z1855" s="10">
        <v>42095</v>
      </c>
      <c r="AA1855" s="14" t="str">
        <f>TEXT(Table1[[#This Row],[Order Date]],"mmmm")</f>
        <v>April</v>
      </c>
      <c r="AB1855" s="8" t="str">
        <f>TEXT(Table1[[#This Row],[Order Date]],"yyyy")</f>
        <v>2015</v>
      </c>
      <c r="AC1855" s="10">
        <v>42095</v>
      </c>
      <c r="AD1855" s="2">
        <v>1.9504000000000001</v>
      </c>
      <c r="AE1855" s="2">
        <v>4</v>
      </c>
      <c r="AF1855" s="2">
        <v>21.86</v>
      </c>
      <c r="AG1855" s="2">
        <v>88330</v>
      </c>
      <c r="AH1855" s="7" t="str">
        <f>IF(COUNTIF(Returns!$A$2:$A$1635,Orders!AG1855)&gt;0,"Returned","Not Returned")</f>
        <v>Not Returned</v>
      </c>
    </row>
    <row r="1856" spans="5:34" ht="12.75" customHeight="1" thickTop="1" thickBot="1" x14ac:dyDescent="0.3">
      <c r="E1856" s="11">
        <v>18265</v>
      </c>
      <c r="F1856" s="12" t="s">
        <v>25</v>
      </c>
      <c r="G1856" s="12">
        <v>7.0000000000000007E-2</v>
      </c>
      <c r="H1856" s="12">
        <v>2.78</v>
      </c>
      <c r="I1856" s="12">
        <v>1.49</v>
      </c>
      <c r="J1856" s="12">
        <v>3248</v>
      </c>
      <c r="K1856" s="7" t="str">
        <f>IF(COUNTIF(Table1[Customer ID],Table1[[#This Row],[Customer ID]])&gt;1,"Repeat Customer","One-Time Customer")</f>
        <v>One-Time Customer</v>
      </c>
      <c r="L1856" s="12" t="s">
        <v>2909</v>
      </c>
      <c r="M1856" s="12" t="s">
        <v>49</v>
      </c>
      <c r="N1856" s="12" t="s">
        <v>58</v>
      </c>
      <c r="O1856" s="12" t="s">
        <v>29</v>
      </c>
      <c r="P1856" s="12" t="s">
        <v>109</v>
      </c>
      <c r="Q1856" s="12" t="s">
        <v>59</v>
      </c>
      <c r="R1856" s="12" t="s">
        <v>772</v>
      </c>
      <c r="S1856" s="12">
        <v>0.36</v>
      </c>
      <c r="T1856" s="7">
        <f>Table1[[#This Row],[Profit]]/Table1[[#This Row],[Sales]]</f>
        <v>-7.2268909168081494</v>
      </c>
      <c r="U1856" s="12" t="s">
        <v>33</v>
      </c>
      <c r="V1856" s="12" t="s">
        <v>136</v>
      </c>
      <c r="W1856" s="12" t="s">
        <v>171</v>
      </c>
      <c r="X1856" s="12" t="s">
        <v>2910</v>
      </c>
      <c r="Y1856" s="12">
        <v>70458</v>
      </c>
      <c r="Z1856" s="13">
        <v>42131</v>
      </c>
      <c r="AA1856" s="14" t="str">
        <f>TEXT(Table1[[#This Row],[Order Date]],"mmmm")</f>
        <v>May</v>
      </c>
      <c r="AB1856" s="8" t="str">
        <f>TEXT(Table1[[#This Row],[Order Date]],"yyyy")</f>
        <v>2015</v>
      </c>
      <c r="AC1856" s="13">
        <v>42132</v>
      </c>
      <c r="AD1856" s="12">
        <v>-340.53109999999998</v>
      </c>
      <c r="AE1856" s="12">
        <v>17</v>
      </c>
      <c r="AF1856" s="12">
        <v>47.12</v>
      </c>
      <c r="AG1856" s="12">
        <v>87297</v>
      </c>
      <c r="AH1856" s="7" t="str">
        <f>IF(COUNTIF(Returns!$A$2:$A$1635,Orders!AG1856)&gt;0,"Returned","Not Returned")</f>
        <v>Not Returned</v>
      </c>
    </row>
    <row r="1857" spans="5:34" ht="12.75" customHeight="1" thickTop="1" thickBot="1" x14ac:dyDescent="0.3">
      <c r="E1857" s="9">
        <v>25820</v>
      </c>
      <c r="F1857" s="2" t="s">
        <v>25</v>
      </c>
      <c r="G1857" s="2">
        <v>0.03</v>
      </c>
      <c r="H1857" s="2">
        <v>42.8</v>
      </c>
      <c r="I1857" s="2">
        <v>2.99</v>
      </c>
      <c r="J1857" s="2">
        <v>3249</v>
      </c>
      <c r="K1857" s="7" t="str">
        <f>IF(COUNTIF(Table1[Customer ID],Table1[[#This Row],[Customer ID]])&gt;1,"Repeat Customer","One-Time Customer")</f>
        <v>One-Time Customer</v>
      </c>
      <c r="L1857" s="2" t="s">
        <v>2911</v>
      </c>
      <c r="M1857" s="2" t="s">
        <v>49</v>
      </c>
      <c r="N1857" s="2" t="s">
        <v>28</v>
      </c>
      <c r="O1857" s="2" t="s">
        <v>29</v>
      </c>
      <c r="P1857" s="2" t="s">
        <v>109</v>
      </c>
      <c r="Q1857" s="2" t="s">
        <v>59</v>
      </c>
      <c r="R1857" s="2" t="s">
        <v>2912</v>
      </c>
      <c r="S1857" s="2">
        <v>0.36</v>
      </c>
      <c r="T1857" s="7">
        <f>Table1[[#This Row],[Profit]]/Table1[[#This Row],[Sales]]</f>
        <v>0.69</v>
      </c>
      <c r="U1857" s="2" t="s">
        <v>33</v>
      </c>
      <c r="V1857" s="2" t="s">
        <v>53</v>
      </c>
      <c r="W1857" s="2" t="s">
        <v>415</v>
      </c>
      <c r="X1857" s="2" t="s">
        <v>2913</v>
      </c>
      <c r="Y1857" s="2">
        <v>21403</v>
      </c>
      <c r="Z1857" s="10">
        <v>42147</v>
      </c>
      <c r="AA1857" s="14" t="str">
        <f>TEXT(Table1[[#This Row],[Order Date]],"mmmm")</f>
        <v>May</v>
      </c>
      <c r="AB1857" s="8" t="str">
        <f>TEXT(Table1[[#This Row],[Order Date]],"yyyy")</f>
        <v>2015</v>
      </c>
      <c r="AC1857" s="10">
        <v>42148</v>
      </c>
      <c r="AD1857" s="2">
        <v>462.92099999999994</v>
      </c>
      <c r="AE1857" s="2">
        <v>16</v>
      </c>
      <c r="AF1857" s="2">
        <v>670.9</v>
      </c>
      <c r="AG1857" s="2">
        <v>87298</v>
      </c>
      <c r="AH1857" s="7" t="str">
        <f>IF(COUNTIF(Returns!$A$2:$A$1635,Orders!AG1857)&gt;0,"Returned","Not Returned")</f>
        <v>Not Returned</v>
      </c>
    </row>
    <row r="1858" spans="5:34" ht="12.75" customHeight="1" thickTop="1" thickBot="1" x14ac:dyDescent="0.3">
      <c r="E1858" s="11">
        <v>5511</v>
      </c>
      <c r="F1858" s="12" t="s">
        <v>47</v>
      </c>
      <c r="G1858" s="12">
        <v>0.02</v>
      </c>
      <c r="H1858" s="12">
        <v>5.28</v>
      </c>
      <c r="I1858" s="12">
        <v>6.26</v>
      </c>
      <c r="J1858" s="12">
        <v>3251</v>
      </c>
      <c r="K1858" s="7" t="str">
        <f>IF(COUNTIF(Table1[Customer ID],Table1[[#This Row],[Customer ID]])&gt;1,"Repeat Customer","One-Time Customer")</f>
        <v>One-Time Customer</v>
      </c>
      <c r="L1858" s="12" t="s">
        <v>2914</v>
      </c>
      <c r="M1858" s="12" t="s">
        <v>49</v>
      </c>
      <c r="N1858" s="12" t="s">
        <v>28</v>
      </c>
      <c r="O1858" s="12" t="s">
        <v>29</v>
      </c>
      <c r="P1858" s="12" t="s">
        <v>93</v>
      </c>
      <c r="Q1858" s="12" t="s">
        <v>59</v>
      </c>
      <c r="R1858" s="12" t="s">
        <v>1363</v>
      </c>
      <c r="S1858" s="12">
        <v>0.4</v>
      </c>
      <c r="T1858" s="7">
        <f>Table1[[#This Row],[Profit]]/Table1[[#This Row],[Sales]]</f>
        <v>-0.31779414615235507</v>
      </c>
      <c r="U1858" s="12" t="s">
        <v>33</v>
      </c>
      <c r="V1858" s="12" t="s">
        <v>53</v>
      </c>
      <c r="W1858" s="12" t="s">
        <v>71</v>
      </c>
      <c r="X1858" s="12" t="s">
        <v>90</v>
      </c>
      <c r="Y1858" s="12">
        <v>10112</v>
      </c>
      <c r="Z1858" s="13">
        <v>42166</v>
      </c>
      <c r="AA1858" s="14" t="str">
        <f>TEXT(Table1[[#This Row],[Order Date]],"mmmm")</f>
        <v>June</v>
      </c>
      <c r="AB1858" s="8" t="str">
        <f>TEXT(Table1[[#This Row],[Order Date]],"yyyy")</f>
        <v>2015</v>
      </c>
      <c r="AC1858" s="13">
        <v>42167</v>
      </c>
      <c r="AD1858" s="12">
        <v>-131.16</v>
      </c>
      <c r="AE1858" s="12">
        <v>76</v>
      </c>
      <c r="AF1858" s="12">
        <v>412.72</v>
      </c>
      <c r="AG1858" s="12">
        <v>39076</v>
      </c>
      <c r="AH1858" s="7" t="str">
        <f>IF(COUNTIF(Returns!$A$2:$A$1635,Orders!AG1858)&gt;0,"Returned","Not Returned")</f>
        <v>Not Returned</v>
      </c>
    </row>
    <row r="1859" spans="5:34" ht="12.75" customHeight="1" thickTop="1" thickBot="1" x14ac:dyDescent="0.3">
      <c r="E1859" s="9">
        <v>23324</v>
      </c>
      <c r="F1859" s="2" t="s">
        <v>47</v>
      </c>
      <c r="G1859" s="2">
        <v>0.01</v>
      </c>
      <c r="H1859" s="2">
        <v>11.34</v>
      </c>
      <c r="I1859" s="2">
        <v>5.01</v>
      </c>
      <c r="J1859" s="2">
        <v>3252</v>
      </c>
      <c r="K1859" s="7" t="str">
        <f>IF(COUNTIF(Table1[Customer ID],Table1[[#This Row],[Customer ID]])&gt;1,"Repeat Customer","One-Time Customer")</f>
        <v>Repeat Customer</v>
      </c>
      <c r="L1859" s="2" t="s">
        <v>2915</v>
      </c>
      <c r="M1859" s="2" t="s">
        <v>49</v>
      </c>
      <c r="N1859" s="2" t="s">
        <v>58</v>
      </c>
      <c r="O1859" s="2" t="s">
        <v>29</v>
      </c>
      <c r="P1859" s="2" t="s">
        <v>93</v>
      </c>
      <c r="Q1859" s="2" t="s">
        <v>59</v>
      </c>
      <c r="R1859" s="2" t="s">
        <v>576</v>
      </c>
      <c r="S1859" s="2">
        <v>0.36</v>
      </c>
      <c r="T1859" s="7">
        <f>Table1[[#This Row],[Profit]]/Table1[[#This Row],[Sales]]</f>
        <v>-0.81473829201101933</v>
      </c>
      <c r="U1859" s="2" t="s">
        <v>33</v>
      </c>
      <c r="V1859" s="2" t="s">
        <v>53</v>
      </c>
      <c r="W1859" s="2" t="s">
        <v>71</v>
      </c>
      <c r="X1859" s="2" t="s">
        <v>2916</v>
      </c>
      <c r="Y1859" s="2">
        <v>12306</v>
      </c>
      <c r="Z1859" s="10">
        <v>42093</v>
      </c>
      <c r="AA1859" s="14" t="str">
        <f>TEXT(Table1[[#This Row],[Order Date]],"mmmm")</f>
        <v>March</v>
      </c>
      <c r="AB1859" s="8" t="str">
        <f>TEXT(Table1[[#This Row],[Order Date]],"yyyy")</f>
        <v>2015</v>
      </c>
      <c r="AC1859" s="10">
        <v>42095</v>
      </c>
      <c r="AD1859" s="2">
        <v>-11.83</v>
      </c>
      <c r="AE1859" s="2">
        <v>1</v>
      </c>
      <c r="AF1859" s="2">
        <v>14.52</v>
      </c>
      <c r="AG1859" s="2">
        <v>87296</v>
      </c>
      <c r="AH1859" s="7" t="str">
        <f>IF(COUNTIF(Returns!$A$2:$A$1635,Orders!AG1859)&gt;0,"Returned","Not Returned")</f>
        <v>Not Returned</v>
      </c>
    </row>
    <row r="1860" spans="5:34" ht="12.75" customHeight="1" thickTop="1" thickBot="1" x14ac:dyDescent="0.3">
      <c r="E1860" s="11">
        <v>23511</v>
      </c>
      <c r="F1860" s="12" t="s">
        <v>47</v>
      </c>
      <c r="G1860" s="12">
        <v>0.02</v>
      </c>
      <c r="H1860" s="12">
        <v>5.28</v>
      </c>
      <c r="I1860" s="12">
        <v>6.26</v>
      </c>
      <c r="J1860" s="12">
        <v>3252</v>
      </c>
      <c r="K1860" s="7" t="str">
        <f>IF(COUNTIF(Table1[Customer ID],Table1[[#This Row],[Customer ID]])&gt;1,"Repeat Customer","One-Time Customer")</f>
        <v>Repeat Customer</v>
      </c>
      <c r="L1860" s="12" t="s">
        <v>2915</v>
      </c>
      <c r="M1860" s="12" t="s">
        <v>49</v>
      </c>
      <c r="N1860" s="12" t="s">
        <v>28</v>
      </c>
      <c r="O1860" s="12" t="s">
        <v>29</v>
      </c>
      <c r="P1860" s="12" t="s">
        <v>93</v>
      </c>
      <c r="Q1860" s="12" t="s">
        <v>59</v>
      </c>
      <c r="R1860" s="12" t="s">
        <v>1363</v>
      </c>
      <c r="S1860" s="12">
        <v>0.4</v>
      </c>
      <c r="T1860" s="7">
        <f>Table1[[#This Row],[Profit]]/Table1[[#This Row],[Sales]]</f>
        <v>-0.63558829230471015</v>
      </c>
      <c r="U1860" s="12" t="s">
        <v>33</v>
      </c>
      <c r="V1860" s="12" t="s">
        <v>53</v>
      </c>
      <c r="W1860" s="12" t="s">
        <v>71</v>
      </c>
      <c r="X1860" s="12" t="s">
        <v>2916</v>
      </c>
      <c r="Y1860" s="12">
        <v>12306</v>
      </c>
      <c r="Z1860" s="13">
        <v>42166</v>
      </c>
      <c r="AA1860" s="14" t="str">
        <f>TEXT(Table1[[#This Row],[Order Date]],"mmmm")</f>
        <v>June</v>
      </c>
      <c r="AB1860" s="8" t="str">
        <f>TEXT(Table1[[#This Row],[Order Date]],"yyyy")</f>
        <v>2015</v>
      </c>
      <c r="AC1860" s="13">
        <v>42167</v>
      </c>
      <c r="AD1860" s="12">
        <v>-65.58</v>
      </c>
      <c r="AE1860" s="12">
        <v>19</v>
      </c>
      <c r="AF1860" s="12">
        <v>103.18</v>
      </c>
      <c r="AG1860" s="12">
        <v>87299</v>
      </c>
      <c r="AH1860" s="7" t="str">
        <f>IF(COUNTIF(Returns!$A$2:$A$1635,Orders!AG1860)&gt;0,"Returned","Not Returned")</f>
        <v>Not Returned</v>
      </c>
    </row>
    <row r="1861" spans="5:34" ht="12.75" customHeight="1" thickTop="1" thickBot="1" x14ac:dyDescent="0.3">
      <c r="E1861" s="9">
        <v>21046</v>
      </c>
      <c r="F1861" s="2" t="s">
        <v>47</v>
      </c>
      <c r="G1861" s="2">
        <v>0.06</v>
      </c>
      <c r="H1861" s="2">
        <v>47.98</v>
      </c>
      <c r="I1861" s="2">
        <v>3.61</v>
      </c>
      <c r="J1861" s="2">
        <v>3255</v>
      </c>
      <c r="K1861" s="7" t="str">
        <f>IF(COUNTIF(Table1[Customer ID],Table1[[#This Row],[Customer ID]])&gt;1,"Repeat Customer","One-Time Customer")</f>
        <v>One-Time Customer</v>
      </c>
      <c r="L1861" s="2" t="s">
        <v>2917</v>
      </c>
      <c r="M1861" s="2" t="s">
        <v>49</v>
      </c>
      <c r="N1861" s="2" t="s">
        <v>40</v>
      </c>
      <c r="O1861" s="2" t="s">
        <v>77</v>
      </c>
      <c r="P1861" s="2" t="s">
        <v>180</v>
      </c>
      <c r="Q1861" s="2" t="s">
        <v>51</v>
      </c>
      <c r="R1861" s="2" t="s">
        <v>1013</v>
      </c>
      <c r="S1861" s="2">
        <v>0.71</v>
      </c>
      <c r="T1861" s="7">
        <f>Table1[[#This Row],[Profit]]/Table1[[#This Row],[Sales]]</f>
        <v>6.0923642302980809</v>
      </c>
      <c r="U1861" s="2" t="s">
        <v>33</v>
      </c>
      <c r="V1861" s="2" t="s">
        <v>136</v>
      </c>
      <c r="W1861" s="2" t="s">
        <v>362</v>
      </c>
      <c r="X1861" s="2" t="s">
        <v>2918</v>
      </c>
      <c r="Y1861" s="2">
        <v>33319</v>
      </c>
      <c r="Z1861" s="10">
        <v>42053</v>
      </c>
      <c r="AA1861" s="14" t="str">
        <f>TEXT(Table1[[#This Row],[Order Date]],"mmmm")</f>
        <v>February</v>
      </c>
      <c r="AB1861" s="8" t="str">
        <f>TEXT(Table1[[#This Row],[Order Date]],"yyyy")</f>
        <v>2015</v>
      </c>
      <c r="AC1861" s="10">
        <v>42055</v>
      </c>
      <c r="AD1861" s="2">
        <v>596.80799999999999</v>
      </c>
      <c r="AE1861" s="2">
        <v>2</v>
      </c>
      <c r="AF1861" s="2">
        <v>97.96</v>
      </c>
      <c r="AG1861" s="2">
        <v>90488</v>
      </c>
      <c r="AH1861" s="7" t="str">
        <f>IF(COUNTIF(Returns!$A$2:$A$1635,Orders!AG1861)&gt;0,"Returned","Not Returned")</f>
        <v>Not Returned</v>
      </c>
    </row>
    <row r="1862" spans="5:34" ht="12.75" customHeight="1" thickTop="1" thickBot="1" x14ac:dyDescent="0.3">
      <c r="E1862" s="11">
        <v>18728</v>
      </c>
      <c r="F1862" s="12" t="s">
        <v>37</v>
      </c>
      <c r="G1862" s="12">
        <v>0.01</v>
      </c>
      <c r="H1862" s="12">
        <v>349.45</v>
      </c>
      <c r="I1862" s="12">
        <v>60</v>
      </c>
      <c r="J1862" s="12">
        <v>3257</v>
      </c>
      <c r="K1862" s="7" t="str">
        <f>IF(COUNTIF(Table1[Customer ID],Table1[[#This Row],[Customer ID]])&gt;1,"Repeat Customer","One-Time Customer")</f>
        <v>Repeat Customer</v>
      </c>
      <c r="L1862" s="12" t="s">
        <v>2919</v>
      </c>
      <c r="M1862" s="12" t="s">
        <v>39</v>
      </c>
      <c r="N1862" s="12" t="s">
        <v>114</v>
      </c>
      <c r="O1862" s="12" t="s">
        <v>41</v>
      </c>
      <c r="P1862" s="12" t="s">
        <v>152</v>
      </c>
      <c r="Q1862" s="12" t="s">
        <v>43</v>
      </c>
      <c r="R1862" s="12" t="s">
        <v>989</v>
      </c>
      <c r="S1862" s="12"/>
      <c r="T1862" s="7">
        <f>Table1[[#This Row],[Profit]]/Table1[[#This Row],[Sales]]</f>
        <v>0.69</v>
      </c>
      <c r="U1862" s="12" t="s">
        <v>33</v>
      </c>
      <c r="V1862" s="12" t="s">
        <v>34</v>
      </c>
      <c r="W1862" s="12" t="s">
        <v>35</v>
      </c>
      <c r="X1862" s="12" t="s">
        <v>2920</v>
      </c>
      <c r="Y1862" s="12">
        <v>98632</v>
      </c>
      <c r="Z1862" s="13">
        <v>42150</v>
      </c>
      <c r="AA1862" s="14" t="str">
        <f>TEXT(Table1[[#This Row],[Order Date]],"mmmm")</f>
        <v>May</v>
      </c>
      <c r="AB1862" s="8" t="str">
        <f>TEXT(Table1[[#This Row],[Order Date]],"yyyy")</f>
        <v>2015</v>
      </c>
      <c r="AC1862" s="13">
        <v>42151</v>
      </c>
      <c r="AD1862" s="12">
        <v>3739.3928999999998</v>
      </c>
      <c r="AE1862" s="12">
        <v>15</v>
      </c>
      <c r="AF1862" s="12">
        <v>5419.41</v>
      </c>
      <c r="AG1862" s="12">
        <v>88825</v>
      </c>
      <c r="AH1862" s="7" t="str">
        <f>IF(COUNTIF(Returns!$A$2:$A$1635,Orders!AG1862)&gt;0,"Returned","Not Returned")</f>
        <v>Not Returned</v>
      </c>
    </row>
    <row r="1863" spans="5:34" ht="12.75" customHeight="1" thickTop="1" thickBot="1" x14ac:dyDescent="0.3">
      <c r="E1863" s="9">
        <v>21852</v>
      </c>
      <c r="F1863" s="2" t="s">
        <v>56</v>
      </c>
      <c r="G1863" s="2">
        <v>0</v>
      </c>
      <c r="H1863" s="2">
        <v>25.38</v>
      </c>
      <c r="I1863" s="2">
        <v>8.99</v>
      </c>
      <c r="J1863" s="2">
        <v>3257</v>
      </c>
      <c r="K1863" s="7" t="str">
        <f>IF(COUNTIF(Table1[Customer ID],Table1[[#This Row],[Customer ID]])&gt;1,"Repeat Customer","One-Time Customer")</f>
        <v>Repeat Customer</v>
      </c>
      <c r="L1863" s="2" t="s">
        <v>2919</v>
      </c>
      <c r="M1863" s="2" t="s">
        <v>49</v>
      </c>
      <c r="N1863" s="2" t="s">
        <v>114</v>
      </c>
      <c r="O1863" s="2" t="s">
        <v>41</v>
      </c>
      <c r="P1863" s="2" t="s">
        <v>50</v>
      </c>
      <c r="Q1863" s="2" t="s">
        <v>51</v>
      </c>
      <c r="R1863" s="2" t="s">
        <v>762</v>
      </c>
      <c r="S1863" s="2">
        <v>0.5</v>
      </c>
      <c r="T1863" s="7">
        <f>Table1[[#This Row],[Profit]]/Table1[[#This Row],[Sales]]</f>
        <v>0.67151811082080493</v>
      </c>
      <c r="U1863" s="2" t="s">
        <v>33</v>
      </c>
      <c r="V1863" s="2" t="s">
        <v>34</v>
      </c>
      <c r="W1863" s="2" t="s">
        <v>35</v>
      </c>
      <c r="X1863" s="2" t="s">
        <v>2920</v>
      </c>
      <c r="Y1863" s="2">
        <v>98632</v>
      </c>
      <c r="Z1863" s="10">
        <v>42137</v>
      </c>
      <c r="AA1863" s="14" t="str">
        <f>TEXT(Table1[[#This Row],[Order Date]],"mmmm")</f>
        <v>May</v>
      </c>
      <c r="AB1863" s="8" t="str">
        <f>TEXT(Table1[[#This Row],[Order Date]],"yyyy")</f>
        <v>2015</v>
      </c>
      <c r="AC1863" s="10">
        <v>42139</v>
      </c>
      <c r="AD1863" s="2">
        <v>470.33799999999997</v>
      </c>
      <c r="AE1863" s="2">
        <v>26</v>
      </c>
      <c r="AF1863" s="2">
        <v>700.41</v>
      </c>
      <c r="AG1863" s="2">
        <v>88826</v>
      </c>
      <c r="AH1863" s="7" t="str">
        <f>IF(COUNTIF(Returns!$A$2:$A$1635,Orders!AG1863)&gt;0,"Returned","Not Returned")</f>
        <v>Not Returned</v>
      </c>
    </row>
    <row r="1864" spans="5:34" ht="12.75" customHeight="1" thickTop="1" thickBot="1" x14ac:dyDescent="0.3">
      <c r="E1864" s="11">
        <v>23010</v>
      </c>
      <c r="F1864" s="12" t="s">
        <v>37</v>
      </c>
      <c r="G1864" s="12">
        <v>0.02</v>
      </c>
      <c r="H1864" s="12">
        <v>55.94</v>
      </c>
      <c r="I1864" s="12">
        <v>6.55</v>
      </c>
      <c r="J1864" s="12">
        <v>3258</v>
      </c>
      <c r="K1864" s="7" t="str">
        <f>IF(COUNTIF(Table1[Customer ID],Table1[[#This Row],[Customer ID]])&gt;1,"Repeat Customer","One-Time Customer")</f>
        <v>One-Time Customer</v>
      </c>
      <c r="L1864" s="12" t="s">
        <v>2921</v>
      </c>
      <c r="M1864" s="12" t="s">
        <v>49</v>
      </c>
      <c r="N1864" s="12" t="s">
        <v>114</v>
      </c>
      <c r="O1864" s="12" t="s">
        <v>77</v>
      </c>
      <c r="P1864" s="12" t="s">
        <v>180</v>
      </c>
      <c r="Q1864" s="12" t="s">
        <v>59</v>
      </c>
      <c r="R1864" s="12" t="s">
        <v>1156</v>
      </c>
      <c r="S1864" s="12">
        <v>0.68</v>
      </c>
      <c r="T1864" s="7">
        <f>Table1[[#This Row],[Profit]]/Table1[[#This Row],[Sales]]</f>
        <v>0.62121258966114279</v>
      </c>
      <c r="U1864" s="12" t="s">
        <v>33</v>
      </c>
      <c r="V1864" s="12" t="s">
        <v>34</v>
      </c>
      <c r="W1864" s="12" t="s">
        <v>35</v>
      </c>
      <c r="X1864" s="12" t="s">
        <v>2922</v>
      </c>
      <c r="Y1864" s="12">
        <v>98037</v>
      </c>
      <c r="Z1864" s="13">
        <v>42084</v>
      </c>
      <c r="AA1864" s="14" t="str">
        <f>TEXT(Table1[[#This Row],[Order Date]],"mmmm")</f>
        <v>March</v>
      </c>
      <c r="AB1864" s="8" t="str">
        <f>TEXT(Table1[[#This Row],[Order Date]],"yyyy")</f>
        <v>2015</v>
      </c>
      <c r="AC1864" s="13">
        <v>42086</v>
      </c>
      <c r="AD1864" s="12">
        <v>401.85</v>
      </c>
      <c r="AE1864" s="12">
        <v>11</v>
      </c>
      <c r="AF1864" s="12">
        <v>646.88</v>
      </c>
      <c r="AG1864" s="12">
        <v>88824</v>
      </c>
      <c r="AH1864" s="7" t="str">
        <f>IF(COUNTIF(Returns!$A$2:$A$1635,Orders!AG1864)&gt;0,"Returned","Not Returned")</f>
        <v>Not Returned</v>
      </c>
    </row>
    <row r="1865" spans="5:34" ht="12.75" customHeight="1" thickTop="1" thickBot="1" x14ac:dyDescent="0.3">
      <c r="E1865" s="9">
        <v>22576</v>
      </c>
      <c r="F1865" s="2" t="s">
        <v>37</v>
      </c>
      <c r="G1865" s="2">
        <v>7.0000000000000007E-2</v>
      </c>
      <c r="H1865" s="2">
        <v>105.34</v>
      </c>
      <c r="I1865" s="2">
        <v>24.49</v>
      </c>
      <c r="J1865" s="2">
        <v>3261</v>
      </c>
      <c r="K1865" s="7" t="str">
        <f>IF(COUNTIF(Table1[Customer ID],Table1[[#This Row],[Customer ID]])&gt;1,"Repeat Customer","One-Time Customer")</f>
        <v>One-Time Customer</v>
      </c>
      <c r="L1865" s="2" t="s">
        <v>2923</v>
      </c>
      <c r="M1865" s="2" t="s">
        <v>27</v>
      </c>
      <c r="N1865" s="2" t="s">
        <v>114</v>
      </c>
      <c r="O1865" s="2" t="s">
        <v>41</v>
      </c>
      <c r="P1865" s="2" t="s">
        <v>50</v>
      </c>
      <c r="Q1865" s="2" t="s">
        <v>236</v>
      </c>
      <c r="R1865" s="2" t="s">
        <v>2608</v>
      </c>
      <c r="S1865" s="2">
        <v>0.61</v>
      </c>
      <c r="T1865" s="7">
        <f>Table1[[#This Row],[Profit]]/Table1[[#This Row],[Sales]]</f>
        <v>0.69</v>
      </c>
      <c r="U1865" s="2" t="s">
        <v>33</v>
      </c>
      <c r="V1865" s="2" t="s">
        <v>61</v>
      </c>
      <c r="W1865" s="2" t="s">
        <v>300</v>
      </c>
      <c r="X1865" s="2" t="s">
        <v>2924</v>
      </c>
      <c r="Y1865" s="2">
        <v>49221</v>
      </c>
      <c r="Z1865" s="10">
        <v>42180</v>
      </c>
      <c r="AA1865" s="14" t="str">
        <f>TEXT(Table1[[#This Row],[Order Date]],"mmmm")</f>
        <v>June</v>
      </c>
      <c r="AB1865" s="8" t="str">
        <f>TEXT(Table1[[#This Row],[Order Date]],"yyyy")</f>
        <v>2015</v>
      </c>
      <c r="AC1865" s="10">
        <v>42181</v>
      </c>
      <c r="AD1865" s="2">
        <v>710.67239999999993</v>
      </c>
      <c r="AE1865" s="2">
        <v>10</v>
      </c>
      <c r="AF1865" s="2">
        <v>1029.96</v>
      </c>
      <c r="AG1865" s="2">
        <v>90296</v>
      </c>
      <c r="AH1865" s="7" t="str">
        <f>IF(COUNTIF(Returns!$A$2:$A$1635,Orders!AG1865)&gt;0,"Returned","Not Returned")</f>
        <v>Not Returned</v>
      </c>
    </row>
    <row r="1866" spans="5:34" ht="12.75" customHeight="1" thickTop="1" thickBot="1" x14ac:dyDescent="0.3">
      <c r="E1866" s="11">
        <v>19214</v>
      </c>
      <c r="F1866" s="12" t="s">
        <v>56</v>
      </c>
      <c r="G1866" s="12">
        <v>0.04</v>
      </c>
      <c r="H1866" s="12">
        <v>9.99</v>
      </c>
      <c r="I1866" s="12">
        <v>11.59</v>
      </c>
      <c r="J1866" s="12">
        <v>3264</v>
      </c>
      <c r="K1866" s="7" t="str">
        <f>IF(COUNTIF(Table1[Customer ID],Table1[[#This Row],[Customer ID]])&gt;1,"Repeat Customer","One-Time Customer")</f>
        <v>One-Time Customer</v>
      </c>
      <c r="L1866" s="12" t="s">
        <v>2925</v>
      </c>
      <c r="M1866" s="12" t="s">
        <v>49</v>
      </c>
      <c r="N1866" s="12" t="s">
        <v>28</v>
      </c>
      <c r="O1866" s="12" t="s">
        <v>29</v>
      </c>
      <c r="P1866" s="12" t="s">
        <v>93</v>
      </c>
      <c r="Q1866" s="12" t="s">
        <v>59</v>
      </c>
      <c r="R1866" s="12" t="s">
        <v>1911</v>
      </c>
      <c r="S1866" s="12">
        <v>0.4</v>
      </c>
      <c r="T1866" s="7">
        <f>Table1[[#This Row],[Profit]]/Table1[[#This Row],[Sales]]</f>
        <v>-1.7723171434056437</v>
      </c>
      <c r="U1866" s="12" t="s">
        <v>33</v>
      </c>
      <c r="V1866" s="12" t="s">
        <v>34</v>
      </c>
      <c r="W1866" s="12" t="s">
        <v>45</v>
      </c>
      <c r="X1866" s="12" t="s">
        <v>2926</v>
      </c>
      <c r="Y1866" s="12">
        <v>95501</v>
      </c>
      <c r="Z1866" s="13">
        <v>42143</v>
      </c>
      <c r="AA1866" s="14" t="str">
        <f>TEXT(Table1[[#This Row],[Order Date]],"mmmm")</f>
        <v>May</v>
      </c>
      <c r="AB1866" s="8" t="str">
        <f>TEXT(Table1[[#This Row],[Order Date]],"yyyy")</f>
        <v>2015</v>
      </c>
      <c r="AC1866" s="13">
        <v>42145</v>
      </c>
      <c r="AD1866" s="12">
        <v>-92.32</v>
      </c>
      <c r="AE1866" s="12">
        <v>5</v>
      </c>
      <c r="AF1866" s="12">
        <v>52.09</v>
      </c>
      <c r="AG1866" s="12">
        <v>89835</v>
      </c>
      <c r="AH1866" s="7" t="str">
        <f>IF(COUNTIF(Returns!$A$2:$A$1635,Orders!AG1866)&gt;0,"Returned","Not Returned")</f>
        <v>Not Returned</v>
      </c>
    </row>
    <row r="1867" spans="5:34" ht="12.75" customHeight="1" thickTop="1" thickBot="1" x14ac:dyDescent="0.3">
      <c r="E1867" s="9">
        <v>21459</v>
      </c>
      <c r="F1867" s="2" t="s">
        <v>47</v>
      </c>
      <c r="G1867" s="2">
        <v>0</v>
      </c>
      <c r="H1867" s="2">
        <v>122.99</v>
      </c>
      <c r="I1867" s="2">
        <v>70.2</v>
      </c>
      <c r="J1867" s="2">
        <v>3266</v>
      </c>
      <c r="K1867" s="7" t="str">
        <f>IF(COUNTIF(Table1[Customer ID],Table1[[#This Row],[Customer ID]])&gt;1,"Repeat Customer","One-Time Customer")</f>
        <v>One-Time Customer</v>
      </c>
      <c r="L1867" s="2" t="s">
        <v>2927</v>
      </c>
      <c r="M1867" s="2" t="s">
        <v>39</v>
      </c>
      <c r="N1867" s="2" t="s">
        <v>28</v>
      </c>
      <c r="O1867" s="2" t="s">
        <v>41</v>
      </c>
      <c r="P1867" s="2" t="s">
        <v>42</v>
      </c>
      <c r="Q1867" s="2" t="s">
        <v>43</v>
      </c>
      <c r="R1867" s="2" t="s">
        <v>147</v>
      </c>
      <c r="S1867" s="2">
        <v>0.74</v>
      </c>
      <c r="T1867" s="7">
        <f>Table1[[#This Row],[Profit]]/Table1[[#This Row],[Sales]]</f>
        <v>-0.98295707791050091</v>
      </c>
      <c r="U1867" s="2" t="s">
        <v>33</v>
      </c>
      <c r="V1867" s="2" t="s">
        <v>53</v>
      </c>
      <c r="W1867" s="2" t="s">
        <v>188</v>
      </c>
      <c r="X1867" s="2" t="s">
        <v>433</v>
      </c>
      <c r="Y1867" s="2">
        <v>4073</v>
      </c>
      <c r="Z1867" s="10">
        <v>42032</v>
      </c>
      <c r="AA1867" s="14" t="str">
        <f>TEXT(Table1[[#This Row],[Order Date]],"mmmm")</f>
        <v>January</v>
      </c>
      <c r="AB1867" s="8" t="str">
        <f>TEXT(Table1[[#This Row],[Order Date]],"yyyy")</f>
        <v>2015</v>
      </c>
      <c r="AC1867" s="10">
        <v>42033</v>
      </c>
      <c r="AD1867" s="2">
        <v>-1764.29</v>
      </c>
      <c r="AE1867" s="2">
        <v>14</v>
      </c>
      <c r="AF1867" s="2">
        <v>1794.88</v>
      </c>
      <c r="AG1867" s="2">
        <v>89836</v>
      </c>
      <c r="AH1867" s="7" t="str">
        <f>IF(COUNTIF(Returns!$A$2:$A$1635,Orders!AG1867)&gt;0,"Returned","Not Returned")</f>
        <v>Not Returned</v>
      </c>
    </row>
    <row r="1868" spans="5:34" ht="12.75" customHeight="1" thickTop="1" thickBot="1" x14ac:dyDescent="0.3">
      <c r="E1868" s="11">
        <v>21458</v>
      </c>
      <c r="F1868" s="12" t="s">
        <v>47</v>
      </c>
      <c r="G1868" s="12">
        <v>0.01</v>
      </c>
      <c r="H1868" s="12">
        <v>60.97</v>
      </c>
      <c r="I1868" s="12">
        <v>4.5</v>
      </c>
      <c r="J1868" s="12">
        <v>3269</v>
      </c>
      <c r="K1868" s="7" t="str">
        <f>IF(COUNTIF(Table1[Customer ID],Table1[[#This Row],[Customer ID]])&gt;1,"Repeat Customer","One-Time Customer")</f>
        <v>One-Time Customer</v>
      </c>
      <c r="L1868" s="12" t="s">
        <v>2928</v>
      </c>
      <c r="M1868" s="12" t="s">
        <v>27</v>
      </c>
      <c r="N1868" s="12" t="s">
        <v>28</v>
      </c>
      <c r="O1868" s="12" t="s">
        <v>29</v>
      </c>
      <c r="P1868" s="12" t="s">
        <v>257</v>
      </c>
      <c r="Q1868" s="12" t="s">
        <v>59</v>
      </c>
      <c r="R1868" s="12" t="s">
        <v>2132</v>
      </c>
      <c r="S1868" s="12">
        <v>0.56000000000000005</v>
      </c>
      <c r="T1868" s="7">
        <f>Table1[[#This Row],[Profit]]/Table1[[#This Row],[Sales]]</f>
        <v>0.69</v>
      </c>
      <c r="U1868" s="12" t="s">
        <v>33</v>
      </c>
      <c r="V1868" s="12" t="s">
        <v>53</v>
      </c>
      <c r="W1868" s="12" t="s">
        <v>54</v>
      </c>
      <c r="X1868" s="12" t="s">
        <v>2929</v>
      </c>
      <c r="Y1868" s="12">
        <v>7060</v>
      </c>
      <c r="Z1868" s="13">
        <v>42032</v>
      </c>
      <c r="AA1868" s="14" t="str">
        <f>TEXT(Table1[[#This Row],[Order Date]],"mmmm")</f>
        <v>January</v>
      </c>
      <c r="AB1868" s="8" t="str">
        <f>TEXT(Table1[[#This Row],[Order Date]],"yyyy")</f>
        <v>2015</v>
      </c>
      <c r="AC1868" s="13">
        <v>42034</v>
      </c>
      <c r="AD1868" s="12">
        <v>527.87759999999992</v>
      </c>
      <c r="AE1868" s="12">
        <v>12</v>
      </c>
      <c r="AF1868" s="12">
        <v>765.04</v>
      </c>
      <c r="AG1868" s="12">
        <v>89836</v>
      </c>
      <c r="AH1868" s="7" t="str">
        <f>IF(COUNTIF(Returns!$A$2:$A$1635,Orders!AG1868)&gt;0,"Returned","Not Returned")</f>
        <v>Not Returned</v>
      </c>
    </row>
    <row r="1869" spans="5:34" ht="12.75" customHeight="1" thickTop="1" thickBot="1" x14ac:dyDescent="0.3">
      <c r="E1869" s="9">
        <v>19047</v>
      </c>
      <c r="F1869" s="2" t="s">
        <v>106</v>
      </c>
      <c r="G1869" s="2">
        <v>0.02</v>
      </c>
      <c r="H1869" s="2">
        <v>13.48</v>
      </c>
      <c r="I1869" s="2">
        <v>4.51</v>
      </c>
      <c r="J1869" s="2">
        <v>3275</v>
      </c>
      <c r="K1869" s="7" t="str">
        <f>IF(COUNTIF(Table1[Customer ID],Table1[[#This Row],[Customer ID]])&gt;1,"Repeat Customer","One-Time Customer")</f>
        <v>Repeat Customer</v>
      </c>
      <c r="L1869" s="2" t="s">
        <v>2930</v>
      </c>
      <c r="M1869" s="2" t="s">
        <v>49</v>
      </c>
      <c r="N1869" s="2" t="s">
        <v>40</v>
      </c>
      <c r="O1869" s="2" t="s">
        <v>29</v>
      </c>
      <c r="P1869" s="2" t="s">
        <v>141</v>
      </c>
      <c r="Q1869" s="2" t="s">
        <v>59</v>
      </c>
      <c r="R1869" s="2" t="s">
        <v>2503</v>
      </c>
      <c r="S1869" s="2">
        <v>0.59</v>
      </c>
      <c r="T1869" s="7">
        <f>Table1[[#This Row],[Profit]]/Table1[[#This Row],[Sales]]</f>
        <v>0.27155443675267465</v>
      </c>
      <c r="U1869" s="2" t="s">
        <v>33</v>
      </c>
      <c r="V1869" s="2" t="s">
        <v>34</v>
      </c>
      <c r="W1869" s="2" t="s">
        <v>35</v>
      </c>
      <c r="X1869" s="2" t="s">
        <v>1961</v>
      </c>
      <c r="Y1869" s="2">
        <v>98273</v>
      </c>
      <c r="Z1869" s="10">
        <v>42084</v>
      </c>
      <c r="AA1869" s="14" t="str">
        <f>TEXT(Table1[[#This Row],[Order Date]],"mmmm")</f>
        <v>March</v>
      </c>
      <c r="AB1869" s="8" t="str">
        <f>TEXT(Table1[[#This Row],[Order Date]],"yyyy")</f>
        <v>2015</v>
      </c>
      <c r="AC1869" s="10">
        <v>42086</v>
      </c>
      <c r="AD1869" s="2">
        <v>34.520000000000003</v>
      </c>
      <c r="AE1869" s="2">
        <v>9</v>
      </c>
      <c r="AF1869" s="2">
        <v>127.12</v>
      </c>
      <c r="AG1869" s="2">
        <v>86233</v>
      </c>
      <c r="AH1869" s="7" t="str">
        <f>IF(COUNTIF(Returns!$A$2:$A$1635,Orders!AG1869)&gt;0,"Returned","Not Returned")</f>
        <v>Not Returned</v>
      </c>
    </row>
    <row r="1870" spans="5:34" ht="12.75" customHeight="1" thickTop="1" thickBot="1" x14ac:dyDescent="0.3">
      <c r="E1870" s="11">
        <v>19232</v>
      </c>
      <c r="F1870" s="12" t="s">
        <v>106</v>
      </c>
      <c r="G1870" s="12">
        <v>0.04</v>
      </c>
      <c r="H1870" s="12">
        <v>449.99</v>
      </c>
      <c r="I1870" s="12">
        <v>24.49</v>
      </c>
      <c r="J1870" s="12">
        <v>3275</v>
      </c>
      <c r="K1870" s="7" t="str">
        <f>IF(COUNTIF(Table1[Customer ID],Table1[[#This Row],[Customer ID]])&gt;1,"Repeat Customer","One-Time Customer")</f>
        <v>Repeat Customer</v>
      </c>
      <c r="L1870" s="12" t="s">
        <v>2930</v>
      </c>
      <c r="M1870" s="12" t="s">
        <v>49</v>
      </c>
      <c r="N1870" s="12" t="s">
        <v>58</v>
      </c>
      <c r="O1870" s="12" t="s">
        <v>77</v>
      </c>
      <c r="P1870" s="12" t="s">
        <v>587</v>
      </c>
      <c r="Q1870" s="12" t="s">
        <v>236</v>
      </c>
      <c r="R1870" s="12" t="s">
        <v>2931</v>
      </c>
      <c r="S1870" s="12">
        <v>0.52</v>
      </c>
      <c r="T1870" s="7">
        <f>Table1[[#This Row],[Profit]]/Table1[[#This Row],[Sales]]</f>
        <v>0.69</v>
      </c>
      <c r="U1870" s="12" t="s">
        <v>33</v>
      </c>
      <c r="V1870" s="12" t="s">
        <v>34</v>
      </c>
      <c r="W1870" s="12" t="s">
        <v>35</v>
      </c>
      <c r="X1870" s="12" t="s">
        <v>1961</v>
      </c>
      <c r="Y1870" s="12">
        <v>98273</v>
      </c>
      <c r="Z1870" s="13">
        <v>42005</v>
      </c>
      <c r="AA1870" s="14" t="str">
        <f>TEXT(Table1[[#This Row],[Order Date]],"mmmm")</f>
        <v>January</v>
      </c>
      <c r="AB1870" s="8" t="str">
        <f>TEXT(Table1[[#This Row],[Order Date]],"yyyy")</f>
        <v>2015</v>
      </c>
      <c r="AC1870" s="13">
        <v>42009</v>
      </c>
      <c r="AD1870" s="12">
        <v>3576.8840999999998</v>
      </c>
      <c r="AE1870" s="12">
        <v>12</v>
      </c>
      <c r="AF1870" s="12">
        <v>5183.8900000000003</v>
      </c>
      <c r="AG1870" s="12">
        <v>86234</v>
      </c>
      <c r="AH1870" s="7" t="str">
        <f>IF(COUNTIF(Returns!$A$2:$A$1635,Orders!AG1870)&gt;0,"Returned","Not Returned")</f>
        <v>Not Returned</v>
      </c>
    </row>
    <row r="1871" spans="5:34" ht="12.75" customHeight="1" thickTop="1" thickBot="1" x14ac:dyDescent="0.3">
      <c r="E1871" s="9">
        <v>19233</v>
      </c>
      <c r="F1871" s="2" t="s">
        <v>106</v>
      </c>
      <c r="G1871" s="2">
        <v>0.01</v>
      </c>
      <c r="H1871" s="2">
        <v>5.84</v>
      </c>
      <c r="I1871" s="2">
        <v>1.2</v>
      </c>
      <c r="J1871" s="2">
        <v>3275</v>
      </c>
      <c r="K1871" s="7" t="str">
        <f>IF(COUNTIF(Table1[Customer ID],Table1[[#This Row],[Customer ID]])&gt;1,"Repeat Customer","One-Time Customer")</f>
        <v>Repeat Customer</v>
      </c>
      <c r="L1871" s="2" t="s">
        <v>2930</v>
      </c>
      <c r="M1871" s="2" t="s">
        <v>49</v>
      </c>
      <c r="N1871" s="2" t="s">
        <v>58</v>
      </c>
      <c r="O1871" s="2" t="s">
        <v>29</v>
      </c>
      <c r="P1871" s="2" t="s">
        <v>30</v>
      </c>
      <c r="Q1871" s="2" t="s">
        <v>31</v>
      </c>
      <c r="R1871" s="2" t="s">
        <v>1313</v>
      </c>
      <c r="S1871" s="2">
        <v>0.55000000000000004</v>
      </c>
      <c r="T1871" s="7">
        <f>Table1[[#This Row],[Profit]]/Table1[[#This Row],[Sales]]</f>
        <v>0.56469936270435017</v>
      </c>
      <c r="U1871" s="2" t="s">
        <v>33</v>
      </c>
      <c r="V1871" s="2" t="s">
        <v>34</v>
      </c>
      <c r="W1871" s="2" t="s">
        <v>35</v>
      </c>
      <c r="X1871" s="2" t="s">
        <v>1961</v>
      </c>
      <c r="Y1871" s="2">
        <v>98273</v>
      </c>
      <c r="Z1871" s="10">
        <v>42005</v>
      </c>
      <c r="AA1871" s="14" t="str">
        <f>TEXT(Table1[[#This Row],[Order Date]],"mmmm")</f>
        <v>January</v>
      </c>
      <c r="AB1871" s="8" t="str">
        <f>TEXT(Table1[[#This Row],[Order Date]],"yyyy")</f>
        <v>2015</v>
      </c>
      <c r="AC1871" s="10">
        <v>42014</v>
      </c>
      <c r="AD1871" s="2">
        <v>20.38</v>
      </c>
      <c r="AE1871" s="2">
        <v>6</v>
      </c>
      <c r="AF1871" s="2">
        <v>36.090000000000003</v>
      </c>
      <c r="AG1871" s="2">
        <v>86234</v>
      </c>
      <c r="AH1871" s="7" t="str">
        <f>IF(COUNTIF(Returns!$A$2:$A$1635,Orders!AG1871)&gt;0,"Returned","Not Returned")</f>
        <v>Not Returned</v>
      </c>
    </row>
    <row r="1872" spans="5:34" ht="12.75" customHeight="1" thickTop="1" thickBot="1" x14ac:dyDescent="0.3">
      <c r="E1872" s="11">
        <v>20039</v>
      </c>
      <c r="F1872" s="12" t="s">
        <v>25</v>
      </c>
      <c r="G1872" s="12">
        <v>0.06</v>
      </c>
      <c r="H1872" s="12">
        <v>89.83</v>
      </c>
      <c r="I1872" s="12">
        <v>35</v>
      </c>
      <c r="J1872" s="12">
        <v>3279</v>
      </c>
      <c r="K1872" s="7" t="str">
        <f>IF(COUNTIF(Table1[Customer ID],Table1[[#This Row],[Customer ID]])&gt;1,"Repeat Customer","One-Time Customer")</f>
        <v>Repeat Customer</v>
      </c>
      <c r="L1872" s="12" t="s">
        <v>2932</v>
      </c>
      <c r="M1872" s="12" t="s">
        <v>49</v>
      </c>
      <c r="N1872" s="12" t="s">
        <v>40</v>
      </c>
      <c r="O1872" s="12" t="s">
        <v>29</v>
      </c>
      <c r="P1872" s="12" t="s">
        <v>141</v>
      </c>
      <c r="Q1872" s="12" t="s">
        <v>236</v>
      </c>
      <c r="R1872" s="12" t="s">
        <v>2933</v>
      </c>
      <c r="S1872" s="12">
        <v>0.83</v>
      </c>
      <c r="T1872" s="7">
        <f>Table1[[#This Row],[Profit]]/Table1[[#This Row],[Sales]]</f>
        <v>8.4939660350570628E-2</v>
      </c>
      <c r="U1872" s="12" t="s">
        <v>33</v>
      </c>
      <c r="V1872" s="12" t="s">
        <v>136</v>
      </c>
      <c r="W1872" s="12" t="s">
        <v>932</v>
      </c>
      <c r="X1872" s="12" t="s">
        <v>2603</v>
      </c>
      <c r="Y1872" s="12">
        <v>29203</v>
      </c>
      <c r="Z1872" s="13">
        <v>42100</v>
      </c>
      <c r="AA1872" s="14" t="str">
        <f>TEXT(Table1[[#This Row],[Order Date]],"mmmm")</f>
        <v>April</v>
      </c>
      <c r="AB1872" s="8" t="str">
        <f>TEXT(Table1[[#This Row],[Order Date]],"yyyy")</f>
        <v>2015</v>
      </c>
      <c r="AC1872" s="13">
        <v>42102</v>
      </c>
      <c r="AD1872" s="12">
        <v>31.11</v>
      </c>
      <c r="AE1872" s="12">
        <v>4</v>
      </c>
      <c r="AF1872" s="12">
        <v>366.26</v>
      </c>
      <c r="AG1872" s="12">
        <v>90766</v>
      </c>
      <c r="AH1872" s="7" t="str">
        <f>IF(COUNTIF(Returns!$A$2:$A$1635,Orders!AG1872)&gt;0,"Returned","Not Returned")</f>
        <v>Not Returned</v>
      </c>
    </row>
    <row r="1873" spans="5:34" ht="12.75" customHeight="1" thickTop="1" thickBot="1" x14ac:dyDescent="0.3">
      <c r="E1873" s="9">
        <v>20040</v>
      </c>
      <c r="F1873" s="2" t="s">
        <v>25</v>
      </c>
      <c r="G1873" s="2">
        <v>0.1</v>
      </c>
      <c r="H1873" s="2">
        <v>13.43</v>
      </c>
      <c r="I1873" s="2">
        <v>5.5</v>
      </c>
      <c r="J1873" s="2">
        <v>3279</v>
      </c>
      <c r="K1873" s="7" t="str">
        <f>IF(COUNTIF(Table1[Customer ID],Table1[[#This Row],[Customer ID]])&gt;1,"Repeat Customer","One-Time Customer")</f>
        <v>Repeat Customer</v>
      </c>
      <c r="L1873" s="2" t="s">
        <v>2932</v>
      </c>
      <c r="M1873" s="2" t="s">
        <v>49</v>
      </c>
      <c r="N1873" s="2" t="s">
        <v>40</v>
      </c>
      <c r="O1873" s="2" t="s">
        <v>29</v>
      </c>
      <c r="P1873" s="2" t="s">
        <v>141</v>
      </c>
      <c r="Q1873" s="2" t="s">
        <v>59</v>
      </c>
      <c r="R1873" s="2" t="s">
        <v>1702</v>
      </c>
      <c r="S1873" s="2">
        <v>0.56999999999999995</v>
      </c>
      <c r="T1873" s="7">
        <f>Table1[[#This Row],[Profit]]/Table1[[#This Row],[Sales]]</f>
        <v>2.2678359389834797</v>
      </c>
      <c r="U1873" s="2" t="s">
        <v>33</v>
      </c>
      <c r="V1873" s="2" t="s">
        <v>136</v>
      </c>
      <c r="W1873" s="2" t="s">
        <v>932</v>
      </c>
      <c r="X1873" s="2" t="s">
        <v>2603</v>
      </c>
      <c r="Y1873" s="2">
        <v>29203</v>
      </c>
      <c r="Z1873" s="10">
        <v>42100</v>
      </c>
      <c r="AA1873" s="14" t="str">
        <f>TEXT(Table1[[#This Row],[Order Date]],"mmmm")</f>
        <v>April</v>
      </c>
      <c r="AB1873" s="8" t="str">
        <f>TEXT(Table1[[#This Row],[Order Date]],"yyyy")</f>
        <v>2015</v>
      </c>
      <c r="AC1873" s="10">
        <v>42102</v>
      </c>
      <c r="AD1873" s="2">
        <v>358.29539999999997</v>
      </c>
      <c r="AE1873" s="2">
        <v>12</v>
      </c>
      <c r="AF1873" s="2">
        <v>157.99</v>
      </c>
      <c r="AG1873" s="2">
        <v>90766</v>
      </c>
      <c r="AH1873" s="7" t="str">
        <f>IF(COUNTIF(Returns!$A$2:$A$1635,Orders!AG1873)&gt;0,"Returned","Not Returned")</f>
        <v>Not Returned</v>
      </c>
    </row>
    <row r="1874" spans="5:34" ht="12.75" customHeight="1" thickTop="1" thickBot="1" x14ac:dyDescent="0.3">
      <c r="E1874" s="11">
        <v>20041</v>
      </c>
      <c r="F1874" s="12" t="s">
        <v>25</v>
      </c>
      <c r="G1874" s="12">
        <v>0.01</v>
      </c>
      <c r="H1874" s="12">
        <v>125.99</v>
      </c>
      <c r="I1874" s="12">
        <v>7.69</v>
      </c>
      <c r="J1874" s="12">
        <v>3279</v>
      </c>
      <c r="K1874" s="7" t="str">
        <f>IF(COUNTIF(Table1[Customer ID],Table1[[#This Row],[Customer ID]])&gt;1,"Repeat Customer","One-Time Customer")</f>
        <v>Repeat Customer</v>
      </c>
      <c r="L1874" s="12" t="s">
        <v>2932</v>
      </c>
      <c r="M1874" s="12" t="s">
        <v>49</v>
      </c>
      <c r="N1874" s="12" t="s">
        <v>40</v>
      </c>
      <c r="O1874" s="12" t="s">
        <v>77</v>
      </c>
      <c r="P1874" s="12" t="s">
        <v>78</v>
      </c>
      <c r="Q1874" s="12" t="s">
        <v>59</v>
      </c>
      <c r="R1874" s="12" t="s">
        <v>1225</v>
      </c>
      <c r="S1874" s="12">
        <v>0.57999999999999996</v>
      </c>
      <c r="T1874" s="7">
        <f>Table1[[#This Row],[Profit]]/Table1[[#This Row],[Sales]]</f>
        <v>6.8613547919002694E-3</v>
      </c>
      <c r="U1874" s="12" t="s">
        <v>33</v>
      </c>
      <c r="V1874" s="12" t="s">
        <v>136</v>
      </c>
      <c r="W1874" s="12" t="s">
        <v>932</v>
      </c>
      <c r="X1874" s="12" t="s">
        <v>2603</v>
      </c>
      <c r="Y1874" s="12">
        <v>29203</v>
      </c>
      <c r="Z1874" s="13">
        <v>42100</v>
      </c>
      <c r="AA1874" s="14" t="str">
        <f>TEXT(Table1[[#This Row],[Order Date]],"mmmm")</f>
        <v>April</v>
      </c>
      <c r="AB1874" s="8" t="str">
        <f>TEXT(Table1[[#This Row],[Order Date]],"yyyy")</f>
        <v>2015</v>
      </c>
      <c r="AC1874" s="13">
        <v>42100</v>
      </c>
      <c r="AD1874" s="12">
        <v>8.3219999999999992</v>
      </c>
      <c r="AE1874" s="12">
        <v>11</v>
      </c>
      <c r="AF1874" s="12">
        <v>1212.8800000000001</v>
      </c>
      <c r="AG1874" s="12">
        <v>90766</v>
      </c>
      <c r="AH1874" s="7" t="str">
        <f>IF(COUNTIF(Returns!$A$2:$A$1635,Orders!AG1874)&gt;0,"Returned","Not Returned")</f>
        <v>Not Returned</v>
      </c>
    </row>
    <row r="1875" spans="5:34" ht="12.75" customHeight="1" thickTop="1" thickBot="1" x14ac:dyDescent="0.3">
      <c r="E1875" s="9">
        <v>21620</v>
      </c>
      <c r="F1875" s="2" t="s">
        <v>56</v>
      </c>
      <c r="G1875" s="2">
        <v>0.01</v>
      </c>
      <c r="H1875" s="2">
        <v>45.99</v>
      </c>
      <c r="I1875" s="2">
        <v>4.99</v>
      </c>
      <c r="J1875" s="2">
        <v>3279</v>
      </c>
      <c r="K1875" s="7" t="str">
        <f>IF(COUNTIF(Table1[Customer ID],Table1[[#This Row],[Customer ID]])&gt;1,"Repeat Customer","One-Time Customer")</f>
        <v>Repeat Customer</v>
      </c>
      <c r="L1875" s="2" t="s">
        <v>2932</v>
      </c>
      <c r="M1875" s="2" t="s">
        <v>49</v>
      </c>
      <c r="N1875" s="2" t="s">
        <v>40</v>
      </c>
      <c r="O1875" s="2" t="s">
        <v>77</v>
      </c>
      <c r="P1875" s="2" t="s">
        <v>78</v>
      </c>
      <c r="Q1875" s="2" t="s">
        <v>59</v>
      </c>
      <c r="R1875" s="2" t="s">
        <v>1115</v>
      </c>
      <c r="S1875" s="2">
        <v>0.56000000000000005</v>
      </c>
      <c r="T1875" s="7">
        <f>Table1[[#This Row],[Profit]]/Table1[[#This Row],[Sales]]</f>
        <v>0.19185238437574886</v>
      </c>
      <c r="U1875" s="2" t="s">
        <v>33</v>
      </c>
      <c r="V1875" s="2" t="s">
        <v>136</v>
      </c>
      <c r="W1875" s="2" t="s">
        <v>932</v>
      </c>
      <c r="X1875" s="2" t="s">
        <v>2603</v>
      </c>
      <c r="Y1875" s="2">
        <v>29203</v>
      </c>
      <c r="Z1875" s="10">
        <v>42077</v>
      </c>
      <c r="AA1875" s="14" t="str">
        <f>TEXT(Table1[[#This Row],[Order Date]],"mmmm")</f>
        <v>March</v>
      </c>
      <c r="AB1875" s="8" t="str">
        <f>TEXT(Table1[[#This Row],[Order Date]],"yyyy")</f>
        <v>2015</v>
      </c>
      <c r="AC1875" s="10">
        <v>42079</v>
      </c>
      <c r="AD1875" s="2">
        <v>24.018000000000001</v>
      </c>
      <c r="AE1875" s="2">
        <v>3</v>
      </c>
      <c r="AF1875" s="2">
        <v>125.19</v>
      </c>
      <c r="AG1875" s="2">
        <v>90767</v>
      </c>
      <c r="AH1875" s="7" t="str">
        <f>IF(COUNTIF(Returns!$A$2:$A$1635,Orders!AG1875)&gt;0,"Returned","Not Returned")</f>
        <v>Not Returned</v>
      </c>
    </row>
    <row r="1876" spans="5:34" ht="12.75" customHeight="1" thickTop="1" thickBot="1" x14ac:dyDescent="0.3">
      <c r="E1876" s="11">
        <v>23022</v>
      </c>
      <c r="F1876" s="12" t="s">
        <v>47</v>
      </c>
      <c r="G1876" s="12">
        <v>0.05</v>
      </c>
      <c r="H1876" s="12">
        <v>363.25</v>
      </c>
      <c r="I1876" s="12">
        <v>19.989999999999998</v>
      </c>
      <c r="J1876" s="12">
        <v>3283</v>
      </c>
      <c r="K1876" s="7" t="str">
        <f>IF(COUNTIF(Table1[Customer ID],Table1[[#This Row],[Customer ID]])&gt;1,"Repeat Customer","One-Time Customer")</f>
        <v>Repeat Customer</v>
      </c>
      <c r="L1876" s="12" t="s">
        <v>2934</v>
      </c>
      <c r="M1876" s="12" t="s">
        <v>27</v>
      </c>
      <c r="N1876" s="12" t="s">
        <v>28</v>
      </c>
      <c r="O1876" s="12" t="s">
        <v>29</v>
      </c>
      <c r="P1876" s="12" t="s">
        <v>257</v>
      </c>
      <c r="Q1876" s="12" t="s">
        <v>59</v>
      </c>
      <c r="R1876" s="12" t="s">
        <v>1253</v>
      </c>
      <c r="S1876" s="12">
        <v>0.56999999999999995</v>
      </c>
      <c r="T1876" s="7">
        <f>Table1[[#This Row],[Profit]]/Table1[[#This Row],[Sales]]</f>
        <v>-0.14448297840431912</v>
      </c>
      <c r="U1876" s="12" t="s">
        <v>33</v>
      </c>
      <c r="V1876" s="12" t="s">
        <v>136</v>
      </c>
      <c r="W1876" s="12" t="s">
        <v>362</v>
      </c>
      <c r="X1876" s="12" t="s">
        <v>2935</v>
      </c>
      <c r="Y1876" s="12">
        <v>33156</v>
      </c>
      <c r="Z1876" s="13">
        <v>42115</v>
      </c>
      <c r="AA1876" s="14" t="str">
        <f>TEXT(Table1[[#This Row],[Order Date]],"mmmm")</f>
        <v>April</v>
      </c>
      <c r="AB1876" s="8" t="str">
        <f>TEXT(Table1[[#This Row],[Order Date]],"yyyy")</f>
        <v>2015</v>
      </c>
      <c r="AC1876" s="13">
        <v>42115</v>
      </c>
      <c r="AD1876" s="12">
        <v>-269.75549999999998</v>
      </c>
      <c r="AE1876" s="12">
        <v>5</v>
      </c>
      <c r="AF1876" s="12">
        <v>1867.04</v>
      </c>
      <c r="AG1876" s="12">
        <v>90752</v>
      </c>
      <c r="AH1876" s="7" t="str">
        <f>IF(COUNTIF(Returns!$A$2:$A$1635,Orders!AG1876)&gt;0,"Returned","Not Returned")</f>
        <v>Not Returned</v>
      </c>
    </row>
    <row r="1877" spans="5:34" ht="12.75" customHeight="1" thickTop="1" thickBot="1" x14ac:dyDescent="0.3">
      <c r="E1877" s="9">
        <v>23211</v>
      </c>
      <c r="F1877" s="2" t="s">
        <v>25</v>
      </c>
      <c r="G1877" s="2">
        <v>0.03</v>
      </c>
      <c r="H1877" s="2">
        <v>17.48</v>
      </c>
      <c r="I1877" s="2">
        <v>1.99</v>
      </c>
      <c r="J1877" s="2">
        <v>3283</v>
      </c>
      <c r="K1877" s="7" t="str">
        <f>IF(COUNTIF(Table1[Customer ID],Table1[[#This Row],[Customer ID]])&gt;1,"Repeat Customer","One-Time Customer")</f>
        <v>Repeat Customer</v>
      </c>
      <c r="L1877" s="2" t="s">
        <v>2934</v>
      </c>
      <c r="M1877" s="2" t="s">
        <v>49</v>
      </c>
      <c r="N1877" s="2" t="s">
        <v>28</v>
      </c>
      <c r="O1877" s="2" t="s">
        <v>77</v>
      </c>
      <c r="P1877" s="2" t="s">
        <v>180</v>
      </c>
      <c r="Q1877" s="2" t="s">
        <v>51</v>
      </c>
      <c r="R1877" s="2" t="s">
        <v>361</v>
      </c>
      <c r="S1877" s="2">
        <v>0.45</v>
      </c>
      <c r="T1877" s="7">
        <f>Table1[[#This Row],[Profit]]/Table1[[#This Row],[Sales]]</f>
        <v>1.3216946820379323</v>
      </c>
      <c r="U1877" s="2" t="s">
        <v>33</v>
      </c>
      <c r="V1877" s="2" t="s">
        <v>136</v>
      </c>
      <c r="W1877" s="2" t="s">
        <v>362</v>
      </c>
      <c r="X1877" s="2" t="s">
        <v>2935</v>
      </c>
      <c r="Y1877" s="2">
        <v>33156</v>
      </c>
      <c r="Z1877" s="10">
        <v>42134</v>
      </c>
      <c r="AA1877" s="14" t="str">
        <f>TEXT(Table1[[#This Row],[Order Date]],"mmmm")</f>
        <v>May</v>
      </c>
      <c r="AB1877" s="8" t="str">
        <f>TEXT(Table1[[#This Row],[Order Date]],"yyyy")</f>
        <v>2015</v>
      </c>
      <c r="AC1877" s="10">
        <v>42135</v>
      </c>
      <c r="AD1877" s="2">
        <v>710.80739999999992</v>
      </c>
      <c r="AE1877" s="2">
        <v>31</v>
      </c>
      <c r="AF1877" s="2">
        <v>537.79999999999995</v>
      </c>
      <c r="AG1877" s="2">
        <v>90753</v>
      </c>
      <c r="AH1877" s="7" t="str">
        <f>IF(COUNTIF(Returns!$A$2:$A$1635,Orders!AG1877)&gt;0,"Returned","Not Returned")</f>
        <v>Not Returned</v>
      </c>
    </row>
    <row r="1878" spans="5:34" ht="12.75" customHeight="1" thickTop="1" thickBot="1" x14ac:dyDescent="0.3">
      <c r="E1878" s="11">
        <v>26141</v>
      </c>
      <c r="F1878" s="12" t="s">
        <v>25</v>
      </c>
      <c r="G1878" s="12">
        <v>0.05</v>
      </c>
      <c r="H1878" s="12">
        <v>19.23</v>
      </c>
      <c r="I1878" s="12">
        <v>6.15</v>
      </c>
      <c r="J1878" s="12">
        <v>3284</v>
      </c>
      <c r="K1878" s="7" t="str">
        <f>IF(COUNTIF(Table1[Customer ID],Table1[[#This Row],[Customer ID]])&gt;1,"Repeat Customer","One-Time Customer")</f>
        <v>One-Time Customer</v>
      </c>
      <c r="L1878" s="12" t="s">
        <v>2936</v>
      </c>
      <c r="M1878" s="12" t="s">
        <v>27</v>
      </c>
      <c r="N1878" s="12" t="s">
        <v>28</v>
      </c>
      <c r="O1878" s="12" t="s">
        <v>41</v>
      </c>
      <c r="P1878" s="12" t="s">
        <v>50</v>
      </c>
      <c r="Q1878" s="12" t="s">
        <v>51</v>
      </c>
      <c r="R1878" s="12" t="s">
        <v>472</v>
      </c>
      <c r="S1878" s="12">
        <v>0.44</v>
      </c>
      <c r="T1878" s="7">
        <f>Table1[[#This Row],[Profit]]/Table1[[#This Row],[Sales]]</f>
        <v>-17.809968275171148</v>
      </c>
      <c r="U1878" s="12" t="s">
        <v>33</v>
      </c>
      <c r="V1878" s="12" t="s">
        <v>136</v>
      </c>
      <c r="W1878" s="12" t="s">
        <v>362</v>
      </c>
      <c r="X1878" s="12" t="s">
        <v>2937</v>
      </c>
      <c r="Y1878" s="12">
        <v>34741</v>
      </c>
      <c r="Z1878" s="13">
        <v>42055</v>
      </c>
      <c r="AA1878" s="14" t="str">
        <f>TEXT(Table1[[#This Row],[Order Date]],"mmmm")</f>
        <v>February</v>
      </c>
      <c r="AB1878" s="8" t="str">
        <f>TEXT(Table1[[#This Row],[Order Date]],"yyyy")</f>
        <v>2015</v>
      </c>
      <c r="AC1878" s="13">
        <v>42057</v>
      </c>
      <c r="AD1878" s="12">
        <v>-2133.2780000000002</v>
      </c>
      <c r="AE1878" s="12">
        <v>6</v>
      </c>
      <c r="AF1878" s="12">
        <v>119.78</v>
      </c>
      <c r="AG1878" s="12">
        <v>90751</v>
      </c>
      <c r="AH1878" s="7" t="str">
        <f>IF(COUNTIF(Returns!$A$2:$A$1635,Orders!AG1878)&gt;0,"Returned","Not Returned")</f>
        <v>Not Returned</v>
      </c>
    </row>
    <row r="1879" spans="5:34" ht="12.75" customHeight="1" thickTop="1" thickBot="1" x14ac:dyDescent="0.3">
      <c r="E1879" s="9">
        <v>20350</v>
      </c>
      <c r="F1879" s="2" t="s">
        <v>37</v>
      </c>
      <c r="G1879" s="2">
        <v>0.06</v>
      </c>
      <c r="H1879" s="2">
        <v>1.7</v>
      </c>
      <c r="I1879" s="2">
        <v>1.99</v>
      </c>
      <c r="J1879" s="2">
        <v>3285</v>
      </c>
      <c r="K1879" s="7" t="str">
        <f>IF(COUNTIF(Table1[Customer ID],Table1[[#This Row],[Customer ID]])&gt;1,"Repeat Customer","One-Time Customer")</f>
        <v>Repeat Customer</v>
      </c>
      <c r="L1879" s="2" t="s">
        <v>2938</v>
      </c>
      <c r="M1879" s="2" t="s">
        <v>49</v>
      </c>
      <c r="N1879" s="2" t="s">
        <v>114</v>
      </c>
      <c r="O1879" s="2" t="s">
        <v>77</v>
      </c>
      <c r="P1879" s="2" t="s">
        <v>180</v>
      </c>
      <c r="Q1879" s="2" t="s">
        <v>51</v>
      </c>
      <c r="R1879" s="2" t="s">
        <v>814</v>
      </c>
      <c r="S1879" s="2">
        <v>0.51</v>
      </c>
      <c r="T1879" s="7">
        <f>Table1[[#This Row],[Profit]]/Table1[[#This Row],[Sales]]</f>
        <v>6.5902222222222226</v>
      </c>
      <c r="U1879" s="2" t="s">
        <v>33</v>
      </c>
      <c r="V1879" s="2" t="s">
        <v>136</v>
      </c>
      <c r="W1879" s="2" t="s">
        <v>137</v>
      </c>
      <c r="X1879" s="2" t="s">
        <v>2939</v>
      </c>
      <c r="Y1879" s="2">
        <v>20170</v>
      </c>
      <c r="Z1879" s="10">
        <v>42010</v>
      </c>
      <c r="AA1879" s="14" t="str">
        <f>TEXT(Table1[[#This Row],[Order Date]],"mmmm")</f>
        <v>January</v>
      </c>
      <c r="AB1879" s="8" t="str">
        <f>TEXT(Table1[[#This Row],[Order Date]],"yyyy")</f>
        <v>2015</v>
      </c>
      <c r="AC1879" s="10">
        <v>42011</v>
      </c>
      <c r="AD1879" s="2">
        <v>80.071200000000005</v>
      </c>
      <c r="AE1879" s="2">
        <v>7</v>
      </c>
      <c r="AF1879" s="2">
        <v>12.15</v>
      </c>
      <c r="AG1879" s="2">
        <v>90750</v>
      </c>
      <c r="AH1879" s="7" t="str">
        <f>IF(COUNTIF(Returns!$A$2:$A$1635,Orders!AG1879)&gt;0,"Returned","Not Returned")</f>
        <v>Not Returned</v>
      </c>
    </row>
    <row r="1880" spans="5:34" ht="12.75" customHeight="1" thickTop="1" thickBot="1" x14ac:dyDescent="0.3">
      <c r="E1880" s="11">
        <v>20351</v>
      </c>
      <c r="F1880" s="12" t="s">
        <v>37</v>
      </c>
      <c r="G1880" s="12">
        <v>0.01</v>
      </c>
      <c r="H1880" s="12">
        <v>30.98</v>
      </c>
      <c r="I1880" s="12">
        <v>5.09</v>
      </c>
      <c r="J1880" s="12">
        <v>3285</v>
      </c>
      <c r="K1880" s="7" t="str">
        <f>IF(COUNTIF(Table1[Customer ID],Table1[[#This Row],[Customer ID]])&gt;1,"Repeat Customer","One-Time Customer")</f>
        <v>Repeat Customer</v>
      </c>
      <c r="L1880" s="12" t="s">
        <v>2938</v>
      </c>
      <c r="M1880" s="12" t="s">
        <v>49</v>
      </c>
      <c r="N1880" s="12" t="s">
        <v>114</v>
      </c>
      <c r="O1880" s="12" t="s">
        <v>29</v>
      </c>
      <c r="P1880" s="12" t="s">
        <v>93</v>
      </c>
      <c r="Q1880" s="12" t="s">
        <v>59</v>
      </c>
      <c r="R1880" s="12" t="s">
        <v>2940</v>
      </c>
      <c r="S1880" s="12">
        <v>0.4</v>
      </c>
      <c r="T1880" s="7">
        <f>Table1[[#This Row],[Profit]]/Table1[[#This Row],[Sales]]</f>
        <v>3.1079883503224459</v>
      </c>
      <c r="U1880" s="12" t="s">
        <v>33</v>
      </c>
      <c r="V1880" s="12" t="s">
        <v>136</v>
      </c>
      <c r="W1880" s="12" t="s">
        <v>137</v>
      </c>
      <c r="X1880" s="12" t="s">
        <v>2939</v>
      </c>
      <c r="Y1880" s="12">
        <v>20170</v>
      </c>
      <c r="Z1880" s="13">
        <v>42010</v>
      </c>
      <c r="AA1880" s="14" t="str">
        <f>TEXT(Table1[[#This Row],[Order Date]],"mmmm")</f>
        <v>January</v>
      </c>
      <c r="AB1880" s="8" t="str">
        <f>TEXT(Table1[[#This Row],[Order Date]],"yyyy")</f>
        <v>2015</v>
      </c>
      <c r="AC1880" s="13">
        <v>42012</v>
      </c>
      <c r="AD1880" s="12">
        <v>896.40599999999995</v>
      </c>
      <c r="AE1880" s="12">
        <v>9</v>
      </c>
      <c r="AF1880" s="12">
        <v>288.42</v>
      </c>
      <c r="AG1880" s="12">
        <v>90750</v>
      </c>
      <c r="AH1880" s="7" t="str">
        <f>IF(COUNTIF(Returns!$A$2:$A$1635,Orders!AG1880)&gt;0,"Returned","Not Returned")</f>
        <v>Not Returned</v>
      </c>
    </row>
    <row r="1881" spans="5:34" ht="12.75" customHeight="1" thickTop="1" thickBot="1" x14ac:dyDescent="0.3">
      <c r="E1881" s="9">
        <v>21567</v>
      </c>
      <c r="F1881" s="2" t="s">
        <v>106</v>
      </c>
      <c r="G1881" s="2">
        <v>0.08</v>
      </c>
      <c r="H1881" s="2">
        <v>30.56</v>
      </c>
      <c r="I1881" s="2">
        <v>2.99</v>
      </c>
      <c r="J1881" s="2">
        <v>3287</v>
      </c>
      <c r="K1881" s="7" t="str">
        <f>IF(COUNTIF(Table1[Customer ID],Table1[[#This Row],[Customer ID]])&gt;1,"Repeat Customer","One-Time Customer")</f>
        <v>One-Time Customer</v>
      </c>
      <c r="L1881" s="2" t="s">
        <v>2941</v>
      </c>
      <c r="M1881" s="2" t="s">
        <v>49</v>
      </c>
      <c r="N1881" s="2" t="s">
        <v>58</v>
      </c>
      <c r="O1881" s="2" t="s">
        <v>29</v>
      </c>
      <c r="P1881" s="2" t="s">
        <v>109</v>
      </c>
      <c r="Q1881" s="2" t="s">
        <v>59</v>
      </c>
      <c r="R1881" s="2" t="s">
        <v>2580</v>
      </c>
      <c r="S1881" s="2">
        <v>0.35</v>
      </c>
      <c r="T1881" s="7">
        <f>Table1[[#This Row],[Profit]]/Table1[[#This Row],[Sales]]</f>
        <v>0.69</v>
      </c>
      <c r="U1881" s="2" t="s">
        <v>33</v>
      </c>
      <c r="V1881" s="2" t="s">
        <v>34</v>
      </c>
      <c r="W1881" s="2" t="s">
        <v>45</v>
      </c>
      <c r="X1881" s="2" t="s">
        <v>2942</v>
      </c>
      <c r="Y1881" s="2">
        <v>95746</v>
      </c>
      <c r="Z1881" s="10">
        <v>42149</v>
      </c>
      <c r="AA1881" s="14" t="str">
        <f>TEXT(Table1[[#This Row],[Order Date]],"mmmm")</f>
        <v>May</v>
      </c>
      <c r="AB1881" s="8" t="str">
        <f>TEXT(Table1[[#This Row],[Order Date]],"yyyy")</f>
        <v>2015</v>
      </c>
      <c r="AC1881" s="10">
        <v>42151</v>
      </c>
      <c r="AD1881" s="2">
        <v>352.87979999999999</v>
      </c>
      <c r="AE1881" s="2">
        <v>17</v>
      </c>
      <c r="AF1881" s="2">
        <v>511.42</v>
      </c>
      <c r="AG1881" s="2">
        <v>89897</v>
      </c>
      <c r="AH1881" s="7" t="str">
        <f>IF(COUNTIF(Returns!$A$2:$A$1635,Orders!AG1881)&gt;0,"Returned","Not Returned")</f>
        <v>Not Returned</v>
      </c>
    </row>
    <row r="1882" spans="5:34" ht="12.75" customHeight="1" thickTop="1" thickBot="1" x14ac:dyDescent="0.3">
      <c r="E1882" s="11">
        <v>23198</v>
      </c>
      <c r="F1882" s="12" t="s">
        <v>106</v>
      </c>
      <c r="G1882" s="12">
        <v>0.04</v>
      </c>
      <c r="H1882" s="12">
        <v>33.89</v>
      </c>
      <c r="I1882" s="12">
        <v>5.0999999999999996</v>
      </c>
      <c r="J1882" s="12">
        <v>3303</v>
      </c>
      <c r="K1882" s="7" t="str">
        <f>IF(COUNTIF(Table1[Customer ID],Table1[[#This Row],[Customer ID]])&gt;1,"Repeat Customer","One-Time Customer")</f>
        <v>One-Time Customer</v>
      </c>
      <c r="L1882" s="12" t="s">
        <v>2943</v>
      </c>
      <c r="M1882" s="12" t="s">
        <v>49</v>
      </c>
      <c r="N1882" s="12" t="s">
        <v>40</v>
      </c>
      <c r="O1882" s="12" t="s">
        <v>29</v>
      </c>
      <c r="P1882" s="12" t="s">
        <v>141</v>
      </c>
      <c r="Q1882" s="12" t="s">
        <v>59</v>
      </c>
      <c r="R1882" s="12" t="s">
        <v>2792</v>
      </c>
      <c r="S1882" s="12">
        <v>0.6</v>
      </c>
      <c r="T1882" s="7">
        <f>Table1[[#This Row],[Profit]]/Table1[[#This Row],[Sales]]</f>
        <v>0.34228468899521525</v>
      </c>
      <c r="U1882" s="12" t="s">
        <v>33</v>
      </c>
      <c r="V1882" s="12" t="s">
        <v>136</v>
      </c>
      <c r="W1882" s="12" t="s">
        <v>362</v>
      </c>
      <c r="X1882" s="12" t="s">
        <v>2944</v>
      </c>
      <c r="Y1882" s="12">
        <v>33461</v>
      </c>
      <c r="Z1882" s="13">
        <v>42011</v>
      </c>
      <c r="AA1882" s="14" t="str">
        <f>TEXT(Table1[[#This Row],[Order Date]],"mmmm")</f>
        <v>January</v>
      </c>
      <c r="AB1882" s="8" t="str">
        <f>TEXT(Table1[[#This Row],[Order Date]],"yyyy")</f>
        <v>2015</v>
      </c>
      <c r="AC1882" s="13">
        <v>42016</v>
      </c>
      <c r="AD1882" s="12">
        <v>68.675999999999988</v>
      </c>
      <c r="AE1882" s="12">
        <v>6</v>
      </c>
      <c r="AF1882" s="12">
        <v>200.64</v>
      </c>
      <c r="AG1882" s="12">
        <v>87795</v>
      </c>
      <c r="AH1882" s="7" t="str">
        <f>IF(COUNTIF(Returns!$A$2:$A$1635,Orders!AG1882)&gt;0,"Returned","Not Returned")</f>
        <v>Not Returned</v>
      </c>
    </row>
    <row r="1883" spans="5:34" ht="12.75" customHeight="1" thickTop="1" thickBot="1" x14ac:dyDescent="0.3">
      <c r="E1883" s="9">
        <v>20447</v>
      </c>
      <c r="F1883" s="2" t="s">
        <v>56</v>
      </c>
      <c r="G1883" s="2">
        <v>0.06</v>
      </c>
      <c r="H1883" s="2">
        <v>11.33</v>
      </c>
      <c r="I1883" s="2">
        <v>6.12</v>
      </c>
      <c r="J1883" s="2">
        <v>3306</v>
      </c>
      <c r="K1883" s="7" t="str">
        <f>IF(COUNTIF(Table1[Customer ID],Table1[[#This Row],[Customer ID]])&gt;1,"Repeat Customer","One-Time Customer")</f>
        <v>One-Time Customer</v>
      </c>
      <c r="L1883" s="2" t="s">
        <v>2945</v>
      </c>
      <c r="M1883" s="2" t="s">
        <v>49</v>
      </c>
      <c r="N1883" s="2" t="s">
        <v>58</v>
      </c>
      <c r="O1883" s="2" t="s">
        <v>29</v>
      </c>
      <c r="P1883" s="2" t="s">
        <v>257</v>
      </c>
      <c r="Q1883" s="2" t="s">
        <v>86</v>
      </c>
      <c r="R1883" s="2" t="s">
        <v>2149</v>
      </c>
      <c r="S1883" s="2">
        <v>0.42</v>
      </c>
      <c r="T1883" s="7">
        <f>Table1[[#This Row],[Profit]]/Table1[[#This Row],[Sales]]</f>
        <v>-0.9035187287173666</v>
      </c>
      <c r="U1883" s="2" t="s">
        <v>33</v>
      </c>
      <c r="V1883" s="2" t="s">
        <v>53</v>
      </c>
      <c r="W1883" s="2" t="s">
        <v>228</v>
      </c>
      <c r="X1883" s="2" t="s">
        <v>2946</v>
      </c>
      <c r="Y1883" s="2">
        <v>6320</v>
      </c>
      <c r="Z1883" s="10">
        <v>42095</v>
      </c>
      <c r="AA1883" s="14" t="str">
        <f>TEXT(Table1[[#This Row],[Order Date]],"mmmm")</f>
        <v>April</v>
      </c>
      <c r="AB1883" s="8" t="str">
        <f>TEXT(Table1[[#This Row],[Order Date]],"yyyy")</f>
        <v>2015</v>
      </c>
      <c r="AC1883" s="10">
        <v>42097</v>
      </c>
      <c r="AD1883" s="2">
        <v>-15.92</v>
      </c>
      <c r="AE1883" s="2">
        <v>1</v>
      </c>
      <c r="AF1883" s="2">
        <v>17.62</v>
      </c>
      <c r="AG1883" s="2">
        <v>90461</v>
      </c>
      <c r="AH1883" s="7" t="str">
        <f>IF(COUNTIF(Returns!$A$2:$A$1635,Orders!AG1883)&gt;0,"Returned","Not Returned")</f>
        <v>Not Returned</v>
      </c>
    </row>
    <row r="1884" spans="5:34" ht="12.75" customHeight="1" thickTop="1" thickBot="1" x14ac:dyDescent="0.3">
      <c r="E1884" s="11">
        <v>22732</v>
      </c>
      <c r="F1884" s="12" t="s">
        <v>106</v>
      </c>
      <c r="G1884" s="12">
        <v>7.0000000000000007E-2</v>
      </c>
      <c r="H1884" s="12">
        <v>16.739999999999998</v>
      </c>
      <c r="I1884" s="12">
        <v>7.04</v>
      </c>
      <c r="J1884" s="12">
        <v>3307</v>
      </c>
      <c r="K1884" s="7" t="str">
        <f>IF(COUNTIF(Table1[Customer ID],Table1[[#This Row],[Customer ID]])&gt;1,"Repeat Customer","One-Time Customer")</f>
        <v>One-Time Customer</v>
      </c>
      <c r="L1884" s="12" t="s">
        <v>2947</v>
      </c>
      <c r="M1884" s="12" t="s">
        <v>49</v>
      </c>
      <c r="N1884" s="12" t="s">
        <v>58</v>
      </c>
      <c r="O1884" s="12" t="s">
        <v>29</v>
      </c>
      <c r="P1884" s="12" t="s">
        <v>141</v>
      </c>
      <c r="Q1884" s="12" t="s">
        <v>59</v>
      </c>
      <c r="R1884" s="12" t="s">
        <v>2948</v>
      </c>
      <c r="S1884" s="12">
        <v>0.81</v>
      </c>
      <c r="T1884" s="7">
        <f>Table1[[#This Row],[Profit]]/Table1[[#This Row],[Sales]]</f>
        <v>-1.4172251178952595</v>
      </c>
      <c r="U1884" s="12" t="s">
        <v>33</v>
      </c>
      <c r="V1884" s="12" t="s">
        <v>53</v>
      </c>
      <c r="W1884" s="12" t="s">
        <v>193</v>
      </c>
      <c r="X1884" s="12" t="s">
        <v>2949</v>
      </c>
      <c r="Y1884" s="12">
        <v>1001</v>
      </c>
      <c r="Z1884" s="13">
        <v>42030</v>
      </c>
      <c r="AA1884" s="14" t="str">
        <f>TEXT(Table1[[#This Row],[Order Date]],"mmmm")</f>
        <v>January</v>
      </c>
      <c r="AB1884" s="8" t="str">
        <f>TEXT(Table1[[#This Row],[Order Date]],"yyyy")</f>
        <v>2015</v>
      </c>
      <c r="AC1884" s="13">
        <v>42037</v>
      </c>
      <c r="AD1884" s="12">
        <v>-114.2</v>
      </c>
      <c r="AE1884" s="12">
        <v>5</v>
      </c>
      <c r="AF1884" s="12">
        <v>80.58</v>
      </c>
      <c r="AG1884" s="12">
        <v>90462</v>
      </c>
      <c r="AH1884" s="7" t="str">
        <f>IF(COUNTIF(Returns!$A$2:$A$1635,Orders!AG1884)&gt;0,"Returned","Not Returned")</f>
        <v>Not Returned</v>
      </c>
    </row>
    <row r="1885" spans="5:34" ht="12.75" customHeight="1" thickTop="1" thickBot="1" x14ac:dyDescent="0.3">
      <c r="E1885" s="9">
        <v>23451</v>
      </c>
      <c r="F1885" s="2" t="s">
        <v>47</v>
      </c>
      <c r="G1885" s="2">
        <v>0.1</v>
      </c>
      <c r="H1885" s="2">
        <v>6.64</v>
      </c>
      <c r="I1885" s="2">
        <v>54.95</v>
      </c>
      <c r="J1885" s="2">
        <v>3309</v>
      </c>
      <c r="K1885" s="7" t="str">
        <f>IF(COUNTIF(Table1[Customer ID],Table1[[#This Row],[Customer ID]])&gt;1,"Repeat Customer","One-Time Customer")</f>
        <v>One-Time Customer</v>
      </c>
      <c r="L1885" s="2" t="s">
        <v>2950</v>
      </c>
      <c r="M1885" s="2" t="s">
        <v>49</v>
      </c>
      <c r="N1885" s="2" t="s">
        <v>58</v>
      </c>
      <c r="O1885" s="2" t="s">
        <v>41</v>
      </c>
      <c r="P1885" s="2" t="s">
        <v>50</v>
      </c>
      <c r="Q1885" s="2" t="s">
        <v>51</v>
      </c>
      <c r="R1885" s="2" t="s">
        <v>2951</v>
      </c>
      <c r="S1885" s="2">
        <v>0.37</v>
      </c>
      <c r="T1885" s="7">
        <f>Table1[[#This Row],[Profit]]/Table1[[#This Row],[Sales]]</f>
        <v>-0.98775187672856579</v>
      </c>
      <c r="U1885" s="2" t="s">
        <v>33</v>
      </c>
      <c r="V1885" s="2" t="s">
        <v>53</v>
      </c>
      <c r="W1885" s="2" t="s">
        <v>193</v>
      </c>
      <c r="X1885" s="2" t="s">
        <v>2952</v>
      </c>
      <c r="Y1885" s="2">
        <v>1760</v>
      </c>
      <c r="Z1885" s="10">
        <v>42087</v>
      </c>
      <c r="AA1885" s="14" t="str">
        <f>TEXT(Table1[[#This Row],[Order Date]],"mmmm")</f>
        <v>March</v>
      </c>
      <c r="AB1885" s="8" t="str">
        <f>TEXT(Table1[[#This Row],[Order Date]],"yyyy")</f>
        <v>2015</v>
      </c>
      <c r="AC1885" s="10">
        <v>42089</v>
      </c>
      <c r="AD1885" s="2">
        <v>-25</v>
      </c>
      <c r="AE1885" s="2">
        <v>4</v>
      </c>
      <c r="AF1885" s="2">
        <v>25.31</v>
      </c>
      <c r="AG1885" s="2">
        <v>90460</v>
      </c>
      <c r="AH1885" s="7" t="str">
        <f>IF(COUNTIF(Returns!$A$2:$A$1635,Orders!AG1885)&gt;0,"Returned","Not Returned")</f>
        <v>Not Returned</v>
      </c>
    </row>
    <row r="1886" spans="5:34" ht="12.75" customHeight="1" thickTop="1" thickBot="1" x14ac:dyDescent="0.3">
      <c r="E1886" s="11">
        <v>23452</v>
      </c>
      <c r="F1886" s="12" t="s">
        <v>47</v>
      </c>
      <c r="G1886" s="12">
        <v>0.05</v>
      </c>
      <c r="H1886" s="12">
        <v>90.48</v>
      </c>
      <c r="I1886" s="12">
        <v>19.989999999999998</v>
      </c>
      <c r="J1886" s="12">
        <v>3310</v>
      </c>
      <c r="K1886" s="7" t="str">
        <f>IF(COUNTIF(Table1[Customer ID],Table1[[#This Row],[Customer ID]])&gt;1,"Repeat Customer","One-Time Customer")</f>
        <v>One-Time Customer</v>
      </c>
      <c r="L1886" s="12" t="s">
        <v>2953</v>
      </c>
      <c r="M1886" s="12" t="s">
        <v>49</v>
      </c>
      <c r="N1886" s="12" t="s">
        <v>58</v>
      </c>
      <c r="O1886" s="12" t="s">
        <v>29</v>
      </c>
      <c r="P1886" s="12" t="s">
        <v>69</v>
      </c>
      <c r="Q1886" s="12" t="s">
        <v>59</v>
      </c>
      <c r="R1886" s="12" t="s">
        <v>1840</v>
      </c>
      <c r="S1886" s="12">
        <v>0.4</v>
      </c>
      <c r="T1886" s="7">
        <f>Table1[[#This Row],[Profit]]/Table1[[#This Row],[Sales]]</f>
        <v>0.69</v>
      </c>
      <c r="U1886" s="12" t="s">
        <v>33</v>
      </c>
      <c r="V1886" s="12" t="s">
        <v>53</v>
      </c>
      <c r="W1886" s="12" t="s">
        <v>193</v>
      </c>
      <c r="X1886" s="12" t="s">
        <v>2954</v>
      </c>
      <c r="Y1886" s="12">
        <v>2563</v>
      </c>
      <c r="Z1886" s="13">
        <v>42087</v>
      </c>
      <c r="AA1886" s="14" t="str">
        <f>TEXT(Table1[[#This Row],[Order Date]],"mmmm")</f>
        <v>March</v>
      </c>
      <c r="AB1886" s="8" t="str">
        <f>TEXT(Table1[[#This Row],[Order Date]],"yyyy")</f>
        <v>2015</v>
      </c>
      <c r="AC1886" s="13">
        <v>42088</v>
      </c>
      <c r="AD1886" s="12">
        <v>255.14819999999997</v>
      </c>
      <c r="AE1886" s="12">
        <v>4</v>
      </c>
      <c r="AF1886" s="12">
        <v>369.78</v>
      </c>
      <c r="AG1886" s="12">
        <v>90460</v>
      </c>
      <c r="AH1886" s="7" t="str">
        <f>IF(COUNTIF(Returns!$A$2:$A$1635,Orders!AG1886)&gt;0,"Returned","Not Returned")</f>
        <v>Not Returned</v>
      </c>
    </row>
    <row r="1887" spans="5:34" ht="12.75" customHeight="1" thickTop="1" thickBot="1" x14ac:dyDescent="0.3">
      <c r="E1887" s="9">
        <v>22734</v>
      </c>
      <c r="F1887" s="2" t="s">
        <v>106</v>
      </c>
      <c r="G1887" s="2">
        <v>0.06</v>
      </c>
      <c r="H1887" s="2">
        <v>6.45</v>
      </c>
      <c r="I1887" s="2">
        <v>1.34</v>
      </c>
      <c r="J1887" s="2">
        <v>3311</v>
      </c>
      <c r="K1887" s="7" t="str">
        <f>IF(COUNTIF(Table1[Customer ID],Table1[[#This Row],[Customer ID]])&gt;1,"Repeat Customer","One-Time Customer")</f>
        <v>One-Time Customer</v>
      </c>
      <c r="L1887" s="2" t="s">
        <v>2955</v>
      </c>
      <c r="M1887" s="2" t="s">
        <v>49</v>
      </c>
      <c r="N1887" s="2" t="s">
        <v>58</v>
      </c>
      <c r="O1887" s="2" t="s">
        <v>29</v>
      </c>
      <c r="P1887" s="2" t="s">
        <v>93</v>
      </c>
      <c r="Q1887" s="2" t="s">
        <v>31</v>
      </c>
      <c r="R1887" s="2" t="s">
        <v>2763</v>
      </c>
      <c r="S1887" s="2">
        <v>0.36</v>
      </c>
      <c r="T1887" s="7">
        <f>Table1[[#This Row],[Profit]]/Table1[[#This Row],[Sales]]</f>
        <v>0.69000000000000006</v>
      </c>
      <c r="U1887" s="2" t="s">
        <v>33</v>
      </c>
      <c r="V1887" s="2" t="s">
        <v>53</v>
      </c>
      <c r="W1887" s="2" t="s">
        <v>193</v>
      </c>
      <c r="X1887" s="2" t="s">
        <v>2482</v>
      </c>
      <c r="Y1887" s="2">
        <v>1890</v>
      </c>
      <c r="Z1887" s="10">
        <v>42030</v>
      </c>
      <c r="AA1887" s="14" t="str">
        <f>TEXT(Table1[[#This Row],[Order Date]],"mmmm")</f>
        <v>January</v>
      </c>
      <c r="AB1887" s="8" t="str">
        <f>TEXT(Table1[[#This Row],[Order Date]],"yyyy")</f>
        <v>2015</v>
      </c>
      <c r="AC1887" s="10">
        <v>42035</v>
      </c>
      <c r="AD1887" s="2">
        <v>39.426600000000001</v>
      </c>
      <c r="AE1887" s="2">
        <v>9</v>
      </c>
      <c r="AF1887" s="2">
        <v>57.14</v>
      </c>
      <c r="AG1887" s="2">
        <v>90462</v>
      </c>
      <c r="AH1887" s="7" t="str">
        <f>IF(COUNTIF(Returns!$A$2:$A$1635,Orders!AG1887)&gt;0,"Returned","Not Returned")</f>
        <v>Not Returned</v>
      </c>
    </row>
    <row r="1888" spans="5:34" ht="12.75" customHeight="1" thickTop="1" thickBot="1" x14ac:dyDescent="0.3">
      <c r="E1888" s="11">
        <v>22733</v>
      </c>
      <c r="F1888" s="12" t="s">
        <v>106</v>
      </c>
      <c r="G1888" s="12">
        <v>0.05</v>
      </c>
      <c r="H1888" s="12">
        <v>122.99</v>
      </c>
      <c r="I1888" s="12">
        <v>70.2</v>
      </c>
      <c r="J1888" s="12">
        <v>3314</v>
      </c>
      <c r="K1888" s="7" t="str">
        <f>IF(COUNTIF(Table1[Customer ID],Table1[[#This Row],[Customer ID]])&gt;1,"Repeat Customer","One-Time Customer")</f>
        <v>One-Time Customer</v>
      </c>
      <c r="L1888" s="12" t="s">
        <v>2956</v>
      </c>
      <c r="M1888" s="12" t="s">
        <v>39</v>
      </c>
      <c r="N1888" s="12" t="s">
        <v>58</v>
      </c>
      <c r="O1888" s="12" t="s">
        <v>41</v>
      </c>
      <c r="P1888" s="12" t="s">
        <v>42</v>
      </c>
      <c r="Q1888" s="12" t="s">
        <v>43</v>
      </c>
      <c r="R1888" s="12" t="s">
        <v>147</v>
      </c>
      <c r="S1888" s="12">
        <v>0.74</v>
      </c>
      <c r="T1888" s="7">
        <f>Table1[[#This Row],[Profit]]/Table1[[#This Row],[Sales]]</f>
        <v>-1.4493588328550502</v>
      </c>
      <c r="U1888" s="12" t="s">
        <v>33</v>
      </c>
      <c r="V1888" s="12" t="s">
        <v>53</v>
      </c>
      <c r="W1888" s="12" t="s">
        <v>54</v>
      </c>
      <c r="X1888" s="12" t="s">
        <v>273</v>
      </c>
      <c r="Y1888" s="12">
        <v>7024</v>
      </c>
      <c r="Z1888" s="13">
        <v>42030</v>
      </c>
      <c r="AA1888" s="14" t="str">
        <f>TEXT(Table1[[#This Row],[Order Date]],"mmmm")</f>
        <v>January</v>
      </c>
      <c r="AB1888" s="8" t="str">
        <f>TEXT(Table1[[#This Row],[Order Date]],"yyyy")</f>
        <v>2015</v>
      </c>
      <c r="AC1888" s="13">
        <v>42034</v>
      </c>
      <c r="AD1888" s="12">
        <v>-722.23</v>
      </c>
      <c r="AE1888" s="12">
        <v>4</v>
      </c>
      <c r="AF1888" s="12">
        <v>498.31</v>
      </c>
      <c r="AG1888" s="12">
        <v>90462</v>
      </c>
      <c r="AH1888" s="7" t="str">
        <f>IF(COUNTIF(Returns!$A$2:$A$1635,Orders!AG1888)&gt;0,"Returned","Not Returned")</f>
        <v>Not Returned</v>
      </c>
    </row>
    <row r="1889" spans="5:34" ht="12.75" customHeight="1" thickTop="1" thickBot="1" x14ac:dyDescent="0.3">
      <c r="E1889" s="9">
        <v>19422</v>
      </c>
      <c r="F1889" s="2" t="s">
        <v>106</v>
      </c>
      <c r="G1889" s="2">
        <v>0.03</v>
      </c>
      <c r="H1889" s="2">
        <v>20.98</v>
      </c>
      <c r="I1889" s="2">
        <v>1.49</v>
      </c>
      <c r="J1889" s="2">
        <v>3319</v>
      </c>
      <c r="K1889" s="7" t="str">
        <f>IF(COUNTIF(Table1[Customer ID],Table1[[#This Row],[Customer ID]])&gt;1,"Repeat Customer","One-Time Customer")</f>
        <v>One-Time Customer</v>
      </c>
      <c r="L1889" s="2" t="s">
        <v>2957</v>
      </c>
      <c r="M1889" s="2" t="s">
        <v>49</v>
      </c>
      <c r="N1889" s="2" t="s">
        <v>58</v>
      </c>
      <c r="O1889" s="2" t="s">
        <v>29</v>
      </c>
      <c r="P1889" s="2" t="s">
        <v>109</v>
      </c>
      <c r="Q1889" s="2" t="s">
        <v>59</v>
      </c>
      <c r="R1889" s="2" t="s">
        <v>1546</v>
      </c>
      <c r="S1889" s="2">
        <v>0.35</v>
      </c>
      <c r="T1889" s="7">
        <f>Table1[[#This Row],[Profit]]/Table1[[#This Row],[Sales]]</f>
        <v>6.9591822543633955E-2</v>
      </c>
      <c r="U1889" s="2" t="s">
        <v>33</v>
      </c>
      <c r="V1889" s="2" t="s">
        <v>136</v>
      </c>
      <c r="W1889" s="2" t="s">
        <v>244</v>
      </c>
      <c r="X1889" s="2" t="s">
        <v>2894</v>
      </c>
      <c r="Y1889" s="2">
        <v>37075</v>
      </c>
      <c r="Z1889" s="10">
        <v>42145</v>
      </c>
      <c r="AA1889" s="14" t="str">
        <f>TEXT(Table1[[#This Row],[Order Date]],"mmmm")</f>
        <v>May</v>
      </c>
      <c r="AB1889" s="8" t="str">
        <f>TEXT(Table1[[#This Row],[Order Date]],"yyyy")</f>
        <v>2015</v>
      </c>
      <c r="AC1889" s="10">
        <v>42145</v>
      </c>
      <c r="AD1889" s="2">
        <v>30.023999999999997</v>
      </c>
      <c r="AE1889" s="2">
        <v>20</v>
      </c>
      <c r="AF1889" s="2">
        <v>431.43</v>
      </c>
      <c r="AG1889" s="2">
        <v>90104</v>
      </c>
      <c r="AH1889" s="7" t="str">
        <f>IF(COUNTIF(Returns!$A$2:$A$1635,Orders!AG1889)&gt;0,"Returned","Not Returned")</f>
        <v>Not Returned</v>
      </c>
    </row>
    <row r="1890" spans="5:34" ht="12.75" customHeight="1" thickTop="1" thickBot="1" x14ac:dyDescent="0.3">
      <c r="E1890" s="11">
        <v>20203</v>
      </c>
      <c r="F1890" s="12" t="s">
        <v>37</v>
      </c>
      <c r="G1890" s="12">
        <v>0.08</v>
      </c>
      <c r="H1890" s="12">
        <v>3.28</v>
      </c>
      <c r="I1890" s="12">
        <v>3.97</v>
      </c>
      <c r="J1890" s="12">
        <v>3320</v>
      </c>
      <c r="K1890" s="7" t="str">
        <f>IF(COUNTIF(Table1[Customer ID],Table1[[#This Row],[Customer ID]])&gt;1,"Repeat Customer","One-Time Customer")</f>
        <v>Repeat Customer</v>
      </c>
      <c r="L1890" s="12" t="s">
        <v>2958</v>
      </c>
      <c r="M1890" s="12" t="s">
        <v>49</v>
      </c>
      <c r="N1890" s="12" t="s">
        <v>58</v>
      </c>
      <c r="O1890" s="12" t="s">
        <v>29</v>
      </c>
      <c r="P1890" s="12" t="s">
        <v>30</v>
      </c>
      <c r="Q1890" s="12" t="s">
        <v>31</v>
      </c>
      <c r="R1890" s="12" t="s">
        <v>1793</v>
      </c>
      <c r="S1890" s="12">
        <v>0.56000000000000005</v>
      </c>
      <c r="T1890" s="7">
        <f>Table1[[#This Row],[Profit]]/Table1[[#This Row],[Sales]]</f>
        <v>7.4528301886793036E-3</v>
      </c>
      <c r="U1890" s="12" t="s">
        <v>33</v>
      </c>
      <c r="V1890" s="12" t="s">
        <v>136</v>
      </c>
      <c r="W1890" s="12" t="s">
        <v>244</v>
      </c>
      <c r="X1890" s="12" t="s">
        <v>1644</v>
      </c>
      <c r="Y1890" s="12">
        <v>38301</v>
      </c>
      <c r="Z1890" s="13">
        <v>42121</v>
      </c>
      <c r="AA1890" s="14" t="str">
        <f>TEXT(Table1[[#This Row],[Order Date]],"mmmm")</f>
        <v>April</v>
      </c>
      <c r="AB1890" s="8" t="str">
        <f>TEXT(Table1[[#This Row],[Order Date]],"yyyy")</f>
        <v>2015</v>
      </c>
      <c r="AC1890" s="13">
        <v>42122</v>
      </c>
      <c r="AD1890" s="12">
        <v>0.42660000000000337</v>
      </c>
      <c r="AE1890" s="12">
        <v>18</v>
      </c>
      <c r="AF1890" s="12">
        <v>57.24</v>
      </c>
      <c r="AG1890" s="12">
        <v>90103</v>
      </c>
      <c r="AH1890" s="7" t="str">
        <f>IF(COUNTIF(Returns!$A$2:$A$1635,Orders!AG1890)&gt;0,"Returned","Not Returned")</f>
        <v>Not Returned</v>
      </c>
    </row>
    <row r="1891" spans="5:34" ht="12.75" customHeight="1" thickTop="1" thickBot="1" x14ac:dyDescent="0.3">
      <c r="E1891" s="9">
        <v>20204</v>
      </c>
      <c r="F1891" s="2" t="s">
        <v>37</v>
      </c>
      <c r="G1891" s="2">
        <v>0.09</v>
      </c>
      <c r="H1891" s="2">
        <v>40.97</v>
      </c>
      <c r="I1891" s="2">
        <v>8.99</v>
      </c>
      <c r="J1891" s="2">
        <v>3320</v>
      </c>
      <c r="K1891" s="7" t="str">
        <f>IF(COUNTIF(Table1[Customer ID],Table1[[#This Row],[Customer ID]])&gt;1,"Repeat Customer","One-Time Customer")</f>
        <v>Repeat Customer</v>
      </c>
      <c r="L1891" s="2" t="s">
        <v>2958</v>
      </c>
      <c r="M1891" s="2" t="s">
        <v>27</v>
      </c>
      <c r="N1891" s="2" t="s">
        <v>58</v>
      </c>
      <c r="O1891" s="2" t="s">
        <v>29</v>
      </c>
      <c r="P1891" s="2" t="s">
        <v>30</v>
      </c>
      <c r="Q1891" s="2" t="s">
        <v>51</v>
      </c>
      <c r="R1891" s="2" t="s">
        <v>2445</v>
      </c>
      <c r="S1891" s="2">
        <v>0.59</v>
      </c>
      <c r="T1891" s="7">
        <f>Table1[[#This Row],[Profit]]/Table1[[#This Row],[Sales]]</f>
        <v>8.0291014914514361E-2</v>
      </c>
      <c r="U1891" s="2" t="s">
        <v>33</v>
      </c>
      <c r="V1891" s="2" t="s">
        <v>136</v>
      </c>
      <c r="W1891" s="2" t="s">
        <v>244</v>
      </c>
      <c r="X1891" s="2" t="s">
        <v>1644</v>
      </c>
      <c r="Y1891" s="2">
        <v>38301</v>
      </c>
      <c r="Z1891" s="10">
        <v>42121</v>
      </c>
      <c r="AA1891" s="14" t="str">
        <f>TEXT(Table1[[#This Row],[Order Date]],"mmmm")</f>
        <v>April</v>
      </c>
      <c r="AB1891" s="8" t="str">
        <f>TEXT(Table1[[#This Row],[Order Date]],"yyyy")</f>
        <v>2015</v>
      </c>
      <c r="AC1891" s="10">
        <v>42123</v>
      </c>
      <c r="AD1891" s="2">
        <v>66.215999999999994</v>
      </c>
      <c r="AE1891" s="2">
        <v>22</v>
      </c>
      <c r="AF1891" s="2">
        <v>824.7</v>
      </c>
      <c r="AG1891" s="2">
        <v>90103</v>
      </c>
      <c r="AH1891" s="7" t="str">
        <f>IF(COUNTIF(Returns!$A$2:$A$1635,Orders!AG1891)&gt;0,"Returned","Not Returned")</f>
        <v>Not Returned</v>
      </c>
    </row>
    <row r="1892" spans="5:34" ht="13.8" thickTop="1" thickBot="1" x14ac:dyDescent="0.3">
      <c r="E1892" s="11">
        <v>25330</v>
      </c>
      <c r="F1892" s="12" t="s">
        <v>56</v>
      </c>
      <c r="G1892" s="12">
        <v>0.05</v>
      </c>
      <c r="H1892" s="12">
        <v>6.48</v>
      </c>
      <c r="I1892" s="12">
        <v>8.19</v>
      </c>
      <c r="J1892" s="12">
        <v>3324</v>
      </c>
      <c r="K1892" s="7" t="str">
        <f>IF(COUNTIF(Table1[Customer ID],Table1[[#This Row],[Customer ID]])&gt;1,"Repeat Customer","One-Time Customer")</f>
        <v>One-Time Customer</v>
      </c>
      <c r="L1892" s="12" t="s">
        <v>2959</v>
      </c>
      <c r="M1892" s="12" t="s">
        <v>49</v>
      </c>
      <c r="N1892" s="12" t="s">
        <v>114</v>
      </c>
      <c r="O1892" s="12" t="s">
        <v>29</v>
      </c>
      <c r="P1892" s="12" t="s">
        <v>93</v>
      </c>
      <c r="Q1892" s="12" t="s">
        <v>59</v>
      </c>
      <c r="R1892" s="12" t="s">
        <v>2556</v>
      </c>
      <c r="S1892" s="12">
        <v>0.37</v>
      </c>
      <c r="T1892" s="7">
        <f>Table1[[#This Row],[Profit]]/Table1[[#This Row],[Sales]]</f>
        <v>-2.8064957264957267</v>
      </c>
      <c r="U1892" s="12" t="s">
        <v>33</v>
      </c>
      <c r="V1892" s="12" t="s">
        <v>34</v>
      </c>
      <c r="W1892" s="12" t="s">
        <v>378</v>
      </c>
      <c r="X1892" s="12" t="s">
        <v>2960</v>
      </c>
      <c r="Y1892" s="12">
        <v>85335</v>
      </c>
      <c r="Z1892" s="13">
        <v>42047</v>
      </c>
      <c r="AA1892" s="14" t="str">
        <f>TEXT(Table1[[#This Row],[Order Date]],"mmmm")</f>
        <v>February</v>
      </c>
      <c r="AB1892" s="8" t="str">
        <f>TEXT(Table1[[#This Row],[Order Date]],"yyyy")</f>
        <v>2015</v>
      </c>
      <c r="AC1892" s="13">
        <v>42050</v>
      </c>
      <c r="AD1892" s="12">
        <v>-164.18</v>
      </c>
      <c r="AE1892" s="12">
        <v>9</v>
      </c>
      <c r="AF1892" s="12">
        <v>58.5</v>
      </c>
      <c r="AG1892" s="12">
        <v>90985</v>
      </c>
      <c r="AH1892" s="7" t="str">
        <f>IF(COUNTIF(Returns!$A$2:$A$1635,Orders!AG1892)&gt;0,"Returned","Not Returned")</f>
        <v>Not Returned</v>
      </c>
    </row>
    <row r="1893" spans="5:34" ht="12.75" customHeight="1" thickTop="1" thickBot="1" x14ac:dyDescent="0.3">
      <c r="E1893" s="9">
        <v>20488</v>
      </c>
      <c r="F1893" s="2" t="s">
        <v>106</v>
      </c>
      <c r="G1893" s="2">
        <v>0</v>
      </c>
      <c r="H1893" s="2">
        <v>8.74</v>
      </c>
      <c r="I1893" s="2">
        <v>8.2899999999999991</v>
      </c>
      <c r="J1893" s="2">
        <v>3325</v>
      </c>
      <c r="K1893" s="7" t="str">
        <f>IF(COUNTIF(Table1[Customer ID],Table1[[#This Row],[Customer ID]])&gt;1,"Repeat Customer","One-Time Customer")</f>
        <v>Repeat Customer</v>
      </c>
      <c r="L1893" s="2" t="s">
        <v>2961</v>
      </c>
      <c r="M1893" s="2" t="s">
        <v>49</v>
      </c>
      <c r="N1893" s="2" t="s">
        <v>114</v>
      </c>
      <c r="O1893" s="2" t="s">
        <v>29</v>
      </c>
      <c r="P1893" s="2" t="s">
        <v>69</v>
      </c>
      <c r="Q1893" s="2" t="s">
        <v>59</v>
      </c>
      <c r="R1893" s="2" t="s">
        <v>1482</v>
      </c>
      <c r="S1893" s="2">
        <v>0.38</v>
      </c>
      <c r="T1893" s="7">
        <f>Table1[[#This Row],[Profit]]/Table1[[#This Row],[Sales]]</f>
        <v>-0.60325178544294178</v>
      </c>
      <c r="U1893" s="2" t="s">
        <v>33</v>
      </c>
      <c r="V1893" s="2" t="s">
        <v>34</v>
      </c>
      <c r="W1893" s="2" t="s">
        <v>102</v>
      </c>
      <c r="X1893" s="2" t="s">
        <v>1393</v>
      </c>
      <c r="Y1893" s="2">
        <v>97420</v>
      </c>
      <c r="Z1893" s="10">
        <v>42179</v>
      </c>
      <c r="AA1893" s="14" t="str">
        <f>TEXT(Table1[[#This Row],[Order Date]],"mmmm")</f>
        <v>June</v>
      </c>
      <c r="AB1893" s="8" t="str">
        <f>TEXT(Table1[[#This Row],[Order Date]],"yyyy")</f>
        <v>2015</v>
      </c>
      <c r="AC1893" s="10">
        <v>42181</v>
      </c>
      <c r="AD1893" s="2">
        <v>-79.400000000000006</v>
      </c>
      <c r="AE1893" s="2">
        <v>14</v>
      </c>
      <c r="AF1893" s="2">
        <v>131.62</v>
      </c>
      <c r="AG1893" s="2">
        <v>90986</v>
      </c>
      <c r="AH1893" s="7" t="str">
        <f>IF(COUNTIF(Returns!$A$2:$A$1635,Orders!AG1893)&gt;0,"Returned","Not Returned")</f>
        <v>Not Returned</v>
      </c>
    </row>
    <row r="1894" spans="5:34" ht="12.75" customHeight="1" thickTop="1" thickBot="1" x14ac:dyDescent="0.3">
      <c r="E1894" s="11">
        <v>23476</v>
      </c>
      <c r="F1894" s="12" t="s">
        <v>47</v>
      </c>
      <c r="G1894" s="12">
        <v>7.0000000000000007E-2</v>
      </c>
      <c r="H1894" s="12">
        <v>5.58</v>
      </c>
      <c r="I1894" s="12">
        <v>1.99</v>
      </c>
      <c r="J1894" s="12">
        <v>3325</v>
      </c>
      <c r="K1894" s="7" t="str">
        <f>IF(COUNTIF(Table1[Customer ID],Table1[[#This Row],[Customer ID]])&gt;1,"Repeat Customer","One-Time Customer")</f>
        <v>Repeat Customer</v>
      </c>
      <c r="L1894" s="12" t="s">
        <v>2961</v>
      </c>
      <c r="M1894" s="12" t="s">
        <v>49</v>
      </c>
      <c r="N1894" s="12" t="s">
        <v>114</v>
      </c>
      <c r="O1894" s="12" t="s">
        <v>29</v>
      </c>
      <c r="P1894" s="12" t="s">
        <v>30</v>
      </c>
      <c r="Q1894" s="12" t="s">
        <v>31</v>
      </c>
      <c r="R1894" s="12" t="s">
        <v>2962</v>
      </c>
      <c r="S1894" s="12">
        <v>0.46</v>
      </c>
      <c r="T1894" s="7">
        <f>Table1[[#This Row],[Profit]]/Table1[[#This Row],[Sales]]</f>
        <v>0.18974147867610736</v>
      </c>
      <c r="U1894" s="12" t="s">
        <v>33</v>
      </c>
      <c r="V1894" s="12" t="s">
        <v>34</v>
      </c>
      <c r="W1894" s="12" t="s">
        <v>102</v>
      </c>
      <c r="X1894" s="12" t="s">
        <v>1393</v>
      </c>
      <c r="Y1894" s="12">
        <v>97420</v>
      </c>
      <c r="Z1894" s="13">
        <v>42118</v>
      </c>
      <c r="AA1894" s="14" t="str">
        <f>TEXT(Table1[[#This Row],[Order Date]],"mmmm")</f>
        <v>April</v>
      </c>
      <c r="AB1894" s="8" t="str">
        <f>TEXT(Table1[[#This Row],[Order Date]],"yyyy")</f>
        <v>2015</v>
      </c>
      <c r="AC1894" s="13">
        <v>42120</v>
      </c>
      <c r="AD1894" s="12">
        <v>23.045999999999999</v>
      </c>
      <c r="AE1894" s="12">
        <v>23</v>
      </c>
      <c r="AF1894" s="12">
        <v>121.46</v>
      </c>
      <c r="AG1894" s="12">
        <v>90987</v>
      </c>
      <c r="AH1894" s="7" t="str">
        <f>IF(COUNTIF(Returns!$A$2:$A$1635,Orders!AG1894)&gt;0,"Returned","Not Returned")</f>
        <v>Not Returned</v>
      </c>
    </row>
    <row r="1895" spans="5:34" ht="12.75" customHeight="1" thickTop="1" thickBot="1" x14ac:dyDescent="0.3">
      <c r="E1895" s="9">
        <v>18259</v>
      </c>
      <c r="F1895" s="2" t="s">
        <v>37</v>
      </c>
      <c r="G1895" s="2">
        <v>0.06</v>
      </c>
      <c r="H1895" s="2">
        <v>113.98</v>
      </c>
      <c r="I1895" s="2">
        <v>30</v>
      </c>
      <c r="J1895" s="2">
        <v>3327</v>
      </c>
      <c r="K1895" s="7" t="str">
        <f>IF(COUNTIF(Table1[Customer ID],Table1[[#This Row],[Customer ID]])&gt;1,"Repeat Customer","One-Time Customer")</f>
        <v>Repeat Customer</v>
      </c>
      <c r="L1895" s="2" t="s">
        <v>2963</v>
      </c>
      <c r="M1895" s="2" t="s">
        <v>39</v>
      </c>
      <c r="N1895" s="2" t="s">
        <v>58</v>
      </c>
      <c r="O1895" s="2" t="s">
        <v>41</v>
      </c>
      <c r="P1895" s="2" t="s">
        <v>42</v>
      </c>
      <c r="Q1895" s="2" t="s">
        <v>43</v>
      </c>
      <c r="R1895" s="2" t="s">
        <v>2964</v>
      </c>
      <c r="S1895" s="2">
        <v>0.69</v>
      </c>
      <c r="T1895" s="7">
        <f>Table1[[#This Row],[Profit]]/Table1[[#This Row],[Sales]]</f>
        <v>-0.35744370191497726</v>
      </c>
      <c r="U1895" s="2" t="s">
        <v>33</v>
      </c>
      <c r="V1895" s="2" t="s">
        <v>61</v>
      </c>
      <c r="W1895" s="2" t="s">
        <v>300</v>
      </c>
      <c r="X1895" s="2" t="s">
        <v>2722</v>
      </c>
      <c r="Y1895" s="2">
        <v>48060</v>
      </c>
      <c r="Z1895" s="10">
        <v>42069</v>
      </c>
      <c r="AA1895" s="14" t="str">
        <f>TEXT(Table1[[#This Row],[Order Date]],"mmmm")</f>
        <v>March</v>
      </c>
      <c r="AB1895" s="8" t="str">
        <f>TEXT(Table1[[#This Row],[Order Date]],"yyyy")</f>
        <v>2015</v>
      </c>
      <c r="AC1895" s="10">
        <v>42071</v>
      </c>
      <c r="AD1895" s="2">
        <v>-127.3</v>
      </c>
      <c r="AE1895" s="2">
        <v>3</v>
      </c>
      <c r="AF1895" s="2">
        <v>356.14</v>
      </c>
      <c r="AG1895" s="2">
        <v>87272</v>
      </c>
      <c r="AH1895" s="7" t="str">
        <f>IF(COUNTIF(Returns!$A$2:$A$1635,Orders!AG1895)&gt;0,"Returned","Not Returned")</f>
        <v>Not Returned</v>
      </c>
    </row>
    <row r="1896" spans="5:34" ht="12.75" customHeight="1" thickTop="1" thickBot="1" x14ac:dyDescent="0.3">
      <c r="E1896" s="11">
        <v>18260</v>
      </c>
      <c r="F1896" s="12" t="s">
        <v>37</v>
      </c>
      <c r="G1896" s="12">
        <v>0.05</v>
      </c>
      <c r="H1896" s="12">
        <v>6.48</v>
      </c>
      <c r="I1896" s="12">
        <v>6.86</v>
      </c>
      <c r="J1896" s="12">
        <v>3327</v>
      </c>
      <c r="K1896" s="7" t="str">
        <f>IF(COUNTIF(Table1[Customer ID],Table1[[#This Row],[Customer ID]])&gt;1,"Repeat Customer","One-Time Customer")</f>
        <v>Repeat Customer</v>
      </c>
      <c r="L1896" s="12" t="s">
        <v>2963</v>
      </c>
      <c r="M1896" s="12" t="s">
        <v>49</v>
      </c>
      <c r="N1896" s="12" t="s">
        <v>58</v>
      </c>
      <c r="O1896" s="12" t="s">
        <v>29</v>
      </c>
      <c r="P1896" s="12" t="s">
        <v>93</v>
      </c>
      <c r="Q1896" s="12" t="s">
        <v>59</v>
      </c>
      <c r="R1896" s="12" t="s">
        <v>929</v>
      </c>
      <c r="S1896" s="12">
        <v>0.37</v>
      </c>
      <c r="T1896" s="7">
        <f>Table1[[#This Row],[Profit]]/Table1[[#This Row],[Sales]]</f>
        <v>-1.9486706056129988</v>
      </c>
      <c r="U1896" s="12" t="s">
        <v>33</v>
      </c>
      <c r="V1896" s="12" t="s">
        <v>61</v>
      </c>
      <c r="W1896" s="12" t="s">
        <v>300</v>
      </c>
      <c r="X1896" s="12" t="s">
        <v>2722</v>
      </c>
      <c r="Y1896" s="12">
        <v>48060</v>
      </c>
      <c r="Z1896" s="13">
        <v>42069</v>
      </c>
      <c r="AA1896" s="14" t="str">
        <f>TEXT(Table1[[#This Row],[Order Date]],"mmmm")</f>
        <v>March</v>
      </c>
      <c r="AB1896" s="8" t="str">
        <f>TEXT(Table1[[#This Row],[Order Date]],"yyyy")</f>
        <v>2015</v>
      </c>
      <c r="AC1896" s="13">
        <v>42071</v>
      </c>
      <c r="AD1896" s="12">
        <v>-52.77</v>
      </c>
      <c r="AE1896" s="12">
        <v>4</v>
      </c>
      <c r="AF1896" s="12">
        <v>27.08</v>
      </c>
      <c r="AG1896" s="12">
        <v>87272</v>
      </c>
      <c r="AH1896" s="7" t="str">
        <f>IF(COUNTIF(Returns!$A$2:$A$1635,Orders!AG1896)&gt;0,"Returned","Not Returned")</f>
        <v>Not Returned</v>
      </c>
    </row>
    <row r="1897" spans="5:34" ht="12.75" customHeight="1" thickTop="1" thickBot="1" x14ac:dyDescent="0.3">
      <c r="E1897" s="9">
        <v>21588</v>
      </c>
      <c r="F1897" s="2" t="s">
        <v>56</v>
      </c>
      <c r="G1897" s="2">
        <v>0.09</v>
      </c>
      <c r="H1897" s="2">
        <v>5.98</v>
      </c>
      <c r="I1897" s="2">
        <v>4.6900000000000004</v>
      </c>
      <c r="J1897" s="2">
        <v>3331</v>
      </c>
      <c r="K1897" s="7" t="str">
        <f>IF(COUNTIF(Table1[Customer ID],Table1[[#This Row],[Customer ID]])&gt;1,"Repeat Customer","One-Time Customer")</f>
        <v>Repeat Customer</v>
      </c>
      <c r="L1897" s="2" t="s">
        <v>2965</v>
      </c>
      <c r="M1897" s="2" t="s">
        <v>49</v>
      </c>
      <c r="N1897" s="2" t="s">
        <v>28</v>
      </c>
      <c r="O1897" s="2" t="s">
        <v>29</v>
      </c>
      <c r="P1897" s="2" t="s">
        <v>141</v>
      </c>
      <c r="Q1897" s="2" t="s">
        <v>59</v>
      </c>
      <c r="R1897" s="2" t="s">
        <v>1403</v>
      </c>
      <c r="S1897" s="2">
        <v>0.68</v>
      </c>
      <c r="T1897" s="7">
        <f>Table1[[#This Row],[Profit]]/Table1[[#This Row],[Sales]]</f>
        <v>-11.86232649962035</v>
      </c>
      <c r="U1897" s="2" t="s">
        <v>33</v>
      </c>
      <c r="V1897" s="2" t="s">
        <v>136</v>
      </c>
      <c r="W1897" s="2" t="s">
        <v>362</v>
      </c>
      <c r="X1897" s="2" t="s">
        <v>2966</v>
      </c>
      <c r="Y1897" s="2">
        <v>32174</v>
      </c>
      <c r="Z1897" s="10">
        <v>42009</v>
      </c>
      <c r="AA1897" s="14" t="str">
        <f>TEXT(Table1[[#This Row],[Order Date]],"mmmm")</f>
        <v>January</v>
      </c>
      <c r="AB1897" s="8" t="str">
        <f>TEXT(Table1[[#This Row],[Order Date]],"yyyy")</f>
        <v>2015</v>
      </c>
      <c r="AC1897" s="10">
        <v>42010</v>
      </c>
      <c r="AD1897" s="2">
        <v>-781.13419999999996</v>
      </c>
      <c r="AE1897" s="2">
        <v>11</v>
      </c>
      <c r="AF1897" s="2">
        <v>65.849999999999994</v>
      </c>
      <c r="AG1897" s="2">
        <v>86283</v>
      </c>
      <c r="AH1897" s="7" t="str">
        <f>IF(COUNTIF(Returns!$A$2:$A$1635,Orders!AG1897)&gt;0,"Returned","Not Returned")</f>
        <v>Not Returned</v>
      </c>
    </row>
    <row r="1898" spans="5:34" ht="12.75" customHeight="1" thickTop="1" thickBot="1" x14ac:dyDescent="0.3">
      <c r="E1898" s="11">
        <v>23294</v>
      </c>
      <c r="F1898" s="12" t="s">
        <v>37</v>
      </c>
      <c r="G1898" s="12">
        <v>0.02</v>
      </c>
      <c r="H1898" s="12">
        <v>4</v>
      </c>
      <c r="I1898" s="12">
        <v>1.3</v>
      </c>
      <c r="J1898" s="12">
        <v>3331</v>
      </c>
      <c r="K1898" s="7" t="str">
        <f>IF(COUNTIF(Table1[Customer ID],Table1[[#This Row],[Customer ID]])&gt;1,"Repeat Customer","One-Time Customer")</f>
        <v>Repeat Customer</v>
      </c>
      <c r="L1898" s="12" t="s">
        <v>2965</v>
      </c>
      <c r="M1898" s="12" t="s">
        <v>49</v>
      </c>
      <c r="N1898" s="12" t="s">
        <v>28</v>
      </c>
      <c r="O1898" s="12" t="s">
        <v>29</v>
      </c>
      <c r="P1898" s="12" t="s">
        <v>93</v>
      </c>
      <c r="Q1898" s="12" t="s">
        <v>31</v>
      </c>
      <c r="R1898" s="12" t="s">
        <v>204</v>
      </c>
      <c r="S1898" s="12">
        <v>0.37</v>
      </c>
      <c r="T1898" s="7">
        <f>Table1[[#This Row],[Profit]]/Table1[[#This Row],[Sales]]</f>
        <v>-0.45939656872411749</v>
      </c>
      <c r="U1898" s="12" t="s">
        <v>33</v>
      </c>
      <c r="V1898" s="12" t="s">
        <v>136</v>
      </c>
      <c r="W1898" s="12" t="s">
        <v>362</v>
      </c>
      <c r="X1898" s="12" t="s">
        <v>2966</v>
      </c>
      <c r="Y1898" s="12">
        <v>32174</v>
      </c>
      <c r="Z1898" s="13">
        <v>42013</v>
      </c>
      <c r="AA1898" s="14" t="str">
        <f>TEXT(Table1[[#This Row],[Order Date]],"mmmm")</f>
        <v>January</v>
      </c>
      <c r="AB1898" s="8" t="str">
        <f>TEXT(Table1[[#This Row],[Order Date]],"yyyy")</f>
        <v>2015</v>
      </c>
      <c r="AC1898" s="13">
        <v>42013</v>
      </c>
      <c r="AD1898" s="12">
        <v>-23.295999999999999</v>
      </c>
      <c r="AE1898" s="12">
        <v>12</v>
      </c>
      <c r="AF1898" s="12">
        <v>50.71</v>
      </c>
      <c r="AG1898" s="12">
        <v>86284</v>
      </c>
      <c r="AH1898" s="7" t="str">
        <f>IF(COUNTIF(Returns!$A$2:$A$1635,Orders!AG1898)&gt;0,"Returned","Not Returned")</f>
        <v>Not Returned</v>
      </c>
    </row>
    <row r="1899" spans="5:34" ht="12.75" customHeight="1" thickTop="1" thickBot="1" x14ac:dyDescent="0.3">
      <c r="E1899" s="9">
        <v>21429</v>
      </c>
      <c r="F1899" s="2" t="s">
        <v>25</v>
      </c>
      <c r="G1899" s="2">
        <v>0.08</v>
      </c>
      <c r="H1899" s="2">
        <v>6.48</v>
      </c>
      <c r="I1899" s="2">
        <v>8.4</v>
      </c>
      <c r="J1899" s="2">
        <v>3338</v>
      </c>
      <c r="K1899" s="7" t="str">
        <f>IF(COUNTIF(Table1[Customer ID],Table1[[#This Row],[Customer ID]])&gt;1,"Repeat Customer","One-Time Customer")</f>
        <v>One-Time Customer</v>
      </c>
      <c r="L1899" s="2" t="s">
        <v>2967</v>
      </c>
      <c r="M1899" s="2" t="s">
        <v>49</v>
      </c>
      <c r="N1899" s="2" t="s">
        <v>114</v>
      </c>
      <c r="O1899" s="2" t="s">
        <v>29</v>
      </c>
      <c r="P1899" s="2" t="s">
        <v>93</v>
      </c>
      <c r="Q1899" s="2" t="s">
        <v>59</v>
      </c>
      <c r="R1899" s="2" t="s">
        <v>736</v>
      </c>
      <c r="S1899" s="2">
        <v>0.37</v>
      </c>
      <c r="T1899" s="7">
        <f>Table1[[#This Row],[Profit]]/Table1[[#This Row],[Sales]]</f>
        <v>1.3069333333333333</v>
      </c>
      <c r="U1899" s="2" t="s">
        <v>33</v>
      </c>
      <c r="V1899" s="2" t="s">
        <v>136</v>
      </c>
      <c r="W1899" s="2" t="s">
        <v>362</v>
      </c>
      <c r="X1899" s="2" t="s">
        <v>2968</v>
      </c>
      <c r="Y1899" s="2">
        <v>33614</v>
      </c>
      <c r="Z1899" s="10">
        <v>42131</v>
      </c>
      <c r="AA1899" s="14" t="str">
        <f>TEXT(Table1[[#This Row],[Order Date]],"mmmm")</f>
        <v>May</v>
      </c>
      <c r="AB1899" s="8" t="str">
        <f>TEXT(Table1[[#This Row],[Order Date]],"yyyy")</f>
        <v>2015</v>
      </c>
      <c r="AC1899" s="10">
        <v>42131</v>
      </c>
      <c r="AD1899" s="2">
        <v>58.811999999999998</v>
      </c>
      <c r="AE1899" s="2">
        <v>7</v>
      </c>
      <c r="AF1899" s="2">
        <v>45</v>
      </c>
      <c r="AG1899" s="2">
        <v>85979</v>
      </c>
      <c r="AH1899" s="7" t="str">
        <f>IF(COUNTIF(Returns!$A$2:$A$1635,Orders!AG1899)&gt;0,"Returned","Not Returned")</f>
        <v>Not Returned</v>
      </c>
    </row>
    <row r="1900" spans="5:34" ht="12.75" customHeight="1" thickTop="1" thickBot="1" x14ac:dyDescent="0.3">
      <c r="E1900" s="11">
        <v>25613</v>
      </c>
      <c r="F1900" s="12" t="s">
        <v>25</v>
      </c>
      <c r="G1900" s="12">
        <v>0.03</v>
      </c>
      <c r="H1900" s="12">
        <v>2.61</v>
      </c>
      <c r="I1900" s="12">
        <v>0.5</v>
      </c>
      <c r="J1900" s="12">
        <v>3339</v>
      </c>
      <c r="K1900" s="7" t="str">
        <f>IF(COUNTIF(Table1[Customer ID],Table1[[#This Row],[Customer ID]])&gt;1,"Repeat Customer","One-Time Customer")</f>
        <v>Repeat Customer</v>
      </c>
      <c r="L1900" s="12" t="s">
        <v>2969</v>
      </c>
      <c r="M1900" s="12" t="s">
        <v>49</v>
      </c>
      <c r="N1900" s="12" t="s">
        <v>114</v>
      </c>
      <c r="O1900" s="12" t="s">
        <v>29</v>
      </c>
      <c r="P1900" s="12" t="s">
        <v>134</v>
      </c>
      <c r="Q1900" s="12" t="s">
        <v>59</v>
      </c>
      <c r="R1900" s="12" t="s">
        <v>1138</v>
      </c>
      <c r="S1900" s="12">
        <v>0.39</v>
      </c>
      <c r="T1900" s="7">
        <f>Table1[[#This Row],[Profit]]/Table1[[#This Row],[Sales]]</f>
        <v>0.2126340694006309</v>
      </c>
      <c r="U1900" s="12" t="s">
        <v>33</v>
      </c>
      <c r="V1900" s="12" t="s">
        <v>136</v>
      </c>
      <c r="W1900" s="12" t="s">
        <v>362</v>
      </c>
      <c r="X1900" s="12" t="s">
        <v>2970</v>
      </c>
      <c r="Y1900" s="12">
        <v>32780</v>
      </c>
      <c r="Z1900" s="13">
        <v>42169</v>
      </c>
      <c r="AA1900" s="14" t="str">
        <f>TEXT(Table1[[#This Row],[Order Date]],"mmmm")</f>
        <v>June</v>
      </c>
      <c r="AB1900" s="8" t="str">
        <f>TEXT(Table1[[#This Row],[Order Date]],"yyyy")</f>
        <v>2015</v>
      </c>
      <c r="AC1900" s="13">
        <v>42170</v>
      </c>
      <c r="AD1900" s="12">
        <v>4.0442999999999998</v>
      </c>
      <c r="AE1900" s="12">
        <v>7</v>
      </c>
      <c r="AF1900" s="12">
        <v>19.02</v>
      </c>
      <c r="AG1900" s="12">
        <v>85981</v>
      </c>
      <c r="AH1900" s="7" t="str">
        <f>IF(COUNTIF(Returns!$A$2:$A$1635,Orders!AG1900)&gt;0,"Returned","Not Returned")</f>
        <v>Not Returned</v>
      </c>
    </row>
    <row r="1901" spans="5:34" ht="12.75" customHeight="1" thickTop="1" thickBot="1" x14ac:dyDescent="0.3">
      <c r="E1901" s="9">
        <v>25614</v>
      </c>
      <c r="F1901" s="2" t="s">
        <v>25</v>
      </c>
      <c r="G1901" s="2">
        <v>0.01</v>
      </c>
      <c r="H1901" s="2">
        <v>11.66</v>
      </c>
      <c r="I1901" s="2">
        <v>7.95</v>
      </c>
      <c r="J1901" s="2">
        <v>3339</v>
      </c>
      <c r="K1901" s="7" t="str">
        <f>IF(COUNTIF(Table1[Customer ID],Table1[[#This Row],[Customer ID]])&gt;1,"Repeat Customer","One-Time Customer")</f>
        <v>Repeat Customer</v>
      </c>
      <c r="L1901" s="2" t="s">
        <v>2969</v>
      </c>
      <c r="M1901" s="2" t="s">
        <v>49</v>
      </c>
      <c r="N1901" s="2" t="s">
        <v>114</v>
      </c>
      <c r="O1901" s="2" t="s">
        <v>29</v>
      </c>
      <c r="P1901" s="2" t="s">
        <v>30</v>
      </c>
      <c r="Q1901" s="2" t="s">
        <v>51</v>
      </c>
      <c r="R1901" s="2" t="s">
        <v>1718</v>
      </c>
      <c r="S1901" s="2">
        <v>0.57999999999999996</v>
      </c>
      <c r="T1901" s="7">
        <f>Table1[[#This Row],[Profit]]/Table1[[#This Row],[Sales]]</f>
        <v>-5.3481198741424672E-2</v>
      </c>
      <c r="U1901" s="2" t="s">
        <v>33</v>
      </c>
      <c r="V1901" s="2" t="s">
        <v>136</v>
      </c>
      <c r="W1901" s="2" t="s">
        <v>362</v>
      </c>
      <c r="X1901" s="2" t="s">
        <v>2970</v>
      </c>
      <c r="Y1901" s="2">
        <v>32780</v>
      </c>
      <c r="Z1901" s="10">
        <v>42169</v>
      </c>
      <c r="AA1901" s="14" t="str">
        <f>TEXT(Table1[[#This Row],[Order Date]],"mmmm")</f>
        <v>June</v>
      </c>
      <c r="AB1901" s="8" t="str">
        <f>TEXT(Table1[[#This Row],[Order Date]],"yyyy")</f>
        <v>2015</v>
      </c>
      <c r="AC1901" s="10">
        <v>42170</v>
      </c>
      <c r="AD1901" s="2">
        <v>-10.368400000000001</v>
      </c>
      <c r="AE1901" s="2">
        <v>16</v>
      </c>
      <c r="AF1901" s="2">
        <v>193.87</v>
      </c>
      <c r="AG1901" s="2">
        <v>85981</v>
      </c>
      <c r="AH1901" s="7" t="str">
        <f>IF(COUNTIF(Returns!$A$2:$A$1635,Orders!AG1901)&gt;0,"Returned","Not Returned")</f>
        <v>Not Returned</v>
      </c>
    </row>
    <row r="1902" spans="5:34" ht="12.75" customHeight="1" thickTop="1" thickBot="1" x14ac:dyDescent="0.3">
      <c r="E1902" s="11">
        <v>22857</v>
      </c>
      <c r="F1902" s="12" t="s">
        <v>56</v>
      </c>
      <c r="G1902" s="12">
        <v>0.08</v>
      </c>
      <c r="H1902" s="12">
        <v>125.99</v>
      </c>
      <c r="I1902" s="12">
        <v>4.2</v>
      </c>
      <c r="J1902" s="12">
        <v>3340</v>
      </c>
      <c r="K1902" s="7" t="str">
        <f>IF(COUNTIF(Table1[Customer ID],Table1[[#This Row],[Customer ID]])&gt;1,"Repeat Customer","One-Time Customer")</f>
        <v>One-Time Customer</v>
      </c>
      <c r="L1902" s="12" t="s">
        <v>2971</v>
      </c>
      <c r="M1902" s="12" t="s">
        <v>49</v>
      </c>
      <c r="N1902" s="12" t="s">
        <v>114</v>
      </c>
      <c r="O1902" s="12" t="s">
        <v>77</v>
      </c>
      <c r="P1902" s="12" t="s">
        <v>78</v>
      </c>
      <c r="Q1902" s="12" t="s">
        <v>59</v>
      </c>
      <c r="R1902" s="12" t="s">
        <v>2972</v>
      </c>
      <c r="S1902" s="12">
        <v>0.56999999999999995</v>
      </c>
      <c r="T1902" s="7">
        <f>Table1[[#This Row],[Profit]]/Table1[[#This Row],[Sales]]</f>
        <v>0.69</v>
      </c>
      <c r="U1902" s="12" t="s">
        <v>33</v>
      </c>
      <c r="V1902" s="12" t="s">
        <v>34</v>
      </c>
      <c r="W1902" s="12" t="s">
        <v>102</v>
      </c>
      <c r="X1902" s="12" t="s">
        <v>2973</v>
      </c>
      <c r="Y1902" s="12">
        <v>97060</v>
      </c>
      <c r="Z1902" s="13">
        <v>42017</v>
      </c>
      <c r="AA1902" s="14" t="str">
        <f>TEXT(Table1[[#This Row],[Order Date]],"mmmm")</f>
        <v>January</v>
      </c>
      <c r="AB1902" s="8" t="str">
        <f>TEXT(Table1[[#This Row],[Order Date]],"yyyy")</f>
        <v>2015</v>
      </c>
      <c r="AC1902" s="13">
        <v>42018</v>
      </c>
      <c r="AD1902" s="12">
        <v>989.81189999999992</v>
      </c>
      <c r="AE1902" s="12">
        <v>14</v>
      </c>
      <c r="AF1902" s="12">
        <v>1434.51</v>
      </c>
      <c r="AG1902" s="12">
        <v>85980</v>
      </c>
      <c r="AH1902" s="7" t="str">
        <f>IF(COUNTIF(Returns!$A$2:$A$1635,Orders!AG1902)&gt;0,"Returned","Not Returned")</f>
        <v>Not Returned</v>
      </c>
    </row>
    <row r="1903" spans="5:34" ht="12.75" customHeight="1" thickTop="1" thickBot="1" x14ac:dyDescent="0.3">
      <c r="E1903" s="9">
        <v>2986</v>
      </c>
      <c r="F1903" s="2" t="s">
        <v>47</v>
      </c>
      <c r="G1903" s="2">
        <v>0.03</v>
      </c>
      <c r="H1903" s="2">
        <v>194.3</v>
      </c>
      <c r="I1903" s="2">
        <v>11.54</v>
      </c>
      <c r="J1903" s="2">
        <v>3342</v>
      </c>
      <c r="K1903" s="7" t="str">
        <f>IF(COUNTIF(Table1[Customer ID],Table1[[#This Row],[Customer ID]])&gt;1,"Repeat Customer","One-Time Customer")</f>
        <v>One-Time Customer</v>
      </c>
      <c r="L1903" s="2" t="s">
        <v>2974</v>
      </c>
      <c r="M1903" s="2" t="s">
        <v>49</v>
      </c>
      <c r="N1903" s="2" t="s">
        <v>40</v>
      </c>
      <c r="O1903" s="2" t="s">
        <v>41</v>
      </c>
      <c r="P1903" s="2" t="s">
        <v>50</v>
      </c>
      <c r="Q1903" s="2" t="s">
        <v>236</v>
      </c>
      <c r="R1903" s="2" t="s">
        <v>1163</v>
      </c>
      <c r="S1903" s="2">
        <v>0.59</v>
      </c>
      <c r="T1903" s="7">
        <f>Table1[[#This Row],[Profit]]/Table1[[#This Row],[Sales]]</f>
        <v>0.33465862833721682</v>
      </c>
      <c r="U1903" s="2" t="s">
        <v>33</v>
      </c>
      <c r="V1903" s="2" t="s">
        <v>53</v>
      </c>
      <c r="W1903" s="2" t="s">
        <v>1008</v>
      </c>
      <c r="X1903" s="2" t="s">
        <v>35</v>
      </c>
      <c r="Y1903" s="2">
        <v>20006</v>
      </c>
      <c r="Z1903" s="10">
        <v>42048</v>
      </c>
      <c r="AA1903" s="14" t="str">
        <f>TEXT(Table1[[#This Row],[Order Date]],"mmmm")</f>
        <v>February</v>
      </c>
      <c r="AB1903" s="8" t="str">
        <f>TEXT(Table1[[#This Row],[Order Date]],"yyyy")</f>
        <v>2015</v>
      </c>
      <c r="AC1903" s="10">
        <v>42050</v>
      </c>
      <c r="AD1903" s="2">
        <v>2861.01</v>
      </c>
      <c r="AE1903" s="2">
        <v>42</v>
      </c>
      <c r="AF1903" s="2">
        <v>8549.0400000000009</v>
      </c>
      <c r="AG1903" s="2">
        <v>21572</v>
      </c>
      <c r="AH1903" s="7" t="str">
        <f>IF(COUNTIF(Returns!$A$2:$A$1635,Orders!AG1903)&gt;0,"Returned","Not Returned")</f>
        <v>Not Returned</v>
      </c>
    </row>
    <row r="1904" spans="5:34" ht="12.75" customHeight="1" thickTop="1" thickBot="1" x14ac:dyDescent="0.3">
      <c r="E1904" s="11">
        <v>20986</v>
      </c>
      <c r="F1904" s="12" t="s">
        <v>47</v>
      </c>
      <c r="G1904" s="12">
        <v>0.03</v>
      </c>
      <c r="H1904" s="12">
        <v>194.3</v>
      </c>
      <c r="I1904" s="12">
        <v>11.54</v>
      </c>
      <c r="J1904" s="12">
        <v>3344</v>
      </c>
      <c r="K1904" s="7" t="str">
        <f>IF(COUNTIF(Table1[Customer ID],Table1[[#This Row],[Customer ID]])&gt;1,"Repeat Customer","One-Time Customer")</f>
        <v>One-Time Customer</v>
      </c>
      <c r="L1904" s="12" t="s">
        <v>2975</v>
      </c>
      <c r="M1904" s="12" t="s">
        <v>49</v>
      </c>
      <c r="N1904" s="12" t="s">
        <v>40</v>
      </c>
      <c r="O1904" s="12" t="s">
        <v>41</v>
      </c>
      <c r="P1904" s="12" t="s">
        <v>50</v>
      </c>
      <c r="Q1904" s="12" t="s">
        <v>236</v>
      </c>
      <c r="R1904" s="12" t="s">
        <v>1163</v>
      </c>
      <c r="S1904" s="12">
        <v>0.59</v>
      </c>
      <c r="T1904" s="7">
        <f>Table1[[#This Row],[Profit]]/Table1[[#This Row],[Sales]]</f>
        <v>0.69</v>
      </c>
      <c r="U1904" s="12" t="s">
        <v>33</v>
      </c>
      <c r="V1904" s="12" t="s">
        <v>61</v>
      </c>
      <c r="W1904" s="12" t="s">
        <v>300</v>
      </c>
      <c r="X1904" s="12" t="s">
        <v>2976</v>
      </c>
      <c r="Y1904" s="12">
        <v>48307</v>
      </c>
      <c r="Z1904" s="13">
        <v>42048</v>
      </c>
      <c r="AA1904" s="14" t="str">
        <f>TEXT(Table1[[#This Row],[Order Date]],"mmmm")</f>
        <v>February</v>
      </c>
      <c r="AB1904" s="8" t="str">
        <f>TEXT(Table1[[#This Row],[Order Date]],"yyyy")</f>
        <v>2015</v>
      </c>
      <c r="AC1904" s="13">
        <v>42050</v>
      </c>
      <c r="AD1904" s="12">
        <v>1544.9307000000001</v>
      </c>
      <c r="AE1904" s="12">
        <v>11</v>
      </c>
      <c r="AF1904" s="12">
        <v>2239.0300000000002</v>
      </c>
      <c r="AG1904" s="12">
        <v>89928</v>
      </c>
      <c r="AH1904" s="7" t="str">
        <f>IF(COUNTIF(Returns!$A$2:$A$1635,Orders!AG1904)&gt;0,"Returned","Not Returned")</f>
        <v>Not Returned</v>
      </c>
    </row>
    <row r="1905" spans="5:34" ht="12.75" customHeight="1" thickTop="1" thickBot="1" x14ac:dyDescent="0.3">
      <c r="E1905" s="9">
        <v>18947</v>
      </c>
      <c r="F1905" s="2" t="s">
        <v>56</v>
      </c>
      <c r="G1905" s="2">
        <v>7.0000000000000007E-2</v>
      </c>
      <c r="H1905" s="2">
        <v>7.68</v>
      </c>
      <c r="I1905" s="2">
        <v>6.16</v>
      </c>
      <c r="J1905" s="2">
        <v>3347</v>
      </c>
      <c r="K1905" s="7" t="str">
        <f>IF(COUNTIF(Table1[Customer ID],Table1[[#This Row],[Customer ID]])&gt;1,"Repeat Customer","One-Time Customer")</f>
        <v>Repeat Customer</v>
      </c>
      <c r="L1905" s="2" t="s">
        <v>2977</v>
      </c>
      <c r="M1905" s="2" t="s">
        <v>27</v>
      </c>
      <c r="N1905" s="2" t="s">
        <v>114</v>
      </c>
      <c r="O1905" s="2" t="s">
        <v>29</v>
      </c>
      <c r="P1905" s="2" t="s">
        <v>109</v>
      </c>
      <c r="Q1905" s="2" t="s">
        <v>59</v>
      </c>
      <c r="R1905" s="2" t="s">
        <v>2978</v>
      </c>
      <c r="S1905" s="2">
        <v>0.35</v>
      </c>
      <c r="T1905" s="7">
        <f>Table1[[#This Row],[Profit]]/Table1[[#This Row],[Sales]]</f>
        <v>5.6935472209670133</v>
      </c>
      <c r="U1905" s="2" t="s">
        <v>33</v>
      </c>
      <c r="V1905" s="2" t="s">
        <v>136</v>
      </c>
      <c r="W1905" s="2" t="s">
        <v>362</v>
      </c>
      <c r="X1905" s="2" t="s">
        <v>2979</v>
      </c>
      <c r="Y1905" s="2">
        <v>33411</v>
      </c>
      <c r="Z1905" s="10">
        <v>42010</v>
      </c>
      <c r="AA1905" s="14" t="str">
        <f>TEXT(Table1[[#This Row],[Order Date]],"mmmm")</f>
        <v>January</v>
      </c>
      <c r="AB1905" s="8" t="str">
        <f>TEXT(Table1[[#This Row],[Order Date]],"yyyy")</f>
        <v>2015</v>
      </c>
      <c r="AC1905" s="10">
        <v>42012</v>
      </c>
      <c r="AD1905" s="2">
        <v>125.9982</v>
      </c>
      <c r="AE1905" s="2">
        <v>1</v>
      </c>
      <c r="AF1905" s="2">
        <v>22.13</v>
      </c>
      <c r="AG1905" s="2">
        <v>89355</v>
      </c>
      <c r="AH1905" s="7" t="str">
        <f>IF(COUNTIF(Returns!$A$2:$A$1635,Orders!AG1905)&gt;0,"Returned","Not Returned")</f>
        <v>Not Returned</v>
      </c>
    </row>
    <row r="1906" spans="5:34" ht="12.75" customHeight="1" thickTop="1" thickBot="1" x14ac:dyDescent="0.3">
      <c r="E1906" s="11">
        <v>18948</v>
      </c>
      <c r="F1906" s="12" t="s">
        <v>56</v>
      </c>
      <c r="G1906" s="12">
        <v>0.05</v>
      </c>
      <c r="H1906" s="12">
        <v>6.64</v>
      </c>
      <c r="I1906" s="12">
        <v>4.95</v>
      </c>
      <c r="J1906" s="12">
        <v>3347</v>
      </c>
      <c r="K1906" s="7" t="str">
        <f>IF(COUNTIF(Table1[Customer ID],Table1[[#This Row],[Customer ID]])&gt;1,"Repeat Customer","One-Time Customer")</f>
        <v>Repeat Customer</v>
      </c>
      <c r="L1906" s="12" t="s">
        <v>2977</v>
      </c>
      <c r="M1906" s="12" t="s">
        <v>27</v>
      </c>
      <c r="N1906" s="12" t="s">
        <v>114</v>
      </c>
      <c r="O1906" s="12" t="s">
        <v>41</v>
      </c>
      <c r="P1906" s="12" t="s">
        <v>50</v>
      </c>
      <c r="Q1906" s="12" t="s">
        <v>51</v>
      </c>
      <c r="R1906" s="12" t="s">
        <v>2951</v>
      </c>
      <c r="S1906" s="12">
        <v>0.37</v>
      </c>
      <c r="T1906" s="7">
        <f>Table1[[#This Row],[Profit]]/Table1[[#This Row],[Sales]]</f>
        <v>-2.7196136962247586</v>
      </c>
      <c r="U1906" s="12" t="s">
        <v>33</v>
      </c>
      <c r="V1906" s="12" t="s">
        <v>136</v>
      </c>
      <c r="W1906" s="12" t="s">
        <v>362</v>
      </c>
      <c r="X1906" s="12" t="s">
        <v>2979</v>
      </c>
      <c r="Y1906" s="12">
        <v>33411</v>
      </c>
      <c r="Z1906" s="13">
        <v>42010</v>
      </c>
      <c r="AA1906" s="14" t="str">
        <f>TEXT(Table1[[#This Row],[Order Date]],"mmmm")</f>
        <v>January</v>
      </c>
      <c r="AB1906" s="8" t="str">
        <f>TEXT(Table1[[#This Row],[Order Date]],"yyyy")</f>
        <v>2015</v>
      </c>
      <c r="AC1906" s="13">
        <v>42012</v>
      </c>
      <c r="AD1906" s="12">
        <v>-92.929200000000009</v>
      </c>
      <c r="AE1906" s="12">
        <v>5</v>
      </c>
      <c r="AF1906" s="12">
        <v>34.17</v>
      </c>
      <c r="AG1906" s="12">
        <v>89355</v>
      </c>
      <c r="AH1906" s="7" t="str">
        <f>IF(COUNTIF(Returns!$A$2:$A$1635,Orders!AG1906)&gt;0,"Returned","Not Returned")</f>
        <v>Not Returned</v>
      </c>
    </row>
    <row r="1907" spans="5:34" ht="12.75" customHeight="1" thickTop="1" thickBot="1" x14ac:dyDescent="0.3">
      <c r="E1907" s="9">
        <v>19461</v>
      </c>
      <c r="F1907" s="2" t="s">
        <v>56</v>
      </c>
      <c r="G1907" s="2">
        <v>0.02</v>
      </c>
      <c r="H1907" s="2">
        <v>110.99</v>
      </c>
      <c r="I1907" s="2">
        <v>2.5</v>
      </c>
      <c r="J1907" s="2">
        <v>3347</v>
      </c>
      <c r="K1907" s="7" t="str">
        <f>IF(COUNTIF(Table1[Customer ID],Table1[[#This Row],[Customer ID]])&gt;1,"Repeat Customer","One-Time Customer")</f>
        <v>Repeat Customer</v>
      </c>
      <c r="L1907" s="2" t="s">
        <v>2977</v>
      </c>
      <c r="M1907" s="2" t="s">
        <v>49</v>
      </c>
      <c r="N1907" s="2" t="s">
        <v>114</v>
      </c>
      <c r="O1907" s="2" t="s">
        <v>77</v>
      </c>
      <c r="P1907" s="2" t="s">
        <v>78</v>
      </c>
      <c r="Q1907" s="2" t="s">
        <v>59</v>
      </c>
      <c r="R1907" s="2" t="s">
        <v>501</v>
      </c>
      <c r="S1907" s="2">
        <v>0.56999999999999995</v>
      </c>
      <c r="T1907" s="7">
        <f>Table1[[#This Row],[Profit]]/Table1[[#This Row],[Sales]]</f>
        <v>-0.42215270413573702</v>
      </c>
      <c r="U1907" s="2" t="s">
        <v>33</v>
      </c>
      <c r="V1907" s="2" t="s">
        <v>136</v>
      </c>
      <c r="W1907" s="2" t="s">
        <v>362</v>
      </c>
      <c r="X1907" s="2" t="s">
        <v>2979</v>
      </c>
      <c r="Y1907" s="2">
        <v>33411</v>
      </c>
      <c r="Z1907" s="10">
        <v>42031</v>
      </c>
      <c r="AA1907" s="14" t="str">
        <f>TEXT(Table1[[#This Row],[Order Date]],"mmmm")</f>
        <v>January</v>
      </c>
      <c r="AB1907" s="8" t="str">
        <f>TEXT(Table1[[#This Row],[Order Date]],"yyyy")</f>
        <v>2015</v>
      </c>
      <c r="AC1907" s="10">
        <v>42033</v>
      </c>
      <c r="AD1907" s="2">
        <v>-39.808999999999997</v>
      </c>
      <c r="AE1907" s="2">
        <v>1</v>
      </c>
      <c r="AF1907" s="2">
        <v>94.3</v>
      </c>
      <c r="AG1907" s="2">
        <v>89356</v>
      </c>
      <c r="AH1907" s="7" t="str">
        <f>IF(COUNTIF(Returns!$A$2:$A$1635,Orders!AG1907)&gt;0,"Returned","Not Returned")</f>
        <v>Not Returned</v>
      </c>
    </row>
    <row r="1908" spans="5:34" ht="12.75" customHeight="1" thickTop="1" thickBot="1" x14ac:dyDescent="0.3">
      <c r="E1908" s="11">
        <v>21485</v>
      </c>
      <c r="F1908" s="12" t="s">
        <v>56</v>
      </c>
      <c r="G1908" s="12">
        <v>0.01</v>
      </c>
      <c r="H1908" s="12">
        <v>73.98</v>
      </c>
      <c r="I1908" s="12">
        <v>12.14</v>
      </c>
      <c r="J1908" s="12">
        <v>3350</v>
      </c>
      <c r="K1908" s="7" t="str">
        <f>IF(COUNTIF(Table1[Customer ID],Table1[[#This Row],[Customer ID]])&gt;1,"Repeat Customer","One-Time Customer")</f>
        <v>One-Time Customer</v>
      </c>
      <c r="L1908" s="12" t="s">
        <v>2980</v>
      </c>
      <c r="M1908" s="12" t="s">
        <v>49</v>
      </c>
      <c r="N1908" s="12" t="s">
        <v>58</v>
      </c>
      <c r="O1908" s="12" t="s">
        <v>77</v>
      </c>
      <c r="P1908" s="12" t="s">
        <v>180</v>
      </c>
      <c r="Q1908" s="12" t="s">
        <v>59</v>
      </c>
      <c r="R1908" s="12" t="s">
        <v>372</v>
      </c>
      <c r="S1908" s="12">
        <v>0.67</v>
      </c>
      <c r="T1908" s="7">
        <f>Table1[[#This Row],[Profit]]/Table1[[#This Row],[Sales]]</f>
        <v>-7.5648326479621053E-2</v>
      </c>
      <c r="U1908" s="12" t="s">
        <v>33</v>
      </c>
      <c r="V1908" s="12" t="s">
        <v>34</v>
      </c>
      <c r="W1908" s="12" t="s">
        <v>35</v>
      </c>
      <c r="X1908" s="12" t="s">
        <v>2981</v>
      </c>
      <c r="Y1908" s="12">
        <v>98444</v>
      </c>
      <c r="Z1908" s="13">
        <v>42027</v>
      </c>
      <c r="AA1908" s="14" t="str">
        <f>TEXT(Table1[[#This Row],[Order Date]],"mmmm")</f>
        <v>January</v>
      </c>
      <c r="AB1908" s="8" t="str">
        <f>TEXT(Table1[[#This Row],[Order Date]],"yyyy")</f>
        <v>2015</v>
      </c>
      <c r="AC1908" s="13">
        <v>42029</v>
      </c>
      <c r="AD1908" s="12">
        <v>-29.065600000000003</v>
      </c>
      <c r="AE1908" s="12">
        <v>5</v>
      </c>
      <c r="AF1908" s="12">
        <v>384.22</v>
      </c>
      <c r="AG1908" s="12">
        <v>91296</v>
      </c>
      <c r="AH1908" s="7" t="str">
        <f>IF(COUNTIF(Returns!$A$2:$A$1635,Orders!AG1908)&gt;0,"Returned","Not Returned")</f>
        <v>Not Returned</v>
      </c>
    </row>
    <row r="1909" spans="5:34" ht="12.75" customHeight="1" thickTop="1" thickBot="1" x14ac:dyDescent="0.3">
      <c r="E1909" s="9">
        <v>23248</v>
      </c>
      <c r="F1909" s="2" t="s">
        <v>47</v>
      </c>
      <c r="G1909" s="2">
        <v>0.1</v>
      </c>
      <c r="H1909" s="2">
        <v>10.89</v>
      </c>
      <c r="I1909" s="2">
        <v>4.5</v>
      </c>
      <c r="J1909" s="2">
        <v>3351</v>
      </c>
      <c r="K1909" s="7" t="str">
        <f>IF(COUNTIF(Table1[Customer ID],Table1[[#This Row],[Customer ID]])&gt;1,"Repeat Customer","One-Time Customer")</f>
        <v>Repeat Customer</v>
      </c>
      <c r="L1909" s="2" t="s">
        <v>2982</v>
      </c>
      <c r="M1909" s="2" t="s">
        <v>49</v>
      </c>
      <c r="N1909" s="2" t="s">
        <v>58</v>
      </c>
      <c r="O1909" s="2" t="s">
        <v>29</v>
      </c>
      <c r="P1909" s="2" t="s">
        <v>257</v>
      </c>
      <c r="Q1909" s="2" t="s">
        <v>59</v>
      </c>
      <c r="R1909" s="2" t="s">
        <v>258</v>
      </c>
      <c r="S1909" s="2">
        <v>0.59</v>
      </c>
      <c r="T1909" s="7">
        <f>Table1[[#This Row],[Profit]]/Table1[[#This Row],[Sales]]</f>
        <v>-0.10799865681665546</v>
      </c>
      <c r="U1909" s="2" t="s">
        <v>33</v>
      </c>
      <c r="V1909" s="2" t="s">
        <v>34</v>
      </c>
      <c r="W1909" s="2" t="s">
        <v>35</v>
      </c>
      <c r="X1909" s="2" t="s">
        <v>2983</v>
      </c>
      <c r="Y1909" s="2">
        <v>99301</v>
      </c>
      <c r="Z1909" s="10">
        <v>42039</v>
      </c>
      <c r="AA1909" s="14" t="str">
        <f>TEXT(Table1[[#This Row],[Order Date]],"mmmm")</f>
        <v>February</v>
      </c>
      <c r="AB1909" s="8" t="str">
        <f>TEXT(Table1[[#This Row],[Order Date]],"yyyy")</f>
        <v>2015</v>
      </c>
      <c r="AC1909" s="10">
        <v>42041</v>
      </c>
      <c r="AD1909" s="2">
        <v>-19.2972</v>
      </c>
      <c r="AE1909" s="2">
        <v>17</v>
      </c>
      <c r="AF1909" s="2">
        <v>178.68</v>
      </c>
      <c r="AG1909" s="2">
        <v>91297</v>
      </c>
      <c r="AH1909" s="7" t="str">
        <f>IF(COUNTIF(Returns!$A$2:$A$1635,Orders!AG1909)&gt;0,"Returned","Not Returned")</f>
        <v>Not Returned</v>
      </c>
    </row>
    <row r="1910" spans="5:34" ht="12.75" customHeight="1" thickTop="1" thickBot="1" x14ac:dyDescent="0.3">
      <c r="E1910" s="11">
        <v>23474</v>
      </c>
      <c r="F1910" s="12" t="s">
        <v>25</v>
      </c>
      <c r="G1910" s="12">
        <v>0.06</v>
      </c>
      <c r="H1910" s="12">
        <v>6.7</v>
      </c>
      <c r="I1910" s="12">
        <v>1.56</v>
      </c>
      <c r="J1910" s="12">
        <v>3351</v>
      </c>
      <c r="K1910" s="7" t="str">
        <f>IF(COUNTIF(Table1[Customer ID],Table1[[#This Row],[Customer ID]])&gt;1,"Repeat Customer","One-Time Customer")</f>
        <v>Repeat Customer</v>
      </c>
      <c r="L1910" s="12" t="s">
        <v>2982</v>
      </c>
      <c r="M1910" s="12" t="s">
        <v>27</v>
      </c>
      <c r="N1910" s="12" t="s">
        <v>58</v>
      </c>
      <c r="O1910" s="12" t="s">
        <v>29</v>
      </c>
      <c r="P1910" s="12" t="s">
        <v>30</v>
      </c>
      <c r="Q1910" s="12" t="s">
        <v>31</v>
      </c>
      <c r="R1910" s="12" t="s">
        <v>1073</v>
      </c>
      <c r="S1910" s="12">
        <v>0.52</v>
      </c>
      <c r="T1910" s="7">
        <f>Table1[[#This Row],[Profit]]/Table1[[#This Row],[Sales]]</f>
        <v>0.51209976067514795</v>
      </c>
      <c r="U1910" s="12" t="s">
        <v>33</v>
      </c>
      <c r="V1910" s="12" t="s">
        <v>34</v>
      </c>
      <c r="W1910" s="12" t="s">
        <v>35</v>
      </c>
      <c r="X1910" s="12" t="s">
        <v>2983</v>
      </c>
      <c r="Y1910" s="12">
        <v>99301</v>
      </c>
      <c r="Z1910" s="13">
        <v>42042</v>
      </c>
      <c r="AA1910" s="14" t="str">
        <f>TEXT(Table1[[#This Row],[Order Date]],"mmmm")</f>
        <v>February</v>
      </c>
      <c r="AB1910" s="8" t="str">
        <f>TEXT(Table1[[#This Row],[Order Date]],"yyyy")</f>
        <v>2015</v>
      </c>
      <c r="AC1910" s="13">
        <v>42044</v>
      </c>
      <c r="AD1910" s="12">
        <v>40.6556</v>
      </c>
      <c r="AE1910" s="12">
        <v>12</v>
      </c>
      <c r="AF1910" s="12">
        <v>79.39</v>
      </c>
      <c r="AG1910" s="12">
        <v>91298</v>
      </c>
      <c r="AH1910" s="7" t="str">
        <f>IF(COUNTIF(Returns!$A$2:$A$1635,Orders!AG1910)&gt;0,"Returned","Not Returned")</f>
        <v>Not Returned</v>
      </c>
    </row>
    <row r="1911" spans="5:34" ht="12.75" customHeight="1" thickTop="1" thickBot="1" x14ac:dyDescent="0.3">
      <c r="E1911" s="9">
        <v>19838</v>
      </c>
      <c r="F1911" s="2" t="s">
        <v>25</v>
      </c>
      <c r="G1911" s="2">
        <v>0.03</v>
      </c>
      <c r="H1911" s="2">
        <v>28.53</v>
      </c>
      <c r="I1911" s="2">
        <v>1.49</v>
      </c>
      <c r="J1911" s="2">
        <v>3354</v>
      </c>
      <c r="K1911" s="7" t="str">
        <f>IF(COUNTIF(Table1[Customer ID],Table1[[#This Row],[Customer ID]])&gt;1,"Repeat Customer","One-Time Customer")</f>
        <v>Repeat Customer</v>
      </c>
      <c r="L1911" s="2" t="s">
        <v>2984</v>
      </c>
      <c r="M1911" s="2" t="s">
        <v>49</v>
      </c>
      <c r="N1911" s="2" t="s">
        <v>28</v>
      </c>
      <c r="O1911" s="2" t="s">
        <v>29</v>
      </c>
      <c r="P1911" s="2" t="s">
        <v>109</v>
      </c>
      <c r="Q1911" s="2" t="s">
        <v>59</v>
      </c>
      <c r="R1911" s="2" t="s">
        <v>332</v>
      </c>
      <c r="S1911" s="2">
        <v>0.38</v>
      </c>
      <c r="T1911" s="7">
        <f>Table1[[#This Row],[Profit]]/Table1[[#This Row],[Sales]]</f>
        <v>0.68999999999999984</v>
      </c>
      <c r="U1911" s="2" t="s">
        <v>33</v>
      </c>
      <c r="V1911" s="2" t="s">
        <v>34</v>
      </c>
      <c r="W1911" s="2" t="s">
        <v>45</v>
      </c>
      <c r="X1911" s="2" t="s">
        <v>2985</v>
      </c>
      <c r="Y1911" s="2">
        <v>92231</v>
      </c>
      <c r="Z1911" s="10">
        <v>42140</v>
      </c>
      <c r="AA1911" s="14" t="str">
        <f>TEXT(Table1[[#This Row],[Order Date]],"mmmm")</f>
        <v>May</v>
      </c>
      <c r="AB1911" s="8" t="str">
        <f>TEXT(Table1[[#This Row],[Order Date]],"yyyy")</f>
        <v>2015</v>
      </c>
      <c r="AC1911" s="10">
        <v>42141</v>
      </c>
      <c r="AD1911" s="2">
        <v>137.67569999999998</v>
      </c>
      <c r="AE1911" s="2">
        <v>7</v>
      </c>
      <c r="AF1911" s="2">
        <v>199.53</v>
      </c>
      <c r="AG1911" s="2">
        <v>88589</v>
      </c>
      <c r="AH1911" s="7" t="str">
        <f>IF(COUNTIF(Returns!$A$2:$A$1635,Orders!AG1911)&gt;0,"Returned","Not Returned")</f>
        <v>Not Returned</v>
      </c>
    </row>
    <row r="1912" spans="5:34" ht="12.75" customHeight="1" thickTop="1" thickBot="1" x14ac:dyDescent="0.3">
      <c r="E1912" s="11">
        <v>19839</v>
      </c>
      <c r="F1912" s="12" t="s">
        <v>25</v>
      </c>
      <c r="G1912" s="12">
        <v>7.0000000000000007E-2</v>
      </c>
      <c r="H1912" s="12">
        <v>5.98</v>
      </c>
      <c r="I1912" s="12">
        <v>7.15</v>
      </c>
      <c r="J1912" s="12">
        <v>3354</v>
      </c>
      <c r="K1912" s="7" t="str">
        <f>IF(COUNTIF(Table1[Customer ID],Table1[[#This Row],[Customer ID]])&gt;1,"Repeat Customer","One-Time Customer")</f>
        <v>Repeat Customer</v>
      </c>
      <c r="L1912" s="12" t="s">
        <v>2984</v>
      </c>
      <c r="M1912" s="12" t="s">
        <v>49</v>
      </c>
      <c r="N1912" s="12" t="s">
        <v>28</v>
      </c>
      <c r="O1912" s="12" t="s">
        <v>29</v>
      </c>
      <c r="P1912" s="12" t="s">
        <v>93</v>
      </c>
      <c r="Q1912" s="12" t="s">
        <v>59</v>
      </c>
      <c r="R1912" s="12" t="s">
        <v>2986</v>
      </c>
      <c r="S1912" s="12">
        <v>0.36</v>
      </c>
      <c r="T1912" s="7">
        <f>Table1[[#This Row],[Profit]]/Table1[[#This Row],[Sales]]</f>
        <v>-1.6734143049932524</v>
      </c>
      <c r="U1912" s="12" t="s">
        <v>33</v>
      </c>
      <c r="V1912" s="12" t="s">
        <v>34</v>
      </c>
      <c r="W1912" s="12" t="s">
        <v>45</v>
      </c>
      <c r="X1912" s="12" t="s">
        <v>2985</v>
      </c>
      <c r="Y1912" s="12">
        <v>92231</v>
      </c>
      <c r="Z1912" s="13">
        <v>42140</v>
      </c>
      <c r="AA1912" s="14" t="str">
        <f>TEXT(Table1[[#This Row],[Order Date]],"mmmm")</f>
        <v>May</v>
      </c>
      <c r="AB1912" s="8" t="str">
        <f>TEXT(Table1[[#This Row],[Order Date]],"yyyy")</f>
        <v>2015</v>
      </c>
      <c r="AC1912" s="13">
        <v>42142</v>
      </c>
      <c r="AD1912" s="12">
        <v>-62</v>
      </c>
      <c r="AE1912" s="12">
        <v>6</v>
      </c>
      <c r="AF1912" s="12">
        <v>37.049999999999997</v>
      </c>
      <c r="AG1912" s="12">
        <v>88589</v>
      </c>
      <c r="AH1912" s="7" t="str">
        <f>IF(COUNTIF(Returns!$A$2:$A$1635,Orders!AG1912)&gt;0,"Returned","Not Returned")</f>
        <v>Not Returned</v>
      </c>
    </row>
    <row r="1913" spans="5:34" ht="12.75" customHeight="1" thickTop="1" thickBot="1" x14ac:dyDescent="0.3">
      <c r="E1913" s="9">
        <v>19666</v>
      </c>
      <c r="F1913" s="2" t="s">
        <v>37</v>
      </c>
      <c r="G1913" s="2">
        <v>0.04</v>
      </c>
      <c r="H1913" s="2">
        <v>3.69</v>
      </c>
      <c r="I1913" s="2">
        <v>0.5</v>
      </c>
      <c r="J1913" s="2">
        <v>3354</v>
      </c>
      <c r="K1913" s="7" t="str">
        <f>IF(COUNTIF(Table1[Customer ID],Table1[[#This Row],[Customer ID]])&gt;1,"Repeat Customer","One-Time Customer")</f>
        <v>Repeat Customer</v>
      </c>
      <c r="L1913" s="2" t="s">
        <v>2984</v>
      </c>
      <c r="M1913" s="2" t="s">
        <v>49</v>
      </c>
      <c r="N1913" s="2" t="s">
        <v>28</v>
      </c>
      <c r="O1913" s="2" t="s">
        <v>29</v>
      </c>
      <c r="P1913" s="2" t="s">
        <v>134</v>
      </c>
      <c r="Q1913" s="2" t="s">
        <v>59</v>
      </c>
      <c r="R1913" s="2" t="s">
        <v>1539</v>
      </c>
      <c r="S1913" s="2">
        <v>0.38</v>
      </c>
      <c r="T1913" s="7">
        <f>Table1[[#This Row],[Profit]]/Table1[[#This Row],[Sales]]</f>
        <v>0.69</v>
      </c>
      <c r="U1913" s="2" t="s">
        <v>33</v>
      </c>
      <c r="V1913" s="2" t="s">
        <v>34</v>
      </c>
      <c r="W1913" s="2" t="s">
        <v>45</v>
      </c>
      <c r="X1913" s="2" t="s">
        <v>2985</v>
      </c>
      <c r="Y1913" s="2">
        <v>92231</v>
      </c>
      <c r="Z1913" s="10">
        <v>42090</v>
      </c>
      <c r="AA1913" s="14" t="str">
        <f>TEXT(Table1[[#This Row],[Order Date]],"mmmm")</f>
        <v>March</v>
      </c>
      <c r="AB1913" s="8" t="str">
        <f>TEXT(Table1[[#This Row],[Order Date]],"yyyy")</f>
        <v>2015</v>
      </c>
      <c r="AC1913" s="10">
        <v>42092</v>
      </c>
      <c r="AD1913" s="2">
        <v>47.527199999999993</v>
      </c>
      <c r="AE1913" s="2">
        <v>19</v>
      </c>
      <c r="AF1913" s="2">
        <v>68.88</v>
      </c>
      <c r="AG1913" s="2">
        <v>88590</v>
      </c>
      <c r="AH1913" s="7" t="str">
        <f>IF(COUNTIF(Returns!$A$2:$A$1635,Orders!AG1913)&gt;0,"Returned","Not Returned")</f>
        <v>Not Returned</v>
      </c>
    </row>
    <row r="1914" spans="5:34" ht="12.75" customHeight="1" thickTop="1" thickBot="1" x14ac:dyDescent="0.3">
      <c r="E1914" s="11">
        <v>23906</v>
      </c>
      <c r="F1914" s="12" t="s">
        <v>106</v>
      </c>
      <c r="G1914" s="12">
        <v>0.1</v>
      </c>
      <c r="H1914" s="12">
        <v>120.98</v>
      </c>
      <c r="I1914" s="12">
        <v>9.07</v>
      </c>
      <c r="J1914" s="12">
        <v>3355</v>
      </c>
      <c r="K1914" s="7" t="str">
        <f>IF(COUNTIF(Table1[Customer ID],Table1[[#This Row],[Customer ID]])&gt;1,"Repeat Customer","One-Time Customer")</f>
        <v>Repeat Customer</v>
      </c>
      <c r="L1914" s="12" t="s">
        <v>2987</v>
      </c>
      <c r="M1914" s="12" t="s">
        <v>49</v>
      </c>
      <c r="N1914" s="12" t="s">
        <v>28</v>
      </c>
      <c r="O1914" s="12" t="s">
        <v>29</v>
      </c>
      <c r="P1914" s="12" t="s">
        <v>109</v>
      </c>
      <c r="Q1914" s="12" t="s">
        <v>59</v>
      </c>
      <c r="R1914" s="12" t="s">
        <v>1323</v>
      </c>
      <c r="S1914" s="12">
        <v>0.35</v>
      </c>
      <c r="T1914" s="7">
        <f>Table1[[#This Row],[Profit]]/Table1[[#This Row],[Sales]]</f>
        <v>0.69</v>
      </c>
      <c r="U1914" s="12" t="s">
        <v>33</v>
      </c>
      <c r="V1914" s="12" t="s">
        <v>34</v>
      </c>
      <c r="W1914" s="12" t="s">
        <v>45</v>
      </c>
      <c r="X1914" s="12" t="s">
        <v>2988</v>
      </c>
      <c r="Y1914" s="12">
        <v>93010</v>
      </c>
      <c r="Z1914" s="13">
        <v>42063</v>
      </c>
      <c r="AA1914" s="14" t="str">
        <f>TEXT(Table1[[#This Row],[Order Date]],"mmmm")</f>
        <v>February</v>
      </c>
      <c r="AB1914" s="8" t="str">
        <f>TEXT(Table1[[#This Row],[Order Date]],"yyyy")</f>
        <v>2015</v>
      </c>
      <c r="AC1914" s="13">
        <v>42072</v>
      </c>
      <c r="AD1914" s="12">
        <v>379.3965</v>
      </c>
      <c r="AE1914" s="12">
        <v>5</v>
      </c>
      <c r="AF1914" s="12">
        <v>549.85</v>
      </c>
      <c r="AG1914" s="12">
        <v>88587</v>
      </c>
      <c r="AH1914" s="7" t="str">
        <f>IF(COUNTIF(Returns!$A$2:$A$1635,Orders!AG1914)&gt;0,"Returned","Not Returned")</f>
        <v>Not Returned</v>
      </c>
    </row>
    <row r="1915" spans="5:34" ht="12.75" customHeight="1" thickTop="1" thickBot="1" x14ac:dyDescent="0.3">
      <c r="E1915" s="9">
        <v>23907</v>
      </c>
      <c r="F1915" s="2" t="s">
        <v>106</v>
      </c>
      <c r="G1915" s="2">
        <v>0.08</v>
      </c>
      <c r="H1915" s="2">
        <v>8.32</v>
      </c>
      <c r="I1915" s="2">
        <v>2.38</v>
      </c>
      <c r="J1915" s="2">
        <v>3355</v>
      </c>
      <c r="K1915" s="7" t="str">
        <f>IF(COUNTIF(Table1[Customer ID],Table1[[#This Row],[Customer ID]])&gt;1,"Repeat Customer","One-Time Customer")</f>
        <v>Repeat Customer</v>
      </c>
      <c r="L1915" s="2" t="s">
        <v>2987</v>
      </c>
      <c r="M1915" s="2" t="s">
        <v>27</v>
      </c>
      <c r="N1915" s="2" t="s">
        <v>28</v>
      </c>
      <c r="O1915" s="2" t="s">
        <v>77</v>
      </c>
      <c r="P1915" s="2" t="s">
        <v>180</v>
      </c>
      <c r="Q1915" s="2" t="s">
        <v>51</v>
      </c>
      <c r="R1915" s="2" t="s">
        <v>607</v>
      </c>
      <c r="S1915" s="2">
        <v>0.74</v>
      </c>
      <c r="T1915" s="7">
        <f>Table1[[#This Row],[Profit]]/Table1[[#This Row],[Sales]]</f>
        <v>-0.85384772402531117</v>
      </c>
      <c r="U1915" s="2" t="s">
        <v>33</v>
      </c>
      <c r="V1915" s="2" t="s">
        <v>34</v>
      </c>
      <c r="W1915" s="2" t="s">
        <v>45</v>
      </c>
      <c r="X1915" s="2" t="s">
        <v>2988</v>
      </c>
      <c r="Y1915" s="2">
        <v>93010</v>
      </c>
      <c r="Z1915" s="10">
        <v>42063</v>
      </c>
      <c r="AA1915" s="14" t="str">
        <f>TEXT(Table1[[#This Row],[Order Date]],"mmmm")</f>
        <v>February</v>
      </c>
      <c r="AB1915" s="8" t="str">
        <f>TEXT(Table1[[#This Row],[Order Date]],"yyyy")</f>
        <v>2015</v>
      </c>
      <c r="AC1915" s="10">
        <v>42067</v>
      </c>
      <c r="AD1915" s="2">
        <v>-41.83</v>
      </c>
      <c r="AE1915" s="2">
        <v>6</v>
      </c>
      <c r="AF1915" s="2">
        <v>48.99</v>
      </c>
      <c r="AG1915" s="2">
        <v>88587</v>
      </c>
      <c r="AH1915" s="7" t="str">
        <f>IF(COUNTIF(Returns!$A$2:$A$1635,Orders!AG1915)&gt;0,"Returned","Not Returned")</f>
        <v>Not Returned</v>
      </c>
    </row>
    <row r="1916" spans="5:34" ht="12.75" customHeight="1" thickTop="1" thickBot="1" x14ac:dyDescent="0.3">
      <c r="E1916" s="11">
        <v>23908</v>
      </c>
      <c r="F1916" s="12" t="s">
        <v>106</v>
      </c>
      <c r="G1916" s="12">
        <v>0.1</v>
      </c>
      <c r="H1916" s="12">
        <v>125.99</v>
      </c>
      <c r="I1916" s="12">
        <v>4.2</v>
      </c>
      <c r="J1916" s="12">
        <v>3355</v>
      </c>
      <c r="K1916" s="7" t="str">
        <f>IF(COUNTIF(Table1[Customer ID],Table1[[#This Row],[Customer ID]])&gt;1,"Repeat Customer","One-Time Customer")</f>
        <v>Repeat Customer</v>
      </c>
      <c r="L1916" s="12" t="s">
        <v>2987</v>
      </c>
      <c r="M1916" s="12" t="s">
        <v>49</v>
      </c>
      <c r="N1916" s="12" t="s">
        <v>28</v>
      </c>
      <c r="O1916" s="12" t="s">
        <v>77</v>
      </c>
      <c r="P1916" s="12" t="s">
        <v>78</v>
      </c>
      <c r="Q1916" s="12" t="s">
        <v>59</v>
      </c>
      <c r="R1916" s="12" t="s">
        <v>2798</v>
      </c>
      <c r="S1916" s="12">
        <v>0.59</v>
      </c>
      <c r="T1916" s="7">
        <f>Table1[[#This Row],[Profit]]/Table1[[#This Row],[Sales]]</f>
        <v>0.54650876111649205</v>
      </c>
      <c r="U1916" s="12" t="s">
        <v>33</v>
      </c>
      <c r="V1916" s="12" t="s">
        <v>34</v>
      </c>
      <c r="W1916" s="12" t="s">
        <v>45</v>
      </c>
      <c r="X1916" s="12" t="s">
        <v>2988</v>
      </c>
      <c r="Y1916" s="12">
        <v>93010</v>
      </c>
      <c r="Z1916" s="13">
        <v>42063</v>
      </c>
      <c r="AA1916" s="14" t="str">
        <f>TEXT(Table1[[#This Row],[Order Date]],"mmmm")</f>
        <v>February</v>
      </c>
      <c r="AB1916" s="8" t="str">
        <f>TEXT(Table1[[#This Row],[Order Date]],"yyyy")</f>
        <v>2015</v>
      </c>
      <c r="AC1916" s="13">
        <v>42063</v>
      </c>
      <c r="AD1916" s="12">
        <v>372.40199999999999</v>
      </c>
      <c r="AE1916" s="12">
        <v>7</v>
      </c>
      <c r="AF1916" s="12">
        <v>681.42</v>
      </c>
      <c r="AG1916" s="12">
        <v>88587</v>
      </c>
      <c r="AH1916" s="7" t="str">
        <f>IF(COUNTIF(Returns!$A$2:$A$1635,Orders!AG1916)&gt;0,"Returned","Not Returned")</f>
        <v>Not Returned</v>
      </c>
    </row>
    <row r="1917" spans="5:34" ht="12.75" customHeight="1" thickTop="1" thickBot="1" x14ac:dyDescent="0.3">
      <c r="E1917" s="9">
        <v>18628</v>
      </c>
      <c r="F1917" s="2" t="s">
        <v>56</v>
      </c>
      <c r="G1917" s="2">
        <v>7.0000000000000007E-2</v>
      </c>
      <c r="H1917" s="2">
        <v>5.34</v>
      </c>
      <c r="I1917" s="2">
        <v>5.63</v>
      </c>
      <c r="J1917" s="2">
        <v>3356</v>
      </c>
      <c r="K1917" s="7" t="str">
        <f>IF(COUNTIF(Table1[Customer ID],Table1[[#This Row],[Customer ID]])&gt;1,"Repeat Customer","One-Time Customer")</f>
        <v>Repeat Customer</v>
      </c>
      <c r="L1917" s="2" t="s">
        <v>2989</v>
      </c>
      <c r="M1917" s="2" t="s">
        <v>49</v>
      </c>
      <c r="N1917" s="2" t="s">
        <v>28</v>
      </c>
      <c r="O1917" s="2" t="s">
        <v>29</v>
      </c>
      <c r="P1917" s="2" t="s">
        <v>109</v>
      </c>
      <c r="Q1917" s="2" t="s">
        <v>59</v>
      </c>
      <c r="R1917" s="2" t="s">
        <v>491</v>
      </c>
      <c r="S1917" s="2">
        <v>0.39</v>
      </c>
      <c r="T1917" s="7">
        <f>Table1[[#This Row],[Profit]]/Table1[[#This Row],[Sales]]</f>
        <v>-1.7456189047261814</v>
      </c>
      <c r="U1917" s="2" t="s">
        <v>33</v>
      </c>
      <c r="V1917" s="2" t="s">
        <v>34</v>
      </c>
      <c r="W1917" s="2" t="s">
        <v>1741</v>
      </c>
      <c r="X1917" s="2" t="s">
        <v>2990</v>
      </c>
      <c r="Y1917" s="2">
        <v>83616</v>
      </c>
      <c r="Z1917" s="10">
        <v>42128</v>
      </c>
      <c r="AA1917" s="14" t="str">
        <f>TEXT(Table1[[#This Row],[Order Date]],"mmmm")</f>
        <v>May</v>
      </c>
      <c r="AB1917" s="8" t="str">
        <f>TEXT(Table1[[#This Row],[Order Date]],"yyyy")</f>
        <v>2015</v>
      </c>
      <c r="AC1917" s="10">
        <v>42130</v>
      </c>
      <c r="AD1917" s="2">
        <v>-116.3455</v>
      </c>
      <c r="AE1917" s="2">
        <v>13</v>
      </c>
      <c r="AF1917" s="2">
        <v>66.650000000000006</v>
      </c>
      <c r="AG1917" s="2">
        <v>88588</v>
      </c>
      <c r="AH1917" s="7" t="str">
        <f>IF(COUNTIF(Returns!$A$2:$A$1635,Orders!AG1917)&gt;0,"Returned","Not Returned")</f>
        <v>Not Returned</v>
      </c>
    </row>
    <row r="1918" spans="5:34" ht="12.75" customHeight="1" thickTop="1" thickBot="1" x14ac:dyDescent="0.3">
      <c r="E1918" s="11">
        <v>18629</v>
      </c>
      <c r="F1918" s="12" t="s">
        <v>56</v>
      </c>
      <c r="G1918" s="12">
        <v>0.03</v>
      </c>
      <c r="H1918" s="12">
        <v>160.97999999999999</v>
      </c>
      <c r="I1918" s="12">
        <v>30</v>
      </c>
      <c r="J1918" s="12">
        <v>3356</v>
      </c>
      <c r="K1918" s="7" t="str">
        <f>IF(COUNTIF(Table1[Customer ID],Table1[[#This Row],[Customer ID]])&gt;1,"Repeat Customer","One-Time Customer")</f>
        <v>Repeat Customer</v>
      </c>
      <c r="L1918" s="12" t="s">
        <v>2989</v>
      </c>
      <c r="M1918" s="12" t="s">
        <v>39</v>
      </c>
      <c r="N1918" s="12" t="s">
        <v>28</v>
      </c>
      <c r="O1918" s="12" t="s">
        <v>41</v>
      </c>
      <c r="P1918" s="12" t="s">
        <v>42</v>
      </c>
      <c r="Q1918" s="12" t="s">
        <v>43</v>
      </c>
      <c r="R1918" s="12" t="s">
        <v>177</v>
      </c>
      <c r="S1918" s="12">
        <v>0.62</v>
      </c>
      <c r="T1918" s="7">
        <f>Table1[[#This Row],[Profit]]/Table1[[#This Row],[Sales]]</f>
        <v>0.44472694058947032</v>
      </c>
      <c r="U1918" s="12" t="s">
        <v>33</v>
      </c>
      <c r="V1918" s="12" t="s">
        <v>34</v>
      </c>
      <c r="W1918" s="12" t="s">
        <v>1741</v>
      </c>
      <c r="X1918" s="12" t="s">
        <v>2990</v>
      </c>
      <c r="Y1918" s="12">
        <v>83616</v>
      </c>
      <c r="Z1918" s="13">
        <v>42128</v>
      </c>
      <c r="AA1918" s="14" t="str">
        <f>TEXT(Table1[[#This Row],[Order Date]],"mmmm")</f>
        <v>May</v>
      </c>
      <c r="AB1918" s="8" t="str">
        <f>TEXT(Table1[[#This Row],[Order Date]],"yyyy")</f>
        <v>2015</v>
      </c>
      <c r="AC1918" s="13">
        <v>42129</v>
      </c>
      <c r="AD1918" s="12">
        <v>1304.9000000000001</v>
      </c>
      <c r="AE1918" s="12">
        <v>18</v>
      </c>
      <c r="AF1918" s="12">
        <v>2934.16</v>
      </c>
      <c r="AG1918" s="12">
        <v>88588</v>
      </c>
      <c r="AH1918" s="7" t="str">
        <f>IF(COUNTIF(Returns!$A$2:$A$1635,Orders!AG1918)&gt;0,"Returned","Not Returned")</f>
        <v>Not Returned</v>
      </c>
    </row>
    <row r="1919" spans="5:34" ht="12.75" customHeight="1" thickTop="1" thickBot="1" x14ac:dyDescent="0.3">
      <c r="E1919" s="9">
        <v>18630</v>
      </c>
      <c r="F1919" s="2" t="s">
        <v>56</v>
      </c>
      <c r="G1919" s="2">
        <v>0.04</v>
      </c>
      <c r="H1919" s="2">
        <v>65.989999999999995</v>
      </c>
      <c r="I1919" s="2">
        <v>5.63</v>
      </c>
      <c r="J1919" s="2">
        <v>3356</v>
      </c>
      <c r="K1919" s="7" t="str">
        <f>IF(COUNTIF(Table1[Customer ID],Table1[[#This Row],[Customer ID]])&gt;1,"Repeat Customer","One-Time Customer")</f>
        <v>Repeat Customer</v>
      </c>
      <c r="L1919" s="2" t="s">
        <v>2989</v>
      </c>
      <c r="M1919" s="2" t="s">
        <v>27</v>
      </c>
      <c r="N1919" s="2" t="s">
        <v>28</v>
      </c>
      <c r="O1919" s="2" t="s">
        <v>77</v>
      </c>
      <c r="P1919" s="2" t="s">
        <v>78</v>
      </c>
      <c r="Q1919" s="2" t="s">
        <v>59</v>
      </c>
      <c r="R1919" s="2" t="s">
        <v>2991</v>
      </c>
      <c r="S1919" s="2">
        <v>0.56000000000000005</v>
      </c>
      <c r="T1919" s="7">
        <f>Table1[[#This Row],[Profit]]/Table1[[#This Row],[Sales]]</f>
        <v>0.69</v>
      </c>
      <c r="U1919" s="2" t="s">
        <v>33</v>
      </c>
      <c r="V1919" s="2" t="s">
        <v>34</v>
      </c>
      <c r="W1919" s="2" t="s">
        <v>1741</v>
      </c>
      <c r="X1919" s="2" t="s">
        <v>2990</v>
      </c>
      <c r="Y1919" s="2">
        <v>83616</v>
      </c>
      <c r="Z1919" s="10">
        <v>42128</v>
      </c>
      <c r="AA1919" s="14" t="str">
        <f>TEXT(Table1[[#This Row],[Order Date]],"mmmm")</f>
        <v>May</v>
      </c>
      <c r="AB1919" s="8" t="str">
        <f>TEXT(Table1[[#This Row],[Order Date]],"yyyy")</f>
        <v>2015</v>
      </c>
      <c r="AC1919" s="10">
        <v>42128</v>
      </c>
      <c r="AD1919" s="2">
        <v>605.04719999999998</v>
      </c>
      <c r="AE1919" s="2">
        <v>15</v>
      </c>
      <c r="AF1919" s="2">
        <v>876.88</v>
      </c>
      <c r="AG1919" s="2">
        <v>88588</v>
      </c>
      <c r="AH1919" s="7" t="str">
        <f>IF(COUNTIF(Returns!$A$2:$A$1635,Orders!AG1919)&gt;0,"Returned","Not Returned")</f>
        <v>Not Returned</v>
      </c>
    </row>
    <row r="1920" spans="5:34" ht="12.75" customHeight="1" thickTop="1" thickBot="1" x14ac:dyDescent="0.3">
      <c r="E1920" s="11">
        <v>22597</v>
      </c>
      <c r="F1920" s="12" t="s">
        <v>25</v>
      </c>
      <c r="G1920" s="12">
        <v>0.09</v>
      </c>
      <c r="H1920" s="12">
        <v>28.53</v>
      </c>
      <c r="I1920" s="12">
        <v>1.49</v>
      </c>
      <c r="J1920" s="12">
        <v>3359</v>
      </c>
      <c r="K1920" s="7" t="str">
        <f>IF(COUNTIF(Table1[Customer ID],Table1[[#This Row],[Customer ID]])&gt;1,"Repeat Customer","One-Time Customer")</f>
        <v>One-Time Customer</v>
      </c>
      <c r="L1920" s="12" t="s">
        <v>2992</v>
      </c>
      <c r="M1920" s="12" t="s">
        <v>49</v>
      </c>
      <c r="N1920" s="12" t="s">
        <v>40</v>
      </c>
      <c r="O1920" s="12" t="s">
        <v>29</v>
      </c>
      <c r="P1920" s="12" t="s">
        <v>109</v>
      </c>
      <c r="Q1920" s="12" t="s">
        <v>59</v>
      </c>
      <c r="R1920" s="12" t="s">
        <v>332</v>
      </c>
      <c r="S1920" s="12">
        <v>0.38</v>
      </c>
      <c r="T1920" s="7">
        <f>Table1[[#This Row],[Profit]]/Table1[[#This Row],[Sales]]</f>
        <v>0.68298874976164736</v>
      </c>
      <c r="U1920" s="12" t="s">
        <v>33</v>
      </c>
      <c r="V1920" s="12" t="s">
        <v>61</v>
      </c>
      <c r="W1920" s="12" t="s">
        <v>1858</v>
      </c>
      <c r="X1920" s="12" t="s">
        <v>2993</v>
      </c>
      <c r="Y1920" s="12">
        <v>53213</v>
      </c>
      <c r="Z1920" s="13">
        <v>42122</v>
      </c>
      <c r="AA1920" s="14" t="str">
        <f>TEXT(Table1[[#This Row],[Order Date]],"mmmm")</f>
        <v>April</v>
      </c>
      <c r="AB1920" s="8" t="str">
        <f>TEXT(Table1[[#This Row],[Order Date]],"yyyy")</f>
        <v>2015</v>
      </c>
      <c r="AC1920" s="13">
        <v>42124</v>
      </c>
      <c r="AD1920" s="12">
        <v>107.45461999999999</v>
      </c>
      <c r="AE1920" s="12">
        <v>6</v>
      </c>
      <c r="AF1920" s="12">
        <v>157.33000000000001</v>
      </c>
      <c r="AG1920" s="12">
        <v>91437</v>
      </c>
      <c r="AH1920" s="7" t="str">
        <f>IF(COUNTIF(Returns!$A$2:$A$1635,Orders!AG1920)&gt;0,"Returned","Not Returned")</f>
        <v>Not Returned</v>
      </c>
    </row>
    <row r="1921" spans="5:34" ht="12.75" customHeight="1" thickTop="1" thickBot="1" x14ac:dyDescent="0.3">
      <c r="E1921" s="9">
        <v>23359</v>
      </c>
      <c r="F1921" s="2" t="s">
        <v>37</v>
      </c>
      <c r="G1921" s="2">
        <v>0.02</v>
      </c>
      <c r="H1921" s="2">
        <v>9.11</v>
      </c>
      <c r="I1921" s="2">
        <v>2.15</v>
      </c>
      <c r="J1921" s="2">
        <v>3360</v>
      </c>
      <c r="K1921" s="7" t="str">
        <f>IF(COUNTIF(Table1[Customer ID],Table1[[#This Row],[Customer ID]])&gt;1,"Repeat Customer","One-Time Customer")</f>
        <v>One-Time Customer</v>
      </c>
      <c r="L1921" s="2" t="s">
        <v>2994</v>
      </c>
      <c r="M1921" s="2" t="s">
        <v>49</v>
      </c>
      <c r="N1921" s="2" t="s">
        <v>40</v>
      </c>
      <c r="O1921" s="2" t="s">
        <v>29</v>
      </c>
      <c r="P1921" s="2" t="s">
        <v>93</v>
      </c>
      <c r="Q1921" s="2" t="s">
        <v>31</v>
      </c>
      <c r="R1921" s="2" t="s">
        <v>1258</v>
      </c>
      <c r="S1921" s="2">
        <v>0.4</v>
      </c>
      <c r="T1921" s="7">
        <f>Table1[[#This Row],[Profit]]/Table1[[#This Row],[Sales]]</f>
        <v>0.67263427109974427</v>
      </c>
      <c r="U1921" s="2" t="s">
        <v>33</v>
      </c>
      <c r="V1921" s="2" t="s">
        <v>61</v>
      </c>
      <c r="W1921" s="2" t="s">
        <v>1858</v>
      </c>
      <c r="X1921" s="2" t="s">
        <v>2995</v>
      </c>
      <c r="Y1921" s="2">
        <v>53214</v>
      </c>
      <c r="Z1921" s="10">
        <v>42083</v>
      </c>
      <c r="AA1921" s="14" t="str">
        <f>TEXT(Table1[[#This Row],[Order Date]],"mmmm")</f>
        <v>March</v>
      </c>
      <c r="AB1921" s="8" t="str">
        <f>TEXT(Table1[[#This Row],[Order Date]],"yyyy")</f>
        <v>2015</v>
      </c>
      <c r="AC1921" s="10">
        <v>42085</v>
      </c>
      <c r="AD1921" s="2">
        <v>18.41</v>
      </c>
      <c r="AE1921" s="2">
        <v>3</v>
      </c>
      <c r="AF1921" s="2">
        <v>27.37</v>
      </c>
      <c r="AG1921" s="2">
        <v>91435</v>
      </c>
      <c r="AH1921" s="7" t="str">
        <f>IF(COUNTIF(Returns!$A$2:$A$1635,Orders!AG1921)&gt;0,"Returned","Not Returned")</f>
        <v>Not Returned</v>
      </c>
    </row>
    <row r="1922" spans="5:34" ht="12.75" customHeight="1" thickTop="1" thickBot="1" x14ac:dyDescent="0.3">
      <c r="E1922" s="11">
        <v>23360</v>
      </c>
      <c r="F1922" s="12" t="s">
        <v>37</v>
      </c>
      <c r="G1922" s="12">
        <v>0.06</v>
      </c>
      <c r="H1922" s="12">
        <v>12.64</v>
      </c>
      <c r="I1922" s="12">
        <v>4.9800000000000004</v>
      </c>
      <c r="J1922" s="12">
        <v>3361</v>
      </c>
      <c r="K1922" s="7" t="str">
        <f>IF(COUNTIF(Table1[Customer ID],Table1[[#This Row],[Customer ID]])&gt;1,"Repeat Customer","One-Time Customer")</f>
        <v>Repeat Customer</v>
      </c>
      <c r="L1922" s="12" t="s">
        <v>2996</v>
      </c>
      <c r="M1922" s="12" t="s">
        <v>49</v>
      </c>
      <c r="N1922" s="12" t="s">
        <v>40</v>
      </c>
      <c r="O1922" s="12" t="s">
        <v>41</v>
      </c>
      <c r="P1922" s="12" t="s">
        <v>50</v>
      </c>
      <c r="Q1922" s="12" t="s">
        <v>51</v>
      </c>
      <c r="R1922" s="12" t="s">
        <v>625</v>
      </c>
      <c r="S1922" s="12">
        <v>0.48</v>
      </c>
      <c r="T1922" s="7">
        <f>Table1[[#This Row],[Profit]]/Table1[[#This Row],[Sales]]</f>
        <v>0.66860228198859006</v>
      </c>
      <c r="U1922" s="12" t="s">
        <v>33</v>
      </c>
      <c r="V1922" s="12" t="s">
        <v>61</v>
      </c>
      <c r="W1922" s="12" t="s">
        <v>1858</v>
      </c>
      <c r="X1922" s="12" t="s">
        <v>2997</v>
      </c>
      <c r="Y1922" s="12">
        <v>53095</v>
      </c>
      <c r="Z1922" s="13">
        <v>42083</v>
      </c>
      <c r="AA1922" s="14" t="str">
        <f>TEXT(Table1[[#This Row],[Order Date]],"mmmm")</f>
        <v>March</v>
      </c>
      <c r="AB1922" s="8" t="str">
        <f>TEXT(Table1[[#This Row],[Order Date]],"yyyy")</f>
        <v>2015</v>
      </c>
      <c r="AC1922" s="13">
        <v>42085</v>
      </c>
      <c r="AD1922" s="12">
        <v>65.63</v>
      </c>
      <c r="AE1922" s="12">
        <v>8</v>
      </c>
      <c r="AF1922" s="12">
        <v>98.16</v>
      </c>
      <c r="AG1922" s="12">
        <v>91435</v>
      </c>
      <c r="AH1922" s="7" t="str">
        <f>IF(COUNTIF(Returns!$A$2:$A$1635,Orders!AG1922)&gt;0,"Returned","Not Returned")</f>
        <v>Not Returned</v>
      </c>
    </row>
    <row r="1923" spans="5:34" ht="12.75" customHeight="1" thickTop="1" thickBot="1" x14ac:dyDescent="0.3">
      <c r="E1923" s="9">
        <v>24802</v>
      </c>
      <c r="F1923" s="2" t="s">
        <v>56</v>
      </c>
      <c r="G1923" s="2">
        <v>0.04</v>
      </c>
      <c r="H1923" s="2">
        <v>7.96</v>
      </c>
      <c r="I1923" s="2">
        <v>4.95</v>
      </c>
      <c r="J1923" s="2">
        <v>3361</v>
      </c>
      <c r="K1923" s="7" t="str">
        <f>IF(COUNTIF(Table1[Customer ID],Table1[[#This Row],[Customer ID]])&gt;1,"Repeat Customer","One-Time Customer")</f>
        <v>Repeat Customer</v>
      </c>
      <c r="L1923" s="2" t="s">
        <v>2996</v>
      </c>
      <c r="M1923" s="2" t="s">
        <v>49</v>
      </c>
      <c r="N1923" s="2" t="s">
        <v>40</v>
      </c>
      <c r="O1923" s="2" t="s">
        <v>41</v>
      </c>
      <c r="P1923" s="2" t="s">
        <v>50</v>
      </c>
      <c r="Q1923" s="2" t="s">
        <v>59</v>
      </c>
      <c r="R1923" s="2" t="s">
        <v>1285</v>
      </c>
      <c r="S1923" s="2">
        <v>0.41</v>
      </c>
      <c r="T1923" s="7">
        <f>Table1[[#This Row],[Profit]]/Table1[[#This Row],[Sales]]</f>
        <v>-6.6574799758849376E-2</v>
      </c>
      <c r="U1923" s="2" t="s">
        <v>33</v>
      </c>
      <c r="V1923" s="2" t="s">
        <v>61</v>
      </c>
      <c r="W1923" s="2" t="s">
        <v>1858</v>
      </c>
      <c r="X1923" s="2" t="s">
        <v>2997</v>
      </c>
      <c r="Y1923" s="2">
        <v>53095</v>
      </c>
      <c r="Z1923" s="10">
        <v>42030</v>
      </c>
      <c r="AA1923" s="14" t="str">
        <f>TEXT(Table1[[#This Row],[Order Date]],"mmmm")</f>
        <v>January</v>
      </c>
      <c r="AB1923" s="8" t="str">
        <f>TEXT(Table1[[#This Row],[Order Date]],"yyyy")</f>
        <v>2015</v>
      </c>
      <c r="AC1923" s="10">
        <v>42030</v>
      </c>
      <c r="AD1923" s="2">
        <v>-7.73</v>
      </c>
      <c r="AE1923" s="2">
        <v>15</v>
      </c>
      <c r="AF1923" s="2">
        <v>116.11</v>
      </c>
      <c r="AG1923" s="2">
        <v>91436</v>
      </c>
      <c r="AH1923" s="7" t="str">
        <f>IF(COUNTIF(Returns!$A$2:$A$1635,Orders!AG1923)&gt;0,"Returned","Not Returned")</f>
        <v>Not Returned</v>
      </c>
    </row>
    <row r="1924" spans="5:34" ht="12.75" customHeight="1" thickTop="1" thickBot="1" x14ac:dyDescent="0.3">
      <c r="E1924" s="11">
        <v>23887</v>
      </c>
      <c r="F1924" s="12" t="s">
        <v>56</v>
      </c>
      <c r="G1924" s="12">
        <v>0.03</v>
      </c>
      <c r="H1924" s="12">
        <v>4.9800000000000004</v>
      </c>
      <c r="I1924" s="12">
        <v>4.95</v>
      </c>
      <c r="J1924" s="12">
        <v>3361</v>
      </c>
      <c r="K1924" s="7" t="str">
        <f>IF(COUNTIF(Table1[Customer ID],Table1[[#This Row],[Customer ID]])&gt;1,"Repeat Customer","One-Time Customer")</f>
        <v>Repeat Customer</v>
      </c>
      <c r="L1924" s="12" t="s">
        <v>2996</v>
      </c>
      <c r="M1924" s="12" t="s">
        <v>49</v>
      </c>
      <c r="N1924" s="12" t="s">
        <v>40</v>
      </c>
      <c r="O1924" s="12" t="s">
        <v>29</v>
      </c>
      <c r="P1924" s="12" t="s">
        <v>109</v>
      </c>
      <c r="Q1924" s="12" t="s">
        <v>59</v>
      </c>
      <c r="R1924" s="12" t="s">
        <v>2498</v>
      </c>
      <c r="S1924" s="12">
        <v>0.37</v>
      </c>
      <c r="T1924" s="7">
        <f>Table1[[#This Row],[Profit]]/Table1[[#This Row],[Sales]]</f>
        <v>-0.50521315789473686</v>
      </c>
      <c r="U1924" s="12" t="s">
        <v>33</v>
      </c>
      <c r="V1924" s="12" t="s">
        <v>61</v>
      </c>
      <c r="W1924" s="12" t="s">
        <v>1858</v>
      </c>
      <c r="X1924" s="12" t="s">
        <v>2997</v>
      </c>
      <c r="Y1924" s="12">
        <v>53095</v>
      </c>
      <c r="Z1924" s="13">
        <v>42164</v>
      </c>
      <c r="AA1924" s="14" t="str">
        <f>TEXT(Table1[[#This Row],[Order Date]],"mmmm")</f>
        <v>June</v>
      </c>
      <c r="AB1924" s="8" t="str">
        <f>TEXT(Table1[[#This Row],[Order Date]],"yyyy")</f>
        <v>2015</v>
      </c>
      <c r="AC1924" s="13">
        <v>42166</v>
      </c>
      <c r="AD1924" s="12">
        <v>-47.995249999999999</v>
      </c>
      <c r="AE1924" s="12">
        <v>19</v>
      </c>
      <c r="AF1924" s="12">
        <v>95</v>
      </c>
      <c r="AG1924" s="12">
        <v>91438</v>
      </c>
      <c r="AH1924" s="7" t="str">
        <f>IF(COUNTIF(Returns!$A$2:$A$1635,Orders!AG1924)&gt;0,"Returned","Not Returned")</f>
        <v>Not Returned</v>
      </c>
    </row>
    <row r="1925" spans="5:34" ht="12.75" customHeight="1" thickTop="1" thickBot="1" x14ac:dyDescent="0.3">
      <c r="E1925" s="9">
        <v>19749</v>
      </c>
      <c r="F1925" s="2" t="s">
        <v>106</v>
      </c>
      <c r="G1925" s="2">
        <v>0.1</v>
      </c>
      <c r="H1925" s="2">
        <v>80.97</v>
      </c>
      <c r="I1925" s="2">
        <v>33.6</v>
      </c>
      <c r="J1925" s="2">
        <v>3366</v>
      </c>
      <c r="K1925" s="7" t="str">
        <f>IF(COUNTIF(Table1[Customer ID],Table1[[#This Row],[Customer ID]])&gt;1,"Repeat Customer","One-Time Customer")</f>
        <v>Repeat Customer</v>
      </c>
      <c r="L1925" s="2" t="s">
        <v>2998</v>
      </c>
      <c r="M1925" s="2" t="s">
        <v>39</v>
      </c>
      <c r="N1925" s="2" t="s">
        <v>40</v>
      </c>
      <c r="O1925" s="2" t="s">
        <v>77</v>
      </c>
      <c r="P1925" s="2" t="s">
        <v>85</v>
      </c>
      <c r="Q1925" s="2" t="s">
        <v>43</v>
      </c>
      <c r="R1925" s="2" t="s">
        <v>2032</v>
      </c>
      <c r="S1925" s="2">
        <v>0.37</v>
      </c>
      <c r="T1925" s="7">
        <f>Table1[[#This Row],[Profit]]/Table1[[#This Row],[Sales]]</f>
        <v>7.9062048545196217E-2</v>
      </c>
      <c r="U1925" s="2" t="s">
        <v>33</v>
      </c>
      <c r="V1925" s="2" t="s">
        <v>53</v>
      </c>
      <c r="W1925" s="2" t="s">
        <v>154</v>
      </c>
      <c r="X1925" s="2" t="s">
        <v>309</v>
      </c>
      <c r="Y1925" s="2">
        <v>45373</v>
      </c>
      <c r="Z1925" s="10">
        <v>42148</v>
      </c>
      <c r="AA1925" s="14" t="str">
        <f>TEXT(Table1[[#This Row],[Order Date]],"mmmm")</f>
        <v>May</v>
      </c>
      <c r="AB1925" s="8" t="str">
        <f>TEXT(Table1[[#This Row],[Order Date]],"yyyy")</f>
        <v>2015</v>
      </c>
      <c r="AC1925" s="10">
        <v>42153</v>
      </c>
      <c r="AD1925" s="2">
        <v>66.22</v>
      </c>
      <c r="AE1925" s="2">
        <v>11</v>
      </c>
      <c r="AF1925" s="2">
        <v>837.57</v>
      </c>
      <c r="AG1925" s="2">
        <v>90501</v>
      </c>
      <c r="AH1925" s="7" t="str">
        <f>IF(COUNTIF(Returns!$A$2:$A$1635,Orders!AG1925)&gt;0,"Returned","Not Returned")</f>
        <v>Not Returned</v>
      </c>
    </row>
    <row r="1926" spans="5:34" ht="12.75" customHeight="1" thickTop="1" thickBot="1" x14ac:dyDescent="0.3">
      <c r="E1926" s="11">
        <v>19750</v>
      </c>
      <c r="F1926" s="12" t="s">
        <v>106</v>
      </c>
      <c r="G1926" s="12">
        <v>0.02</v>
      </c>
      <c r="H1926" s="12">
        <v>6.48</v>
      </c>
      <c r="I1926" s="12">
        <v>5.1100000000000003</v>
      </c>
      <c r="J1926" s="12">
        <v>3366</v>
      </c>
      <c r="K1926" s="7" t="str">
        <f>IF(COUNTIF(Table1[Customer ID],Table1[[#This Row],[Customer ID]])&gt;1,"Repeat Customer","One-Time Customer")</f>
        <v>Repeat Customer</v>
      </c>
      <c r="L1926" s="12" t="s">
        <v>2998</v>
      </c>
      <c r="M1926" s="12" t="s">
        <v>49</v>
      </c>
      <c r="N1926" s="12" t="s">
        <v>40</v>
      </c>
      <c r="O1926" s="12" t="s">
        <v>29</v>
      </c>
      <c r="P1926" s="12" t="s">
        <v>93</v>
      </c>
      <c r="Q1926" s="12" t="s">
        <v>59</v>
      </c>
      <c r="R1926" s="12" t="s">
        <v>992</v>
      </c>
      <c r="S1926" s="12">
        <v>0.37</v>
      </c>
      <c r="T1926" s="7">
        <f>Table1[[#This Row],[Profit]]/Table1[[#This Row],[Sales]]</f>
        <v>-0.41853432942013519</v>
      </c>
      <c r="U1926" s="12" t="s">
        <v>33</v>
      </c>
      <c r="V1926" s="12" t="s">
        <v>53</v>
      </c>
      <c r="W1926" s="12" t="s">
        <v>154</v>
      </c>
      <c r="X1926" s="12" t="s">
        <v>309</v>
      </c>
      <c r="Y1926" s="12">
        <v>45373</v>
      </c>
      <c r="Z1926" s="13">
        <v>42148</v>
      </c>
      <c r="AA1926" s="14" t="str">
        <f>TEXT(Table1[[#This Row],[Order Date]],"mmmm")</f>
        <v>May</v>
      </c>
      <c r="AB1926" s="8" t="str">
        <f>TEXT(Table1[[#This Row],[Order Date]],"yyyy")</f>
        <v>2015</v>
      </c>
      <c r="AC1926" s="13">
        <v>42152</v>
      </c>
      <c r="AD1926" s="12">
        <v>-23.53</v>
      </c>
      <c r="AE1926" s="12">
        <v>8</v>
      </c>
      <c r="AF1926" s="12">
        <v>56.22</v>
      </c>
      <c r="AG1926" s="12">
        <v>90501</v>
      </c>
      <c r="AH1926" s="7" t="str">
        <f>IF(COUNTIF(Returns!$A$2:$A$1635,Orders!AG1926)&gt;0,"Returned","Not Returned")</f>
        <v>Not Returned</v>
      </c>
    </row>
    <row r="1927" spans="5:34" ht="12.75" customHeight="1" thickTop="1" thickBot="1" x14ac:dyDescent="0.3">
      <c r="E1927" s="9">
        <v>23428</v>
      </c>
      <c r="F1927" s="2" t="s">
        <v>47</v>
      </c>
      <c r="G1927" s="2">
        <v>0.08</v>
      </c>
      <c r="H1927" s="2">
        <v>30.97</v>
      </c>
      <c r="I1927" s="2">
        <v>4</v>
      </c>
      <c r="J1927" s="2">
        <v>3367</v>
      </c>
      <c r="K1927" s="7" t="str">
        <f>IF(COUNTIF(Table1[Customer ID],Table1[[#This Row],[Customer ID]])&gt;1,"Repeat Customer","One-Time Customer")</f>
        <v>Repeat Customer</v>
      </c>
      <c r="L1927" s="2" t="s">
        <v>2999</v>
      </c>
      <c r="M1927" s="2" t="s">
        <v>49</v>
      </c>
      <c r="N1927" s="2" t="s">
        <v>40</v>
      </c>
      <c r="O1927" s="2" t="s">
        <v>77</v>
      </c>
      <c r="P1927" s="2" t="s">
        <v>180</v>
      </c>
      <c r="Q1927" s="2" t="s">
        <v>59</v>
      </c>
      <c r="R1927" s="2" t="s">
        <v>2702</v>
      </c>
      <c r="S1927" s="2">
        <v>0.74</v>
      </c>
      <c r="T1927" s="7">
        <f>Table1[[#This Row],[Profit]]/Table1[[#This Row],[Sales]]</f>
        <v>1.4071702438831593E-2</v>
      </c>
      <c r="U1927" s="2" t="s">
        <v>33</v>
      </c>
      <c r="V1927" s="2" t="s">
        <v>53</v>
      </c>
      <c r="W1927" s="2" t="s">
        <v>154</v>
      </c>
      <c r="X1927" s="2" t="s">
        <v>3000</v>
      </c>
      <c r="Y1927" s="2">
        <v>43221</v>
      </c>
      <c r="Z1927" s="10">
        <v>42126</v>
      </c>
      <c r="AA1927" s="14" t="str">
        <f>TEXT(Table1[[#This Row],[Order Date]],"mmmm")</f>
        <v>May</v>
      </c>
      <c r="AB1927" s="8" t="str">
        <f>TEXT(Table1[[#This Row],[Order Date]],"yyyy")</f>
        <v>2015</v>
      </c>
      <c r="AC1927" s="10">
        <v>42127</v>
      </c>
      <c r="AD1927" s="2">
        <v>10.680000000000014</v>
      </c>
      <c r="AE1927" s="2">
        <v>26</v>
      </c>
      <c r="AF1927" s="2">
        <v>758.97</v>
      </c>
      <c r="AG1927" s="2">
        <v>90502</v>
      </c>
      <c r="AH1927" s="7" t="str">
        <f>IF(COUNTIF(Returns!$A$2:$A$1635,Orders!AG1927)&gt;0,"Returned","Not Returned")</f>
        <v>Not Returned</v>
      </c>
    </row>
    <row r="1928" spans="5:34" ht="12.75" customHeight="1" thickTop="1" thickBot="1" x14ac:dyDescent="0.3">
      <c r="E1928" s="11">
        <v>23429</v>
      </c>
      <c r="F1928" s="12" t="s">
        <v>47</v>
      </c>
      <c r="G1928" s="12">
        <v>0.1</v>
      </c>
      <c r="H1928" s="12">
        <v>4.13</v>
      </c>
      <c r="I1928" s="12">
        <v>0.5</v>
      </c>
      <c r="J1928" s="12">
        <v>3367</v>
      </c>
      <c r="K1928" s="7" t="str">
        <f>IF(COUNTIF(Table1[Customer ID],Table1[[#This Row],[Customer ID]])&gt;1,"Repeat Customer","One-Time Customer")</f>
        <v>Repeat Customer</v>
      </c>
      <c r="L1928" s="12" t="s">
        <v>2999</v>
      </c>
      <c r="M1928" s="12" t="s">
        <v>27</v>
      </c>
      <c r="N1928" s="12" t="s">
        <v>40</v>
      </c>
      <c r="O1928" s="12" t="s">
        <v>29</v>
      </c>
      <c r="P1928" s="12" t="s">
        <v>134</v>
      </c>
      <c r="Q1928" s="12" t="s">
        <v>59</v>
      </c>
      <c r="R1928" s="12" t="s">
        <v>3001</v>
      </c>
      <c r="S1928" s="12">
        <v>0.39</v>
      </c>
      <c r="T1928" s="7">
        <f>Table1[[#This Row],[Profit]]/Table1[[#This Row],[Sales]]</f>
        <v>0.69</v>
      </c>
      <c r="U1928" s="12" t="s">
        <v>33</v>
      </c>
      <c r="V1928" s="12" t="s">
        <v>53</v>
      </c>
      <c r="W1928" s="12" t="s">
        <v>154</v>
      </c>
      <c r="X1928" s="12" t="s">
        <v>3000</v>
      </c>
      <c r="Y1928" s="12">
        <v>43221</v>
      </c>
      <c r="Z1928" s="13">
        <v>42126</v>
      </c>
      <c r="AA1928" s="14" t="str">
        <f>TEXT(Table1[[#This Row],[Order Date]],"mmmm")</f>
        <v>May</v>
      </c>
      <c r="AB1928" s="8" t="str">
        <f>TEXT(Table1[[#This Row],[Order Date]],"yyyy")</f>
        <v>2015</v>
      </c>
      <c r="AC1928" s="13">
        <v>42128</v>
      </c>
      <c r="AD1928" s="12">
        <v>58.263599999999997</v>
      </c>
      <c r="AE1928" s="12">
        <v>18</v>
      </c>
      <c r="AF1928" s="12">
        <v>84.44</v>
      </c>
      <c r="AG1928" s="12">
        <v>90502</v>
      </c>
      <c r="AH1928" s="7" t="str">
        <f>IF(COUNTIF(Returns!$A$2:$A$1635,Orders!AG1928)&gt;0,"Returned","Not Returned")</f>
        <v>Not Returned</v>
      </c>
    </row>
    <row r="1929" spans="5:34" ht="12.75" customHeight="1" thickTop="1" thickBot="1" x14ac:dyDescent="0.3">
      <c r="E1929" s="9">
        <v>26104</v>
      </c>
      <c r="F1929" s="2" t="s">
        <v>56</v>
      </c>
      <c r="G1929" s="2">
        <v>0.06</v>
      </c>
      <c r="H1929" s="2">
        <v>7.1</v>
      </c>
      <c r="I1929" s="2">
        <v>6.05</v>
      </c>
      <c r="J1929" s="2">
        <v>3369</v>
      </c>
      <c r="K1929" s="7" t="str">
        <f>IF(COUNTIF(Table1[Customer ID],Table1[[#This Row],[Customer ID]])&gt;1,"Repeat Customer","One-Time Customer")</f>
        <v>One-Time Customer</v>
      </c>
      <c r="L1929" s="2" t="s">
        <v>3002</v>
      </c>
      <c r="M1929" s="2" t="s">
        <v>49</v>
      </c>
      <c r="N1929" s="2" t="s">
        <v>40</v>
      </c>
      <c r="O1929" s="2" t="s">
        <v>29</v>
      </c>
      <c r="P1929" s="2" t="s">
        <v>109</v>
      </c>
      <c r="Q1929" s="2" t="s">
        <v>59</v>
      </c>
      <c r="R1929" s="2" t="s">
        <v>651</v>
      </c>
      <c r="S1929" s="2">
        <v>0.39</v>
      </c>
      <c r="T1929" s="7">
        <f>Table1[[#This Row],[Profit]]/Table1[[#This Row],[Sales]]</f>
        <v>-1.4061520506835614</v>
      </c>
      <c r="U1929" s="2" t="s">
        <v>33</v>
      </c>
      <c r="V1929" s="2" t="s">
        <v>53</v>
      </c>
      <c r="W1929" s="2" t="s">
        <v>154</v>
      </c>
      <c r="X1929" s="2" t="s">
        <v>1511</v>
      </c>
      <c r="Y1929" s="2">
        <v>43081</v>
      </c>
      <c r="Z1929" s="10">
        <v>42047</v>
      </c>
      <c r="AA1929" s="14" t="str">
        <f>TEXT(Table1[[#This Row],[Order Date]],"mmmm")</f>
        <v>February</v>
      </c>
      <c r="AB1929" s="8" t="str">
        <f>TEXT(Table1[[#This Row],[Order Date]],"yyyy")</f>
        <v>2015</v>
      </c>
      <c r="AC1929" s="10">
        <v>42048</v>
      </c>
      <c r="AD1929" s="2">
        <v>-42.170500000000004</v>
      </c>
      <c r="AE1929" s="2">
        <v>4</v>
      </c>
      <c r="AF1929" s="2">
        <v>29.99</v>
      </c>
      <c r="AG1929" s="2">
        <v>90500</v>
      </c>
      <c r="AH1929" s="7" t="str">
        <f>IF(COUNTIF(Returns!$A$2:$A$1635,Orders!AG1929)&gt;0,"Returned","Not Returned")</f>
        <v>Not Returned</v>
      </c>
    </row>
    <row r="1930" spans="5:34" ht="12.75" customHeight="1" thickTop="1" thickBot="1" x14ac:dyDescent="0.3">
      <c r="E1930" s="11">
        <v>18311</v>
      </c>
      <c r="F1930" s="12" t="s">
        <v>56</v>
      </c>
      <c r="G1930" s="12">
        <v>0.01</v>
      </c>
      <c r="H1930" s="12">
        <v>179.29</v>
      </c>
      <c r="I1930" s="12">
        <v>29.21</v>
      </c>
      <c r="J1930" s="12">
        <v>3374</v>
      </c>
      <c r="K1930" s="7" t="str">
        <f>IF(COUNTIF(Table1[Customer ID],Table1[[#This Row],[Customer ID]])&gt;1,"Repeat Customer","One-Time Customer")</f>
        <v>Repeat Customer</v>
      </c>
      <c r="L1930" s="12" t="s">
        <v>3003</v>
      </c>
      <c r="M1930" s="12" t="s">
        <v>39</v>
      </c>
      <c r="N1930" s="12" t="s">
        <v>28</v>
      </c>
      <c r="O1930" s="12" t="s">
        <v>41</v>
      </c>
      <c r="P1930" s="12" t="s">
        <v>152</v>
      </c>
      <c r="Q1930" s="12" t="s">
        <v>121</v>
      </c>
      <c r="R1930" s="12" t="s">
        <v>629</v>
      </c>
      <c r="S1930" s="12">
        <v>0.76</v>
      </c>
      <c r="T1930" s="7">
        <f>Table1[[#This Row],[Profit]]/Table1[[#This Row],[Sales]]</f>
        <v>4.4601263525774586E-2</v>
      </c>
      <c r="U1930" s="12" t="s">
        <v>33</v>
      </c>
      <c r="V1930" s="12" t="s">
        <v>53</v>
      </c>
      <c r="W1930" s="12" t="s">
        <v>415</v>
      </c>
      <c r="X1930" s="12" t="s">
        <v>3004</v>
      </c>
      <c r="Y1930" s="12">
        <v>21113</v>
      </c>
      <c r="Z1930" s="13">
        <v>42157</v>
      </c>
      <c r="AA1930" s="14" t="str">
        <f>TEXT(Table1[[#This Row],[Order Date]],"mmmm")</f>
        <v>June</v>
      </c>
      <c r="AB1930" s="8" t="str">
        <f>TEXT(Table1[[#This Row],[Order Date]],"yyyy")</f>
        <v>2015</v>
      </c>
      <c r="AC1930" s="13">
        <v>42159</v>
      </c>
      <c r="AD1930" s="12">
        <v>66.362220000000008</v>
      </c>
      <c r="AE1930" s="12">
        <v>8</v>
      </c>
      <c r="AF1930" s="12">
        <v>1487.9</v>
      </c>
      <c r="AG1930" s="12">
        <v>87473</v>
      </c>
      <c r="AH1930" s="7" t="str">
        <f>IF(COUNTIF(Returns!$A$2:$A$1635,Orders!AG1930)&gt;0,"Returned","Not Returned")</f>
        <v>Not Returned</v>
      </c>
    </row>
    <row r="1931" spans="5:34" ht="12.75" customHeight="1" thickTop="1" thickBot="1" x14ac:dyDescent="0.3">
      <c r="E1931" s="9">
        <v>18320</v>
      </c>
      <c r="F1931" s="2" t="s">
        <v>25</v>
      </c>
      <c r="G1931" s="2">
        <v>0.05</v>
      </c>
      <c r="H1931" s="2">
        <v>73.98</v>
      </c>
      <c r="I1931" s="2">
        <v>12.14</v>
      </c>
      <c r="J1931" s="2">
        <v>3374</v>
      </c>
      <c r="K1931" s="7" t="str">
        <f>IF(COUNTIF(Table1[Customer ID],Table1[[#This Row],[Customer ID]])&gt;1,"Repeat Customer","One-Time Customer")</f>
        <v>Repeat Customer</v>
      </c>
      <c r="L1931" s="2" t="s">
        <v>3003</v>
      </c>
      <c r="M1931" s="2" t="s">
        <v>49</v>
      </c>
      <c r="N1931" s="2" t="s">
        <v>40</v>
      </c>
      <c r="O1931" s="2" t="s">
        <v>77</v>
      </c>
      <c r="P1931" s="2" t="s">
        <v>180</v>
      </c>
      <c r="Q1931" s="2" t="s">
        <v>59</v>
      </c>
      <c r="R1931" s="2" t="s">
        <v>372</v>
      </c>
      <c r="S1931" s="2">
        <v>0.67</v>
      </c>
      <c r="T1931" s="7">
        <f>Table1[[#This Row],[Profit]]/Table1[[#This Row],[Sales]]</f>
        <v>-3.1712191872085593E-3</v>
      </c>
      <c r="U1931" s="2" t="s">
        <v>33</v>
      </c>
      <c r="V1931" s="2" t="s">
        <v>53</v>
      </c>
      <c r="W1931" s="2" t="s">
        <v>415</v>
      </c>
      <c r="X1931" s="2" t="s">
        <v>3004</v>
      </c>
      <c r="Y1931" s="2">
        <v>21113</v>
      </c>
      <c r="Z1931" s="10">
        <v>42184</v>
      </c>
      <c r="AA1931" s="14" t="str">
        <f>TEXT(Table1[[#This Row],[Order Date]],"mmmm")</f>
        <v>June</v>
      </c>
      <c r="AB1931" s="8" t="str">
        <f>TEXT(Table1[[#This Row],[Order Date]],"yyyy")</f>
        <v>2015</v>
      </c>
      <c r="AC1931" s="10">
        <v>42185</v>
      </c>
      <c r="AD1931" s="2">
        <v>-1.904000000000019</v>
      </c>
      <c r="AE1931" s="2">
        <v>8</v>
      </c>
      <c r="AF1931" s="2">
        <v>600.4</v>
      </c>
      <c r="AG1931" s="2">
        <v>87474</v>
      </c>
      <c r="AH1931" s="7" t="str">
        <f>IF(COUNTIF(Returns!$A$2:$A$1635,Orders!AG1931)&gt;0,"Returned","Not Returned")</f>
        <v>Not Returned</v>
      </c>
    </row>
    <row r="1932" spans="5:34" ht="12.75" customHeight="1" thickTop="1" thickBot="1" x14ac:dyDescent="0.3">
      <c r="E1932" s="11">
        <v>18321</v>
      </c>
      <c r="F1932" s="12" t="s">
        <v>25</v>
      </c>
      <c r="G1932" s="12">
        <v>0</v>
      </c>
      <c r="H1932" s="12">
        <v>5.98</v>
      </c>
      <c r="I1932" s="12">
        <v>7.15</v>
      </c>
      <c r="J1932" s="12">
        <v>3374</v>
      </c>
      <c r="K1932" s="7" t="str">
        <f>IF(COUNTIF(Table1[Customer ID],Table1[[#This Row],[Customer ID]])&gt;1,"Repeat Customer","One-Time Customer")</f>
        <v>Repeat Customer</v>
      </c>
      <c r="L1932" s="12" t="s">
        <v>3003</v>
      </c>
      <c r="M1932" s="12" t="s">
        <v>49</v>
      </c>
      <c r="N1932" s="12" t="s">
        <v>40</v>
      </c>
      <c r="O1932" s="12" t="s">
        <v>29</v>
      </c>
      <c r="P1932" s="12" t="s">
        <v>93</v>
      </c>
      <c r="Q1932" s="12" t="s">
        <v>59</v>
      </c>
      <c r="R1932" s="12" t="s">
        <v>2986</v>
      </c>
      <c r="S1932" s="12">
        <v>0.36</v>
      </c>
      <c r="T1932" s="7">
        <f>Table1[[#This Row],[Profit]]/Table1[[#This Row],[Sales]]</f>
        <v>-1.0816934306569344</v>
      </c>
      <c r="U1932" s="12" t="s">
        <v>33</v>
      </c>
      <c r="V1932" s="12" t="s">
        <v>53</v>
      </c>
      <c r="W1932" s="12" t="s">
        <v>415</v>
      </c>
      <c r="X1932" s="12" t="s">
        <v>3004</v>
      </c>
      <c r="Y1932" s="12">
        <v>21113</v>
      </c>
      <c r="Z1932" s="13">
        <v>42184</v>
      </c>
      <c r="AA1932" s="14" t="str">
        <f>TEXT(Table1[[#This Row],[Order Date]],"mmmm")</f>
        <v>June</v>
      </c>
      <c r="AB1932" s="8" t="str">
        <f>TEXT(Table1[[#This Row],[Order Date]],"yyyy")</f>
        <v>2015</v>
      </c>
      <c r="AC1932" s="13">
        <v>42186</v>
      </c>
      <c r="AD1932" s="12">
        <v>-37.048000000000002</v>
      </c>
      <c r="AE1932" s="12">
        <v>5</v>
      </c>
      <c r="AF1932" s="12">
        <v>34.25</v>
      </c>
      <c r="AG1932" s="12">
        <v>87474</v>
      </c>
      <c r="AH1932" s="7" t="str">
        <f>IF(COUNTIF(Returns!$A$2:$A$1635,Orders!AG1932)&gt;0,"Returned","Not Returned")</f>
        <v>Not Returned</v>
      </c>
    </row>
    <row r="1933" spans="5:34" ht="12.75" customHeight="1" thickTop="1" thickBot="1" x14ac:dyDescent="0.3">
      <c r="E1933" s="9">
        <v>18322</v>
      </c>
      <c r="F1933" s="2" t="s">
        <v>25</v>
      </c>
      <c r="G1933" s="2">
        <v>0.09</v>
      </c>
      <c r="H1933" s="2">
        <v>3.57</v>
      </c>
      <c r="I1933" s="2">
        <v>4.17</v>
      </c>
      <c r="J1933" s="2">
        <v>3374</v>
      </c>
      <c r="K1933" s="7" t="str">
        <f>IF(COUNTIF(Table1[Customer ID],Table1[[#This Row],[Customer ID]])&gt;1,"Repeat Customer","One-Time Customer")</f>
        <v>Repeat Customer</v>
      </c>
      <c r="L1933" s="2" t="s">
        <v>3003</v>
      </c>
      <c r="M1933" s="2" t="s">
        <v>49</v>
      </c>
      <c r="N1933" s="2" t="s">
        <v>40</v>
      </c>
      <c r="O1933" s="2" t="s">
        <v>29</v>
      </c>
      <c r="P1933" s="2" t="s">
        <v>30</v>
      </c>
      <c r="Q1933" s="2" t="s">
        <v>51</v>
      </c>
      <c r="R1933" s="2" t="s">
        <v>2566</v>
      </c>
      <c r="S1933" s="2">
        <v>0.59</v>
      </c>
      <c r="T1933" s="7">
        <f>Table1[[#This Row],[Profit]]/Table1[[#This Row],[Sales]]</f>
        <v>-1.8088394276629571</v>
      </c>
      <c r="U1933" s="2" t="s">
        <v>33</v>
      </c>
      <c r="V1933" s="2" t="s">
        <v>53</v>
      </c>
      <c r="W1933" s="2" t="s">
        <v>415</v>
      </c>
      <c r="X1933" s="2" t="s">
        <v>3004</v>
      </c>
      <c r="Y1933" s="2">
        <v>21113</v>
      </c>
      <c r="Z1933" s="10">
        <v>42184</v>
      </c>
      <c r="AA1933" s="14" t="str">
        <f>TEXT(Table1[[#This Row],[Order Date]],"mmmm")</f>
        <v>June</v>
      </c>
      <c r="AB1933" s="8" t="str">
        <f>TEXT(Table1[[#This Row],[Order Date]],"yyyy")</f>
        <v>2015</v>
      </c>
      <c r="AC1933" s="10">
        <v>42186</v>
      </c>
      <c r="AD1933" s="2">
        <v>-56.887999999999998</v>
      </c>
      <c r="AE1933" s="2">
        <v>9</v>
      </c>
      <c r="AF1933" s="2">
        <v>31.45</v>
      </c>
      <c r="AG1933" s="2">
        <v>87474</v>
      </c>
      <c r="AH1933" s="7" t="str">
        <f>IF(COUNTIF(Returns!$A$2:$A$1635,Orders!AG1933)&gt;0,"Returned","Not Returned")</f>
        <v>Not Returned</v>
      </c>
    </row>
    <row r="1934" spans="5:34" ht="12.75" customHeight="1" thickTop="1" thickBot="1" x14ac:dyDescent="0.3">
      <c r="E1934" s="11">
        <v>22378</v>
      </c>
      <c r="F1934" s="12" t="s">
        <v>47</v>
      </c>
      <c r="G1934" s="12">
        <v>0</v>
      </c>
      <c r="H1934" s="12">
        <v>19.98</v>
      </c>
      <c r="I1934" s="12">
        <v>5.97</v>
      </c>
      <c r="J1934" s="12">
        <v>3379</v>
      </c>
      <c r="K1934" s="7" t="str">
        <f>IF(COUNTIF(Table1[Customer ID],Table1[[#This Row],[Customer ID]])&gt;1,"Repeat Customer","One-Time Customer")</f>
        <v>Repeat Customer</v>
      </c>
      <c r="L1934" s="12" t="s">
        <v>3005</v>
      </c>
      <c r="M1934" s="12" t="s">
        <v>27</v>
      </c>
      <c r="N1934" s="12" t="s">
        <v>28</v>
      </c>
      <c r="O1934" s="12" t="s">
        <v>29</v>
      </c>
      <c r="P1934" s="12" t="s">
        <v>93</v>
      </c>
      <c r="Q1934" s="12" t="s">
        <v>59</v>
      </c>
      <c r="R1934" s="12" t="s">
        <v>3006</v>
      </c>
      <c r="S1934" s="12">
        <v>0.38</v>
      </c>
      <c r="T1934" s="7">
        <f>Table1[[#This Row],[Profit]]/Table1[[#This Row],[Sales]]</f>
        <v>-0.76168948488376764</v>
      </c>
      <c r="U1934" s="12" t="s">
        <v>33</v>
      </c>
      <c r="V1934" s="12" t="s">
        <v>136</v>
      </c>
      <c r="W1934" s="12" t="s">
        <v>387</v>
      </c>
      <c r="X1934" s="12" t="s">
        <v>3007</v>
      </c>
      <c r="Y1934" s="12">
        <v>30144</v>
      </c>
      <c r="Z1934" s="13">
        <v>42089</v>
      </c>
      <c r="AA1934" s="14" t="str">
        <f>TEXT(Table1[[#This Row],[Order Date]],"mmmm")</f>
        <v>March</v>
      </c>
      <c r="AB1934" s="8" t="str">
        <f>TEXT(Table1[[#This Row],[Order Date]],"yyyy")</f>
        <v>2015</v>
      </c>
      <c r="AC1934" s="13">
        <v>42092</v>
      </c>
      <c r="AD1934" s="12">
        <v>-189.714</v>
      </c>
      <c r="AE1934" s="12">
        <v>12</v>
      </c>
      <c r="AF1934" s="12">
        <v>249.07</v>
      </c>
      <c r="AG1934" s="12">
        <v>88837</v>
      </c>
      <c r="AH1934" s="7" t="str">
        <f>IF(COUNTIF(Returns!$A$2:$A$1635,Orders!AG1934)&gt;0,"Returned","Not Returned")</f>
        <v>Not Returned</v>
      </c>
    </row>
    <row r="1935" spans="5:34" ht="12.75" customHeight="1" thickTop="1" thickBot="1" x14ac:dyDescent="0.3">
      <c r="E1935" s="9">
        <v>20366</v>
      </c>
      <c r="F1935" s="2" t="s">
        <v>47</v>
      </c>
      <c r="G1935" s="2">
        <v>0.05</v>
      </c>
      <c r="H1935" s="2">
        <v>3.14</v>
      </c>
      <c r="I1935" s="2">
        <v>1.92</v>
      </c>
      <c r="J1935" s="2">
        <v>3379</v>
      </c>
      <c r="K1935" s="7" t="str">
        <f>IF(COUNTIF(Table1[Customer ID],Table1[[#This Row],[Customer ID]])&gt;1,"Repeat Customer","One-Time Customer")</f>
        <v>Repeat Customer</v>
      </c>
      <c r="L1935" s="2" t="s">
        <v>3005</v>
      </c>
      <c r="M1935" s="2" t="s">
        <v>27</v>
      </c>
      <c r="N1935" s="2" t="s">
        <v>40</v>
      </c>
      <c r="O1935" s="2" t="s">
        <v>29</v>
      </c>
      <c r="P1935" s="2" t="s">
        <v>174</v>
      </c>
      <c r="Q1935" s="2" t="s">
        <v>31</v>
      </c>
      <c r="R1935" s="2" t="s">
        <v>2657</v>
      </c>
      <c r="S1935" s="2">
        <v>0.84</v>
      </c>
      <c r="T1935" s="7">
        <f>Table1[[#This Row],[Profit]]/Table1[[#This Row],[Sales]]</f>
        <v>27.496960486322187</v>
      </c>
      <c r="U1935" s="2" t="s">
        <v>33</v>
      </c>
      <c r="V1935" s="2" t="s">
        <v>136</v>
      </c>
      <c r="W1935" s="2" t="s">
        <v>387</v>
      </c>
      <c r="X1935" s="2" t="s">
        <v>3007</v>
      </c>
      <c r="Y1935" s="2">
        <v>30144</v>
      </c>
      <c r="Z1935" s="10">
        <v>42119</v>
      </c>
      <c r="AA1935" s="14" t="str">
        <f>TEXT(Table1[[#This Row],[Order Date]],"mmmm")</f>
        <v>April</v>
      </c>
      <c r="AB1935" s="8" t="str">
        <f>TEXT(Table1[[#This Row],[Order Date]],"yyyy")</f>
        <v>2015</v>
      </c>
      <c r="AC1935" s="10">
        <v>42120</v>
      </c>
      <c r="AD1935" s="2">
        <v>1628.37</v>
      </c>
      <c r="AE1935" s="2">
        <v>18</v>
      </c>
      <c r="AF1935" s="2">
        <v>59.22</v>
      </c>
      <c r="AG1935" s="2">
        <v>88839</v>
      </c>
      <c r="AH1935" s="7" t="str">
        <f>IF(COUNTIF(Returns!$A$2:$A$1635,Orders!AG1935)&gt;0,"Returned","Not Returned")</f>
        <v>Not Returned</v>
      </c>
    </row>
    <row r="1936" spans="5:34" ht="12.75" customHeight="1" thickTop="1" thickBot="1" x14ac:dyDescent="0.3">
      <c r="E1936" s="11">
        <v>23181</v>
      </c>
      <c r="F1936" s="12" t="s">
        <v>47</v>
      </c>
      <c r="G1936" s="12">
        <v>0.03</v>
      </c>
      <c r="H1936" s="12">
        <v>315.98</v>
      </c>
      <c r="I1936" s="12">
        <v>19.989999999999998</v>
      </c>
      <c r="J1936" s="12">
        <v>3380</v>
      </c>
      <c r="K1936" s="7" t="str">
        <f>IF(COUNTIF(Table1[Customer ID],Table1[[#This Row],[Customer ID]])&gt;1,"Repeat Customer","One-Time Customer")</f>
        <v>Repeat Customer</v>
      </c>
      <c r="L1936" s="12" t="s">
        <v>3008</v>
      </c>
      <c r="M1936" s="12" t="s">
        <v>49</v>
      </c>
      <c r="N1936" s="12" t="s">
        <v>40</v>
      </c>
      <c r="O1936" s="12" t="s">
        <v>29</v>
      </c>
      <c r="P1936" s="12" t="s">
        <v>109</v>
      </c>
      <c r="Q1936" s="12" t="s">
        <v>59</v>
      </c>
      <c r="R1936" s="12" t="s">
        <v>2807</v>
      </c>
      <c r="S1936" s="12">
        <v>0.38</v>
      </c>
      <c r="T1936" s="7">
        <f>Table1[[#This Row],[Profit]]/Table1[[#This Row],[Sales]]</f>
        <v>-8.0399412797145823E-4</v>
      </c>
      <c r="U1936" s="12" t="s">
        <v>33</v>
      </c>
      <c r="V1936" s="12" t="s">
        <v>136</v>
      </c>
      <c r="W1936" s="12" t="s">
        <v>387</v>
      </c>
      <c r="X1936" s="12" t="s">
        <v>3009</v>
      </c>
      <c r="Y1936" s="12">
        <v>30240</v>
      </c>
      <c r="Z1936" s="13">
        <v>42114</v>
      </c>
      <c r="AA1936" s="14" t="str">
        <f>TEXT(Table1[[#This Row],[Order Date]],"mmmm")</f>
        <v>April</v>
      </c>
      <c r="AB1936" s="8" t="str">
        <f>TEXT(Table1[[#This Row],[Order Date]],"yyyy")</f>
        <v>2015</v>
      </c>
      <c r="AC1936" s="13">
        <v>42116</v>
      </c>
      <c r="AD1936" s="12">
        <v>-4.4800000000000004</v>
      </c>
      <c r="AE1936" s="12">
        <v>18</v>
      </c>
      <c r="AF1936" s="12">
        <v>5572.18</v>
      </c>
      <c r="AG1936" s="12">
        <v>88838</v>
      </c>
      <c r="AH1936" s="7" t="str">
        <f>IF(COUNTIF(Returns!$A$2:$A$1635,Orders!AG1936)&gt;0,"Returned","Not Returned")</f>
        <v>Not Returned</v>
      </c>
    </row>
    <row r="1937" spans="5:34" ht="12.75" customHeight="1" thickTop="1" thickBot="1" x14ac:dyDescent="0.3">
      <c r="E1937" s="9">
        <v>23182</v>
      </c>
      <c r="F1937" s="2" t="s">
        <v>47</v>
      </c>
      <c r="G1937" s="2">
        <v>0.09</v>
      </c>
      <c r="H1937" s="2">
        <v>276.2</v>
      </c>
      <c r="I1937" s="2">
        <v>24.49</v>
      </c>
      <c r="J1937" s="2">
        <v>3380</v>
      </c>
      <c r="K1937" s="7" t="str">
        <f>IF(COUNTIF(Table1[Customer ID],Table1[[#This Row],[Customer ID]])&gt;1,"Repeat Customer","One-Time Customer")</f>
        <v>Repeat Customer</v>
      </c>
      <c r="L1937" s="2" t="s">
        <v>3008</v>
      </c>
      <c r="M1937" s="2" t="s">
        <v>49</v>
      </c>
      <c r="N1937" s="2" t="s">
        <v>40</v>
      </c>
      <c r="O1937" s="2" t="s">
        <v>41</v>
      </c>
      <c r="P1937" s="2" t="s">
        <v>42</v>
      </c>
      <c r="Q1937" s="2" t="s">
        <v>236</v>
      </c>
      <c r="R1937" s="2" t="s">
        <v>438</v>
      </c>
      <c r="S1937" s="2"/>
      <c r="T1937" s="7">
        <f>Table1[[#This Row],[Profit]]/Table1[[#This Row],[Sales]]</f>
        <v>1.0856266701117148</v>
      </c>
      <c r="U1937" s="2" t="s">
        <v>33</v>
      </c>
      <c r="V1937" s="2" t="s">
        <v>136</v>
      </c>
      <c r="W1937" s="2" t="s">
        <v>387</v>
      </c>
      <c r="X1937" s="2" t="s">
        <v>3009</v>
      </c>
      <c r="Y1937" s="2">
        <v>30240</v>
      </c>
      <c r="Z1937" s="10">
        <v>42114</v>
      </c>
      <c r="AA1937" s="14" t="str">
        <f>TEXT(Table1[[#This Row],[Order Date]],"mmmm")</f>
        <v>April</v>
      </c>
      <c r="AB1937" s="8" t="str">
        <f>TEXT(Table1[[#This Row],[Order Date]],"yyyy")</f>
        <v>2015</v>
      </c>
      <c r="AC1937" s="10">
        <v>42115</v>
      </c>
      <c r="AD1937" s="2">
        <v>3193.2840000000001</v>
      </c>
      <c r="AE1937" s="2">
        <v>11</v>
      </c>
      <c r="AF1937" s="2">
        <v>2941.42</v>
      </c>
      <c r="AG1937" s="2">
        <v>88838</v>
      </c>
      <c r="AH1937" s="7" t="str">
        <f>IF(COUNTIF(Returns!$A$2:$A$1635,Orders!AG1937)&gt;0,"Returned","Not Returned")</f>
        <v>Not Returned</v>
      </c>
    </row>
    <row r="1938" spans="5:34" ht="12.75" customHeight="1" thickTop="1" thickBot="1" x14ac:dyDescent="0.3">
      <c r="E1938" s="11">
        <v>23183</v>
      </c>
      <c r="F1938" s="12" t="s">
        <v>47</v>
      </c>
      <c r="G1938" s="12">
        <v>0.03</v>
      </c>
      <c r="H1938" s="12">
        <v>63.94</v>
      </c>
      <c r="I1938" s="12">
        <v>14.48</v>
      </c>
      <c r="J1938" s="12">
        <v>3380</v>
      </c>
      <c r="K1938" s="7" t="str">
        <f>IF(COUNTIF(Table1[Customer ID],Table1[[#This Row],[Customer ID]])&gt;1,"Repeat Customer","One-Time Customer")</f>
        <v>Repeat Customer</v>
      </c>
      <c r="L1938" s="12" t="s">
        <v>3008</v>
      </c>
      <c r="M1938" s="12" t="s">
        <v>49</v>
      </c>
      <c r="N1938" s="12" t="s">
        <v>40</v>
      </c>
      <c r="O1938" s="12" t="s">
        <v>41</v>
      </c>
      <c r="P1938" s="12" t="s">
        <v>50</v>
      </c>
      <c r="Q1938" s="12" t="s">
        <v>59</v>
      </c>
      <c r="R1938" s="12" t="s">
        <v>519</v>
      </c>
      <c r="S1938" s="12">
        <v>0.46</v>
      </c>
      <c r="T1938" s="7">
        <f>Table1[[#This Row],[Profit]]/Table1[[#This Row],[Sales]]</f>
        <v>8.3626880526738875E-2</v>
      </c>
      <c r="U1938" s="12" t="s">
        <v>33</v>
      </c>
      <c r="V1938" s="12" t="s">
        <v>136</v>
      </c>
      <c r="W1938" s="12" t="s">
        <v>387</v>
      </c>
      <c r="X1938" s="12" t="s">
        <v>3009</v>
      </c>
      <c r="Y1938" s="12">
        <v>30240</v>
      </c>
      <c r="Z1938" s="13">
        <v>42114</v>
      </c>
      <c r="AA1938" s="14" t="str">
        <f>TEXT(Table1[[#This Row],[Order Date]],"mmmm")</f>
        <v>April</v>
      </c>
      <c r="AB1938" s="8" t="str">
        <f>TEXT(Table1[[#This Row],[Order Date]],"yyyy")</f>
        <v>2015</v>
      </c>
      <c r="AC1938" s="13">
        <v>42115</v>
      </c>
      <c r="AD1938" s="12">
        <v>43.691699999999997</v>
      </c>
      <c r="AE1938" s="12">
        <v>8</v>
      </c>
      <c r="AF1938" s="12">
        <v>522.46</v>
      </c>
      <c r="AG1938" s="12">
        <v>88838</v>
      </c>
      <c r="AH1938" s="7" t="str">
        <f>IF(COUNTIF(Returns!$A$2:$A$1635,Orders!AG1938)&gt;0,"Returned","Not Returned")</f>
        <v>Not Returned</v>
      </c>
    </row>
    <row r="1939" spans="5:34" ht="12.75" customHeight="1" thickTop="1" thickBot="1" x14ac:dyDescent="0.3">
      <c r="E1939" s="9">
        <v>24161</v>
      </c>
      <c r="F1939" s="2" t="s">
        <v>37</v>
      </c>
      <c r="G1939" s="2">
        <v>0.05</v>
      </c>
      <c r="H1939" s="2">
        <v>11.97</v>
      </c>
      <c r="I1939" s="2">
        <v>5.81</v>
      </c>
      <c r="J1939" s="2">
        <v>3381</v>
      </c>
      <c r="K1939" s="7" t="str">
        <f>IF(COUNTIF(Table1[Customer ID],Table1[[#This Row],[Customer ID]])&gt;1,"Repeat Customer","One-Time Customer")</f>
        <v>Repeat Customer</v>
      </c>
      <c r="L1939" s="2" t="s">
        <v>3010</v>
      </c>
      <c r="M1939" s="2" t="s">
        <v>49</v>
      </c>
      <c r="N1939" s="2" t="s">
        <v>28</v>
      </c>
      <c r="O1939" s="2" t="s">
        <v>29</v>
      </c>
      <c r="P1939" s="2" t="s">
        <v>30</v>
      </c>
      <c r="Q1939" s="2" t="s">
        <v>51</v>
      </c>
      <c r="R1939" s="2" t="s">
        <v>3011</v>
      </c>
      <c r="S1939" s="2">
        <v>0.6</v>
      </c>
      <c r="T1939" s="7">
        <f>Table1[[#This Row],[Profit]]/Table1[[#This Row],[Sales]]</f>
        <v>13.79135914658238</v>
      </c>
      <c r="U1939" s="2" t="s">
        <v>33</v>
      </c>
      <c r="V1939" s="2" t="s">
        <v>136</v>
      </c>
      <c r="W1939" s="2" t="s">
        <v>387</v>
      </c>
      <c r="X1939" s="2" t="s">
        <v>3012</v>
      </c>
      <c r="Y1939" s="2">
        <v>31204</v>
      </c>
      <c r="Z1939" s="10">
        <v>42086</v>
      </c>
      <c r="AA1939" s="14" t="str">
        <f>TEXT(Table1[[#This Row],[Order Date]],"mmmm")</f>
        <v>March</v>
      </c>
      <c r="AB1939" s="8" t="str">
        <f>TEXT(Table1[[#This Row],[Order Date]],"yyyy")</f>
        <v>2015</v>
      </c>
      <c r="AC1939" s="10">
        <v>42088</v>
      </c>
      <c r="AD1939" s="2">
        <v>349.05930000000001</v>
      </c>
      <c r="AE1939" s="2">
        <v>2</v>
      </c>
      <c r="AF1939" s="2">
        <v>25.31</v>
      </c>
      <c r="AG1939" s="2">
        <v>88836</v>
      </c>
      <c r="AH1939" s="7" t="str">
        <f>IF(COUNTIF(Returns!$A$2:$A$1635,Orders!AG1939)&gt;0,"Returned","Not Returned")</f>
        <v>Not Returned</v>
      </c>
    </row>
    <row r="1940" spans="5:34" ht="12.75" customHeight="1" thickTop="1" thickBot="1" x14ac:dyDescent="0.3">
      <c r="E1940" s="11">
        <v>25841</v>
      </c>
      <c r="F1940" s="12" t="s">
        <v>56</v>
      </c>
      <c r="G1940" s="12">
        <v>0.02</v>
      </c>
      <c r="H1940" s="12">
        <v>28.53</v>
      </c>
      <c r="I1940" s="12">
        <v>1.49</v>
      </c>
      <c r="J1940" s="12">
        <v>3381</v>
      </c>
      <c r="K1940" s="7" t="str">
        <f>IF(COUNTIF(Table1[Customer ID],Table1[[#This Row],[Customer ID]])&gt;1,"Repeat Customer","One-Time Customer")</f>
        <v>Repeat Customer</v>
      </c>
      <c r="L1940" s="12" t="s">
        <v>3010</v>
      </c>
      <c r="M1940" s="12" t="s">
        <v>49</v>
      </c>
      <c r="N1940" s="12" t="s">
        <v>40</v>
      </c>
      <c r="O1940" s="12" t="s">
        <v>29</v>
      </c>
      <c r="P1940" s="12" t="s">
        <v>109</v>
      </c>
      <c r="Q1940" s="12" t="s">
        <v>59</v>
      </c>
      <c r="R1940" s="12" t="s">
        <v>332</v>
      </c>
      <c r="S1940" s="12">
        <v>0.38</v>
      </c>
      <c r="T1940" s="7">
        <f>Table1[[#This Row],[Profit]]/Table1[[#This Row],[Sales]]</f>
        <v>3.8805446788615504E-3</v>
      </c>
      <c r="U1940" s="12" t="s">
        <v>33</v>
      </c>
      <c r="V1940" s="12" t="s">
        <v>136</v>
      </c>
      <c r="W1940" s="12" t="s">
        <v>387</v>
      </c>
      <c r="X1940" s="12" t="s">
        <v>3012</v>
      </c>
      <c r="Y1940" s="12">
        <v>31204</v>
      </c>
      <c r="Z1940" s="13">
        <v>42123</v>
      </c>
      <c r="AA1940" s="14" t="str">
        <f>TEXT(Table1[[#This Row],[Order Date]],"mmmm")</f>
        <v>April</v>
      </c>
      <c r="AB1940" s="8" t="str">
        <f>TEXT(Table1[[#This Row],[Order Date]],"yyyy")</f>
        <v>2015</v>
      </c>
      <c r="AC1940" s="13">
        <v>42123</v>
      </c>
      <c r="AD1940" s="12">
        <v>1.9919999999999998</v>
      </c>
      <c r="AE1940" s="12">
        <v>18</v>
      </c>
      <c r="AF1940" s="12">
        <v>513.33000000000004</v>
      </c>
      <c r="AG1940" s="12">
        <v>88840</v>
      </c>
      <c r="AH1940" s="7" t="str">
        <f>IF(COUNTIF(Returns!$A$2:$A$1635,Orders!AG1940)&gt;0,"Returned","Not Returned")</f>
        <v>Not Returned</v>
      </c>
    </row>
    <row r="1941" spans="5:34" ht="12.75" customHeight="1" thickTop="1" thickBot="1" x14ac:dyDescent="0.3">
      <c r="E1941" s="9">
        <v>22341</v>
      </c>
      <c r="F1941" s="2" t="s">
        <v>106</v>
      </c>
      <c r="G1941" s="2">
        <v>0.04</v>
      </c>
      <c r="H1941" s="2">
        <v>2.98</v>
      </c>
      <c r="I1941" s="2">
        <v>2.0299999999999998</v>
      </c>
      <c r="J1941" s="2">
        <v>3385</v>
      </c>
      <c r="K1941" s="7" t="str">
        <f>IF(COUNTIF(Table1[Customer ID],Table1[[#This Row],[Customer ID]])&gt;1,"Repeat Customer","One-Time Customer")</f>
        <v>Repeat Customer</v>
      </c>
      <c r="L1941" s="2" t="s">
        <v>3013</v>
      </c>
      <c r="M1941" s="2" t="s">
        <v>27</v>
      </c>
      <c r="N1941" s="2" t="s">
        <v>28</v>
      </c>
      <c r="O1941" s="2" t="s">
        <v>29</v>
      </c>
      <c r="P1941" s="2" t="s">
        <v>30</v>
      </c>
      <c r="Q1941" s="2" t="s">
        <v>31</v>
      </c>
      <c r="R1941" s="2" t="s">
        <v>3014</v>
      </c>
      <c r="S1941" s="2">
        <v>0.56999999999999995</v>
      </c>
      <c r="T1941" s="7">
        <f>Table1[[#This Row],[Profit]]/Table1[[#This Row],[Sales]]</f>
        <v>-1.4019108280254777</v>
      </c>
      <c r="U1941" s="2" t="s">
        <v>33</v>
      </c>
      <c r="V1941" s="2" t="s">
        <v>53</v>
      </c>
      <c r="W1941" s="2" t="s">
        <v>154</v>
      </c>
      <c r="X1941" s="2" t="s">
        <v>3015</v>
      </c>
      <c r="Y1941" s="2">
        <v>44512</v>
      </c>
      <c r="Z1941" s="10">
        <v>42020</v>
      </c>
      <c r="AA1941" s="14" t="str">
        <f>TEXT(Table1[[#This Row],[Order Date]],"mmmm")</f>
        <v>January</v>
      </c>
      <c r="AB1941" s="8" t="str">
        <f>TEXT(Table1[[#This Row],[Order Date]],"yyyy")</f>
        <v>2015</v>
      </c>
      <c r="AC1941" s="10">
        <v>42020</v>
      </c>
      <c r="AD1941" s="2">
        <v>-22.009999999999998</v>
      </c>
      <c r="AE1941" s="2">
        <v>5</v>
      </c>
      <c r="AF1941" s="2">
        <v>15.7</v>
      </c>
      <c r="AG1941" s="2">
        <v>88745</v>
      </c>
      <c r="AH1941" s="7" t="str">
        <f>IF(COUNTIF(Returns!$A$2:$A$1635,Orders!AG1941)&gt;0,"Returned","Not Returned")</f>
        <v>Not Returned</v>
      </c>
    </row>
    <row r="1942" spans="5:34" ht="12.75" customHeight="1" thickTop="1" thickBot="1" x14ac:dyDescent="0.3">
      <c r="E1942" s="11">
        <v>22342</v>
      </c>
      <c r="F1942" s="12" t="s">
        <v>106</v>
      </c>
      <c r="G1942" s="12">
        <v>0.01</v>
      </c>
      <c r="H1942" s="12">
        <v>125.99</v>
      </c>
      <c r="I1942" s="12">
        <v>8.99</v>
      </c>
      <c r="J1942" s="12">
        <v>3385</v>
      </c>
      <c r="K1942" s="7" t="str">
        <f>IF(COUNTIF(Table1[Customer ID],Table1[[#This Row],[Customer ID]])&gt;1,"Repeat Customer","One-Time Customer")</f>
        <v>Repeat Customer</v>
      </c>
      <c r="L1942" s="12" t="s">
        <v>3013</v>
      </c>
      <c r="M1942" s="12" t="s">
        <v>49</v>
      </c>
      <c r="N1942" s="12" t="s">
        <v>28</v>
      </c>
      <c r="O1942" s="12" t="s">
        <v>77</v>
      </c>
      <c r="P1942" s="12" t="s">
        <v>78</v>
      </c>
      <c r="Q1942" s="12" t="s">
        <v>59</v>
      </c>
      <c r="R1942" s="12" t="s">
        <v>465</v>
      </c>
      <c r="S1942" s="12">
        <v>0.59</v>
      </c>
      <c r="T1942" s="7">
        <f>Table1[[#This Row],[Profit]]/Table1[[#This Row],[Sales]]</f>
        <v>0.62654862264012345</v>
      </c>
      <c r="U1942" s="12" t="s">
        <v>33</v>
      </c>
      <c r="V1942" s="12" t="s">
        <v>53</v>
      </c>
      <c r="W1942" s="12" t="s">
        <v>154</v>
      </c>
      <c r="X1942" s="12" t="s">
        <v>3015</v>
      </c>
      <c r="Y1942" s="12">
        <v>44512</v>
      </c>
      <c r="Z1942" s="13">
        <v>42020</v>
      </c>
      <c r="AA1942" s="14" t="str">
        <f>TEXT(Table1[[#This Row],[Order Date]],"mmmm")</f>
        <v>January</v>
      </c>
      <c r="AB1942" s="8" t="str">
        <f>TEXT(Table1[[#This Row],[Order Date]],"yyyy")</f>
        <v>2015</v>
      </c>
      <c r="AC1942" s="13">
        <v>42025</v>
      </c>
      <c r="AD1942" s="12">
        <v>426.46032000000002</v>
      </c>
      <c r="AE1942" s="12">
        <v>6</v>
      </c>
      <c r="AF1942" s="12">
        <v>680.65</v>
      </c>
      <c r="AG1942" s="12">
        <v>88745</v>
      </c>
      <c r="AH1942" s="7" t="str">
        <f>IF(COUNTIF(Returns!$A$2:$A$1635,Orders!AG1942)&gt;0,"Returned","Not Returned")</f>
        <v>Not Returned</v>
      </c>
    </row>
    <row r="1943" spans="5:34" ht="12.75" customHeight="1" thickTop="1" thickBot="1" x14ac:dyDescent="0.3">
      <c r="E1943" s="9">
        <v>23190</v>
      </c>
      <c r="F1943" s="2" t="s">
        <v>47</v>
      </c>
      <c r="G1943" s="2">
        <v>0</v>
      </c>
      <c r="H1943" s="2">
        <v>2.61</v>
      </c>
      <c r="I1943" s="2">
        <v>0.5</v>
      </c>
      <c r="J1943" s="2">
        <v>3386</v>
      </c>
      <c r="K1943" s="7" t="str">
        <f>IF(COUNTIF(Table1[Customer ID],Table1[[#This Row],[Customer ID]])&gt;1,"Repeat Customer","One-Time Customer")</f>
        <v>Repeat Customer</v>
      </c>
      <c r="L1943" s="2" t="s">
        <v>3016</v>
      </c>
      <c r="M1943" s="2" t="s">
        <v>49</v>
      </c>
      <c r="N1943" s="2" t="s">
        <v>28</v>
      </c>
      <c r="O1943" s="2" t="s">
        <v>29</v>
      </c>
      <c r="P1943" s="2" t="s">
        <v>134</v>
      </c>
      <c r="Q1943" s="2" t="s">
        <v>59</v>
      </c>
      <c r="R1943" s="2" t="s">
        <v>1138</v>
      </c>
      <c r="S1943" s="2">
        <v>0.39</v>
      </c>
      <c r="T1943" s="7">
        <f>Table1[[#This Row],[Profit]]/Table1[[#This Row],[Sales]]</f>
        <v>0.69</v>
      </c>
      <c r="U1943" s="2" t="s">
        <v>33</v>
      </c>
      <c r="V1943" s="2" t="s">
        <v>53</v>
      </c>
      <c r="W1943" s="2" t="s">
        <v>154</v>
      </c>
      <c r="X1943" s="2" t="s">
        <v>614</v>
      </c>
      <c r="Y1943" s="2">
        <v>43402</v>
      </c>
      <c r="Z1943" s="10">
        <v>42127</v>
      </c>
      <c r="AA1943" s="14" t="str">
        <f>TEXT(Table1[[#This Row],[Order Date]],"mmmm")</f>
        <v>May</v>
      </c>
      <c r="AB1943" s="8" t="str">
        <f>TEXT(Table1[[#This Row],[Order Date]],"yyyy")</f>
        <v>2015</v>
      </c>
      <c r="AC1943" s="10">
        <v>42129</v>
      </c>
      <c r="AD1943" s="2">
        <v>19.554599999999997</v>
      </c>
      <c r="AE1943" s="2">
        <v>10</v>
      </c>
      <c r="AF1943" s="2">
        <v>28.34</v>
      </c>
      <c r="AG1943" s="2">
        <v>88746</v>
      </c>
      <c r="AH1943" s="7" t="str">
        <f>IF(COUNTIF(Returns!$A$2:$A$1635,Orders!AG1943)&gt;0,"Returned","Not Returned")</f>
        <v>Not Returned</v>
      </c>
    </row>
    <row r="1944" spans="5:34" ht="12.75" customHeight="1" thickTop="1" thickBot="1" x14ac:dyDescent="0.3">
      <c r="E1944" s="11">
        <v>23191</v>
      </c>
      <c r="F1944" s="12" t="s">
        <v>47</v>
      </c>
      <c r="G1944" s="12">
        <v>0.04</v>
      </c>
      <c r="H1944" s="12">
        <v>25.38</v>
      </c>
      <c r="I1944" s="12">
        <v>8.99</v>
      </c>
      <c r="J1944" s="12">
        <v>3386</v>
      </c>
      <c r="K1944" s="7" t="str">
        <f>IF(COUNTIF(Table1[Customer ID],Table1[[#This Row],[Customer ID]])&gt;1,"Repeat Customer","One-Time Customer")</f>
        <v>Repeat Customer</v>
      </c>
      <c r="L1944" s="12" t="s">
        <v>3016</v>
      </c>
      <c r="M1944" s="12" t="s">
        <v>27</v>
      </c>
      <c r="N1944" s="12" t="s">
        <v>28</v>
      </c>
      <c r="O1944" s="12" t="s">
        <v>41</v>
      </c>
      <c r="P1944" s="12" t="s">
        <v>50</v>
      </c>
      <c r="Q1944" s="12" t="s">
        <v>51</v>
      </c>
      <c r="R1944" s="12" t="s">
        <v>762</v>
      </c>
      <c r="S1944" s="12">
        <v>0.5</v>
      </c>
      <c r="T1944" s="7">
        <f>Table1[[#This Row],[Profit]]/Table1[[#This Row],[Sales]]</f>
        <v>0.17703703703703708</v>
      </c>
      <c r="U1944" s="12" t="s">
        <v>33</v>
      </c>
      <c r="V1944" s="12" t="s">
        <v>53</v>
      </c>
      <c r="W1944" s="12" t="s">
        <v>154</v>
      </c>
      <c r="X1944" s="12" t="s">
        <v>614</v>
      </c>
      <c r="Y1944" s="12">
        <v>43402</v>
      </c>
      <c r="Z1944" s="13">
        <v>42127</v>
      </c>
      <c r="AA1944" s="14" t="str">
        <f>TEXT(Table1[[#This Row],[Order Date]],"mmmm")</f>
        <v>May</v>
      </c>
      <c r="AB1944" s="8" t="str">
        <f>TEXT(Table1[[#This Row],[Order Date]],"yyyy")</f>
        <v>2015</v>
      </c>
      <c r="AC1944" s="13">
        <v>42130</v>
      </c>
      <c r="AD1944" s="12">
        <v>152.48200000000003</v>
      </c>
      <c r="AE1944" s="12">
        <v>35</v>
      </c>
      <c r="AF1944" s="12">
        <v>861.3</v>
      </c>
      <c r="AG1944" s="12">
        <v>88746</v>
      </c>
      <c r="AH1944" s="7" t="str">
        <f>IF(COUNTIF(Returns!$A$2:$A$1635,Orders!AG1944)&gt;0,"Returned","Not Returned")</f>
        <v>Not Returned</v>
      </c>
    </row>
    <row r="1945" spans="5:34" ht="12.75" customHeight="1" thickTop="1" thickBot="1" x14ac:dyDescent="0.3">
      <c r="E1945" s="9">
        <v>19464</v>
      </c>
      <c r="F1945" s="2" t="s">
        <v>37</v>
      </c>
      <c r="G1945" s="2">
        <v>0.03</v>
      </c>
      <c r="H1945" s="2">
        <v>95.99</v>
      </c>
      <c r="I1945" s="2">
        <v>35</v>
      </c>
      <c r="J1945" s="2">
        <v>3388</v>
      </c>
      <c r="K1945" s="7" t="str">
        <f>IF(COUNTIF(Table1[Customer ID],Table1[[#This Row],[Customer ID]])&gt;1,"Repeat Customer","One-Time Customer")</f>
        <v>One-Time Customer</v>
      </c>
      <c r="L1945" s="2" t="s">
        <v>3017</v>
      </c>
      <c r="M1945" s="2" t="s">
        <v>49</v>
      </c>
      <c r="N1945" s="2" t="s">
        <v>28</v>
      </c>
      <c r="O1945" s="2" t="s">
        <v>29</v>
      </c>
      <c r="P1945" s="2" t="s">
        <v>141</v>
      </c>
      <c r="Q1945" s="2" t="s">
        <v>236</v>
      </c>
      <c r="R1945" s="2" t="s">
        <v>2111</v>
      </c>
      <c r="S1945" s="2"/>
      <c r="T1945" s="7">
        <f>Table1[[#This Row],[Profit]]/Table1[[#This Row],[Sales]]</f>
        <v>7.4903871948493309E-2</v>
      </c>
      <c r="U1945" s="2" t="s">
        <v>33</v>
      </c>
      <c r="V1945" s="2" t="s">
        <v>34</v>
      </c>
      <c r="W1945" s="2" t="s">
        <v>45</v>
      </c>
      <c r="X1945" s="2" t="s">
        <v>393</v>
      </c>
      <c r="Y1945" s="2">
        <v>94533</v>
      </c>
      <c r="Z1945" s="10">
        <v>42135</v>
      </c>
      <c r="AA1945" s="14" t="str">
        <f>TEXT(Table1[[#This Row],[Order Date]],"mmmm")</f>
        <v>May</v>
      </c>
      <c r="AB1945" s="8" t="str">
        <f>TEXT(Table1[[#This Row],[Order Date]],"yyyy")</f>
        <v>2015</v>
      </c>
      <c r="AC1945" s="10">
        <v>42136</v>
      </c>
      <c r="AD1945" s="2">
        <v>67.012000000000057</v>
      </c>
      <c r="AE1945" s="2">
        <v>9</v>
      </c>
      <c r="AF1945" s="2">
        <v>894.64</v>
      </c>
      <c r="AG1945" s="2">
        <v>90154</v>
      </c>
      <c r="AH1945" s="7" t="str">
        <f>IF(COUNTIF(Returns!$A$2:$A$1635,Orders!AG1945)&gt;0,"Returned","Not Returned")</f>
        <v>Not Returned</v>
      </c>
    </row>
    <row r="1946" spans="5:34" ht="12.75" customHeight="1" thickTop="1" thickBot="1" x14ac:dyDescent="0.3">
      <c r="E1946" s="11">
        <v>18640</v>
      </c>
      <c r="F1946" s="12" t="s">
        <v>56</v>
      </c>
      <c r="G1946" s="12">
        <v>0.08</v>
      </c>
      <c r="H1946" s="12">
        <v>125.99</v>
      </c>
      <c r="I1946" s="12">
        <v>7.69</v>
      </c>
      <c r="J1946" s="12">
        <v>3393</v>
      </c>
      <c r="K1946" s="7" t="str">
        <f>IF(COUNTIF(Table1[Customer ID],Table1[[#This Row],[Customer ID]])&gt;1,"Repeat Customer","One-Time Customer")</f>
        <v>Repeat Customer</v>
      </c>
      <c r="L1946" s="12" t="s">
        <v>3018</v>
      </c>
      <c r="M1946" s="12" t="s">
        <v>49</v>
      </c>
      <c r="N1946" s="12" t="s">
        <v>114</v>
      </c>
      <c r="O1946" s="12" t="s">
        <v>77</v>
      </c>
      <c r="P1946" s="12" t="s">
        <v>78</v>
      </c>
      <c r="Q1946" s="12" t="s">
        <v>59</v>
      </c>
      <c r="R1946" s="12" t="s">
        <v>105</v>
      </c>
      <c r="S1946" s="12">
        <v>0.59</v>
      </c>
      <c r="T1946" s="7">
        <f>Table1[[#This Row],[Profit]]/Table1[[#This Row],[Sales]]</f>
        <v>0.527373444450701</v>
      </c>
      <c r="U1946" s="12" t="s">
        <v>33</v>
      </c>
      <c r="V1946" s="12" t="s">
        <v>34</v>
      </c>
      <c r="W1946" s="12" t="s">
        <v>35</v>
      </c>
      <c r="X1946" s="12" t="s">
        <v>3019</v>
      </c>
      <c r="Y1946" s="12">
        <v>99163</v>
      </c>
      <c r="Z1946" s="13">
        <v>42123</v>
      </c>
      <c r="AA1946" s="14" t="str">
        <f>TEXT(Table1[[#This Row],[Order Date]],"mmmm")</f>
        <v>April</v>
      </c>
      <c r="AB1946" s="8" t="str">
        <f>TEXT(Table1[[#This Row],[Order Date]],"yyyy")</f>
        <v>2015</v>
      </c>
      <c r="AC1946" s="13">
        <v>42124</v>
      </c>
      <c r="AD1946" s="12">
        <v>374.625</v>
      </c>
      <c r="AE1946" s="12">
        <v>7</v>
      </c>
      <c r="AF1946" s="12">
        <v>710.36</v>
      </c>
      <c r="AG1946" s="12">
        <v>87908</v>
      </c>
      <c r="AH1946" s="7" t="str">
        <f>IF(COUNTIF(Returns!$A$2:$A$1635,Orders!AG1946)&gt;0,"Returned","Not Returned")</f>
        <v>Not Returned</v>
      </c>
    </row>
    <row r="1947" spans="5:34" ht="12.75" customHeight="1" thickTop="1" thickBot="1" x14ac:dyDescent="0.3">
      <c r="E1947" s="9">
        <v>19635</v>
      </c>
      <c r="F1947" s="2" t="s">
        <v>47</v>
      </c>
      <c r="G1947" s="2">
        <v>0.08</v>
      </c>
      <c r="H1947" s="2">
        <v>4.4800000000000004</v>
      </c>
      <c r="I1947" s="2">
        <v>2.5</v>
      </c>
      <c r="J1947" s="2">
        <v>3393</v>
      </c>
      <c r="K1947" s="7" t="str">
        <f>IF(COUNTIF(Table1[Customer ID],Table1[[#This Row],[Customer ID]])&gt;1,"Repeat Customer","One-Time Customer")</f>
        <v>Repeat Customer</v>
      </c>
      <c r="L1947" s="2" t="s">
        <v>3018</v>
      </c>
      <c r="M1947" s="2" t="s">
        <v>49</v>
      </c>
      <c r="N1947" s="2" t="s">
        <v>114</v>
      </c>
      <c r="O1947" s="2" t="s">
        <v>29</v>
      </c>
      <c r="P1947" s="2" t="s">
        <v>69</v>
      </c>
      <c r="Q1947" s="2" t="s">
        <v>59</v>
      </c>
      <c r="R1947" s="2" t="s">
        <v>1130</v>
      </c>
      <c r="S1947" s="2">
        <v>0.37</v>
      </c>
      <c r="T1947" s="7">
        <f>Table1[[#This Row],[Profit]]/Table1[[#This Row],[Sales]]</f>
        <v>-4.0458852867830422E-2</v>
      </c>
      <c r="U1947" s="2" t="s">
        <v>33</v>
      </c>
      <c r="V1947" s="2" t="s">
        <v>34</v>
      </c>
      <c r="W1947" s="2" t="s">
        <v>35</v>
      </c>
      <c r="X1947" s="2" t="s">
        <v>3019</v>
      </c>
      <c r="Y1947" s="2">
        <v>99163</v>
      </c>
      <c r="Z1947" s="10">
        <v>42049</v>
      </c>
      <c r="AA1947" s="14" t="str">
        <f>TEXT(Table1[[#This Row],[Order Date]],"mmmm")</f>
        <v>February</v>
      </c>
      <c r="AB1947" s="8" t="str">
        <f>TEXT(Table1[[#This Row],[Order Date]],"yyyy")</f>
        <v>2015</v>
      </c>
      <c r="AC1947" s="10">
        <v>42050</v>
      </c>
      <c r="AD1947" s="2">
        <v>-3.2448000000000001</v>
      </c>
      <c r="AE1947" s="2">
        <v>19</v>
      </c>
      <c r="AF1947" s="2">
        <v>80.2</v>
      </c>
      <c r="AG1947" s="2">
        <v>87909</v>
      </c>
      <c r="AH1947" s="7" t="str">
        <f>IF(COUNTIF(Returns!$A$2:$A$1635,Orders!AG1947)&gt;0,"Returned","Not Returned")</f>
        <v>Not Returned</v>
      </c>
    </row>
    <row r="1948" spans="5:34" ht="12.75" customHeight="1" thickTop="1" thickBot="1" x14ac:dyDescent="0.3">
      <c r="E1948" s="11">
        <v>20624</v>
      </c>
      <c r="F1948" s="12" t="s">
        <v>106</v>
      </c>
      <c r="G1948" s="12">
        <v>0</v>
      </c>
      <c r="H1948" s="12">
        <v>1270.99</v>
      </c>
      <c r="I1948" s="12">
        <v>19.989999999999998</v>
      </c>
      <c r="J1948" s="12">
        <v>3397</v>
      </c>
      <c r="K1948" s="7" t="str">
        <f>IF(COUNTIF(Table1[Customer ID],Table1[[#This Row],[Customer ID]])&gt;1,"Repeat Customer","One-Time Customer")</f>
        <v>Repeat Customer</v>
      </c>
      <c r="L1948" s="12" t="s">
        <v>3020</v>
      </c>
      <c r="M1948" s="12" t="s">
        <v>49</v>
      </c>
      <c r="N1948" s="12" t="s">
        <v>58</v>
      </c>
      <c r="O1948" s="12" t="s">
        <v>29</v>
      </c>
      <c r="P1948" s="12" t="s">
        <v>109</v>
      </c>
      <c r="Q1948" s="12" t="s">
        <v>59</v>
      </c>
      <c r="R1948" s="12" t="s">
        <v>631</v>
      </c>
      <c r="S1948" s="12">
        <v>0.35</v>
      </c>
      <c r="T1948" s="7">
        <f>Table1[[#This Row],[Profit]]/Table1[[#This Row],[Sales]]</f>
        <v>0.69</v>
      </c>
      <c r="U1948" s="12" t="s">
        <v>33</v>
      </c>
      <c r="V1948" s="12" t="s">
        <v>61</v>
      </c>
      <c r="W1948" s="12" t="s">
        <v>178</v>
      </c>
      <c r="X1948" s="12" t="s">
        <v>1359</v>
      </c>
      <c r="Y1948" s="12">
        <v>61832</v>
      </c>
      <c r="Z1948" s="13">
        <v>42162</v>
      </c>
      <c r="AA1948" s="14" t="str">
        <f>TEXT(Table1[[#This Row],[Order Date]],"mmmm")</f>
        <v>June</v>
      </c>
      <c r="AB1948" s="8" t="str">
        <f>TEXT(Table1[[#This Row],[Order Date]],"yyyy")</f>
        <v>2015</v>
      </c>
      <c r="AC1948" s="13">
        <v>42164</v>
      </c>
      <c r="AD1948" s="12">
        <v>6384.4388999999992</v>
      </c>
      <c r="AE1948" s="12">
        <v>7</v>
      </c>
      <c r="AF1948" s="12">
        <v>9252.81</v>
      </c>
      <c r="AG1948" s="12">
        <v>87535</v>
      </c>
      <c r="AH1948" s="7" t="str">
        <f>IF(COUNTIF(Returns!$A$2:$A$1635,Orders!AG1948)&gt;0,"Returned","Not Returned")</f>
        <v>Not Returned</v>
      </c>
    </row>
    <row r="1949" spans="5:34" ht="12.75" customHeight="1" thickTop="1" thickBot="1" x14ac:dyDescent="0.3">
      <c r="E1949" s="9">
        <v>19842</v>
      </c>
      <c r="F1949" s="2" t="s">
        <v>25</v>
      </c>
      <c r="G1949" s="2">
        <v>0.01</v>
      </c>
      <c r="H1949" s="2">
        <v>10.9</v>
      </c>
      <c r="I1949" s="2">
        <v>7.46</v>
      </c>
      <c r="J1949" s="2">
        <v>3397</v>
      </c>
      <c r="K1949" s="7" t="str">
        <f>IF(COUNTIF(Table1[Customer ID],Table1[[#This Row],[Customer ID]])&gt;1,"Repeat Customer","One-Time Customer")</f>
        <v>Repeat Customer</v>
      </c>
      <c r="L1949" s="2" t="s">
        <v>3020</v>
      </c>
      <c r="M1949" s="2" t="s">
        <v>49</v>
      </c>
      <c r="N1949" s="2" t="s">
        <v>58</v>
      </c>
      <c r="O1949" s="2" t="s">
        <v>29</v>
      </c>
      <c r="P1949" s="2" t="s">
        <v>141</v>
      </c>
      <c r="Q1949" s="2" t="s">
        <v>59</v>
      </c>
      <c r="R1949" s="2" t="s">
        <v>3021</v>
      </c>
      <c r="S1949" s="2">
        <v>0.59</v>
      </c>
      <c r="T1949" s="7">
        <f>Table1[[#This Row],[Profit]]/Table1[[#This Row],[Sales]]</f>
        <v>-0.56321450967150644</v>
      </c>
      <c r="U1949" s="2" t="s">
        <v>33</v>
      </c>
      <c r="V1949" s="2" t="s">
        <v>61</v>
      </c>
      <c r="W1949" s="2" t="s">
        <v>178</v>
      </c>
      <c r="X1949" s="2" t="s">
        <v>1359</v>
      </c>
      <c r="Y1949" s="2">
        <v>61832</v>
      </c>
      <c r="Z1949" s="10">
        <v>42074</v>
      </c>
      <c r="AA1949" s="14" t="str">
        <f>TEXT(Table1[[#This Row],[Order Date]],"mmmm")</f>
        <v>March</v>
      </c>
      <c r="AB1949" s="8" t="str">
        <f>TEXT(Table1[[#This Row],[Order Date]],"yyyy")</f>
        <v>2015</v>
      </c>
      <c r="AC1949" s="10">
        <v>42075</v>
      </c>
      <c r="AD1949" s="2">
        <v>-116.76</v>
      </c>
      <c r="AE1949" s="2">
        <v>18</v>
      </c>
      <c r="AF1949" s="2">
        <v>207.31</v>
      </c>
      <c r="AG1949" s="2">
        <v>87536</v>
      </c>
      <c r="AH1949" s="7" t="str">
        <f>IF(COUNTIF(Returns!$A$2:$A$1635,Orders!AG1949)&gt;0,"Returned","Not Returned")</f>
        <v>Not Returned</v>
      </c>
    </row>
    <row r="1950" spans="5:34" ht="12.75" customHeight="1" thickTop="1" thickBot="1" x14ac:dyDescent="0.3">
      <c r="E1950" s="11">
        <v>19843</v>
      </c>
      <c r="F1950" s="12" t="s">
        <v>25</v>
      </c>
      <c r="G1950" s="12">
        <v>0.1</v>
      </c>
      <c r="H1950" s="12">
        <v>7.99</v>
      </c>
      <c r="I1950" s="12">
        <v>5.03</v>
      </c>
      <c r="J1950" s="12">
        <v>3397</v>
      </c>
      <c r="K1950" s="7" t="str">
        <f>IF(COUNTIF(Table1[Customer ID],Table1[[#This Row],[Customer ID]])&gt;1,"Repeat Customer","One-Time Customer")</f>
        <v>Repeat Customer</v>
      </c>
      <c r="L1950" s="12" t="s">
        <v>3020</v>
      </c>
      <c r="M1950" s="12" t="s">
        <v>49</v>
      </c>
      <c r="N1950" s="12" t="s">
        <v>58</v>
      </c>
      <c r="O1950" s="12" t="s">
        <v>77</v>
      </c>
      <c r="P1950" s="12" t="s">
        <v>78</v>
      </c>
      <c r="Q1950" s="12" t="s">
        <v>86</v>
      </c>
      <c r="R1950" s="12" t="s">
        <v>430</v>
      </c>
      <c r="S1950" s="12">
        <v>0.6</v>
      </c>
      <c r="T1950" s="7">
        <f>Table1[[#This Row],[Profit]]/Table1[[#This Row],[Sales]]</f>
        <v>-1.1245947456679708</v>
      </c>
      <c r="U1950" s="12" t="s">
        <v>33</v>
      </c>
      <c r="V1950" s="12" t="s">
        <v>61</v>
      </c>
      <c r="W1950" s="12" t="s">
        <v>178</v>
      </c>
      <c r="X1950" s="12" t="s">
        <v>1359</v>
      </c>
      <c r="Y1950" s="12">
        <v>61832</v>
      </c>
      <c r="Z1950" s="13">
        <v>42074</v>
      </c>
      <c r="AA1950" s="14" t="str">
        <f>TEXT(Table1[[#This Row],[Order Date]],"mmmm")</f>
        <v>March</v>
      </c>
      <c r="AB1950" s="8" t="str">
        <f>TEXT(Table1[[#This Row],[Order Date]],"yyyy")</f>
        <v>2015</v>
      </c>
      <c r="AC1950" s="13">
        <v>42075</v>
      </c>
      <c r="AD1950" s="12">
        <v>-160.952</v>
      </c>
      <c r="AE1950" s="12">
        <v>22</v>
      </c>
      <c r="AF1950" s="12">
        <v>143.12</v>
      </c>
      <c r="AG1950" s="12">
        <v>87536</v>
      </c>
      <c r="AH1950" s="7" t="str">
        <f>IF(COUNTIF(Returns!$A$2:$A$1635,Orders!AG1950)&gt;0,"Returned","Not Returned")</f>
        <v>Not Returned</v>
      </c>
    </row>
    <row r="1951" spans="5:34" ht="12.75" customHeight="1" thickTop="1" thickBot="1" x14ac:dyDescent="0.3">
      <c r="E1951" s="9">
        <v>26208</v>
      </c>
      <c r="F1951" s="2" t="s">
        <v>37</v>
      </c>
      <c r="G1951" s="2">
        <v>0.08</v>
      </c>
      <c r="H1951" s="2">
        <v>11.97</v>
      </c>
      <c r="I1951" s="2">
        <v>5.81</v>
      </c>
      <c r="J1951" s="2">
        <v>3399</v>
      </c>
      <c r="K1951" s="7" t="str">
        <f>IF(COUNTIF(Table1[Customer ID],Table1[[#This Row],[Customer ID]])&gt;1,"Repeat Customer","One-Time Customer")</f>
        <v>One-Time Customer</v>
      </c>
      <c r="L1951" s="2" t="s">
        <v>3022</v>
      </c>
      <c r="M1951" s="2" t="s">
        <v>49</v>
      </c>
      <c r="N1951" s="2" t="s">
        <v>58</v>
      </c>
      <c r="O1951" s="2" t="s">
        <v>29</v>
      </c>
      <c r="P1951" s="2" t="s">
        <v>30</v>
      </c>
      <c r="Q1951" s="2" t="s">
        <v>51</v>
      </c>
      <c r="R1951" s="2" t="s">
        <v>3011</v>
      </c>
      <c r="S1951" s="2">
        <v>0.6</v>
      </c>
      <c r="T1951" s="7">
        <f>Table1[[#This Row],[Profit]]/Table1[[#This Row],[Sales]]</f>
        <v>-0.69806602200733581</v>
      </c>
      <c r="U1951" s="2" t="s">
        <v>33</v>
      </c>
      <c r="V1951" s="2" t="s">
        <v>61</v>
      </c>
      <c r="W1951" s="2" t="s">
        <v>178</v>
      </c>
      <c r="X1951" s="2" t="s">
        <v>1522</v>
      </c>
      <c r="Y1951" s="2">
        <v>60016</v>
      </c>
      <c r="Z1951" s="10">
        <v>42092</v>
      </c>
      <c r="AA1951" s="14" t="str">
        <f>TEXT(Table1[[#This Row],[Order Date]],"mmmm")</f>
        <v>March</v>
      </c>
      <c r="AB1951" s="8" t="str">
        <f>TEXT(Table1[[#This Row],[Order Date]],"yyyy")</f>
        <v>2015</v>
      </c>
      <c r="AC1951" s="10">
        <v>42094</v>
      </c>
      <c r="AD1951" s="2">
        <v>-41.87</v>
      </c>
      <c r="AE1951" s="2">
        <v>5</v>
      </c>
      <c r="AF1951" s="2">
        <v>59.98</v>
      </c>
      <c r="AG1951" s="2">
        <v>87534</v>
      </c>
      <c r="AH1951" s="7" t="str">
        <f>IF(COUNTIF(Returns!$A$2:$A$1635,Orders!AG1951)&gt;0,"Returned","Not Returned")</f>
        <v>Not Returned</v>
      </c>
    </row>
    <row r="1952" spans="5:34" ht="12.75" customHeight="1" thickTop="1" thickBot="1" x14ac:dyDescent="0.3">
      <c r="E1952" s="11">
        <v>24911</v>
      </c>
      <c r="F1952" s="12" t="s">
        <v>56</v>
      </c>
      <c r="G1952" s="12">
        <v>0.1</v>
      </c>
      <c r="H1952" s="12">
        <v>9.3800000000000008</v>
      </c>
      <c r="I1952" s="12">
        <v>4.93</v>
      </c>
      <c r="J1952" s="12">
        <v>3400</v>
      </c>
      <c r="K1952" s="7" t="str">
        <f>IF(COUNTIF(Table1[Customer ID],Table1[[#This Row],[Customer ID]])&gt;1,"Repeat Customer","One-Time Customer")</f>
        <v>One-Time Customer</v>
      </c>
      <c r="L1952" s="12" t="s">
        <v>3023</v>
      </c>
      <c r="M1952" s="12" t="s">
        <v>27</v>
      </c>
      <c r="N1952" s="12" t="s">
        <v>58</v>
      </c>
      <c r="O1952" s="12" t="s">
        <v>41</v>
      </c>
      <c r="P1952" s="12" t="s">
        <v>50</v>
      </c>
      <c r="Q1952" s="12" t="s">
        <v>59</v>
      </c>
      <c r="R1952" s="12" t="s">
        <v>3024</v>
      </c>
      <c r="S1952" s="12">
        <v>0.56999999999999995</v>
      </c>
      <c r="T1952" s="7">
        <f>Table1[[#This Row],[Profit]]/Table1[[#This Row],[Sales]]</f>
        <v>-0.18198851082633671</v>
      </c>
      <c r="U1952" s="12" t="s">
        <v>33</v>
      </c>
      <c r="V1952" s="12" t="s">
        <v>53</v>
      </c>
      <c r="W1952" s="12" t="s">
        <v>648</v>
      </c>
      <c r="X1952" s="12" t="s">
        <v>3025</v>
      </c>
      <c r="Y1952" s="12">
        <v>26554</v>
      </c>
      <c r="Z1952" s="13">
        <v>42098</v>
      </c>
      <c r="AA1952" s="14" t="str">
        <f>TEXT(Table1[[#This Row],[Order Date]],"mmmm")</f>
        <v>April</v>
      </c>
      <c r="AB1952" s="8" t="str">
        <f>TEXT(Table1[[#This Row],[Order Date]],"yyyy")</f>
        <v>2015</v>
      </c>
      <c r="AC1952" s="13">
        <v>42098</v>
      </c>
      <c r="AD1952" s="12">
        <v>-24.7104</v>
      </c>
      <c r="AE1952" s="12">
        <v>15</v>
      </c>
      <c r="AF1952" s="12">
        <v>135.78</v>
      </c>
      <c r="AG1952" s="12">
        <v>87537</v>
      </c>
      <c r="AH1952" s="7" t="str">
        <f>IF(COUNTIF(Returns!$A$2:$A$1635,Orders!AG1952)&gt;0,"Returned","Not Returned")</f>
        <v>Not Returned</v>
      </c>
    </row>
    <row r="1953" spans="5:34" ht="12.75" customHeight="1" thickTop="1" x14ac:dyDescent="0.25">
      <c r="E1953" s="9">
        <v>25914</v>
      </c>
      <c r="F1953" s="2" t="s">
        <v>25</v>
      </c>
      <c r="G1953" s="2">
        <v>0.1</v>
      </c>
      <c r="H1953" s="2">
        <v>105.98</v>
      </c>
      <c r="I1953" s="2">
        <v>13.99</v>
      </c>
      <c r="J1953" s="2">
        <v>3403</v>
      </c>
      <c r="K1953" s="7" t="str">
        <f>IF(COUNTIF(Table1[Customer ID],Table1[[#This Row],[Customer ID]])&gt;1,"Repeat Customer","One-Time Customer")</f>
        <v>One-Time Customer</v>
      </c>
      <c r="L1953" s="2" t="s">
        <v>3026</v>
      </c>
      <c r="M1953" s="2" t="s">
        <v>27</v>
      </c>
      <c r="N1953" s="2" t="s">
        <v>114</v>
      </c>
      <c r="O1953" s="2" t="s">
        <v>41</v>
      </c>
      <c r="P1953" s="2" t="s">
        <v>50</v>
      </c>
      <c r="Q1953" s="2" t="s">
        <v>86</v>
      </c>
      <c r="R1953" s="2" t="s">
        <v>3027</v>
      </c>
      <c r="S1953" s="2">
        <v>0.65</v>
      </c>
      <c r="T1953" s="7">
        <f>Table1[[#This Row],[Profit]]/Table1[[#This Row],[Sales]]</f>
        <v>0.69</v>
      </c>
      <c r="U1953" s="2" t="s">
        <v>33</v>
      </c>
      <c r="V1953" s="2" t="s">
        <v>34</v>
      </c>
      <c r="W1953" s="2" t="s">
        <v>2226</v>
      </c>
      <c r="X1953" s="2" t="s">
        <v>3028</v>
      </c>
      <c r="Y1953" s="2">
        <v>82001</v>
      </c>
      <c r="Z1953" s="10">
        <v>42043</v>
      </c>
      <c r="AA1953" s="14" t="str">
        <f>TEXT(Table1[[#This Row],[Order Date]],"mmmm")</f>
        <v>February</v>
      </c>
      <c r="AB1953" s="8" t="str">
        <f>TEXT(Table1[[#This Row],[Order Date]],"yyyy")</f>
        <v>2015</v>
      </c>
      <c r="AC1953" s="10">
        <v>42046</v>
      </c>
      <c r="AD1953" s="2">
        <v>349.48499999999996</v>
      </c>
      <c r="AE1953" s="2">
        <v>5</v>
      </c>
      <c r="AF1953" s="2">
        <v>506.5</v>
      </c>
      <c r="AG1953" s="2">
        <v>87530</v>
      </c>
      <c r="AH1953" s="7" t="str">
        <f>IF(COUNTIF(Returns!$A$2:$A$1635,Orders!AG1953)&gt;0,"Returned","Not Returned")</f>
        <v>Not Returned</v>
      </c>
    </row>
  </sheetData>
  <pageMargins left="0.7" right="0.7" top="0.75" bottom="0.75" header="0.3" footer="0.3"/>
  <pageSetup paperSize="9" orientation="portrait" horizontalDpi="4294967293"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C33" sqref="C33"/>
    </sheetView>
  </sheetViews>
  <sheetFormatPr defaultColWidth="9" defaultRowHeight="12.6" x14ac:dyDescent="0.25"/>
  <cols>
    <col min="1" max="1" width="12.21875" customWidth="1"/>
    <col min="2" max="2" width="9.5546875" customWidth="1"/>
  </cols>
  <sheetData>
    <row r="1" spans="1:2" ht="13.2" thickBot="1" x14ac:dyDescent="0.3">
      <c r="A1" s="3" t="s">
        <v>24</v>
      </c>
      <c r="B1" s="4" t="s">
        <v>3029</v>
      </c>
    </row>
    <row r="2" spans="1:2" ht="13.2" thickTop="1" x14ac:dyDescent="0.25">
      <c r="A2" s="6">
        <v>65</v>
      </c>
      <c r="B2" s="7" t="s">
        <v>3030</v>
      </c>
    </row>
    <row r="3" spans="1:2" x14ac:dyDescent="0.25">
      <c r="A3" s="9">
        <v>612</v>
      </c>
      <c r="B3" s="2" t="s">
        <v>3030</v>
      </c>
    </row>
    <row r="4" spans="1:2" x14ac:dyDescent="0.25">
      <c r="A4" s="11">
        <v>614</v>
      </c>
      <c r="B4" s="12" t="s">
        <v>3030</v>
      </c>
    </row>
    <row r="5" spans="1:2" x14ac:dyDescent="0.25">
      <c r="A5" s="9">
        <v>678</v>
      </c>
      <c r="B5" s="2" t="s">
        <v>3030</v>
      </c>
    </row>
    <row r="6" spans="1:2" x14ac:dyDescent="0.25">
      <c r="A6" s="11">
        <v>710</v>
      </c>
      <c r="B6" s="12" t="s">
        <v>3030</v>
      </c>
    </row>
    <row r="7" spans="1:2" x14ac:dyDescent="0.25">
      <c r="A7" s="9">
        <v>740</v>
      </c>
      <c r="B7" s="2" t="s">
        <v>3030</v>
      </c>
    </row>
    <row r="8" spans="1:2" x14ac:dyDescent="0.25">
      <c r="A8" s="11">
        <v>775</v>
      </c>
      <c r="B8" s="12" t="s">
        <v>3030</v>
      </c>
    </row>
    <row r="9" spans="1:2" x14ac:dyDescent="0.25">
      <c r="A9" s="9">
        <v>833</v>
      </c>
      <c r="B9" s="2" t="s">
        <v>3030</v>
      </c>
    </row>
    <row r="10" spans="1:2" x14ac:dyDescent="0.25">
      <c r="A10" s="11">
        <v>902</v>
      </c>
      <c r="B10" s="12" t="s">
        <v>3030</v>
      </c>
    </row>
    <row r="11" spans="1:2" x14ac:dyDescent="0.25">
      <c r="A11" s="9">
        <v>3300</v>
      </c>
      <c r="B11" s="2" t="s">
        <v>3030</v>
      </c>
    </row>
    <row r="12" spans="1:2" x14ac:dyDescent="0.25">
      <c r="A12" s="11">
        <v>3456</v>
      </c>
      <c r="B12" s="12" t="s">
        <v>3030</v>
      </c>
    </row>
    <row r="13" spans="1:2" x14ac:dyDescent="0.25">
      <c r="A13" s="9">
        <v>3525</v>
      </c>
      <c r="B13" s="2" t="s">
        <v>3030</v>
      </c>
    </row>
    <row r="14" spans="1:2" x14ac:dyDescent="0.25">
      <c r="A14" s="11">
        <v>3589</v>
      </c>
      <c r="B14" s="12" t="s">
        <v>3030</v>
      </c>
    </row>
    <row r="15" spans="1:2" x14ac:dyDescent="0.25">
      <c r="A15" s="9">
        <v>3687</v>
      </c>
      <c r="B15" s="2" t="s">
        <v>3030</v>
      </c>
    </row>
    <row r="16" spans="1:2" x14ac:dyDescent="0.25">
      <c r="A16" s="11">
        <v>3777</v>
      </c>
      <c r="B16" s="12" t="s">
        <v>3030</v>
      </c>
    </row>
    <row r="17" spans="1:2" x14ac:dyDescent="0.25">
      <c r="A17" s="9">
        <v>3783</v>
      </c>
      <c r="B17" s="2" t="s">
        <v>3030</v>
      </c>
    </row>
    <row r="18" spans="1:2" x14ac:dyDescent="0.25">
      <c r="A18" s="11">
        <v>4006</v>
      </c>
      <c r="B18" s="12" t="s">
        <v>3030</v>
      </c>
    </row>
    <row r="19" spans="1:2" x14ac:dyDescent="0.25">
      <c r="A19" s="9">
        <v>4037</v>
      </c>
      <c r="B19" s="2" t="s">
        <v>3030</v>
      </c>
    </row>
    <row r="20" spans="1:2" x14ac:dyDescent="0.25">
      <c r="A20" s="11">
        <v>4230</v>
      </c>
      <c r="B20" s="12" t="s">
        <v>3030</v>
      </c>
    </row>
    <row r="21" spans="1:2" x14ac:dyDescent="0.25">
      <c r="A21" s="9">
        <v>4261</v>
      </c>
      <c r="B21" s="2" t="s">
        <v>3030</v>
      </c>
    </row>
    <row r="22" spans="1:2" x14ac:dyDescent="0.25">
      <c r="A22" s="11">
        <v>4391</v>
      </c>
      <c r="B22" s="12" t="s">
        <v>3030</v>
      </c>
    </row>
    <row r="23" spans="1:2" x14ac:dyDescent="0.25">
      <c r="A23" s="9">
        <v>4610</v>
      </c>
      <c r="B23" s="2" t="s">
        <v>3030</v>
      </c>
    </row>
    <row r="24" spans="1:2" x14ac:dyDescent="0.25">
      <c r="A24" s="11">
        <v>4738</v>
      </c>
      <c r="B24" s="12" t="s">
        <v>3030</v>
      </c>
    </row>
    <row r="25" spans="1:2" x14ac:dyDescent="0.25">
      <c r="A25" s="9">
        <v>4864</v>
      </c>
      <c r="B25" s="2" t="s">
        <v>3030</v>
      </c>
    </row>
    <row r="26" spans="1:2" x14ac:dyDescent="0.25">
      <c r="A26" s="11">
        <v>4960</v>
      </c>
      <c r="B26" s="12" t="s">
        <v>3030</v>
      </c>
    </row>
    <row r="27" spans="1:2" x14ac:dyDescent="0.25">
      <c r="A27" s="9">
        <v>5028</v>
      </c>
      <c r="B27" s="2" t="s">
        <v>3030</v>
      </c>
    </row>
    <row r="28" spans="1:2" x14ac:dyDescent="0.25">
      <c r="A28" s="11">
        <v>5059</v>
      </c>
      <c r="B28" s="12" t="s">
        <v>3030</v>
      </c>
    </row>
    <row r="29" spans="1:2" x14ac:dyDescent="0.25">
      <c r="A29" s="9">
        <v>5061</v>
      </c>
      <c r="B29" s="2" t="s">
        <v>3030</v>
      </c>
    </row>
    <row r="30" spans="1:2" x14ac:dyDescent="0.25">
      <c r="A30" s="11">
        <v>5189</v>
      </c>
      <c r="B30" s="12" t="s">
        <v>3030</v>
      </c>
    </row>
    <row r="31" spans="1:2" x14ac:dyDescent="0.25">
      <c r="A31" s="9">
        <v>5381</v>
      </c>
      <c r="B31" s="2" t="s">
        <v>3030</v>
      </c>
    </row>
    <row r="32" spans="1:2" x14ac:dyDescent="0.25">
      <c r="A32" s="11">
        <v>5414</v>
      </c>
      <c r="B32" s="12" t="s">
        <v>3030</v>
      </c>
    </row>
    <row r="33" spans="1:2" x14ac:dyDescent="0.25">
      <c r="A33" s="9">
        <v>5511</v>
      </c>
      <c r="B33" s="2" t="s">
        <v>3030</v>
      </c>
    </row>
    <row r="34" spans="1:2" x14ac:dyDescent="0.25">
      <c r="A34" s="11">
        <v>5699</v>
      </c>
      <c r="B34" s="12" t="s">
        <v>3030</v>
      </c>
    </row>
    <row r="35" spans="1:2" x14ac:dyDescent="0.25">
      <c r="A35" s="9">
        <v>6054</v>
      </c>
      <c r="B35" s="2" t="s">
        <v>3030</v>
      </c>
    </row>
    <row r="36" spans="1:2" x14ac:dyDescent="0.25">
      <c r="A36" s="11">
        <v>6241</v>
      </c>
      <c r="B36" s="12" t="s">
        <v>3030</v>
      </c>
    </row>
    <row r="37" spans="1:2" x14ac:dyDescent="0.25">
      <c r="A37" s="9">
        <v>6272</v>
      </c>
      <c r="B37" s="2" t="s">
        <v>3030</v>
      </c>
    </row>
    <row r="38" spans="1:2" x14ac:dyDescent="0.25">
      <c r="A38" s="11">
        <v>6498</v>
      </c>
      <c r="B38" s="12" t="s">
        <v>3030</v>
      </c>
    </row>
    <row r="39" spans="1:2" x14ac:dyDescent="0.25">
      <c r="A39" s="9">
        <v>6500</v>
      </c>
      <c r="B39" s="2" t="s">
        <v>3030</v>
      </c>
    </row>
    <row r="40" spans="1:2" x14ac:dyDescent="0.25">
      <c r="A40" s="11">
        <v>6502</v>
      </c>
      <c r="B40" s="12" t="s">
        <v>3030</v>
      </c>
    </row>
    <row r="41" spans="1:2" x14ac:dyDescent="0.25">
      <c r="A41" s="9">
        <v>6661</v>
      </c>
      <c r="B41" s="2" t="s">
        <v>3030</v>
      </c>
    </row>
    <row r="42" spans="1:2" x14ac:dyDescent="0.25">
      <c r="A42" s="11">
        <v>6695</v>
      </c>
      <c r="B42" s="12" t="s">
        <v>3030</v>
      </c>
    </row>
    <row r="43" spans="1:2" x14ac:dyDescent="0.25">
      <c r="A43" s="9">
        <v>6757</v>
      </c>
      <c r="B43" s="2" t="s">
        <v>3030</v>
      </c>
    </row>
    <row r="44" spans="1:2" x14ac:dyDescent="0.25">
      <c r="A44" s="11">
        <v>6978</v>
      </c>
      <c r="B44" s="12" t="s">
        <v>3030</v>
      </c>
    </row>
    <row r="45" spans="1:2" x14ac:dyDescent="0.25">
      <c r="A45" s="9">
        <v>6979</v>
      </c>
      <c r="B45" s="2" t="s">
        <v>3030</v>
      </c>
    </row>
    <row r="46" spans="1:2" x14ac:dyDescent="0.25">
      <c r="A46" s="11">
        <v>7079</v>
      </c>
      <c r="B46" s="12" t="s">
        <v>3030</v>
      </c>
    </row>
    <row r="47" spans="1:2" x14ac:dyDescent="0.25">
      <c r="A47" s="9">
        <v>7107</v>
      </c>
      <c r="B47" s="2" t="s">
        <v>3030</v>
      </c>
    </row>
    <row r="48" spans="1:2" x14ac:dyDescent="0.25">
      <c r="A48" s="11">
        <v>7203</v>
      </c>
      <c r="B48" s="12" t="s">
        <v>3030</v>
      </c>
    </row>
    <row r="49" spans="1:2" x14ac:dyDescent="0.25">
      <c r="A49" s="9">
        <v>7269</v>
      </c>
      <c r="B49" s="2" t="s">
        <v>3030</v>
      </c>
    </row>
    <row r="50" spans="1:2" x14ac:dyDescent="0.25">
      <c r="A50" s="11">
        <v>7364</v>
      </c>
      <c r="B50" s="12" t="s">
        <v>3030</v>
      </c>
    </row>
    <row r="51" spans="1:2" x14ac:dyDescent="0.25">
      <c r="A51" s="9">
        <v>7521</v>
      </c>
      <c r="B51" s="2" t="s">
        <v>3030</v>
      </c>
    </row>
    <row r="52" spans="1:2" x14ac:dyDescent="0.25">
      <c r="A52" s="11">
        <v>7744</v>
      </c>
      <c r="B52" s="12" t="s">
        <v>3030</v>
      </c>
    </row>
    <row r="53" spans="1:2" x14ac:dyDescent="0.25">
      <c r="A53" s="9">
        <v>7812</v>
      </c>
      <c r="B53" s="2" t="s">
        <v>3030</v>
      </c>
    </row>
    <row r="54" spans="1:2" x14ac:dyDescent="0.25">
      <c r="A54" s="11">
        <v>7815</v>
      </c>
      <c r="B54" s="12" t="s">
        <v>3030</v>
      </c>
    </row>
    <row r="55" spans="1:2" x14ac:dyDescent="0.25">
      <c r="A55" s="9">
        <v>7841</v>
      </c>
      <c r="B55" s="2" t="s">
        <v>3030</v>
      </c>
    </row>
    <row r="56" spans="1:2" x14ac:dyDescent="0.25">
      <c r="A56" s="11">
        <v>7845</v>
      </c>
      <c r="B56" s="12" t="s">
        <v>3030</v>
      </c>
    </row>
    <row r="57" spans="1:2" x14ac:dyDescent="0.25">
      <c r="A57" s="9">
        <v>8034</v>
      </c>
      <c r="B57" s="2" t="s">
        <v>3030</v>
      </c>
    </row>
    <row r="58" spans="1:2" x14ac:dyDescent="0.25">
      <c r="A58" s="11">
        <v>8133</v>
      </c>
      <c r="B58" s="12" t="s">
        <v>3030</v>
      </c>
    </row>
    <row r="59" spans="1:2" x14ac:dyDescent="0.25">
      <c r="A59" s="9">
        <v>8292</v>
      </c>
      <c r="B59" s="2" t="s">
        <v>3030</v>
      </c>
    </row>
    <row r="60" spans="1:2" x14ac:dyDescent="0.25">
      <c r="A60" s="11">
        <v>8293</v>
      </c>
      <c r="B60" s="12" t="s">
        <v>3030</v>
      </c>
    </row>
    <row r="61" spans="1:2" x14ac:dyDescent="0.25">
      <c r="A61" s="9">
        <v>8353</v>
      </c>
      <c r="B61" s="2" t="s">
        <v>3030</v>
      </c>
    </row>
    <row r="62" spans="1:2" x14ac:dyDescent="0.25">
      <c r="A62" s="11">
        <v>8961</v>
      </c>
      <c r="B62" s="12" t="s">
        <v>3030</v>
      </c>
    </row>
    <row r="63" spans="1:2" x14ac:dyDescent="0.25">
      <c r="A63" s="9">
        <v>9027</v>
      </c>
      <c r="B63" s="2" t="s">
        <v>3030</v>
      </c>
    </row>
    <row r="64" spans="1:2" x14ac:dyDescent="0.25">
      <c r="A64" s="11">
        <v>9093</v>
      </c>
      <c r="B64" s="12" t="s">
        <v>3030</v>
      </c>
    </row>
    <row r="65" spans="1:2" x14ac:dyDescent="0.25">
      <c r="A65" s="9">
        <v>9152</v>
      </c>
      <c r="B65" s="2" t="s">
        <v>3030</v>
      </c>
    </row>
    <row r="66" spans="1:2" x14ac:dyDescent="0.25">
      <c r="A66" s="11">
        <v>9219</v>
      </c>
      <c r="B66" s="12" t="s">
        <v>3030</v>
      </c>
    </row>
    <row r="67" spans="1:2" x14ac:dyDescent="0.25">
      <c r="A67" s="9">
        <v>9472</v>
      </c>
      <c r="B67" s="2" t="s">
        <v>3030</v>
      </c>
    </row>
    <row r="68" spans="1:2" x14ac:dyDescent="0.25">
      <c r="A68" s="11">
        <v>9574</v>
      </c>
      <c r="B68" s="12" t="s">
        <v>3030</v>
      </c>
    </row>
    <row r="69" spans="1:2" x14ac:dyDescent="0.25">
      <c r="A69" s="9">
        <v>9696</v>
      </c>
      <c r="B69" s="2" t="s">
        <v>3030</v>
      </c>
    </row>
    <row r="70" spans="1:2" x14ac:dyDescent="0.25">
      <c r="A70" s="11">
        <v>9701</v>
      </c>
      <c r="B70" s="12" t="s">
        <v>3030</v>
      </c>
    </row>
    <row r="71" spans="1:2" x14ac:dyDescent="0.25">
      <c r="A71" s="9">
        <v>9762</v>
      </c>
      <c r="B71" s="2" t="s">
        <v>3030</v>
      </c>
    </row>
    <row r="72" spans="1:2" x14ac:dyDescent="0.25">
      <c r="A72" s="11">
        <v>9829</v>
      </c>
      <c r="B72" s="12" t="s">
        <v>3030</v>
      </c>
    </row>
    <row r="73" spans="1:2" x14ac:dyDescent="0.25">
      <c r="A73" s="9">
        <v>9895</v>
      </c>
      <c r="B73" s="2" t="s">
        <v>3030</v>
      </c>
    </row>
    <row r="74" spans="1:2" x14ac:dyDescent="0.25">
      <c r="A74" s="11">
        <v>9923</v>
      </c>
      <c r="B74" s="12" t="s">
        <v>3030</v>
      </c>
    </row>
    <row r="75" spans="1:2" x14ac:dyDescent="0.25">
      <c r="A75" s="9">
        <v>9927</v>
      </c>
      <c r="B75" s="2" t="s">
        <v>3030</v>
      </c>
    </row>
    <row r="76" spans="1:2" x14ac:dyDescent="0.25">
      <c r="A76" s="11">
        <v>10054</v>
      </c>
      <c r="B76" s="12" t="s">
        <v>3030</v>
      </c>
    </row>
    <row r="77" spans="1:2" x14ac:dyDescent="0.25">
      <c r="A77" s="9">
        <v>10183</v>
      </c>
      <c r="B77" s="2" t="s">
        <v>3030</v>
      </c>
    </row>
    <row r="78" spans="1:2" x14ac:dyDescent="0.25">
      <c r="A78" s="11">
        <v>10498</v>
      </c>
      <c r="B78" s="12" t="s">
        <v>3030</v>
      </c>
    </row>
    <row r="79" spans="1:2" x14ac:dyDescent="0.25">
      <c r="A79" s="9">
        <v>10662</v>
      </c>
      <c r="B79" s="2" t="s">
        <v>3030</v>
      </c>
    </row>
    <row r="80" spans="1:2" x14ac:dyDescent="0.25">
      <c r="A80" s="11">
        <v>10917</v>
      </c>
      <c r="B80" s="12" t="s">
        <v>3030</v>
      </c>
    </row>
    <row r="81" spans="1:2" x14ac:dyDescent="0.25">
      <c r="A81" s="9">
        <v>11271</v>
      </c>
      <c r="B81" s="2" t="s">
        <v>3030</v>
      </c>
    </row>
    <row r="82" spans="1:2" x14ac:dyDescent="0.25">
      <c r="A82" s="11">
        <v>11396</v>
      </c>
      <c r="B82" s="12" t="s">
        <v>3030</v>
      </c>
    </row>
    <row r="83" spans="1:2" x14ac:dyDescent="0.25">
      <c r="A83" s="9">
        <v>11425</v>
      </c>
      <c r="B83" s="2" t="s">
        <v>3030</v>
      </c>
    </row>
    <row r="84" spans="1:2" x14ac:dyDescent="0.25">
      <c r="A84" s="11">
        <v>11426</v>
      </c>
      <c r="B84" s="12" t="s">
        <v>3030</v>
      </c>
    </row>
    <row r="85" spans="1:2" x14ac:dyDescent="0.25">
      <c r="A85" s="9">
        <v>11648</v>
      </c>
      <c r="B85" s="2" t="s">
        <v>3030</v>
      </c>
    </row>
    <row r="86" spans="1:2" x14ac:dyDescent="0.25">
      <c r="A86" s="11">
        <v>11652</v>
      </c>
      <c r="B86" s="12" t="s">
        <v>3030</v>
      </c>
    </row>
    <row r="87" spans="1:2" x14ac:dyDescent="0.25">
      <c r="A87" s="9">
        <v>11682</v>
      </c>
      <c r="B87" s="2" t="s">
        <v>3030</v>
      </c>
    </row>
    <row r="88" spans="1:2" x14ac:dyDescent="0.25">
      <c r="A88" s="11">
        <v>11748</v>
      </c>
      <c r="B88" s="12" t="s">
        <v>3030</v>
      </c>
    </row>
    <row r="89" spans="1:2" x14ac:dyDescent="0.25">
      <c r="A89" s="9">
        <v>11909</v>
      </c>
      <c r="B89" s="2" t="s">
        <v>3030</v>
      </c>
    </row>
    <row r="90" spans="1:2" x14ac:dyDescent="0.25">
      <c r="A90" s="11">
        <v>11911</v>
      </c>
      <c r="B90" s="12" t="s">
        <v>3030</v>
      </c>
    </row>
    <row r="91" spans="1:2" x14ac:dyDescent="0.25">
      <c r="A91" s="9">
        <v>12005</v>
      </c>
      <c r="B91" s="2" t="s">
        <v>3030</v>
      </c>
    </row>
    <row r="92" spans="1:2" x14ac:dyDescent="0.25">
      <c r="A92" s="11">
        <v>12067</v>
      </c>
      <c r="B92" s="12" t="s">
        <v>3030</v>
      </c>
    </row>
    <row r="93" spans="1:2" x14ac:dyDescent="0.25">
      <c r="A93" s="9">
        <v>12096</v>
      </c>
      <c r="B93" s="2" t="s">
        <v>3030</v>
      </c>
    </row>
    <row r="94" spans="1:2" x14ac:dyDescent="0.25">
      <c r="A94" s="11">
        <v>12262</v>
      </c>
      <c r="B94" s="12" t="s">
        <v>3030</v>
      </c>
    </row>
    <row r="95" spans="1:2" x14ac:dyDescent="0.25">
      <c r="A95" s="9">
        <v>12263</v>
      </c>
      <c r="B95" s="2" t="s">
        <v>3030</v>
      </c>
    </row>
    <row r="96" spans="1:2" x14ac:dyDescent="0.25">
      <c r="A96" s="11">
        <v>12389</v>
      </c>
      <c r="B96" s="12" t="s">
        <v>3030</v>
      </c>
    </row>
    <row r="97" spans="1:2" x14ac:dyDescent="0.25">
      <c r="A97" s="9">
        <v>12451</v>
      </c>
      <c r="B97" s="2" t="s">
        <v>3030</v>
      </c>
    </row>
    <row r="98" spans="1:2" x14ac:dyDescent="0.25">
      <c r="A98" s="11">
        <v>12483</v>
      </c>
      <c r="B98" s="12" t="s">
        <v>3030</v>
      </c>
    </row>
    <row r="99" spans="1:2" x14ac:dyDescent="0.25">
      <c r="A99" s="9">
        <v>12580</v>
      </c>
      <c r="B99" s="2" t="s">
        <v>3030</v>
      </c>
    </row>
    <row r="100" spans="1:2" x14ac:dyDescent="0.25">
      <c r="A100" s="11">
        <v>12613</v>
      </c>
      <c r="B100" s="12" t="s">
        <v>3030</v>
      </c>
    </row>
    <row r="101" spans="1:2" x14ac:dyDescent="0.25">
      <c r="A101" s="9">
        <v>12704</v>
      </c>
      <c r="B101" s="2" t="s">
        <v>3030</v>
      </c>
    </row>
    <row r="102" spans="1:2" x14ac:dyDescent="0.25">
      <c r="A102" s="11">
        <v>12706</v>
      </c>
      <c r="B102" s="12" t="s">
        <v>3030</v>
      </c>
    </row>
    <row r="103" spans="1:2" x14ac:dyDescent="0.25">
      <c r="A103" s="9">
        <v>12710</v>
      </c>
      <c r="B103" s="2" t="s">
        <v>3030</v>
      </c>
    </row>
    <row r="104" spans="1:2" x14ac:dyDescent="0.25">
      <c r="A104" s="11">
        <v>12806</v>
      </c>
      <c r="B104" s="12" t="s">
        <v>3030</v>
      </c>
    </row>
    <row r="105" spans="1:2" x14ac:dyDescent="0.25">
      <c r="A105" s="9">
        <v>12900</v>
      </c>
      <c r="B105" s="2" t="s">
        <v>3030</v>
      </c>
    </row>
    <row r="106" spans="1:2" x14ac:dyDescent="0.25">
      <c r="A106" s="11">
        <v>12903</v>
      </c>
      <c r="B106" s="12" t="s">
        <v>3030</v>
      </c>
    </row>
    <row r="107" spans="1:2" x14ac:dyDescent="0.25">
      <c r="A107" s="9">
        <v>13091</v>
      </c>
      <c r="B107" s="2" t="s">
        <v>3030</v>
      </c>
    </row>
    <row r="108" spans="1:2" x14ac:dyDescent="0.25">
      <c r="A108" s="11">
        <v>13158</v>
      </c>
      <c r="B108" s="12" t="s">
        <v>3030</v>
      </c>
    </row>
    <row r="109" spans="1:2" x14ac:dyDescent="0.25">
      <c r="A109" s="9">
        <v>13218</v>
      </c>
      <c r="B109" s="2" t="s">
        <v>3030</v>
      </c>
    </row>
    <row r="110" spans="1:2" x14ac:dyDescent="0.25">
      <c r="A110" s="11">
        <v>13284</v>
      </c>
      <c r="B110" s="12" t="s">
        <v>3030</v>
      </c>
    </row>
    <row r="111" spans="1:2" x14ac:dyDescent="0.25">
      <c r="A111" s="9">
        <v>13410</v>
      </c>
      <c r="B111" s="2" t="s">
        <v>3030</v>
      </c>
    </row>
    <row r="112" spans="1:2" x14ac:dyDescent="0.25">
      <c r="A112" s="11">
        <v>13444</v>
      </c>
      <c r="B112" s="12" t="s">
        <v>3030</v>
      </c>
    </row>
    <row r="113" spans="1:2" x14ac:dyDescent="0.25">
      <c r="A113" s="9">
        <v>13638</v>
      </c>
      <c r="B113" s="2" t="s">
        <v>3030</v>
      </c>
    </row>
    <row r="114" spans="1:2" x14ac:dyDescent="0.25">
      <c r="A114" s="11">
        <v>13729</v>
      </c>
      <c r="B114" s="12" t="s">
        <v>3030</v>
      </c>
    </row>
    <row r="115" spans="1:2" x14ac:dyDescent="0.25">
      <c r="A115" s="9">
        <v>13765</v>
      </c>
      <c r="B115" s="2" t="s">
        <v>3030</v>
      </c>
    </row>
    <row r="116" spans="1:2" x14ac:dyDescent="0.25">
      <c r="A116" s="11">
        <v>13959</v>
      </c>
      <c r="B116" s="12" t="s">
        <v>3030</v>
      </c>
    </row>
    <row r="117" spans="1:2" x14ac:dyDescent="0.25">
      <c r="A117" s="9">
        <v>13984</v>
      </c>
      <c r="B117" s="2" t="s">
        <v>3030</v>
      </c>
    </row>
    <row r="118" spans="1:2" x14ac:dyDescent="0.25">
      <c r="A118" s="11">
        <v>13986</v>
      </c>
      <c r="B118" s="12" t="s">
        <v>3030</v>
      </c>
    </row>
    <row r="119" spans="1:2" x14ac:dyDescent="0.25">
      <c r="A119" s="9">
        <v>14176</v>
      </c>
      <c r="B119" s="2" t="s">
        <v>3030</v>
      </c>
    </row>
    <row r="120" spans="1:2" x14ac:dyDescent="0.25">
      <c r="A120" s="11">
        <v>14242</v>
      </c>
      <c r="B120" s="12" t="s">
        <v>3030</v>
      </c>
    </row>
    <row r="121" spans="1:2" x14ac:dyDescent="0.25">
      <c r="A121" s="9">
        <v>14406</v>
      </c>
      <c r="B121" s="2" t="s">
        <v>3030</v>
      </c>
    </row>
    <row r="122" spans="1:2" x14ac:dyDescent="0.25">
      <c r="A122" s="11">
        <v>14497</v>
      </c>
      <c r="B122" s="12" t="s">
        <v>3030</v>
      </c>
    </row>
    <row r="123" spans="1:2" x14ac:dyDescent="0.25">
      <c r="A123" s="9">
        <v>14528</v>
      </c>
      <c r="B123" s="2" t="s">
        <v>3030</v>
      </c>
    </row>
    <row r="124" spans="1:2" x14ac:dyDescent="0.25">
      <c r="A124" s="11">
        <v>14534</v>
      </c>
      <c r="B124" s="12" t="s">
        <v>3030</v>
      </c>
    </row>
    <row r="125" spans="1:2" x14ac:dyDescent="0.25">
      <c r="A125" s="9">
        <v>14820</v>
      </c>
      <c r="B125" s="2" t="s">
        <v>3030</v>
      </c>
    </row>
    <row r="126" spans="1:2" x14ac:dyDescent="0.25">
      <c r="A126" s="11">
        <v>14951</v>
      </c>
      <c r="B126" s="12" t="s">
        <v>3030</v>
      </c>
    </row>
    <row r="127" spans="1:2" x14ac:dyDescent="0.25">
      <c r="A127" s="9">
        <v>15009</v>
      </c>
      <c r="B127" s="2" t="s">
        <v>3030</v>
      </c>
    </row>
    <row r="128" spans="1:2" x14ac:dyDescent="0.25">
      <c r="A128" s="11">
        <v>15106</v>
      </c>
      <c r="B128" s="12" t="s">
        <v>3030</v>
      </c>
    </row>
    <row r="129" spans="1:2" x14ac:dyDescent="0.25">
      <c r="A129" s="9">
        <v>15202</v>
      </c>
      <c r="B129" s="2" t="s">
        <v>3030</v>
      </c>
    </row>
    <row r="130" spans="1:2" x14ac:dyDescent="0.25">
      <c r="A130" s="11">
        <v>15206</v>
      </c>
      <c r="B130" s="12" t="s">
        <v>3030</v>
      </c>
    </row>
    <row r="131" spans="1:2" x14ac:dyDescent="0.25">
      <c r="A131" s="9">
        <v>15303</v>
      </c>
      <c r="B131" s="2" t="s">
        <v>3030</v>
      </c>
    </row>
    <row r="132" spans="1:2" x14ac:dyDescent="0.25">
      <c r="A132" s="11">
        <v>15712</v>
      </c>
      <c r="B132" s="12" t="s">
        <v>3030</v>
      </c>
    </row>
    <row r="133" spans="1:2" x14ac:dyDescent="0.25">
      <c r="A133" s="9">
        <v>15718</v>
      </c>
      <c r="B133" s="2" t="s">
        <v>3030</v>
      </c>
    </row>
    <row r="134" spans="1:2" x14ac:dyDescent="0.25">
      <c r="A134" s="11">
        <v>15778</v>
      </c>
      <c r="B134" s="12" t="s">
        <v>3030</v>
      </c>
    </row>
    <row r="135" spans="1:2" x14ac:dyDescent="0.25">
      <c r="A135" s="9">
        <v>15872</v>
      </c>
      <c r="B135" s="2" t="s">
        <v>3030</v>
      </c>
    </row>
    <row r="136" spans="1:2" x14ac:dyDescent="0.25">
      <c r="A136" s="11">
        <v>15904</v>
      </c>
      <c r="B136" s="12" t="s">
        <v>3030</v>
      </c>
    </row>
    <row r="137" spans="1:2" x14ac:dyDescent="0.25">
      <c r="A137" s="9">
        <v>16134</v>
      </c>
      <c r="B137" s="2" t="s">
        <v>3030</v>
      </c>
    </row>
    <row r="138" spans="1:2" x14ac:dyDescent="0.25">
      <c r="A138" s="11">
        <v>16582</v>
      </c>
      <c r="B138" s="12" t="s">
        <v>3030</v>
      </c>
    </row>
    <row r="139" spans="1:2" x14ac:dyDescent="0.25">
      <c r="A139" s="9">
        <v>16641</v>
      </c>
      <c r="B139" s="2" t="s">
        <v>3030</v>
      </c>
    </row>
    <row r="140" spans="1:2" x14ac:dyDescent="0.25">
      <c r="A140" s="11">
        <v>16679</v>
      </c>
      <c r="B140" s="12" t="s">
        <v>3030</v>
      </c>
    </row>
    <row r="141" spans="1:2" x14ac:dyDescent="0.25">
      <c r="A141" s="9">
        <v>16864</v>
      </c>
      <c r="B141" s="2" t="s">
        <v>3030</v>
      </c>
    </row>
    <row r="142" spans="1:2" x14ac:dyDescent="0.25">
      <c r="A142" s="11">
        <v>16961</v>
      </c>
      <c r="B142" s="12" t="s">
        <v>3030</v>
      </c>
    </row>
    <row r="143" spans="1:2" x14ac:dyDescent="0.25">
      <c r="A143" s="9">
        <v>17058</v>
      </c>
      <c r="B143" s="2" t="s">
        <v>3030</v>
      </c>
    </row>
    <row r="144" spans="1:2" x14ac:dyDescent="0.25">
      <c r="A144" s="11">
        <v>17155</v>
      </c>
      <c r="B144" s="12" t="s">
        <v>3030</v>
      </c>
    </row>
    <row r="145" spans="1:2" x14ac:dyDescent="0.25">
      <c r="A145" s="9">
        <v>17255</v>
      </c>
      <c r="B145" s="2" t="s">
        <v>3030</v>
      </c>
    </row>
    <row r="146" spans="1:2" x14ac:dyDescent="0.25">
      <c r="A146" s="11">
        <v>17282</v>
      </c>
      <c r="B146" s="12" t="s">
        <v>3030</v>
      </c>
    </row>
    <row r="147" spans="1:2" x14ac:dyDescent="0.25">
      <c r="A147" s="9">
        <v>17313</v>
      </c>
      <c r="B147" s="2" t="s">
        <v>3030</v>
      </c>
    </row>
    <row r="148" spans="1:2" x14ac:dyDescent="0.25">
      <c r="A148" s="11">
        <v>17508</v>
      </c>
      <c r="B148" s="12" t="s">
        <v>3030</v>
      </c>
    </row>
    <row r="149" spans="1:2" x14ac:dyDescent="0.25">
      <c r="A149" s="9">
        <v>17668</v>
      </c>
      <c r="B149" s="2" t="s">
        <v>3030</v>
      </c>
    </row>
    <row r="150" spans="1:2" x14ac:dyDescent="0.25">
      <c r="A150" s="11">
        <v>17858</v>
      </c>
      <c r="B150" s="12" t="s">
        <v>3030</v>
      </c>
    </row>
    <row r="151" spans="1:2" x14ac:dyDescent="0.25">
      <c r="A151" s="9">
        <v>17985</v>
      </c>
      <c r="B151" s="2" t="s">
        <v>3030</v>
      </c>
    </row>
    <row r="152" spans="1:2" x14ac:dyDescent="0.25">
      <c r="A152" s="11">
        <v>17988</v>
      </c>
      <c r="B152" s="12" t="s">
        <v>3030</v>
      </c>
    </row>
    <row r="153" spans="1:2" x14ac:dyDescent="0.25">
      <c r="A153" s="9">
        <v>18119</v>
      </c>
      <c r="B153" s="2" t="s">
        <v>3030</v>
      </c>
    </row>
    <row r="154" spans="1:2" x14ac:dyDescent="0.25">
      <c r="A154" s="11">
        <v>18215</v>
      </c>
      <c r="B154" s="12" t="s">
        <v>3030</v>
      </c>
    </row>
    <row r="155" spans="1:2" x14ac:dyDescent="0.25">
      <c r="A155" s="9">
        <v>18336</v>
      </c>
      <c r="B155" s="2" t="s">
        <v>3030</v>
      </c>
    </row>
    <row r="156" spans="1:2" x14ac:dyDescent="0.25">
      <c r="A156" s="11">
        <v>18496</v>
      </c>
      <c r="B156" s="12" t="s">
        <v>3030</v>
      </c>
    </row>
    <row r="157" spans="1:2" x14ac:dyDescent="0.25">
      <c r="A157" s="9">
        <v>18533</v>
      </c>
      <c r="B157" s="2" t="s">
        <v>3030</v>
      </c>
    </row>
    <row r="158" spans="1:2" x14ac:dyDescent="0.25">
      <c r="A158" s="11">
        <v>18593</v>
      </c>
      <c r="B158" s="12" t="s">
        <v>3030</v>
      </c>
    </row>
    <row r="159" spans="1:2" x14ac:dyDescent="0.25">
      <c r="A159" s="9">
        <v>18661</v>
      </c>
      <c r="B159" s="2" t="s">
        <v>3030</v>
      </c>
    </row>
    <row r="160" spans="1:2" x14ac:dyDescent="0.25">
      <c r="A160" s="11">
        <v>18689</v>
      </c>
      <c r="B160" s="12" t="s">
        <v>3030</v>
      </c>
    </row>
    <row r="161" spans="1:2" x14ac:dyDescent="0.25">
      <c r="A161" s="9">
        <v>18753</v>
      </c>
      <c r="B161" s="2" t="s">
        <v>3030</v>
      </c>
    </row>
    <row r="162" spans="1:2" x14ac:dyDescent="0.25">
      <c r="A162" s="11">
        <v>18822</v>
      </c>
      <c r="B162" s="12" t="s">
        <v>3030</v>
      </c>
    </row>
    <row r="163" spans="1:2" x14ac:dyDescent="0.25">
      <c r="A163" s="9">
        <v>18919</v>
      </c>
      <c r="B163" s="2" t="s">
        <v>3030</v>
      </c>
    </row>
    <row r="164" spans="1:2" x14ac:dyDescent="0.25">
      <c r="A164" s="11">
        <v>19010</v>
      </c>
      <c r="B164" s="12" t="s">
        <v>3030</v>
      </c>
    </row>
    <row r="165" spans="1:2" x14ac:dyDescent="0.25">
      <c r="A165" s="9">
        <v>19078</v>
      </c>
      <c r="B165" s="2" t="s">
        <v>3030</v>
      </c>
    </row>
    <row r="166" spans="1:2" x14ac:dyDescent="0.25">
      <c r="A166" s="11">
        <v>19138</v>
      </c>
      <c r="B166" s="12" t="s">
        <v>3030</v>
      </c>
    </row>
    <row r="167" spans="1:2" x14ac:dyDescent="0.25">
      <c r="A167" s="9">
        <v>19523</v>
      </c>
      <c r="B167" s="2" t="s">
        <v>3030</v>
      </c>
    </row>
    <row r="168" spans="1:2" x14ac:dyDescent="0.25">
      <c r="A168" s="11">
        <v>19616</v>
      </c>
      <c r="B168" s="12" t="s">
        <v>3030</v>
      </c>
    </row>
    <row r="169" spans="1:2" x14ac:dyDescent="0.25">
      <c r="A169" s="9">
        <v>19718</v>
      </c>
      <c r="B169" s="2" t="s">
        <v>3030</v>
      </c>
    </row>
    <row r="170" spans="1:2" x14ac:dyDescent="0.25">
      <c r="A170" s="11">
        <v>20036</v>
      </c>
      <c r="B170" s="12" t="s">
        <v>3030</v>
      </c>
    </row>
    <row r="171" spans="1:2" x14ac:dyDescent="0.25">
      <c r="A171" s="9">
        <v>20134</v>
      </c>
      <c r="B171" s="2" t="s">
        <v>3030</v>
      </c>
    </row>
    <row r="172" spans="1:2" x14ac:dyDescent="0.25">
      <c r="A172" s="11">
        <v>20389</v>
      </c>
      <c r="B172" s="12" t="s">
        <v>3030</v>
      </c>
    </row>
    <row r="173" spans="1:2" x14ac:dyDescent="0.25">
      <c r="A173" s="9">
        <v>20453</v>
      </c>
      <c r="B173" s="2" t="s">
        <v>3030</v>
      </c>
    </row>
    <row r="174" spans="1:2" x14ac:dyDescent="0.25">
      <c r="A174" s="11">
        <v>20480</v>
      </c>
      <c r="B174" s="12" t="s">
        <v>3030</v>
      </c>
    </row>
    <row r="175" spans="1:2" x14ac:dyDescent="0.25">
      <c r="A175" s="9">
        <v>20486</v>
      </c>
      <c r="B175" s="2" t="s">
        <v>3030</v>
      </c>
    </row>
    <row r="176" spans="1:2" x14ac:dyDescent="0.25">
      <c r="A176" s="11">
        <v>20704</v>
      </c>
      <c r="B176" s="12" t="s">
        <v>3030</v>
      </c>
    </row>
    <row r="177" spans="1:2" x14ac:dyDescent="0.25">
      <c r="A177" s="9">
        <v>20743</v>
      </c>
      <c r="B177" s="2" t="s">
        <v>3030</v>
      </c>
    </row>
    <row r="178" spans="1:2" x14ac:dyDescent="0.25">
      <c r="A178" s="11">
        <v>20864</v>
      </c>
      <c r="B178" s="12" t="s">
        <v>3030</v>
      </c>
    </row>
    <row r="179" spans="1:2" x14ac:dyDescent="0.25">
      <c r="A179" s="9">
        <v>20899</v>
      </c>
      <c r="B179" s="2" t="s">
        <v>3030</v>
      </c>
    </row>
    <row r="180" spans="1:2" x14ac:dyDescent="0.25">
      <c r="A180" s="11">
        <v>20934</v>
      </c>
      <c r="B180" s="12" t="s">
        <v>3030</v>
      </c>
    </row>
    <row r="181" spans="1:2" x14ac:dyDescent="0.25">
      <c r="A181" s="9">
        <v>21222</v>
      </c>
      <c r="B181" s="2" t="s">
        <v>3030</v>
      </c>
    </row>
    <row r="182" spans="1:2" x14ac:dyDescent="0.25">
      <c r="A182" s="11">
        <v>21286</v>
      </c>
      <c r="B182" s="12" t="s">
        <v>3030</v>
      </c>
    </row>
    <row r="183" spans="1:2" x14ac:dyDescent="0.25">
      <c r="A183" s="9">
        <v>21346</v>
      </c>
      <c r="B183" s="2" t="s">
        <v>3030</v>
      </c>
    </row>
    <row r="184" spans="1:2" x14ac:dyDescent="0.25">
      <c r="A184" s="11">
        <v>21383</v>
      </c>
      <c r="B184" s="12" t="s">
        <v>3030</v>
      </c>
    </row>
    <row r="185" spans="1:2" x14ac:dyDescent="0.25">
      <c r="A185" s="9">
        <v>21729</v>
      </c>
      <c r="B185" s="2" t="s">
        <v>3030</v>
      </c>
    </row>
    <row r="186" spans="1:2" x14ac:dyDescent="0.25">
      <c r="A186" s="11">
        <v>21824</v>
      </c>
      <c r="B186" s="12" t="s">
        <v>3030</v>
      </c>
    </row>
    <row r="187" spans="1:2" x14ac:dyDescent="0.25">
      <c r="A187" s="9">
        <v>21890</v>
      </c>
      <c r="B187" s="2" t="s">
        <v>3030</v>
      </c>
    </row>
    <row r="188" spans="1:2" x14ac:dyDescent="0.25">
      <c r="A188" s="11">
        <v>22181</v>
      </c>
      <c r="B188" s="12" t="s">
        <v>3030</v>
      </c>
    </row>
    <row r="189" spans="1:2" x14ac:dyDescent="0.25">
      <c r="A189" s="9">
        <v>22402</v>
      </c>
      <c r="B189" s="2" t="s">
        <v>3030</v>
      </c>
    </row>
    <row r="190" spans="1:2" x14ac:dyDescent="0.25">
      <c r="A190" s="11">
        <v>22627</v>
      </c>
      <c r="B190" s="12" t="s">
        <v>3030</v>
      </c>
    </row>
    <row r="191" spans="1:2" x14ac:dyDescent="0.25">
      <c r="A191" s="9">
        <v>22656</v>
      </c>
      <c r="B191" s="2" t="s">
        <v>3030</v>
      </c>
    </row>
    <row r="192" spans="1:2" x14ac:dyDescent="0.25">
      <c r="A192" s="11">
        <v>22661</v>
      </c>
      <c r="B192" s="12" t="s">
        <v>3030</v>
      </c>
    </row>
    <row r="193" spans="1:2" x14ac:dyDescent="0.25">
      <c r="A193" s="9">
        <v>22787</v>
      </c>
      <c r="B193" s="2" t="s">
        <v>3030</v>
      </c>
    </row>
    <row r="194" spans="1:2" x14ac:dyDescent="0.25">
      <c r="A194" s="11">
        <v>22820</v>
      </c>
      <c r="B194" s="12" t="s">
        <v>3030</v>
      </c>
    </row>
    <row r="195" spans="1:2" x14ac:dyDescent="0.25">
      <c r="A195" s="9">
        <v>22947</v>
      </c>
      <c r="B195" s="2" t="s">
        <v>3030</v>
      </c>
    </row>
    <row r="196" spans="1:2" x14ac:dyDescent="0.25">
      <c r="A196" s="11">
        <v>22950</v>
      </c>
      <c r="B196" s="12" t="s">
        <v>3030</v>
      </c>
    </row>
    <row r="197" spans="1:2" x14ac:dyDescent="0.25">
      <c r="A197" s="9">
        <v>23076</v>
      </c>
      <c r="B197" s="2" t="s">
        <v>3030</v>
      </c>
    </row>
    <row r="198" spans="1:2" x14ac:dyDescent="0.25">
      <c r="A198" s="11">
        <v>23168</v>
      </c>
      <c r="B198" s="12" t="s">
        <v>3030</v>
      </c>
    </row>
    <row r="199" spans="1:2" x14ac:dyDescent="0.25">
      <c r="A199" s="9">
        <v>23488</v>
      </c>
      <c r="B199" s="2" t="s">
        <v>3030</v>
      </c>
    </row>
    <row r="200" spans="1:2" x14ac:dyDescent="0.25">
      <c r="A200" s="11">
        <v>23557</v>
      </c>
      <c r="B200" s="12" t="s">
        <v>3030</v>
      </c>
    </row>
    <row r="201" spans="1:2" x14ac:dyDescent="0.25">
      <c r="A201" s="9">
        <v>23559</v>
      </c>
      <c r="B201" s="2" t="s">
        <v>3030</v>
      </c>
    </row>
    <row r="202" spans="1:2" x14ac:dyDescent="0.25">
      <c r="A202" s="11">
        <v>23616</v>
      </c>
      <c r="B202" s="12" t="s">
        <v>3030</v>
      </c>
    </row>
    <row r="203" spans="1:2" x14ac:dyDescent="0.25">
      <c r="A203" s="9">
        <v>23619</v>
      </c>
      <c r="B203" s="2" t="s">
        <v>3030</v>
      </c>
    </row>
    <row r="204" spans="1:2" x14ac:dyDescent="0.25">
      <c r="A204" s="11">
        <v>23748</v>
      </c>
      <c r="B204" s="12" t="s">
        <v>3030</v>
      </c>
    </row>
    <row r="205" spans="1:2" x14ac:dyDescent="0.25">
      <c r="A205" s="9">
        <v>24066</v>
      </c>
      <c r="B205" s="2" t="s">
        <v>3030</v>
      </c>
    </row>
    <row r="206" spans="1:2" x14ac:dyDescent="0.25">
      <c r="A206" s="11">
        <v>24519</v>
      </c>
      <c r="B206" s="12" t="s">
        <v>3030</v>
      </c>
    </row>
    <row r="207" spans="1:2" x14ac:dyDescent="0.25">
      <c r="A207" s="9">
        <v>24707</v>
      </c>
      <c r="B207" s="2" t="s">
        <v>3030</v>
      </c>
    </row>
    <row r="208" spans="1:2" x14ac:dyDescent="0.25">
      <c r="A208" s="11">
        <v>24902</v>
      </c>
      <c r="B208" s="12" t="s">
        <v>3030</v>
      </c>
    </row>
    <row r="209" spans="1:2" x14ac:dyDescent="0.25">
      <c r="A209" s="9">
        <v>25095</v>
      </c>
      <c r="B209" s="2" t="s">
        <v>3030</v>
      </c>
    </row>
    <row r="210" spans="1:2" x14ac:dyDescent="0.25">
      <c r="A210" s="11">
        <v>25152</v>
      </c>
      <c r="B210" s="12" t="s">
        <v>3030</v>
      </c>
    </row>
    <row r="211" spans="1:2" x14ac:dyDescent="0.25">
      <c r="A211" s="9">
        <v>25157</v>
      </c>
      <c r="B211" s="2" t="s">
        <v>3030</v>
      </c>
    </row>
    <row r="212" spans="1:2" x14ac:dyDescent="0.25">
      <c r="A212" s="11">
        <v>25478</v>
      </c>
      <c r="B212" s="12" t="s">
        <v>3030</v>
      </c>
    </row>
    <row r="213" spans="1:2" x14ac:dyDescent="0.25">
      <c r="A213" s="9">
        <v>25479</v>
      </c>
      <c r="B213" s="2" t="s">
        <v>3030</v>
      </c>
    </row>
    <row r="214" spans="1:2" x14ac:dyDescent="0.25">
      <c r="A214" s="11">
        <v>25735</v>
      </c>
      <c r="B214" s="12" t="s">
        <v>3030</v>
      </c>
    </row>
    <row r="215" spans="1:2" x14ac:dyDescent="0.25">
      <c r="A215" s="9">
        <v>25799</v>
      </c>
      <c r="B215" s="2" t="s">
        <v>3030</v>
      </c>
    </row>
    <row r="216" spans="1:2" x14ac:dyDescent="0.25">
      <c r="A216" s="11">
        <v>25828</v>
      </c>
      <c r="B216" s="12" t="s">
        <v>3030</v>
      </c>
    </row>
    <row r="217" spans="1:2" x14ac:dyDescent="0.25">
      <c r="A217" s="9">
        <v>25952</v>
      </c>
      <c r="B217" s="2" t="s">
        <v>3030</v>
      </c>
    </row>
    <row r="218" spans="1:2" x14ac:dyDescent="0.25">
      <c r="A218" s="11">
        <v>26240</v>
      </c>
      <c r="B218" s="12" t="s">
        <v>3030</v>
      </c>
    </row>
    <row r="219" spans="1:2" x14ac:dyDescent="0.25">
      <c r="A219" s="9">
        <v>26372</v>
      </c>
      <c r="B219" s="2" t="s">
        <v>3030</v>
      </c>
    </row>
    <row r="220" spans="1:2" x14ac:dyDescent="0.25">
      <c r="A220" s="11">
        <v>26784</v>
      </c>
      <c r="B220" s="12" t="s">
        <v>3030</v>
      </c>
    </row>
    <row r="221" spans="1:2" x14ac:dyDescent="0.25">
      <c r="A221" s="9">
        <v>26852</v>
      </c>
      <c r="B221" s="2" t="s">
        <v>3030</v>
      </c>
    </row>
    <row r="222" spans="1:2" x14ac:dyDescent="0.25">
      <c r="A222" s="11">
        <v>26881</v>
      </c>
      <c r="B222" s="12" t="s">
        <v>3030</v>
      </c>
    </row>
    <row r="223" spans="1:2" x14ac:dyDescent="0.25">
      <c r="A223" s="9">
        <v>26982</v>
      </c>
      <c r="B223" s="2" t="s">
        <v>3030</v>
      </c>
    </row>
    <row r="224" spans="1:2" x14ac:dyDescent="0.25">
      <c r="A224" s="11">
        <v>27137</v>
      </c>
      <c r="B224" s="12" t="s">
        <v>3030</v>
      </c>
    </row>
    <row r="225" spans="1:2" x14ac:dyDescent="0.25">
      <c r="A225" s="9">
        <v>27490</v>
      </c>
      <c r="B225" s="2" t="s">
        <v>3030</v>
      </c>
    </row>
    <row r="226" spans="1:2" x14ac:dyDescent="0.25">
      <c r="A226" s="11">
        <v>27712</v>
      </c>
      <c r="B226" s="12" t="s">
        <v>3030</v>
      </c>
    </row>
    <row r="227" spans="1:2" x14ac:dyDescent="0.25">
      <c r="A227" s="9">
        <v>27744</v>
      </c>
      <c r="B227" s="2" t="s">
        <v>3030</v>
      </c>
    </row>
    <row r="228" spans="1:2" x14ac:dyDescent="0.25">
      <c r="A228" s="11">
        <v>27750</v>
      </c>
      <c r="B228" s="12" t="s">
        <v>3030</v>
      </c>
    </row>
    <row r="229" spans="1:2" x14ac:dyDescent="0.25">
      <c r="A229" s="9">
        <v>28003</v>
      </c>
      <c r="B229" s="2" t="s">
        <v>3030</v>
      </c>
    </row>
    <row r="230" spans="1:2" x14ac:dyDescent="0.25">
      <c r="A230" s="11">
        <v>28037</v>
      </c>
      <c r="B230" s="12" t="s">
        <v>3030</v>
      </c>
    </row>
    <row r="231" spans="1:2" x14ac:dyDescent="0.25">
      <c r="A231" s="9">
        <v>28291</v>
      </c>
      <c r="B231" s="2" t="s">
        <v>3030</v>
      </c>
    </row>
    <row r="232" spans="1:2" x14ac:dyDescent="0.25">
      <c r="A232" s="11">
        <v>28387</v>
      </c>
      <c r="B232" s="12" t="s">
        <v>3030</v>
      </c>
    </row>
    <row r="233" spans="1:2" x14ac:dyDescent="0.25">
      <c r="A233" s="9">
        <v>28419</v>
      </c>
      <c r="B233" s="2" t="s">
        <v>3030</v>
      </c>
    </row>
    <row r="234" spans="1:2" x14ac:dyDescent="0.25">
      <c r="A234" s="11">
        <v>28455</v>
      </c>
      <c r="B234" s="12" t="s">
        <v>3030</v>
      </c>
    </row>
    <row r="235" spans="1:2" x14ac:dyDescent="0.25">
      <c r="A235" s="9">
        <v>28544</v>
      </c>
      <c r="B235" s="2" t="s">
        <v>3030</v>
      </c>
    </row>
    <row r="236" spans="1:2" x14ac:dyDescent="0.25">
      <c r="A236" s="11">
        <v>28928</v>
      </c>
      <c r="B236" s="12" t="s">
        <v>3030</v>
      </c>
    </row>
    <row r="237" spans="1:2" x14ac:dyDescent="0.25">
      <c r="A237" s="9">
        <v>29095</v>
      </c>
      <c r="B237" s="2" t="s">
        <v>3030</v>
      </c>
    </row>
    <row r="238" spans="1:2" x14ac:dyDescent="0.25">
      <c r="A238" s="11">
        <v>29318</v>
      </c>
      <c r="B238" s="12" t="s">
        <v>3030</v>
      </c>
    </row>
    <row r="239" spans="1:2" x14ac:dyDescent="0.25">
      <c r="A239" s="9">
        <v>29376</v>
      </c>
      <c r="B239" s="2" t="s">
        <v>3030</v>
      </c>
    </row>
    <row r="240" spans="1:2" x14ac:dyDescent="0.25">
      <c r="A240" s="11">
        <v>29380</v>
      </c>
      <c r="B240" s="12" t="s">
        <v>3030</v>
      </c>
    </row>
    <row r="241" spans="1:2" x14ac:dyDescent="0.25">
      <c r="A241" s="9">
        <v>29410</v>
      </c>
      <c r="B241" s="2" t="s">
        <v>3030</v>
      </c>
    </row>
    <row r="242" spans="1:2" x14ac:dyDescent="0.25">
      <c r="A242" s="11">
        <v>29505</v>
      </c>
      <c r="B242" s="12" t="s">
        <v>3030</v>
      </c>
    </row>
    <row r="243" spans="1:2" x14ac:dyDescent="0.25">
      <c r="A243" s="9">
        <v>29506</v>
      </c>
      <c r="B243" s="2" t="s">
        <v>3030</v>
      </c>
    </row>
    <row r="244" spans="1:2" x14ac:dyDescent="0.25">
      <c r="A244" s="11">
        <v>29861</v>
      </c>
      <c r="B244" s="12" t="s">
        <v>3030</v>
      </c>
    </row>
    <row r="245" spans="1:2" x14ac:dyDescent="0.25">
      <c r="A245" s="9">
        <v>29991</v>
      </c>
      <c r="B245" s="2" t="s">
        <v>3030</v>
      </c>
    </row>
    <row r="246" spans="1:2" x14ac:dyDescent="0.25">
      <c r="A246" s="11">
        <v>30176</v>
      </c>
      <c r="B246" s="12" t="s">
        <v>3030</v>
      </c>
    </row>
    <row r="247" spans="1:2" x14ac:dyDescent="0.25">
      <c r="A247" s="9">
        <v>30403</v>
      </c>
      <c r="B247" s="2" t="s">
        <v>3030</v>
      </c>
    </row>
    <row r="248" spans="1:2" x14ac:dyDescent="0.25">
      <c r="A248" s="11">
        <v>30469</v>
      </c>
      <c r="B248" s="12" t="s">
        <v>3030</v>
      </c>
    </row>
    <row r="249" spans="1:2" x14ac:dyDescent="0.25">
      <c r="A249" s="9">
        <v>31073</v>
      </c>
      <c r="B249" s="2" t="s">
        <v>3030</v>
      </c>
    </row>
    <row r="250" spans="1:2" x14ac:dyDescent="0.25">
      <c r="A250" s="11">
        <v>31232</v>
      </c>
      <c r="B250" s="12" t="s">
        <v>3030</v>
      </c>
    </row>
    <row r="251" spans="1:2" x14ac:dyDescent="0.25">
      <c r="A251" s="9">
        <v>31303</v>
      </c>
      <c r="B251" s="2" t="s">
        <v>3030</v>
      </c>
    </row>
    <row r="252" spans="1:2" x14ac:dyDescent="0.25">
      <c r="A252" s="11">
        <v>31682</v>
      </c>
      <c r="B252" s="12" t="s">
        <v>3030</v>
      </c>
    </row>
    <row r="253" spans="1:2" x14ac:dyDescent="0.25">
      <c r="A253" s="9">
        <v>31844</v>
      </c>
      <c r="B253" s="2" t="s">
        <v>3030</v>
      </c>
    </row>
    <row r="254" spans="1:2" x14ac:dyDescent="0.25">
      <c r="A254" s="11">
        <v>31907</v>
      </c>
      <c r="B254" s="12" t="s">
        <v>3030</v>
      </c>
    </row>
    <row r="255" spans="1:2" x14ac:dyDescent="0.25">
      <c r="A255" s="9">
        <v>32036</v>
      </c>
      <c r="B255" s="2" t="s">
        <v>3030</v>
      </c>
    </row>
    <row r="256" spans="1:2" x14ac:dyDescent="0.25">
      <c r="A256" s="11">
        <v>32582</v>
      </c>
      <c r="B256" s="12" t="s">
        <v>3030</v>
      </c>
    </row>
    <row r="257" spans="1:2" x14ac:dyDescent="0.25">
      <c r="A257" s="9">
        <v>32901</v>
      </c>
      <c r="B257" s="2" t="s">
        <v>3030</v>
      </c>
    </row>
    <row r="258" spans="1:2" x14ac:dyDescent="0.25">
      <c r="A258" s="11">
        <v>32931</v>
      </c>
      <c r="B258" s="12" t="s">
        <v>3030</v>
      </c>
    </row>
    <row r="259" spans="1:2" x14ac:dyDescent="0.25">
      <c r="A259" s="9">
        <v>32966</v>
      </c>
      <c r="B259" s="2" t="s">
        <v>3030</v>
      </c>
    </row>
    <row r="260" spans="1:2" x14ac:dyDescent="0.25">
      <c r="A260" s="11">
        <v>32996</v>
      </c>
      <c r="B260" s="12" t="s">
        <v>3030</v>
      </c>
    </row>
    <row r="261" spans="1:2" x14ac:dyDescent="0.25">
      <c r="A261" s="9">
        <v>32998</v>
      </c>
      <c r="B261" s="2" t="s">
        <v>3030</v>
      </c>
    </row>
    <row r="262" spans="1:2" x14ac:dyDescent="0.25">
      <c r="A262" s="11">
        <v>33283</v>
      </c>
      <c r="B262" s="12" t="s">
        <v>3030</v>
      </c>
    </row>
    <row r="263" spans="1:2" x14ac:dyDescent="0.25">
      <c r="A263" s="9">
        <v>33317</v>
      </c>
      <c r="B263" s="2" t="s">
        <v>3030</v>
      </c>
    </row>
    <row r="264" spans="1:2" x14ac:dyDescent="0.25">
      <c r="A264" s="11">
        <v>33477</v>
      </c>
      <c r="B264" s="12" t="s">
        <v>3030</v>
      </c>
    </row>
    <row r="265" spans="1:2" x14ac:dyDescent="0.25">
      <c r="A265" s="9">
        <v>33510</v>
      </c>
      <c r="B265" s="2" t="s">
        <v>3030</v>
      </c>
    </row>
    <row r="266" spans="1:2" x14ac:dyDescent="0.25">
      <c r="A266" s="11">
        <v>33541</v>
      </c>
      <c r="B266" s="12" t="s">
        <v>3030</v>
      </c>
    </row>
    <row r="267" spans="1:2" x14ac:dyDescent="0.25">
      <c r="A267" s="9">
        <v>33637</v>
      </c>
      <c r="B267" s="2" t="s">
        <v>3030</v>
      </c>
    </row>
    <row r="268" spans="1:2" x14ac:dyDescent="0.25">
      <c r="A268" s="11">
        <v>33921</v>
      </c>
      <c r="B268" s="12" t="s">
        <v>3030</v>
      </c>
    </row>
    <row r="269" spans="1:2" x14ac:dyDescent="0.25">
      <c r="A269" s="9">
        <v>34117</v>
      </c>
      <c r="B269" s="2" t="s">
        <v>3030</v>
      </c>
    </row>
    <row r="270" spans="1:2" x14ac:dyDescent="0.25">
      <c r="A270" s="11">
        <v>34209</v>
      </c>
      <c r="B270" s="12" t="s">
        <v>3030</v>
      </c>
    </row>
    <row r="271" spans="1:2" x14ac:dyDescent="0.25">
      <c r="A271" s="9">
        <v>34338</v>
      </c>
      <c r="B271" s="2" t="s">
        <v>3030</v>
      </c>
    </row>
    <row r="272" spans="1:2" x14ac:dyDescent="0.25">
      <c r="A272" s="11">
        <v>34532</v>
      </c>
      <c r="B272" s="12" t="s">
        <v>3030</v>
      </c>
    </row>
    <row r="273" spans="1:2" x14ac:dyDescent="0.25">
      <c r="A273" s="9">
        <v>34658</v>
      </c>
      <c r="B273" s="2" t="s">
        <v>3030</v>
      </c>
    </row>
    <row r="274" spans="1:2" x14ac:dyDescent="0.25">
      <c r="A274" s="11">
        <v>34661</v>
      </c>
      <c r="B274" s="12" t="s">
        <v>3030</v>
      </c>
    </row>
    <row r="275" spans="1:2" x14ac:dyDescent="0.25">
      <c r="A275" s="9">
        <v>34689</v>
      </c>
      <c r="B275" s="2" t="s">
        <v>3030</v>
      </c>
    </row>
    <row r="276" spans="1:2" x14ac:dyDescent="0.25">
      <c r="A276" s="11">
        <v>34916</v>
      </c>
      <c r="B276" s="12" t="s">
        <v>3030</v>
      </c>
    </row>
    <row r="277" spans="1:2" x14ac:dyDescent="0.25">
      <c r="A277" s="9">
        <v>35047</v>
      </c>
      <c r="B277" s="2" t="s">
        <v>3030</v>
      </c>
    </row>
    <row r="278" spans="1:2" x14ac:dyDescent="0.25">
      <c r="A278" s="11">
        <v>35110</v>
      </c>
      <c r="B278" s="12" t="s">
        <v>3030</v>
      </c>
    </row>
    <row r="279" spans="1:2" x14ac:dyDescent="0.25">
      <c r="A279" s="9">
        <v>35111</v>
      </c>
      <c r="B279" s="2" t="s">
        <v>3030</v>
      </c>
    </row>
    <row r="280" spans="1:2" x14ac:dyDescent="0.25">
      <c r="A280" s="11">
        <v>35137</v>
      </c>
      <c r="B280" s="12" t="s">
        <v>3030</v>
      </c>
    </row>
    <row r="281" spans="1:2" x14ac:dyDescent="0.25">
      <c r="A281" s="9">
        <v>35366</v>
      </c>
      <c r="B281" s="2" t="s">
        <v>3030</v>
      </c>
    </row>
    <row r="282" spans="1:2" x14ac:dyDescent="0.25">
      <c r="A282" s="11">
        <v>35492</v>
      </c>
      <c r="B282" s="12" t="s">
        <v>3030</v>
      </c>
    </row>
    <row r="283" spans="1:2" x14ac:dyDescent="0.25">
      <c r="A283" s="9">
        <v>35554</v>
      </c>
      <c r="B283" s="2" t="s">
        <v>3030</v>
      </c>
    </row>
    <row r="284" spans="1:2" x14ac:dyDescent="0.25">
      <c r="A284" s="11">
        <v>35588</v>
      </c>
      <c r="B284" s="12" t="s">
        <v>3030</v>
      </c>
    </row>
    <row r="285" spans="1:2" x14ac:dyDescent="0.25">
      <c r="A285" s="9">
        <v>35687</v>
      </c>
      <c r="B285" s="2" t="s">
        <v>3030</v>
      </c>
    </row>
    <row r="286" spans="1:2" x14ac:dyDescent="0.25">
      <c r="A286" s="11">
        <v>35744</v>
      </c>
      <c r="B286" s="12" t="s">
        <v>3030</v>
      </c>
    </row>
    <row r="287" spans="1:2" x14ac:dyDescent="0.25">
      <c r="A287" s="9">
        <v>35877</v>
      </c>
      <c r="B287" s="2" t="s">
        <v>3030</v>
      </c>
    </row>
    <row r="288" spans="1:2" x14ac:dyDescent="0.25">
      <c r="A288" s="11">
        <v>35910</v>
      </c>
      <c r="B288" s="12" t="s">
        <v>3030</v>
      </c>
    </row>
    <row r="289" spans="1:2" x14ac:dyDescent="0.25">
      <c r="A289" s="9">
        <v>35936</v>
      </c>
      <c r="B289" s="2" t="s">
        <v>3030</v>
      </c>
    </row>
    <row r="290" spans="1:2" x14ac:dyDescent="0.25">
      <c r="A290" s="11">
        <v>36038</v>
      </c>
      <c r="B290" s="12" t="s">
        <v>3030</v>
      </c>
    </row>
    <row r="291" spans="1:2" x14ac:dyDescent="0.25">
      <c r="A291" s="9">
        <v>36067</v>
      </c>
      <c r="B291" s="2" t="s">
        <v>3030</v>
      </c>
    </row>
    <row r="292" spans="1:2" x14ac:dyDescent="0.25">
      <c r="A292" s="11">
        <v>36160</v>
      </c>
      <c r="B292" s="12" t="s">
        <v>3030</v>
      </c>
    </row>
    <row r="293" spans="1:2" x14ac:dyDescent="0.25">
      <c r="A293" s="9">
        <v>36262</v>
      </c>
      <c r="B293" s="2" t="s">
        <v>3030</v>
      </c>
    </row>
    <row r="294" spans="1:2" x14ac:dyDescent="0.25">
      <c r="A294" s="11">
        <v>36449</v>
      </c>
      <c r="B294" s="12" t="s">
        <v>3030</v>
      </c>
    </row>
    <row r="295" spans="1:2" x14ac:dyDescent="0.25">
      <c r="A295" s="9">
        <v>36609</v>
      </c>
      <c r="B295" s="2" t="s">
        <v>3030</v>
      </c>
    </row>
    <row r="296" spans="1:2" x14ac:dyDescent="0.25">
      <c r="A296" s="11">
        <v>36676</v>
      </c>
      <c r="B296" s="12" t="s">
        <v>3030</v>
      </c>
    </row>
    <row r="297" spans="1:2" x14ac:dyDescent="0.25">
      <c r="A297" s="9">
        <v>36679</v>
      </c>
      <c r="B297" s="2" t="s">
        <v>3030</v>
      </c>
    </row>
    <row r="298" spans="1:2" x14ac:dyDescent="0.25">
      <c r="A298" s="11">
        <v>36705</v>
      </c>
      <c r="B298" s="12" t="s">
        <v>3030</v>
      </c>
    </row>
    <row r="299" spans="1:2" x14ac:dyDescent="0.25">
      <c r="A299" s="9">
        <v>36707</v>
      </c>
      <c r="B299" s="2" t="s">
        <v>3030</v>
      </c>
    </row>
    <row r="300" spans="1:2" x14ac:dyDescent="0.25">
      <c r="A300" s="11">
        <v>36743</v>
      </c>
      <c r="B300" s="12" t="s">
        <v>3030</v>
      </c>
    </row>
    <row r="301" spans="1:2" x14ac:dyDescent="0.25">
      <c r="A301" s="9">
        <v>36772</v>
      </c>
      <c r="B301" s="2" t="s">
        <v>3030</v>
      </c>
    </row>
    <row r="302" spans="1:2" x14ac:dyDescent="0.25">
      <c r="A302" s="11">
        <v>36773</v>
      </c>
      <c r="B302" s="12" t="s">
        <v>3030</v>
      </c>
    </row>
    <row r="303" spans="1:2" x14ac:dyDescent="0.25">
      <c r="A303" s="9">
        <v>36932</v>
      </c>
      <c r="B303" s="2" t="s">
        <v>3030</v>
      </c>
    </row>
    <row r="304" spans="1:2" x14ac:dyDescent="0.25">
      <c r="A304" s="11">
        <v>36934</v>
      </c>
      <c r="B304" s="12" t="s">
        <v>3030</v>
      </c>
    </row>
    <row r="305" spans="1:2" x14ac:dyDescent="0.25">
      <c r="A305" s="9">
        <v>36992</v>
      </c>
      <c r="B305" s="2" t="s">
        <v>3030</v>
      </c>
    </row>
    <row r="306" spans="1:2" x14ac:dyDescent="0.25">
      <c r="A306" s="11">
        <v>36994</v>
      </c>
      <c r="B306" s="12" t="s">
        <v>3030</v>
      </c>
    </row>
    <row r="307" spans="1:2" x14ac:dyDescent="0.25">
      <c r="A307" s="9">
        <v>36998</v>
      </c>
      <c r="B307" s="2" t="s">
        <v>3030</v>
      </c>
    </row>
    <row r="308" spans="1:2" x14ac:dyDescent="0.25">
      <c r="A308" s="11">
        <v>36999</v>
      </c>
      <c r="B308" s="12" t="s">
        <v>3030</v>
      </c>
    </row>
    <row r="309" spans="1:2" x14ac:dyDescent="0.25">
      <c r="A309" s="9">
        <v>37250</v>
      </c>
      <c r="B309" s="2" t="s">
        <v>3030</v>
      </c>
    </row>
    <row r="310" spans="1:2" x14ac:dyDescent="0.25">
      <c r="A310" s="11">
        <v>37380</v>
      </c>
      <c r="B310" s="12" t="s">
        <v>3030</v>
      </c>
    </row>
    <row r="311" spans="1:2" x14ac:dyDescent="0.25">
      <c r="A311" s="9">
        <v>37414</v>
      </c>
      <c r="B311" s="2" t="s">
        <v>3030</v>
      </c>
    </row>
    <row r="312" spans="1:2" x14ac:dyDescent="0.25">
      <c r="A312" s="11">
        <v>37572</v>
      </c>
      <c r="B312" s="12" t="s">
        <v>3030</v>
      </c>
    </row>
    <row r="313" spans="1:2" x14ac:dyDescent="0.25">
      <c r="A313" s="9">
        <v>37760</v>
      </c>
      <c r="B313" s="2" t="s">
        <v>3030</v>
      </c>
    </row>
    <row r="314" spans="1:2" x14ac:dyDescent="0.25">
      <c r="A314" s="11">
        <v>37860</v>
      </c>
      <c r="B314" s="12" t="s">
        <v>3030</v>
      </c>
    </row>
    <row r="315" spans="1:2" x14ac:dyDescent="0.25">
      <c r="A315" s="9">
        <v>37862</v>
      </c>
      <c r="B315" s="2" t="s">
        <v>3030</v>
      </c>
    </row>
    <row r="316" spans="1:2" x14ac:dyDescent="0.25">
      <c r="A316" s="11">
        <v>37924</v>
      </c>
      <c r="B316" s="12" t="s">
        <v>3030</v>
      </c>
    </row>
    <row r="317" spans="1:2" x14ac:dyDescent="0.25">
      <c r="A317" s="9">
        <v>38050</v>
      </c>
      <c r="B317" s="2" t="s">
        <v>3030</v>
      </c>
    </row>
    <row r="318" spans="1:2" x14ac:dyDescent="0.25">
      <c r="A318" s="11">
        <v>38210</v>
      </c>
      <c r="B318" s="12" t="s">
        <v>3030</v>
      </c>
    </row>
    <row r="319" spans="1:2" x14ac:dyDescent="0.25">
      <c r="A319" s="9">
        <v>38240</v>
      </c>
      <c r="B319" s="2" t="s">
        <v>3030</v>
      </c>
    </row>
    <row r="320" spans="1:2" x14ac:dyDescent="0.25">
      <c r="A320" s="11">
        <v>38272</v>
      </c>
      <c r="B320" s="12" t="s">
        <v>3030</v>
      </c>
    </row>
    <row r="321" spans="1:2" x14ac:dyDescent="0.25">
      <c r="A321" s="9">
        <v>38400</v>
      </c>
      <c r="B321" s="2" t="s">
        <v>3030</v>
      </c>
    </row>
    <row r="322" spans="1:2" x14ac:dyDescent="0.25">
      <c r="A322" s="11">
        <v>38530</v>
      </c>
      <c r="B322" s="12" t="s">
        <v>3030</v>
      </c>
    </row>
    <row r="323" spans="1:2" x14ac:dyDescent="0.25">
      <c r="A323" s="9">
        <v>38596</v>
      </c>
      <c r="B323" s="2" t="s">
        <v>3030</v>
      </c>
    </row>
    <row r="324" spans="1:2" x14ac:dyDescent="0.25">
      <c r="A324" s="11">
        <v>38661</v>
      </c>
      <c r="B324" s="12" t="s">
        <v>3030</v>
      </c>
    </row>
    <row r="325" spans="1:2" x14ac:dyDescent="0.25">
      <c r="A325" s="9">
        <v>38787</v>
      </c>
      <c r="B325" s="2" t="s">
        <v>3030</v>
      </c>
    </row>
    <row r="326" spans="1:2" x14ac:dyDescent="0.25">
      <c r="A326" s="11">
        <v>39043</v>
      </c>
      <c r="B326" s="12" t="s">
        <v>3030</v>
      </c>
    </row>
    <row r="327" spans="1:2" x14ac:dyDescent="0.25">
      <c r="A327" s="9">
        <v>39075</v>
      </c>
      <c r="B327" s="2" t="s">
        <v>3030</v>
      </c>
    </row>
    <row r="328" spans="1:2" x14ac:dyDescent="0.25">
      <c r="A328" s="11">
        <v>39169</v>
      </c>
      <c r="B328" s="12" t="s">
        <v>3030</v>
      </c>
    </row>
    <row r="329" spans="1:2" x14ac:dyDescent="0.25">
      <c r="A329" s="9">
        <v>39333</v>
      </c>
      <c r="B329" s="2" t="s">
        <v>3030</v>
      </c>
    </row>
    <row r="330" spans="1:2" x14ac:dyDescent="0.25">
      <c r="A330" s="11">
        <v>39490</v>
      </c>
      <c r="B330" s="12" t="s">
        <v>3030</v>
      </c>
    </row>
    <row r="331" spans="1:2" x14ac:dyDescent="0.25">
      <c r="A331" s="9">
        <v>39555</v>
      </c>
      <c r="B331" s="2" t="s">
        <v>3030</v>
      </c>
    </row>
    <row r="332" spans="1:2" x14ac:dyDescent="0.25">
      <c r="A332" s="11">
        <v>39619</v>
      </c>
      <c r="B332" s="12" t="s">
        <v>3030</v>
      </c>
    </row>
    <row r="333" spans="1:2" x14ac:dyDescent="0.25">
      <c r="A333" s="9">
        <v>39872</v>
      </c>
      <c r="B333" s="2" t="s">
        <v>3030</v>
      </c>
    </row>
    <row r="334" spans="1:2" x14ac:dyDescent="0.25">
      <c r="A334" s="11">
        <v>39904</v>
      </c>
      <c r="B334" s="12" t="s">
        <v>3030</v>
      </c>
    </row>
    <row r="335" spans="1:2" x14ac:dyDescent="0.25">
      <c r="A335" s="9">
        <v>39943</v>
      </c>
      <c r="B335" s="2" t="s">
        <v>3030</v>
      </c>
    </row>
    <row r="336" spans="1:2" x14ac:dyDescent="0.25">
      <c r="A336" s="11">
        <v>40097</v>
      </c>
      <c r="B336" s="12" t="s">
        <v>3030</v>
      </c>
    </row>
    <row r="337" spans="1:2" x14ac:dyDescent="0.25">
      <c r="A337" s="9">
        <v>40132</v>
      </c>
      <c r="B337" s="2" t="s">
        <v>3030</v>
      </c>
    </row>
    <row r="338" spans="1:2" x14ac:dyDescent="0.25">
      <c r="A338" s="11">
        <v>40134</v>
      </c>
      <c r="B338" s="12" t="s">
        <v>3030</v>
      </c>
    </row>
    <row r="339" spans="1:2" x14ac:dyDescent="0.25">
      <c r="A339" s="9">
        <v>40160</v>
      </c>
      <c r="B339" s="2" t="s">
        <v>3030</v>
      </c>
    </row>
    <row r="340" spans="1:2" x14ac:dyDescent="0.25">
      <c r="A340" s="11">
        <v>40354</v>
      </c>
      <c r="B340" s="12" t="s">
        <v>3030</v>
      </c>
    </row>
    <row r="341" spans="1:2" x14ac:dyDescent="0.25">
      <c r="A341" s="9">
        <v>40802</v>
      </c>
      <c r="B341" s="2" t="s">
        <v>3030</v>
      </c>
    </row>
    <row r="342" spans="1:2" x14ac:dyDescent="0.25">
      <c r="A342" s="11">
        <v>40806</v>
      </c>
      <c r="B342" s="12" t="s">
        <v>3030</v>
      </c>
    </row>
    <row r="343" spans="1:2" x14ac:dyDescent="0.25">
      <c r="A343" s="9">
        <v>41059</v>
      </c>
      <c r="B343" s="2" t="s">
        <v>3030</v>
      </c>
    </row>
    <row r="344" spans="1:2" x14ac:dyDescent="0.25">
      <c r="A344" s="11">
        <v>41120</v>
      </c>
      <c r="B344" s="12" t="s">
        <v>3030</v>
      </c>
    </row>
    <row r="345" spans="1:2" x14ac:dyDescent="0.25">
      <c r="A345" s="9">
        <v>41186</v>
      </c>
      <c r="B345" s="2" t="s">
        <v>3030</v>
      </c>
    </row>
    <row r="346" spans="1:2" x14ac:dyDescent="0.25">
      <c r="A346" s="11">
        <v>41216</v>
      </c>
      <c r="B346" s="12" t="s">
        <v>3030</v>
      </c>
    </row>
    <row r="347" spans="1:2" x14ac:dyDescent="0.25">
      <c r="A347" s="9">
        <v>41508</v>
      </c>
      <c r="B347" s="2" t="s">
        <v>3030</v>
      </c>
    </row>
    <row r="348" spans="1:2" x14ac:dyDescent="0.25">
      <c r="A348" s="11">
        <v>41760</v>
      </c>
      <c r="B348" s="12" t="s">
        <v>3030</v>
      </c>
    </row>
    <row r="349" spans="1:2" x14ac:dyDescent="0.25">
      <c r="A349" s="9">
        <v>41861</v>
      </c>
      <c r="B349" s="2" t="s">
        <v>3030</v>
      </c>
    </row>
    <row r="350" spans="1:2" x14ac:dyDescent="0.25">
      <c r="A350" s="11">
        <v>42342</v>
      </c>
      <c r="B350" s="12" t="s">
        <v>3030</v>
      </c>
    </row>
    <row r="351" spans="1:2" x14ac:dyDescent="0.25">
      <c r="A351" s="9">
        <v>42375</v>
      </c>
      <c r="B351" s="2" t="s">
        <v>3030</v>
      </c>
    </row>
    <row r="352" spans="1:2" x14ac:dyDescent="0.25">
      <c r="A352" s="11">
        <v>42436</v>
      </c>
      <c r="B352" s="12" t="s">
        <v>3030</v>
      </c>
    </row>
    <row r="353" spans="1:2" x14ac:dyDescent="0.25">
      <c r="A353" s="9">
        <v>42563</v>
      </c>
      <c r="B353" s="2" t="s">
        <v>3030</v>
      </c>
    </row>
    <row r="354" spans="1:2" x14ac:dyDescent="0.25">
      <c r="A354" s="11">
        <v>42628</v>
      </c>
      <c r="B354" s="12" t="s">
        <v>3030</v>
      </c>
    </row>
    <row r="355" spans="1:2" x14ac:dyDescent="0.25">
      <c r="A355" s="9">
        <v>42788</v>
      </c>
      <c r="B355" s="2" t="s">
        <v>3030</v>
      </c>
    </row>
    <row r="356" spans="1:2" x14ac:dyDescent="0.25">
      <c r="A356" s="11">
        <v>42823</v>
      </c>
      <c r="B356" s="12" t="s">
        <v>3030</v>
      </c>
    </row>
    <row r="357" spans="1:2" x14ac:dyDescent="0.25">
      <c r="A357" s="9">
        <v>42850</v>
      </c>
      <c r="B357" s="2" t="s">
        <v>3030</v>
      </c>
    </row>
    <row r="358" spans="1:2" x14ac:dyDescent="0.25">
      <c r="A358" s="11">
        <v>42912</v>
      </c>
      <c r="B358" s="12" t="s">
        <v>3030</v>
      </c>
    </row>
    <row r="359" spans="1:2" x14ac:dyDescent="0.25">
      <c r="A359" s="9">
        <v>42945</v>
      </c>
      <c r="B359" s="2" t="s">
        <v>3030</v>
      </c>
    </row>
    <row r="360" spans="1:2" x14ac:dyDescent="0.25">
      <c r="A360" s="11">
        <v>43138</v>
      </c>
      <c r="B360" s="12" t="s">
        <v>3030</v>
      </c>
    </row>
    <row r="361" spans="1:2" x14ac:dyDescent="0.25">
      <c r="A361" s="9">
        <v>43140</v>
      </c>
      <c r="B361" s="2" t="s">
        <v>3030</v>
      </c>
    </row>
    <row r="362" spans="1:2" x14ac:dyDescent="0.25">
      <c r="A362" s="11">
        <v>43203</v>
      </c>
      <c r="B362" s="12" t="s">
        <v>3030</v>
      </c>
    </row>
    <row r="363" spans="1:2" x14ac:dyDescent="0.25">
      <c r="A363" s="9">
        <v>43269</v>
      </c>
      <c r="B363" s="2" t="s">
        <v>3030</v>
      </c>
    </row>
    <row r="364" spans="1:2" x14ac:dyDescent="0.25">
      <c r="A364" s="11">
        <v>43488</v>
      </c>
      <c r="B364" s="12" t="s">
        <v>3030</v>
      </c>
    </row>
    <row r="365" spans="1:2" x14ac:dyDescent="0.25">
      <c r="A365" s="9">
        <v>43494</v>
      </c>
      <c r="B365" s="2" t="s">
        <v>3030</v>
      </c>
    </row>
    <row r="366" spans="1:2" x14ac:dyDescent="0.25">
      <c r="A366" s="11">
        <v>43585</v>
      </c>
      <c r="B366" s="12" t="s">
        <v>3030</v>
      </c>
    </row>
    <row r="367" spans="1:2" x14ac:dyDescent="0.25">
      <c r="A367" s="9">
        <v>43713</v>
      </c>
      <c r="B367" s="2" t="s">
        <v>3030</v>
      </c>
    </row>
    <row r="368" spans="1:2" x14ac:dyDescent="0.25">
      <c r="A368" s="11">
        <v>44098</v>
      </c>
      <c r="B368" s="12" t="s">
        <v>3030</v>
      </c>
    </row>
    <row r="369" spans="1:2" x14ac:dyDescent="0.25">
      <c r="A369" s="9">
        <v>44292</v>
      </c>
      <c r="B369" s="2" t="s">
        <v>3030</v>
      </c>
    </row>
    <row r="370" spans="1:2" x14ac:dyDescent="0.25">
      <c r="A370" s="11">
        <v>44486</v>
      </c>
      <c r="B370" s="12" t="s">
        <v>3030</v>
      </c>
    </row>
    <row r="371" spans="1:2" x14ac:dyDescent="0.25">
      <c r="A371" s="9">
        <v>44579</v>
      </c>
      <c r="B371" s="2" t="s">
        <v>3030</v>
      </c>
    </row>
    <row r="372" spans="1:2" x14ac:dyDescent="0.25">
      <c r="A372" s="11">
        <v>44583</v>
      </c>
      <c r="B372" s="12" t="s">
        <v>3030</v>
      </c>
    </row>
    <row r="373" spans="1:2" x14ac:dyDescent="0.25">
      <c r="A373" s="9">
        <v>44869</v>
      </c>
      <c r="B373" s="2" t="s">
        <v>3030</v>
      </c>
    </row>
    <row r="374" spans="1:2" x14ac:dyDescent="0.25">
      <c r="A374" s="11">
        <v>44962</v>
      </c>
      <c r="B374" s="12" t="s">
        <v>3030</v>
      </c>
    </row>
    <row r="375" spans="1:2" x14ac:dyDescent="0.25">
      <c r="A375" s="9">
        <v>45127</v>
      </c>
      <c r="B375" s="2" t="s">
        <v>3030</v>
      </c>
    </row>
    <row r="376" spans="1:2" x14ac:dyDescent="0.25">
      <c r="A376" s="11">
        <v>45605</v>
      </c>
      <c r="B376" s="12" t="s">
        <v>3030</v>
      </c>
    </row>
    <row r="377" spans="1:2" x14ac:dyDescent="0.25">
      <c r="A377" s="9">
        <v>45632</v>
      </c>
      <c r="B377" s="2" t="s">
        <v>3030</v>
      </c>
    </row>
    <row r="378" spans="1:2" x14ac:dyDescent="0.25">
      <c r="A378" s="11">
        <v>45698</v>
      </c>
      <c r="B378" s="12" t="s">
        <v>3030</v>
      </c>
    </row>
    <row r="379" spans="1:2" x14ac:dyDescent="0.25">
      <c r="A379" s="9">
        <v>45767</v>
      </c>
      <c r="B379" s="2" t="s">
        <v>3030</v>
      </c>
    </row>
    <row r="380" spans="1:2" x14ac:dyDescent="0.25">
      <c r="A380" s="11">
        <v>45794</v>
      </c>
      <c r="B380" s="12" t="s">
        <v>3030</v>
      </c>
    </row>
    <row r="381" spans="1:2" x14ac:dyDescent="0.25">
      <c r="A381" s="9">
        <v>45863</v>
      </c>
      <c r="B381" s="2" t="s">
        <v>3030</v>
      </c>
    </row>
    <row r="382" spans="1:2" x14ac:dyDescent="0.25">
      <c r="A382" s="11">
        <v>46052</v>
      </c>
      <c r="B382" s="12" t="s">
        <v>3030</v>
      </c>
    </row>
    <row r="383" spans="1:2" x14ac:dyDescent="0.25">
      <c r="A383" s="9">
        <v>46276</v>
      </c>
      <c r="B383" s="2" t="s">
        <v>3030</v>
      </c>
    </row>
    <row r="384" spans="1:2" x14ac:dyDescent="0.25">
      <c r="A384" s="11">
        <v>46311</v>
      </c>
      <c r="B384" s="12" t="s">
        <v>3030</v>
      </c>
    </row>
    <row r="385" spans="1:2" x14ac:dyDescent="0.25">
      <c r="A385" s="9">
        <v>46341</v>
      </c>
      <c r="B385" s="2" t="s">
        <v>3030</v>
      </c>
    </row>
    <row r="386" spans="1:2" x14ac:dyDescent="0.25">
      <c r="A386" s="11">
        <v>46375</v>
      </c>
      <c r="B386" s="12" t="s">
        <v>3030</v>
      </c>
    </row>
    <row r="387" spans="1:2" x14ac:dyDescent="0.25">
      <c r="A387" s="9">
        <v>46497</v>
      </c>
      <c r="B387" s="2" t="s">
        <v>3030</v>
      </c>
    </row>
    <row r="388" spans="1:2" x14ac:dyDescent="0.25">
      <c r="A388" s="11">
        <v>46662</v>
      </c>
      <c r="B388" s="12" t="s">
        <v>3030</v>
      </c>
    </row>
    <row r="389" spans="1:2" x14ac:dyDescent="0.25">
      <c r="A389" s="9">
        <v>46852</v>
      </c>
      <c r="B389" s="2" t="s">
        <v>3030</v>
      </c>
    </row>
    <row r="390" spans="1:2" x14ac:dyDescent="0.25">
      <c r="A390" s="11">
        <v>47078</v>
      </c>
      <c r="B390" s="12" t="s">
        <v>3030</v>
      </c>
    </row>
    <row r="391" spans="1:2" x14ac:dyDescent="0.25">
      <c r="A391" s="9">
        <v>47079</v>
      </c>
      <c r="B391" s="2" t="s">
        <v>3030</v>
      </c>
    </row>
    <row r="392" spans="1:2" x14ac:dyDescent="0.25">
      <c r="A392" s="11">
        <v>47109</v>
      </c>
      <c r="B392" s="12" t="s">
        <v>3030</v>
      </c>
    </row>
    <row r="393" spans="1:2" x14ac:dyDescent="0.25">
      <c r="A393" s="9">
        <v>47138</v>
      </c>
      <c r="B393" s="2" t="s">
        <v>3030</v>
      </c>
    </row>
    <row r="394" spans="1:2" x14ac:dyDescent="0.25">
      <c r="A394" s="11">
        <v>47174</v>
      </c>
      <c r="B394" s="12" t="s">
        <v>3030</v>
      </c>
    </row>
    <row r="395" spans="1:2" x14ac:dyDescent="0.25">
      <c r="A395" s="9">
        <v>47265</v>
      </c>
      <c r="B395" s="2" t="s">
        <v>3030</v>
      </c>
    </row>
    <row r="396" spans="1:2" x14ac:dyDescent="0.25">
      <c r="A396" s="11">
        <v>47271</v>
      </c>
      <c r="B396" s="12" t="s">
        <v>3030</v>
      </c>
    </row>
    <row r="397" spans="1:2" x14ac:dyDescent="0.25">
      <c r="A397" s="9">
        <v>47457</v>
      </c>
      <c r="B397" s="2" t="s">
        <v>3030</v>
      </c>
    </row>
    <row r="398" spans="1:2" x14ac:dyDescent="0.25">
      <c r="A398" s="11">
        <v>47494</v>
      </c>
      <c r="B398" s="12" t="s">
        <v>3030</v>
      </c>
    </row>
    <row r="399" spans="1:2" x14ac:dyDescent="0.25">
      <c r="A399" s="9">
        <v>47620</v>
      </c>
      <c r="B399" s="2" t="s">
        <v>3030</v>
      </c>
    </row>
    <row r="400" spans="1:2" x14ac:dyDescent="0.25">
      <c r="A400" s="11">
        <v>47621</v>
      </c>
      <c r="B400" s="12" t="s">
        <v>3030</v>
      </c>
    </row>
    <row r="401" spans="1:2" x14ac:dyDescent="0.25">
      <c r="A401" s="9">
        <v>47813</v>
      </c>
      <c r="B401" s="2" t="s">
        <v>3030</v>
      </c>
    </row>
    <row r="402" spans="1:2" x14ac:dyDescent="0.25">
      <c r="A402" s="11">
        <v>47876</v>
      </c>
      <c r="B402" s="12" t="s">
        <v>3030</v>
      </c>
    </row>
    <row r="403" spans="1:2" x14ac:dyDescent="0.25">
      <c r="A403" s="9">
        <v>47910</v>
      </c>
      <c r="B403" s="2" t="s">
        <v>3030</v>
      </c>
    </row>
    <row r="404" spans="1:2" x14ac:dyDescent="0.25">
      <c r="A404" s="11">
        <v>48293</v>
      </c>
      <c r="B404" s="12" t="s">
        <v>3030</v>
      </c>
    </row>
    <row r="405" spans="1:2" x14ac:dyDescent="0.25">
      <c r="A405" s="9">
        <v>48295</v>
      </c>
      <c r="B405" s="2" t="s">
        <v>3030</v>
      </c>
    </row>
    <row r="406" spans="1:2" x14ac:dyDescent="0.25">
      <c r="A406" s="11">
        <v>48321</v>
      </c>
      <c r="B406" s="12" t="s">
        <v>3030</v>
      </c>
    </row>
    <row r="407" spans="1:2" x14ac:dyDescent="0.25">
      <c r="A407" s="9">
        <v>48353</v>
      </c>
      <c r="B407" s="2" t="s">
        <v>3030</v>
      </c>
    </row>
    <row r="408" spans="1:2" x14ac:dyDescent="0.25">
      <c r="A408" s="11">
        <v>48391</v>
      </c>
      <c r="B408" s="12" t="s">
        <v>3030</v>
      </c>
    </row>
    <row r="409" spans="1:2" x14ac:dyDescent="0.25">
      <c r="A409" s="9">
        <v>48448</v>
      </c>
      <c r="B409" s="2" t="s">
        <v>3030</v>
      </c>
    </row>
    <row r="410" spans="1:2" x14ac:dyDescent="0.25">
      <c r="A410" s="11">
        <v>48486</v>
      </c>
      <c r="B410" s="12" t="s">
        <v>3030</v>
      </c>
    </row>
    <row r="411" spans="1:2" x14ac:dyDescent="0.25">
      <c r="A411" s="9">
        <v>48487</v>
      </c>
      <c r="B411" s="2" t="s">
        <v>3030</v>
      </c>
    </row>
    <row r="412" spans="1:2" x14ac:dyDescent="0.25">
      <c r="A412" s="11">
        <v>48615</v>
      </c>
      <c r="B412" s="12" t="s">
        <v>3030</v>
      </c>
    </row>
    <row r="413" spans="1:2" x14ac:dyDescent="0.25">
      <c r="A413" s="9">
        <v>48710</v>
      </c>
      <c r="B413" s="2" t="s">
        <v>3030</v>
      </c>
    </row>
    <row r="414" spans="1:2" x14ac:dyDescent="0.25">
      <c r="A414" s="11">
        <v>48773</v>
      </c>
      <c r="B414" s="12" t="s">
        <v>3030</v>
      </c>
    </row>
    <row r="415" spans="1:2" x14ac:dyDescent="0.25">
      <c r="A415" s="9">
        <v>48775</v>
      </c>
      <c r="B415" s="2" t="s">
        <v>3030</v>
      </c>
    </row>
    <row r="416" spans="1:2" x14ac:dyDescent="0.25">
      <c r="A416" s="11">
        <v>48931</v>
      </c>
      <c r="B416" s="12" t="s">
        <v>3030</v>
      </c>
    </row>
    <row r="417" spans="1:2" x14ac:dyDescent="0.25">
      <c r="A417" s="9">
        <v>49026</v>
      </c>
      <c r="B417" s="2" t="s">
        <v>3030</v>
      </c>
    </row>
    <row r="418" spans="1:2" x14ac:dyDescent="0.25">
      <c r="A418" s="11">
        <v>49027</v>
      </c>
      <c r="B418" s="12" t="s">
        <v>3030</v>
      </c>
    </row>
    <row r="419" spans="1:2" x14ac:dyDescent="0.25">
      <c r="A419" s="9">
        <v>49123</v>
      </c>
      <c r="B419" s="2" t="s">
        <v>3030</v>
      </c>
    </row>
    <row r="420" spans="1:2" x14ac:dyDescent="0.25">
      <c r="A420" s="11">
        <v>49255</v>
      </c>
      <c r="B420" s="12" t="s">
        <v>3030</v>
      </c>
    </row>
    <row r="421" spans="1:2" x14ac:dyDescent="0.25">
      <c r="A421" s="9">
        <v>49349</v>
      </c>
      <c r="B421" s="2" t="s">
        <v>3030</v>
      </c>
    </row>
    <row r="422" spans="1:2" x14ac:dyDescent="0.25">
      <c r="A422" s="11">
        <v>49412</v>
      </c>
      <c r="B422" s="12" t="s">
        <v>3030</v>
      </c>
    </row>
    <row r="423" spans="1:2" x14ac:dyDescent="0.25">
      <c r="A423" s="9">
        <v>49510</v>
      </c>
      <c r="B423" s="2" t="s">
        <v>3030</v>
      </c>
    </row>
    <row r="424" spans="1:2" x14ac:dyDescent="0.25">
      <c r="A424" s="11">
        <v>49668</v>
      </c>
      <c r="B424" s="12" t="s">
        <v>3030</v>
      </c>
    </row>
    <row r="425" spans="1:2" x14ac:dyDescent="0.25">
      <c r="A425" s="9">
        <v>49762</v>
      </c>
      <c r="B425" s="2" t="s">
        <v>3030</v>
      </c>
    </row>
    <row r="426" spans="1:2" x14ac:dyDescent="0.25">
      <c r="A426" s="11">
        <v>49797</v>
      </c>
      <c r="B426" s="12" t="s">
        <v>3030</v>
      </c>
    </row>
    <row r="427" spans="1:2" x14ac:dyDescent="0.25">
      <c r="A427" s="9">
        <v>49830</v>
      </c>
      <c r="B427" s="2" t="s">
        <v>3030</v>
      </c>
    </row>
    <row r="428" spans="1:2" x14ac:dyDescent="0.25">
      <c r="A428" s="11">
        <v>49924</v>
      </c>
      <c r="B428" s="12" t="s">
        <v>3030</v>
      </c>
    </row>
    <row r="429" spans="1:2" x14ac:dyDescent="0.25">
      <c r="A429" s="9">
        <v>49988</v>
      </c>
      <c r="B429" s="2" t="s">
        <v>3030</v>
      </c>
    </row>
    <row r="430" spans="1:2" x14ac:dyDescent="0.25">
      <c r="A430" s="11">
        <v>50048</v>
      </c>
      <c r="B430" s="12" t="s">
        <v>3030</v>
      </c>
    </row>
    <row r="431" spans="1:2" x14ac:dyDescent="0.25">
      <c r="A431" s="9">
        <v>50081</v>
      </c>
      <c r="B431" s="2" t="s">
        <v>3030</v>
      </c>
    </row>
    <row r="432" spans="1:2" x14ac:dyDescent="0.25">
      <c r="A432" s="11">
        <v>50083</v>
      </c>
      <c r="B432" s="12" t="s">
        <v>3030</v>
      </c>
    </row>
    <row r="433" spans="1:2" x14ac:dyDescent="0.25">
      <c r="A433" s="9">
        <v>50087</v>
      </c>
      <c r="B433" s="2" t="s">
        <v>3030</v>
      </c>
    </row>
    <row r="434" spans="1:2" x14ac:dyDescent="0.25">
      <c r="A434" s="11">
        <v>50147</v>
      </c>
      <c r="B434" s="12" t="s">
        <v>3030</v>
      </c>
    </row>
    <row r="435" spans="1:2" x14ac:dyDescent="0.25">
      <c r="A435" s="9">
        <v>50246</v>
      </c>
      <c r="B435" s="2" t="s">
        <v>3030</v>
      </c>
    </row>
    <row r="436" spans="1:2" x14ac:dyDescent="0.25">
      <c r="A436" s="11">
        <v>50307</v>
      </c>
      <c r="B436" s="12" t="s">
        <v>3030</v>
      </c>
    </row>
    <row r="437" spans="1:2" x14ac:dyDescent="0.25">
      <c r="A437" s="9">
        <v>50374</v>
      </c>
      <c r="B437" s="2" t="s">
        <v>3030</v>
      </c>
    </row>
    <row r="438" spans="1:2" x14ac:dyDescent="0.25">
      <c r="A438" s="11">
        <v>50432</v>
      </c>
      <c r="B438" s="12" t="s">
        <v>3030</v>
      </c>
    </row>
    <row r="439" spans="1:2" x14ac:dyDescent="0.25">
      <c r="A439" s="9">
        <v>50501</v>
      </c>
      <c r="B439" s="2" t="s">
        <v>3030</v>
      </c>
    </row>
    <row r="440" spans="1:2" x14ac:dyDescent="0.25">
      <c r="A440" s="11">
        <v>50564</v>
      </c>
      <c r="B440" s="12" t="s">
        <v>3030</v>
      </c>
    </row>
    <row r="441" spans="1:2" x14ac:dyDescent="0.25">
      <c r="A441" s="9">
        <v>50566</v>
      </c>
      <c r="B441" s="2" t="s">
        <v>3030</v>
      </c>
    </row>
    <row r="442" spans="1:2" x14ac:dyDescent="0.25">
      <c r="A442" s="11">
        <v>50663</v>
      </c>
      <c r="B442" s="12" t="s">
        <v>3030</v>
      </c>
    </row>
    <row r="443" spans="1:2" x14ac:dyDescent="0.25">
      <c r="A443" s="9">
        <v>50721</v>
      </c>
      <c r="B443" s="2" t="s">
        <v>3030</v>
      </c>
    </row>
    <row r="444" spans="1:2" x14ac:dyDescent="0.25">
      <c r="A444" s="11">
        <v>50789</v>
      </c>
      <c r="B444" s="12" t="s">
        <v>3030</v>
      </c>
    </row>
    <row r="445" spans="1:2" x14ac:dyDescent="0.25">
      <c r="A445" s="9">
        <v>50818</v>
      </c>
      <c r="B445" s="2" t="s">
        <v>3030</v>
      </c>
    </row>
    <row r="446" spans="1:2" x14ac:dyDescent="0.25">
      <c r="A446" s="11">
        <v>50823</v>
      </c>
      <c r="B446" s="12" t="s">
        <v>3030</v>
      </c>
    </row>
    <row r="447" spans="1:2" x14ac:dyDescent="0.25">
      <c r="A447" s="9">
        <v>50850</v>
      </c>
      <c r="B447" s="2" t="s">
        <v>3030</v>
      </c>
    </row>
    <row r="448" spans="1:2" x14ac:dyDescent="0.25">
      <c r="A448" s="11">
        <v>50914</v>
      </c>
      <c r="B448" s="12" t="s">
        <v>3030</v>
      </c>
    </row>
    <row r="449" spans="1:2" x14ac:dyDescent="0.25">
      <c r="A449" s="9">
        <v>51075</v>
      </c>
      <c r="B449" s="2" t="s">
        <v>3030</v>
      </c>
    </row>
    <row r="450" spans="1:2" x14ac:dyDescent="0.25">
      <c r="A450" s="11">
        <v>51239</v>
      </c>
      <c r="B450" s="12" t="s">
        <v>3030</v>
      </c>
    </row>
    <row r="451" spans="1:2" x14ac:dyDescent="0.25">
      <c r="A451" s="9">
        <v>51271</v>
      </c>
      <c r="B451" s="2" t="s">
        <v>3030</v>
      </c>
    </row>
    <row r="452" spans="1:2" x14ac:dyDescent="0.25">
      <c r="A452" s="11">
        <v>51302</v>
      </c>
      <c r="B452" s="12" t="s">
        <v>3030</v>
      </c>
    </row>
    <row r="453" spans="1:2" x14ac:dyDescent="0.25">
      <c r="A453" s="9">
        <v>51553</v>
      </c>
      <c r="B453" s="2" t="s">
        <v>3030</v>
      </c>
    </row>
    <row r="454" spans="1:2" x14ac:dyDescent="0.25">
      <c r="A454" s="11">
        <v>51554</v>
      </c>
      <c r="B454" s="12" t="s">
        <v>3030</v>
      </c>
    </row>
    <row r="455" spans="1:2" x14ac:dyDescent="0.25">
      <c r="A455" s="9">
        <v>51559</v>
      </c>
      <c r="B455" s="2" t="s">
        <v>3030</v>
      </c>
    </row>
    <row r="456" spans="1:2" x14ac:dyDescent="0.25">
      <c r="A456" s="11">
        <v>51876</v>
      </c>
      <c r="B456" s="12" t="s">
        <v>3030</v>
      </c>
    </row>
    <row r="457" spans="1:2" x14ac:dyDescent="0.25">
      <c r="A457" s="9">
        <v>51879</v>
      </c>
      <c r="B457" s="2" t="s">
        <v>3030</v>
      </c>
    </row>
    <row r="458" spans="1:2" x14ac:dyDescent="0.25">
      <c r="A458" s="11">
        <v>51940</v>
      </c>
      <c r="B458" s="12" t="s">
        <v>3030</v>
      </c>
    </row>
    <row r="459" spans="1:2" x14ac:dyDescent="0.25">
      <c r="A459" s="9">
        <v>52035</v>
      </c>
      <c r="B459" s="2" t="s">
        <v>3030</v>
      </c>
    </row>
    <row r="460" spans="1:2" x14ac:dyDescent="0.25">
      <c r="A460" s="11">
        <v>52068</v>
      </c>
      <c r="B460" s="12" t="s">
        <v>3030</v>
      </c>
    </row>
    <row r="461" spans="1:2" x14ac:dyDescent="0.25">
      <c r="A461" s="9">
        <v>52258</v>
      </c>
      <c r="B461" s="2" t="s">
        <v>3030</v>
      </c>
    </row>
    <row r="462" spans="1:2" x14ac:dyDescent="0.25">
      <c r="A462" s="11">
        <v>52288</v>
      </c>
      <c r="B462" s="12" t="s">
        <v>3030</v>
      </c>
    </row>
    <row r="463" spans="1:2" x14ac:dyDescent="0.25">
      <c r="A463" s="9">
        <v>52327</v>
      </c>
      <c r="B463" s="2" t="s">
        <v>3030</v>
      </c>
    </row>
    <row r="464" spans="1:2" x14ac:dyDescent="0.25">
      <c r="A464" s="11">
        <v>52518</v>
      </c>
      <c r="B464" s="12" t="s">
        <v>3030</v>
      </c>
    </row>
    <row r="465" spans="1:2" x14ac:dyDescent="0.25">
      <c r="A465" s="9">
        <v>52608</v>
      </c>
      <c r="B465" s="2" t="s">
        <v>3030</v>
      </c>
    </row>
    <row r="466" spans="1:2" x14ac:dyDescent="0.25">
      <c r="A466" s="11">
        <v>52611</v>
      </c>
      <c r="B466" s="12" t="s">
        <v>3030</v>
      </c>
    </row>
    <row r="467" spans="1:2" x14ac:dyDescent="0.25">
      <c r="A467" s="9">
        <v>52678</v>
      </c>
      <c r="B467" s="2" t="s">
        <v>3030</v>
      </c>
    </row>
    <row r="468" spans="1:2" x14ac:dyDescent="0.25">
      <c r="A468" s="11">
        <v>52805</v>
      </c>
      <c r="B468" s="12" t="s">
        <v>3030</v>
      </c>
    </row>
    <row r="469" spans="1:2" x14ac:dyDescent="0.25">
      <c r="A469" s="9">
        <v>53285</v>
      </c>
      <c r="B469" s="2" t="s">
        <v>3030</v>
      </c>
    </row>
    <row r="470" spans="1:2" x14ac:dyDescent="0.25">
      <c r="A470" s="11">
        <v>53536</v>
      </c>
      <c r="B470" s="12" t="s">
        <v>3030</v>
      </c>
    </row>
    <row r="471" spans="1:2" x14ac:dyDescent="0.25">
      <c r="A471" s="9">
        <v>53600</v>
      </c>
      <c r="B471" s="2" t="s">
        <v>3030</v>
      </c>
    </row>
    <row r="472" spans="1:2" x14ac:dyDescent="0.25">
      <c r="A472" s="11">
        <v>53767</v>
      </c>
      <c r="B472" s="12" t="s">
        <v>3030</v>
      </c>
    </row>
    <row r="473" spans="1:2" x14ac:dyDescent="0.25">
      <c r="A473" s="9">
        <v>54086</v>
      </c>
      <c r="B473" s="2" t="s">
        <v>3030</v>
      </c>
    </row>
    <row r="474" spans="1:2" x14ac:dyDescent="0.25">
      <c r="A474" s="11">
        <v>54119</v>
      </c>
      <c r="B474" s="12" t="s">
        <v>3030</v>
      </c>
    </row>
    <row r="475" spans="1:2" x14ac:dyDescent="0.25">
      <c r="A475" s="9">
        <v>54151</v>
      </c>
      <c r="B475" s="2" t="s">
        <v>3030</v>
      </c>
    </row>
    <row r="476" spans="1:2" x14ac:dyDescent="0.25">
      <c r="A476" s="11">
        <v>54215</v>
      </c>
      <c r="B476" s="12" t="s">
        <v>3030</v>
      </c>
    </row>
    <row r="477" spans="1:2" x14ac:dyDescent="0.25">
      <c r="A477" s="9">
        <v>54243</v>
      </c>
      <c r="B477" s="2" t="s">
        <v>3030</v>
      </c>
    </row>
    <row r="478" spans="1:2" x14ac:dyDescent="0.25">
      <c r="A478" s="11">
        <v>54245</v>
      </c>
      <c r="B478" s="12" t="s">
        <v>3030</v>
      </c>
    </row>
    <row r="479" spans="1:2" x14ac:dyDescent="0.25">
      <c r="A479" s="9">
        <v>54339</v>
      </c>
      <c r="B479" s="2" t="s">
        <v>3030</v>
      </c>
    </row>
    <row r="480" spans="1:2" x14ac:dyDescent="0.25">
      <c r="A480" s="11">
        <v>54368</v>
      </c>
      <c r="B480" s="12" t="s">
        <v>3030</v>
      </c>
    </row>
    <row r="481" spans="1:2" x14ac:dyDescent="0.25">
      <c r="A481" s="9">
        <v>54371</v>
      </c>
      <c r="B481" s="2" t="s">
        <v>3030</v>
      </c>
    </row>
    <row r="482" spans="1:2" x14ac:dyDescent="0.25">
      <c r="A482" s="11">
        <v>54563</v>
      </c>
      <c r="B482" s="12" t="s">
        <v>3030</v>
      </c>
    </row>
    <row r="483" spans="1:2" x14ac:dyDescent="0.25">
      <c r="A483" s="9">
        <v>54595</v>
      </c>
      <c r="B483" s="2" t="s">
        <v>3030</v>
      </c>
    </row>
    <row r="484" spans="1:2" x14ac:dyDescent="0.25">
      <c r="A484" s="11">
        <v>54721</v>
      </c>
      <c r="B484" s="12" t="s">
        <v>3030</v>
      </c>
    </row>
    <row r="485" spans="1:2" x14ac:dyDescent="0.25">
      <c r="A485" s="9">
        <v>54755</v>
      </c>
      <c r="B485" s="2" t="s">
        <v>3030</v>
      </c>
    </row>
    <row r="486" spans="1:2" x14ac:dyDescent="0.25">
      <c r="A486" s="11">
        <v>54787</v>
      </c>
      <c r="B486" s="12" t="s">
        <v>3030</v>
      </c>
    </row>
    <row r="487" spans="1:2" x14ac:dyDescent="0.25">
      <c r="A487" s="9">
        <v>54914</v>
      </c>
      <c r="B487" s="2" t="s">
        <v>3030</v>
      </c>
    </row>
    <row r="488" spans="1:2" x14ac:dyDescent="0.25">
      <c r="A488" s="11">
        <v>55172</v>
      </c>
      <c r="B488" s="12" t="s">
        <v>3030</v>
      </c>
    </row>
    <row r="489" spans="1:2" x14ac:dyDescent="0.25">
      <c r="A489" s="9">
        <v>55203</v>
      </c>
      <c r="B489" s="2" t="s">
        <v>3030</v>
      </c>
    </row>
    <row r="490" spans="1:2" x14ac:dyDescent="0.25">
      <c r="A490" s="11">
        <v>55235</v>
      </c>
      <c r="B490" s="12" t="s">
        <v>3030</v>
      </c>
    </row>
    <row r="491" spans="1:2" x14ac:dyDescent="0.25">
      <c r="A491" s="9">
        <v>55330</v>
      </c>
      <c r="B491" s="2" t="s">
        <v>3030</v>
      </c>
    </row>
    <row r="492" spans="1:2" x14ac:dyDescent="0.25">
      <c r="A492" s="11">
        <v>55526</v>
      </c>
      <c r="B492" s="12" t="s">
        <v>3030</v>
      </c>
    </row>
    <row r="493" spans="1:2" x14ac:dyDescent="0.25">
      <c r="A493" s="9">
        <v>55616</v>
      </c>
      <c r="B493" s="2" t="s">
        <v>3030</v>
      </c>
    </row>
    <row r="494" spans="1:2" x14ac:dyDescent="0.25">
      <c r="A494" s="11">
        <v>55618</v>
      </c>
      <c r="B494" s="12" t="s">
        <v>3030</v>
      </c>
    </row>
    <row r="495" spans="1:2" x14ac:dyDescent="0.25">
      <c r="A495" s="9">
        <v>55623</v>
      </c>
      <c r="B495" s="2" t="s">
        <v>3030</v>
      </c>
    </row>
    <row r="496" spans="1:2" x14ac:dyDescent="0.25">
      <c r="A496" s="11">
        <v>55747</v>
      </c>
      <c r="B496" s="12" t="s">
        <v>3030</v>
      </c>
    </row>
    <row r="497" spans="1:2" x14ac:dyDescent="0.25">
      <c r="A497" s="9">
        <v>55776</v>
      </c>
      <c r="B497" s="2" t="s">
        <v>3030</v>
      </c>
    </row>
    <row r="498" spans="1:2" x14ac:dyDescent="0.25">
      <c r="A498" s="11">
        <v>55808</v>
      </c>
      <c r="B498" s="12" t="s">
        <v>3030</v>
      </c>
    </row>
    <row r="499" spans="1:2" x14ac:dyDescent="0.25">
      <c r="A499" s="9">
        <v>55874</v>
      </c>
      <c r="B499" s="2" t="s">
        <v>3030</v>
      </c>
    </row>
    <row r="500" spans="1:2" x14ac:dyDescent="0.25">
      <c r="A500" s="11">
        <v>55877</v>
      </c>
      <c r="B500" s="12" t="s">
        <v>3030</v>
      </c>
    </row>
    <row r="501" spans="1:2" x14ac:dyDescent="0.25">
      <c r="A501" s="9">
        <v>55968</v>
      </c>
      <c r="B501" s="2" t="s">
        <v>3030</v>
      </c>
    </row>
    <row r="502" spans="1:2" x14ac:dyDescent="0.25">
      <c r="A502" s="11">
        <v>56101</v>
      </c>
      <c r="B502" s="12" t="s">
        <v>3030</v>
      </c>
    </row>
    <row r="503" spans="1:2" x14ac:dyDescent="0.25">
      <c r="A503" s="9">
        <v>56128</v>
      </c>
      <c r="B503" s="2" t="s">
        <v>3030</v>
      </c>
    </row>
    <row r="504" spans="1:2" x14ac:dyDescent="0.25">
      <c r="A504" s="11">
        <v>56257</v>
      </c>
      <c r="B504" s="12" t="s">
        <v>3030</v>
      </c>
    </row>
    <row r="505" spans="1:2" x14ac:dyDescent="0.25">
      <c r="A505" s="9">
        <v>56387</v>
      </c>
      <c r="B505" s="2" t="s">
        <v>3030</v>
      </c>
    </row>
    <row r="506" spans="1:2" x14ac:dyDescent="0.25">
      <c r="A506" s="11">
        <v>56452</v>
      </c>
      <c r="B506" s="12" t="s">
        <v>3030</v>
      </c>
    </row>
    <row r="507" spans="1:2" x14ac:dyDescent="0.25">
      <c r="A507" s="9">
        <v>56514</v>
      </c>
      <c r="B507" s="2" t="s">
        <v>3030</v>
      </c>
    </row>
    <row r="508" spans="1:2" x14ac:dyDescent="0.25">
      <c r="A508" s="11">
        <v>56582</v>
      </c>
      <c r="B508" s="12" t="s">
        <v>3030</v>
      </c>
    </row>
    <row r="509" spans="1:2" x14ac:dyDescent="0.25">
      <c r="A509" s="9">
        <v>56612</v>
      </c>
      <c r="B509" s="2" t="s">
        <v>3030</v>
      </c>
    </row>
    <row r="510" spans="1:2" x14ac:dyDescent="0.25">
      <c r="A510" s="11">
        <v>56768</v>
      </c>
      <c r="B510" s="12" t="s">
        <v>3030</v>
      </c>
    </row>
    <row r="511" spans="1:2" x14ac:dyDescent="0.25">
      <c r="A511" s="9">
        <v>56769</v>
      </c>
      <c r="B511" s="2" t="s">
        <v>3030</v>
      </c>
    </row>
    <row r="512" spans="1:2" x14ac:dyDescent="0.25">
      <c r="A512" s="11">
        <v>56868</v>
      </c>
      <c r="B512" s="12" t="s">
        <v>3030</v>
      </c>
    </row>
    <row r="513" spans="1:2" x14ac:dyDescent="0.25">
      <c r="A513" s="9">
        <v>56901</v>
      </c>
      <c r="B513" s="2" t="s">
        <v>3030</v>
      </c>
    </row>
    <row r="514" spans="1:2" x14ac:dyDescent="0.25">
      <c r="A514" s="11">
        <v>56930</v>
      </c>
      <c r="B514" s="12" t="s">
        <v>3030</v>
      </c>
    </row>
    <row r="515" spans="1:2" x14ac:dyDescent="0.25">
      <c r="A515" s="9">
        <v>56931</v>
      </c>
      <c r="B515" s="2" t="s">
        <v>3030</v>
      </c>
    </row>
    <row r="516" spans="1:2" x14ac:dyDescent="0.25">
      <c r="A516" s="11">
        <v>57157</v>
      </c>
      <c r="B516" s="12" t="s">
        <v>3030</v>
      </c>
    </row>
    <row r="517" spans="1:2" x14ac:dyDescent="0.25">
      <c r="A517" s="9">
        <v>57190</v>
      </c>
      <c r="B517" s="2" t="s">
        <v>3030</v>
      </c>
    </row>
    <row r="518" spans="1:2" x14ac:dyDescent="0.25">
      <c r="A518" s="11">
        <v>57248</v>
      </c>
      <c r="B518" s="12" t="s">
        <v>3030</v>
      </c>
    </row>
    <row r="519" spans="1:2" x14ac:dyDescent="0.25">
      <c r="A519" s="9">
        <v>57253</v>
      </c>
      <c r="B519" s="2" t="s">
        <v>3030</v>
      </c>
    </row>
    <row r="520" spans="1:2" x14ac:dyDescent="0.25">
      <c r="A520" s="11">
        <v>57440</v>
      </c>
      <c r="B520" s="12" t="s">
        <v>3030</v>
      </c>
    </row>
    <row r="521" spans="1:2" x14ac:dyDescent="0.25">
      <c r="A521" s="9">
        <v>57510</v>
      </c>
      <c r="B521" s="2" t="s">
        <v>3030</v>
      </c>
    </row>
    <row r="522" spans="1:2" x14ac:dyDescent="0.25">
      <c r="A522" s="11">
        <v>57600</v>
      </c>
      <c r="B522" s="12" t="s">
        <v>3030</v>
      </c>
    </row>
    <row r="523" spans="1:2" x14ac:dyDescent="0.25">
      <c r="A523" s="9">
        <v>57638</v>
      </c>
      <c r="B523" s="2" t="s">
        <v>3030</v>
      </c>
    </row>
    <row r="524" spans="1:2" x14ac:dyDescent="0.25">
      <c r="A524" s="11">
        <v>57986</v>
      </c>
      <c r="B524" s="12" t="s">
        <v>3030</v>
      </c>
    </row>
    <row r="525" spans="1:2" x14ac:dyDescent="0.25">
      <c r="A525" s="9">
        <v>58368</v>
      </c>
      <c r="B525" s="2" t="s">
        <v>3030</v>
      </c>
    </row>
    <row r="526" spans="1:2" x14ac:dyDescent="0.25">
      <c r="A526" s="11">
        <v>58372</v>
      </c>
      <c r="B526" s="12" t="s">
        <v>3030</v>
      </c>
    </row>
    <row r="527" spans="1:2" x14ac:dyDescent="0.25">
      <c r="A527" s="9">
        <v>58470</v>
      </c>
      <c r="B527" s="2" t="s">
        <v>3030</v>
      </c>
    </row>
    <row r="528" spans="1:2" x14ac:dyDescent="0.25">
      <c r="A528" s="11">
        <v>58500</v>
      </c>
      <c r="B528" s="12" t="s">
        <v>3030</v>
      </c>
    </row>
    <row r="529" spans="1:2" x14ac:dyDescent="0.25">
      <c r="A529" s="9">
        <v>58566</v>
      </c>
      <c r="B529" s="2" t="s">
        <v>3030</v>
      </c>
    </row>
    <row r="530" spans="1:2" x14ac:dyDescent="0.25">
      <c r="A530" s="11">
        <v>58688</v>
      </c>
      <c r="B530" s="12" t="s">
        <v>3030</v>
      </c>
    </row>
    <row r="531" spans="1:2" x14ac:dyDescent="0.25">
      <c r="A531" s="9">
        <v>58720</v>
      </c>
      <c r="B531" s="2" t="s">
        <v>3030</v>
      </c>
    </row>
    <row r="532" spans="1:2" x14ac:dyDescent="0.25">
      <c r="A532" s="11">
        <v>58725</v>
      </c>
      <c r="B532" s="12" t="s">
        <v>3030</v>
      </c>
    </row>
    <row r="533" spans="1:2" x14ac:dyDescent="0.25">
      <c r="A533" s="9">
        <v>58818</v>
      </c>
      <c r="B533" s="2" t="s">
        <v>3030</v>
      </c>
    </row>
    <row r="534" spans="1:2" x14ac:dyDescent="0.25">
      <c r="A534" s="11">
        <v>58949</v>
      </c>
      <c r="B534" s="12" t="s">
        <v>3030</v>
      </c>
    </row>
    <row r="535" spans="1:2" x14ac:dyDescent="0.25">
      <c r="A535" s="9">
        <v>59009</v>
      </c>
      <c r="B535" s="2" t="s">
        <v>3030</v>
      </c>
    </row>
    <row r="536" spans="1:2" x14ac:dyDescent="0.25">
      <c r="A536" s="11">
        <v>59047</v>
      </c>
      <c r="B536" s="12" t="s">
        <v>3030</v>
      </c>
    </row>
    <row r="537" spans="1:2" x14ac:dyDescent="0.25">
      <c r="A537" s="9">
        <v>59072</v>
      </c>
      <c r="B537" s="2" t="s">
        <v>3030</v>
      </c>
    </row>
    <row r="538" spans="1:2" x14ac:dyDescent="0.25">
      <c r="A538" s="11">
        <v>59139</v>
      </c>
      <c r="B538" s="12" t="s">
        <v>3030</v>
      </c>
    </row>
    <row r="539" spans="1:2" x14ac:dyDescent="0.25">
      <c r="A539" s="9">
        <v>59171</v>
      </c>
      <c r="B539" s="2" t="s">
        <v>3030</v>
      </c>
    </row>
    <row r="540" spans="1:2" x14ac:dyDescent="0.25">
      <c r="A540" s="11">
        <v>59585</v>
      </c>
      <c r="B540" s="12" t="s">
        <v>3030</v>
      </c>
    </row>
    <row r="541" spans="1:2" x14ac:dyDescent="0.25">
      <c r="A541" s="9">
        <v>59652</v>
      </c>
      <c r="B541" s="2" t="s">
        <v>3030</v>
      </c>
    </row>
    <row r="542" spans="1:2" x14ac:dyDescent="0.25">
      <c r="A542" s="11">
        <v>59680</v>
      </c>
      <c r="B542" s="12" t="s">
        <v>3030</v>
      </c>
    </row>
    <row r="543" spans="1:2" x14ac:dyDescent="0.25">
      <c r="A543" s="9">
        <v>59683</v>
      </c>
      <c r="B543" s="2" t="s">
        <v>3030</v>
      </c>
    </row>
    <row r="544" spans="1:2" x14ac:dyDescent="0.25">
      <c r="A544" s="11">
        <v>59776</v>
      </c>
      <c r="B544" s="12" t="s">
        <v>3030</v>
      </c>
    </row>
    <row r="545" spans="1:2" x14ac:dyDescent="0.25">
      <c r="A545" s="9">
        <v>59879</v>
      </c>
      <c r="B545" s="2" t="s">
        <v>3030</v>
      </c>
    </row>
    <row r="546" spans="1:2" x14ac:dyDescent="0.25">
      <c r="A546" s="11">
        <v>59937</v>
      </c>
      <c r="B546" s="12" t="s">
        <v>3030</v>
      </c>
    </row>
    <row r="547" spans="1:2" x14ac:dyDescent="0.25">
      <c r="A547" s="9">
        <v>123132</v>
      </c>
      <c r="B547" s="2" t="s">
        <v>3030</v>
      </c>
    </row>
    <row r="548" spans="1:2" x14ac:dyDescent="0.25">
      <c r="A548" s="11">
        <v>123166</v>
      </c>
      <c r="B548" s="12" t="s">
        <v>3030</v>
      </c>
    </row>
    <row r="549" spans="1:2" x14ac:dyDescent="0.25">
      <c r="A549" s="9">
        <v>123194</v>
      </c>
      <c r="B549" s="2" t="s">
        <v>3030</v>
      </c>
    </row>
    <row r="550" spans="1:2" x14ac:dyDescent="0.25">
      <c r="A550" s="11">
        <v>123258</v>
      </c>
      <c r="B550" s="12" t="s">
        <v>3030</v>
      </c>
    </row>
    <row r="551" spans="1:2" x14ac:dyDescent="0.25">
      <c r="A551" s="9">
        <v>123323</v>
      </c>
      <c r="B551" s="2" t="s">
        <v>3030</v>
      </c>
    </row>
    <row r="552" spans="1:2" x14ac:dyDescent="0.25">
      <c r="A552" s="11">
        <v>123359</v>
      </c>
      <c r="B552" s="12" t="s">
        <v>3030</v>
      </c>
    </row>
    <row r="553" spans="1:2" x14ac:dyDescent="0.25">
      <c r="A553" s="9">
        <v>123481</v>
      </c>
      <c r="B553" s="2" t="s">
        <v>3030</v>
      </c>
    </row>
    <row r="554" spans="1:2" x14ac:dyDescent="0.25">
      <c r="A554" s="11">
        <v>123483</v>
      </c>
      <c r="B554" s="12" t="s">
        <v>3030</v>
      </c>
    </row>
    <row r="555" spans="1:2" x14ac:dyDescent="0.25">
      <c r="A555" s="9">
        <v>123487</v>
      </c>
      <c r="B555" s="2" t="s">
        <v>3030</v>
      </c>
    </row>
    <row r="556" spans="1:2" x14ac:dyDescent="0.25">
      <c r="A556" s="11">
        <v>123512</v>
      </c>
      <c r="B556" s="12" t="s">
        <v>3030</v>
      </c>
    </row>
    <row r="557" spans="1:2" x14ac:dyDescent="0.25">
      <c r="A557" s="9">
        <v>123614</v>
      </c>
      <c r="B557" s="2" t="s">
        <v>3030</v>
      </c>
    </row>
    <row r="558" spans="1:2" x14ac:dyDescent="0.25">
      <c r="A558" s="11">
        <v>123769</v>
      </c>
      <c r="B558" s="12" t="s">
        <v>3030</v>
      </c>
    </row>
    <row r="559" spans="1:2" x14ac:dyDescent="0.25">
      <c r="A559" s="9">
        <v>123801</v>
      </c>
      <c r="B559" s="2" t="s">
        <v>3030</v>
      </c>
    </row>
    <row r="560" spans="1:2" x14ac:dyDescent="0.25">
      <c r="A560" s="11">
        <v>123802</v>
      </c>
      <c r="B560" s="12" t="s">
        <v>3030</v>
      </c>
    </row>
    <row r="561" spans="1:2" x14ac:dyDescent="0.25">
      <c r="A561" s="9">
        <v>123807</v>
      </c>
      <c r="B561" s="2" t="s">
        <v>3030</v>
      </c>
    </row>
    <row r="562" spans="1:2" x14ac:dyDescent="0.25">
      <c r="A562" s="11">
        <v>123837</v>
      </c>
      <c r="B562" s="12" t="s">
        <v>3030</v>
      </c>
    </row>
    <row r="563" spans="1:2" x14ac:dyDescent="0.25">
      <c r="A563" s="9">
        <v>123870</v>
      </c>
      <c r="B563" s="2" t="s">
        <v>3030</v>
      </c>
    </row>
    <row r="564" spans="1:2" x14ac:dyDescent="0.25">
      <c r="A564" s="11">
        <v>123902</v>
      </c>
      <c r="B564" s="12" t="s">
        <v>3030</v>
      </c>
    </row>
    <row r="565" spans="1:2" x14ac:dyDescent="0.25">
      <c r="A565" s="9">
        <v>123928</v>
      </c>
      <c r="B565" s="2" t="s">
        <v>3030</v>
      </c>
    </row>
    <row r="566" spans="1:2" x14ac:dyDescent="0.25">
      <c r="A566" s="11">
        <v>123994</v>
      </c>
      <c r="B566" s="12" t="s">
        <v>3030</v>
      </c>
    </row>
    <row r="567" spans="1:2" x14ac:dyDescent="0.25">
      <c r="A567" s="9">
        <v>124031</v>
      </c>
      <c r="B567" s="2" t="s">
        <v>3030</v>
      </c>
    </row>
    <row r="568" spans="1:2" x14ac:dyDescent="0.25">
      <c r="A568" s="11">
        <v>124059</v>
      </c>
      <c r="B568" s="12" t="s">
        <v>3030</v>
      </c>
    </row>
    <row r="569" spans="1:2" x14ac:dyDescent="0.25">
      <c r="A569" s="9">
        <v>124060</v>
      </c>
      <c r="B569" s="2" t="s">
        <v>3030</v>
      </c>
    </row>
    <row r="570" spans="1:2" x14ac:dyDescent="0.25">
      <c r="A570" s="11">
        <v>124154</v>
      </c>
      <c r="B570" s="12" t="s">
        <v>3030</v>
      </c>
    </row>
    <row r="571" spans="1:2" x14ac:dyDescent="0.25">
      <c r="A571" s="9">
        <v>124282</v>
      </c>
      <c r="B571" s="2" t="s">
        <v>3030</v>
      </c>
    </row>
    <row r="572" spans="1:2" x14ac:dyDescent="0.25">
      <c r="A572" s="11">
        <v>124286</v>
      </c>
      <c r="B572" s="12" t="s">
        <v>3030</v>
      </c>
    </row>
    <row r="573" spans="1:2" x14ac:dyDescent="0.25">
      <c r="A573" s="9">
        <v>124287</v>
      </c>
      <c r="B573" s="2" t="s">
        <v>3030</v>
      </c>
    </row>
    <row r="574" spans="1:2" x14ac:dyDescent="0.25">
      <c r="A574" s="11">
        <v>124345</v>
      </c>
      <c r="B574" s="12" t="s">
        <v>3030</v>
      </c>
    </row>
    <row r="575" spans="1:2" x14ac:dyDescent="0.25">
      <c r="A575" s="9">
        <v>124444</v>
      </c>
      <c r="B575" s="2" t="s">
        <v>3030</v>
      </c>
    </row>
    <row r="576" spans="1:2" x14ac:dyDescent="0.25">
      <c r="A576" s="11">
        <v>124507</v>
      </c>
      <c r="B576" s="12" t="s">
        <v>3030</v>
      </c>
    </row>
    <row r="577" spans="1:2" x14ac:dyDescent="0.25">
      <c r="A577" s="9">
        <v>124538</v>
      </c>
      <c r="B577" s="2" t="s">
        <v>3030</v>
      </c>
    </row>
    <row r="578" spans="1:2" x14ac:dyDescent="0.25">
      <c r="A578" s="11">
        <v>124701</v>
      </c>
      <c r="B578" s="12" t="s">
        <v>3030</v>
      </c>
    </row>
    <row r="579" spans="1:2" x14ac:dyDescent="0.25">
      <c r="A579" s="9">
        <v>124761</v>
      </c>
      <c r="B579" s="2" t="s">
        <v>3030</v>
      </c>
    </row>
    <row r="580" spans="1:2" x14ac:dyDescent="0.25">
      <c r="A580" s="11">
        <v>124799</v>
      </c>
      <c r="B580" s="12" t="s">
        <v>3030</v>
      </c>
    </row>
    <row r="581" spans="1:2" x14ac:dyDescent="0.25">
      <c r="A581" s="9">
        <v>124892</v>
      </c>
      <c r="B581" s="2" t="s">
        <v>3030</v>
      </c>
    </row>
    <row r="582" spans="1:2" x14ac:dyDescent="0.25">
      <c r="A582" s="11">
        <v>124921</v>
      </c>
      <c r="B582" s="12" t="s">
        <v>3030</v>
      </c>
    </row>
    <row r="583" spans="1:2" x14ac:dyDescent="0.25">
      <c r="A583" s="9">
        <v>124985</v>
      </c>
      <c r="B583" s="2" t="s">
        <v>3030</v>
      </c>
    </row>
    <row r="584" spans="1:2" x14ac:dyDescent="0.25">
      <c r="A584" s="11">
        <v>124988</v>
      </c>
      <c r="B584" s="12" t="s">
        <v>3030</v>
      </c>
    </row>
    <row r="585" spans="1:2" x14ac:dyDescent="0.25">
      <c r="A585" s="9">
        <v>124991</v>
      </c>
      <c r="B585" s="2" t="s">
        <v>3030</v>
      </c>
    </row>
    <row r="586" spans="1:2" x14ac:dyDescent="0.25">
      <c r="A586" s="11">
        <v>125149</v>
      </c>
      <c r="B586" s="12" t="s">
        <v>3030</v>
      </c>
    </row>
    <row r="587" spans="1:2" x14ac:dyDescent="0.25">
      <c r="A587" s="9">
        <v>125150</v>
      </c>
      <c r="B587" s="2" t="s">
        <v>3030</v>
      </c>
    </row>
    <row r="588" spans="1:2" x14ac:dyDescent="0.25">
      <c r="A588" s="11">
        <v>125240</v>
      </c>
      <c r="B588" s="12" t="s">
        <v>3030</v>
      </c>
    </row>
    <row r="589" spans="1:2" x14ac:dyDescent="0.25">
      <c r="A589" s="9">
        <v>125339</v>
      </c>
      <c r="B589" s="2" t="s">
        <v>3030</v>
      </c>
    </row>
    <row r="590" spans="1:2" x14ac:dyDescent="0.25">
      <c r="A590" s="11">
        <v>125373</v>
      </c>
      <c r="B590" s="12" t="s">
        <v>3030</v>
      </c>
    </row>
    <row r="591" spans="1:2" x14ac:dyDescent="0.25">
      <c r="A591" s="9">
        <v>125374</v>
      </c>
      <c r="B591" s="2" t="s">
        <v>3030</v>
      </c>
    </row>
    <row r="592" spans="1:2" x14ac:dyDescent="0.25">
      <c r="A592" s="11">
        <v>125433</v>
      </c>
      <c r="B592" s="12" t="s">
        <v>3030</v>
      </c>
    </row>
    <row r="593" spans="1:2" x14ac:dyDescent="0.25">
      <c r="A593" s="9">
        <v>125467</v>
      </c>
      <c r="B593" s="2" t="s">
        <v>3030</v>
      </c>
    </row>
    <row r="594" spans="1:2" x14ac:dyDescent="0.25">
      <c r="A594" s="11">
        <v>125503</v>
      </c>
      <c r="B594" s="12" t="s">
        <v>3030</v>
      </c>
    </row>
    <row r="595" spans="1:2" x14ac:dyDescent="0.25">
      <c r="A595" s="9">
        <v>125560</v>
      </c>
      <c r="B595" s="2" t="s">
        <v>3030</v>
      </c>
    </row>
    <row r="596" spans="1:2" x14ac:dyDescent="0.25">
      <c r="A596" s="11">
        <v>125562</v>
      </c>
      <c r="B596" s="12" t="s">
        <v>3030</v>
      </c>
    </row>
    <row r="597" spans="1:2" x14ac:dyDescent="0.25">
      <c r="A597" s="9">
        <v>125631</v>
      </c>
      <c r="B597" s="2" t="s">
        <v>3030</v>
      </c>
    </row>
    <row r="598" spans="1:2" x14ac:dyDescent="0.25">
      <c r="A598" s="11">
        <v>125659</v>
      </c>
      <c r="B598" s="12" t="s">
        <v>3030</v>
      </c>
    </row>
    <row r="599" spans="1:2" x14ac:dyDescent="0.25">
      <c r="A599" s="9">
        <v>125754</v>
      </c>
      <c r="B599" s="2" t="s">
        <v>3030</v>
      </c>
    </row>
    <row r="600" spans="1:2" x14ac:dyDescent="0.25">
      <c r="A600" s="11">
        <v>125818</v>
      </c>
      <c r="B600" s="12" t="s">
        <v>3030</v>
      </c>
    </row>
    <row r="601" spans="1:2" x14ac:dyDescent="0.25">
      <c r="A601" s="9">
        <v>125882</v>
      </c>
      <c r="B601" s="2" t="s">
        <v>3030</v>
      </c>
    </row>
    <row r="602" spans="1:2" x14ac:dyDescent="0.25">
      <c r="A602" s="11">
        <v>125883</v>
      </c>
      <c r="B602" s="12" t="s">
        <v>3030</v>
      </c>
    </row>
    <row r="603" spans="1:2" x14ac:dyDescent="0.25">
      <c r="A603" s="9">
        <v>125885</v>
      </c>
      <c r="B603" s="2" t="s">
        <v>3030</v>
      </c>
    </row>
    <row r="604" spans="1:2" x14ac:dyDescent="0.25">
      <c r="A604" s="11">
        <v>125947</v>
      </c>
      <c r="B604" s="12" t="s">
        <v>3030</v>
      </c>
    </row>
    <row r="605" spans="1:2" x14ac:dyDescent="0.25">
      <c r="A605" s="9">
        <v>125976</v>
      </c>
      <c r="B605" s="2" t="s">
        <v>3030</v>
      </c>
    </row>
    <row r="606" spans="1:2" x14ac:dyDescent="0.25">
      <c r="A606" s="11">
        <v>126046</v>
      </c>
      <c r="B606" s="12" t="s">
        <v>3030</v>
      </c>
    </row>
    <row r="607" spans="1:2" x14ac:dyDescent="0.25">
      <c r="A607" s="9">
        <v>126108</v>
      </c>
      <c r="B607" s="2" t="s">
        <v>3030</v>
      </c>
    </row>
    <row r="608" spans="1:2" x14ac:dyDescent="0.25">
      <c r="A608" s="11">
        <v>126169</v>
      </c>
      <c r="B608" s="12" t="s">
        <v>3030</v>
      </c>
    </row>
    <row r="609" spans="1:2" x14ac:dyDescent="0.25">
      <c r="A609" s="9">
        <v>126235</v>
      </c>
      <c r="B609" s="2" t="s">
        <v>3030</v>
      </c>
    </row>
    <row r="610" spans="1:2" x14ac:dyDescent="0.25">
      <c r="A610" s="11">
        <v>126297</v>
      </c>
      <c r="B610" s="12" t="s">
        <v>3030</v>
      </c>
    </row>
    <row r="611" spans="1:2" x14ac:dyDescent="0.25">
      <c r="A611" s="9">
        <v>126300</v>
      </c>
      <c r="B611" s="2" t="s">
        <v>3030</v>
      </c>
    </row>
    <row r="612" spans="1:2" x14ac:dyDescent="0.25">
      <c r="A612" s="11">
        <v>126393</v>
      </c>
      <c r="B612" s="12" t="s">
        <v>3030</v>
      </c>
    </row>
    <row r="613" spans="1:2" x14ac:dyDescent="0.25">
      <c r="A613" s="9">
        <v>126456</v>
      </c>
      <c r="B613" s="2" t="s">
        <v>3030</v>
      </c>
    </row>
    <row r="614" spans="1:2" x14ac:dyDescent="0.25">
      <c r="A614" s="11">
        <v>126459</v>
      </c>
      <c r="B614" s="12" t="s">
        <v>3030</v>
      </c>
    </row>
    <row r="615" spans="1:2" x14ac:dyDescent="0.25">
      <c r="A615" s="9">
        <v>126488</v>
      </c>
      <c r="B615" s="2" t="s">
        <v>3030</v>
      </c>
    </row>
    <row r="616" spans="1:2" x14ac:dyDescent="0.25">
      <c r="A616" s="11">
        <v>126521</v>
      </c>
      <c r="B616" s="12" t="s">
        <v>3030</v>
      </c>
    </row>
    <row r="617" spans="1:2" x14ac:dyDescent="0.25">
      <c r="A617" s="9">
        <v>126585</v>
      </c>
      <c r="B617" s="2" t="s">
        <v>3030</v>
      </c>
    </row>
    <row r="618" spans="1:2" x14ac:dyDescent="0.25">
      <c r="A618" s="11">
        <v>126654</v>
      </c>
      <c r="B618" s="12" t="s">
        <v>3030</v>
      </c>
    </row>
    <row r="619" spans="1:2" x14ac:dyDescent="0.25">
      <c r="A619" s="9">
        <v>126680</v>
      </c>
      <c r="B619" s="2" t="s">
        <v>3030</v>
      </c>
    </row>
    <row r="620" spans="1:2" x14ac:dyDescent="0.25">
      <c r="A620" s="11">
        <v>126777</v>
      </c>
      <c r="B620" s="12" t="s">
        <v>3030</v>
      </c>
    </row>
    <row r="621" spans="1:2" x14ac:dyDescent="0.25">
      <c r="A621" s="9">
        <v>126783</v>
      </c>
      <c r="B621" s="2" t="s">
        <v>3030</v>
      </c>
    </row>
    <row r="622" spans="1:2" x14ac:dyDescent="0.25">
      <c r="A622" s="11">
        <v>126814</v>
      </c>
      <c r="B622" s="12" t="s">
        <v>3030</v>
      </c>
    </row>
    <row r="623" spans="1:2" x14ac:dyDescent="0.25">
      <c r="A623" s="9">
        <v>126877</v>
      </c>
      <c r="B623" s="2" t="s">
        <v>3030</v>
      </c>
    </row>
    <row r="624" spans="1:2" x14ac:dyDescent="0.25">
      <c r="A624" s="11">
        <v>126905</v>
      </c>
      <c r="B624" s="12" t="s">
        <v>3030</v>
      </c>
    </row>
    <row r="625" spans="1:2" x14ac:dyDescent="0.25">
      <c r="A625" s="9">
        <v>126907</v>
      </c>
      <c r="B625" s="2" t="s">
        <v>3030</v>
      </c>
    </row>
    <row r="626" spans="1:2" x14ac:dyDescent="0.25">
      <c r="A626" s="11">
        <v>126973</v>
      </c>
      <c r="B626" s="12" t="s">
        <v>3030</v>
      </c>
    </row>
    <row r="627" spans="1:2" x14ac:dyDescent="0.25">
      <c r="A627" s="9">
        <v>127324</v>
      </c>
      <c r="B627" s="2" t="s">
        <v>3030</v>
      </c>
    </row>
    <row r="628" spans="1:2" x14ac:dyDescent="0.25">
      <c r="A628" s="11">
        <v>127516</v>
      </c>
      <c r="B628" s="12" t="s">
        <v>3030</v>
      </c>
    </row>
    <row r="629" spans="1:2" x14ac:dyDescent="0.25">
      <c r="A629" s="9">
        <v>127545</v>
      </c>
      <c r="B629" s="2" t="s">
        <v>3030</v>
      </c>
    </row>
    <row r="630" spans="1:2" x14ac:dyDescent="0.25">
      <c r="A630" s="11">
        <v>127612</v>
      </c>
      <c r="B630" s="12" t="s">
        <v>3030</v>
      </c>
    </row>
    <row r="631" spans="1:2" x14ac:dyDescent="0.25">
      <c r="A631" s="9">
        <v>127737</v>
      </c>
      <c r="B631" s="2" t="s">
        <v>3030</v>
      </c>
    </row>
    <row r="632" spans="1:2" x14ac:dyDescent="0.25">
      <c r="A632" s="11">
        <v>127769</v>
      </c>
      <c r="B632" s="12" t="s">
        <v>3030</v>
      </c>
    </row>
    <row r="633" spans="1:2" x14ac:dyDescent="0.25">
      <c r="A633" s="9">
        <v>127773</v>
      </c>
      <c r="B633" s="2" t="s">
        <v>3030</v>
      </c>
    </row>
    <row r="634" spans="1:2" x14ac:dyDescent="0.25">
      <c r="A634" s="11">
        <v>127774</v>
      </c>
      <c r="B634" s="12" t="s">
        <v>3030</v>
      </c>
    </row>
    <row r="635" spans="1:2" x14ac:dyDescent="0.25">
      <c r="A635" s="9">
        <v>127870</v>
      </c>
      <c r="B635" s="2" t="s">
        <v>3030</v>
      </c>
    </row>
    <row r="636" spans="1:2" x14ac:dyDescent="0.25">
      <c r="A636" s="11">
        <v>128028</v>
      </c>
      <c r="B636" s="12" t="s">
        <v>3030</v>
      </c>
    </row>
    <row r="637" spans="1:2" x14ac:dyDescent="0.25">
      <c r="A637" s="9">
        <v>128061</v>
      </c>
      <c r="B637" s="2" t="s">
        <v>3030</v>
      </c>
    </row>
    <row r="638" spans="1:2" x14ac:dyDescent="0.25">
      <c r="A638" s="11">
        <v>128284</v>
      </c>
      <c r="B638" s="12" t="s">
        <v>3030</v>
      </c>
    </row>
    <row r="639" spans="1:2" x14ac:dyDescent="0.25">
      <c r="A639" s="9">
        <v>128316</v>
      </c>
      <c r="B639" s="2" t="s">
        <v>3030</v>
      </c>
    </row>
    <row r="640" spans="1:2" x14ac:dyDescent="0.25">
      <c r="A640" s="11">
        <v>128381</v>
      </c>
      <c r="B640" s="12" t="s">
        <v>3030</v>
      </c>
    </row>
    <row r="641" spans="1:2" x14ac:dyDescent="0.25">
      <c r="A641" s="9">
        <v>128504</v>
      </c>
      <c r="B641" s="2" t="s">
        <v>3030</v>
      </c>
    </row>
    <row r="642" spans="1:2" x14ac:dyDescent="0.25">
      <c r="A642" s="11">
        <v>128509</v>
      </c>
      <c r="B642" s="12" t="s">
        <v>3030</v>
      </c>
    </row>
    <row r="643" spans="1:2" x14ac:dyDescent="0.25">
      <c r="A643" s="9">
        <v>128510</v>
      </c>
      <c r="B643" s="2" t="s">
        <v>3030</v>
      </c>
    </row>
    <row r="644" spans="1:2" x14ac:dyDescent="0.25">
      <c r="A644" s="11">
        <v>128735</v>
      </c>
      <c r="B644" s="12" t="s">
        <v>3030</v>
      </c>
    </row>
    <row r="645" spans="1:2" x14ac:dyDescent="0.25">
      <c r="A645" s="9">
        <v>128765</v>
      </c>
      <c r="B645" s="2" t="s">
        <v>3030</v>
      </c>
    </row>
    <row r="646" spans="1:2" x14ac:dyDescent="0.25">
      <c r="A646" s="11">
        <v>128767</v>
      </c>
      <c r="B646" s="12" t="s">
        <v>3030</v>
      </c>
    </row>
    <row r="647" spans="1:2" x14ac:dyDescent="0.25">
      <c r="A647" s="9">
        <v>128830</v>
      </c>
      <c r="B647" s="2" t="s">
        <v>3030</v>
      </c>
    </row>
    <row r="648" spans="1:2" x14ac:dyDescent="0.25">
      <c r="A648" s="11">
        <v>128925</v>
      </c>
      <c r="B648" s="12" t="s">
        <v>3030</v>
      </c>
    </row>
    <row r="649" spans="1:2" x14ac:dyDescent="0.25">
      <c r="A649" s="9">
        <v>128984</v>
      </c>
      <c r="B649" s="2" t="s">
        <v>3030</v>
      </c>
    </row>
    <row r="650" spans="1:2" x14ac:dyDescent="0.25">
      <c r="A650" s="11">
        <v>129018</v>
      </c>
      <c r="B650" s="12" t="s">
        <v>3030</v>
      </c>
    </row>
    <row r="651" spans="1:2" x14ac:dyDescent="0.25">
      <c r="A651" s="9">
        <v>129053</v>
      </c>
      <c r="B651" s="2" t="s">
        <v>3030</v>
      </c>
    </row>
    <row r="652" spans="1:2" x14ac:dyDescent="0.25">
      <c r="A652" s="11">
        <v>129182</v>
      </c>
      <c r="B652" s="12" t="s">
        <v>3030</v>
      </c>
    </row>
    <row r="653" spans="1:2" x14ac:dyDescent="0.25">
      <c r="A653" s="9">
        <v>129241</v>
      </c>
      <c r="B653" s="2" t="s">
        <v>3030</v>
      </c>
    </row>
    <row r="654" spans="1:2" x14ac:dyDescent="0.25">
      <c r="A654" s="11">
        <v>129246</v>
      </c>
      <c r="B654" s="12" t="s">
        <v>3030</v>
      </c>
    </row>
    <row r="655" spans="1:2" x14ac:dyDescent="0.25">
      <c r="A655" s="9">
        <v>129272</v>
      </c>
      <c r="B655" s="2" t="s">
        <v>3030</v>
      </c>
    </row>
    <row r="656" spans="1:2" x14ac:dyDescent="0.25">
      <c r="A656" s="11">
        <v>129279</v>
      </c>
      <c r="B656" s="12" t="s">
        <v>3030</v>
      </c>
    </row>
    <row r="657" spans="1:2" x14ac:dyDescent="0.25">
      <c r="A657" s="9">
        <v>129310</v>
      </c>
      <c r="B657" s="2" t="s">
        <v>3030</v>
      </c>
    </row>
    <row r="658" spans="1:2" x14ac:dyDescent="0.25">
      <c r="A658" s="11">
        <v>129336</v>
      </c>
      <c r="B658" s="12" t="s">
        <v>3030</v>
      </c>
    </row>
    <row r="659" spans="1:2" x14ac:dyDescent="0.25">
      <c r="A659" s="9">
        <v>129339</v>
      </c>
      <c r="B659" s="2" t="s">
        <v>3030</v>
      </c>
    </row>
    <row r="660" spans="1:2" x14ac:dyDescent="0.25">
      <c r="A660" s="11">
        <v>129368</v>
      </c>
      <c r="B660" s="12" t="s">
        <v>3030</v>
      </c>
    </row>
    <row r="661" spans="1:2" x14ac:dyDescent="0.25">
      <c r="A661" s="9">
        <v>129369</v>
      </c>
      <c r="B661" s="2" t="s">
        <v>3030</v>
      </c>
    </row>
    <row r="662" spans="1:2" x14ac:dyDescent="0.25">
      <c r="A662" s="11">
        <v>129433</v>
      </c>
      <c r="B662" s="12" t="s">
        <v>3030</v>
      </c>
    </row>
    <row r="663" spans="1:2" x14ac:dyDescent="0.25">
      <c r="A663" s="9">
        <v>129501</v>
      </c>
      <c r="B663" s="2" t="s">
        <v>3030</v>
      </c>
    </row>
    <row r="664" spans="1:2" x14ac:dyDescent="0.25">
      <c r="A664" s="11">
        <v>129592</v>
      </c>
      <c r="B664" s="12" t="s">
        <v>3030</v>
      </c>
    </row>
    <row r="665" spans="1:2" x14ac:dyDescent="0.25">
      <c r="A665" s="9">
        <v>129727</v>
      </c>
      <c r="B665" s="2" t="s">
        <v>3030</v>
      </c>
    </row>
    <row r="666" spans="1:2" x14ac:dyDescent="0.25">
      <c r="A666" s="11">
        <v>129753</v>
      </c>
      <c r="B666" s="12" t="s">
        <v>3030</v>
      </c>
    </row>
    <row r="667" spans="1:2" x14ac:dyDescent="0.25">
      <c r="A667" s="9">
        <v>129791</v>
      </c>
      <c r="B667" s="2" t="s">
        <v>3030</v>
      </c>
    </row>
    <row r="668" spans="1:2" x14ac:dyDescent="0.25">
      <c r="A668" s="11">
        <v>129850</v>
      </c>
      <c r="B668" s="12" t="s">
        <v>3030</v>
      </c>
    </row>
    <row r="669" spans="1:2" x14ac:dyDescent="0.25">
      <c r="A669" s="9">
        <v>129854</v>
      </c>
      <c r="B669" s="2" t="s">
        <v>3030</v>
      </c>
    </row>
    <row r="670" spans="1:2" x14ac:dyDescent="0.25">
      <c r="A670" s="11">
        <v>129918</v>
      </c>
      <c r="B670" s="12" t="s">
        <v>3030</v>
      </c>
    </row>
    <row r="671" spans="1:2" x14ac:dyDescent="0.25">
      <c r="A671" s="9">
        <v>129947</v>
      </c>
      <c r="B671" s="2" t="s">
        <v>3030</v>
      </c>
    </row>
    <row r="672" spans="1:2" x14ac:dyDescent="0.25">
      <c r="A672" s="11">
        <v>129979</v>
      </c>
      <c r="B672" s="12" t="s">
        <v>3030</v>
      </c>
    </row>
    <row r="673" spans="1:2" x14ac:dyDescent="0.25">
      <c r="A673" s="9">
        <v>130015</v>
      </c>
      <c r="B673" s="2" t="s">
        <v>3030</v>
      </c>
    </row>
    <row r="674" spans="1:2" x14ac:dyDescent="0.25">
      <c r="A674" s="11">
        <v>130042</v>
      </c>
      <c r="B674" s="12" t="s">
        <v>3030</v>
      </c>
    </row>
    <row r="675" spans="1:2" x14ac:dyDescent="0.25">
      <c r="A675" s="9">
        <v>130077</v>
      </c>
      <c r="B675" s="2" t="s">
        <v>3030</v>
      </c>
    </row>
    <row r="676" spans="1:2" x14ac:dyDescent="0.25">
      <c r="A676" s="11">
        <v>130079</v>
      </c>
      <c r="B676" s="12" t="s">
        <v>3030</v>
      </c>
    </row>
    <row r="677" spans="1:2" x14ac:dyDescent="0.25">
      <c r="A677" s="9">
        <v>130110</v>
      </c>
      <c r="B677" s="2" t="s">
        <v>3030</v>
      </c>
    </row>
    <row r="678" spans="1:2" x14ac:dyDescent="0.25">
      <c r="A678" s="11">
        <v>130174</v>
      </c>
      <c r="B678" s="12" t="s">
        <v>3030</v>
      </c>
    </row>
    <row r="679" spans="1:2" x14ac:dyDescent="0.25">
      <c r="A679" s="9">
        <v>130267</v>
      </c>
      <c r="B679" s="2" t="s">
        <v>3030</v>
      </c>
    </row>
    <row r="680" spans="1:2" x14ac:dyDescent="0.25">
      <c r="A680" s="11">
        <v>130429</v>
      </c>
      <c r="B680" s="12" t="s">
        <v>3030</v>
      </c>
    </row>
    <row r="681" spans="1:2" x14ac:dyDescent="0.25">
      <c r="A681" s="9">
        <v>130430</v>
      </c>
      <c r="B681" s="2" t="s">
        <v>3030</v>
      </c>
    </row>
    <row r="682" spans="1:2" x14ac:dyDescent="0.25">
      <c r="A682" s="11">
        <v>130489</v>
      </c>
      <c r="B682" s="12" t="s">
        <v>3030</v>
      </c>
    </row>
    <row r="683" spans="1:2" x14ac:dyDescent="0.25">
      <c r="A683" s="9">
        <v>130623</v>
      </c>
      <c r="B683" s="2" t="s">
        <v>3030</v>
      </c>
    </row>
    <row r="684" spans="1:2" x14ac:dyDescent="0.25">
      <c r="A684" s="11">
        <v>130746</v>
      </c>
      <c r="B684" s="12" t="s">
        <v>3030</v>
      </c>
    </row>
    <row r="685" spans="1:2" x14ac:dyDescent="0.25">
      <c r="A685" s="9">
        <v>130776</v>
      </c>
      <c r="B685" s="2" t="s">
        <v>3030</v>
      </c>
    </row>
    <row r="686" spans="1:2" x14ac:dyDescent="0.25">
      <c r="A686" s="11">
        <v>130840</v>
      </c>
      <c r="B686" s="12" t="s">
        <v>3030</v>
      </c>
    </row>
    <row r="687" spans="1:2" x14ac:dyDescent="0.25">
      <c r="A687" s="9">
        <v>130845</v>
      </c>
      <c r="B687" s="2" t="s">
        <v>3030</v>
      </c>
    </row>
    <row r="688" spans="1:2" x14ac:dyDescent="0.25">
      <c r="A688" s="11">
        <v>130905</v>
      </c>
      <c r="B688" s="12" t="s">
        <v>3030</v>
      </c>
    </row>
    <row r="689" spans="1:2" x14ac:dyDescent="0.25">
      <c r="A689" s="9">
        <v>130936</v>
      </c>
      <c r="B689" s="2" t="s">
        <v>3030</v>
      </c>
    </row>
    <row r="690" spans="1:2" x14ac:dyDescent="0.25">
      <c r="A690" s="11">
        <v>131039</v>
      </c>
      <c r="B690" s="12" t="s">
        <v>3030</v>
      </c>
    </row>
    <row r="691" spans="1:2" x14ac:dyDescent="0.25">
      <c r="A691" s="9">
        <v>131101</v>
      </c>
      <c r="B691" s="2" t="s">
        <v>3030</v>
      </c>
    </row>
    <row r="692" spans="1:2" x14ac:dyDescent="0.25">
      <c r="A692" s="11">
        <v>131130</v>
      </c>
      <c r="B692" s="12" t="s">
        <v>3030</v>
      </c>
    </row>
    <row r="693" spans="1:2" x14ac:dyDescent="0.25">
      <c r="A693" s="9">
        <v>131133</v>
      </c>
      <c r="B693" s="2" t="s">
        <v>3030</v>
      </c>
    </row>
    <row r="694" spans="1:2" x14ac:dyDescent="0.25">
      <c r="A694" s="11">
        <v>131288</v>
      </c>
      <c r="B694" s="12" t="s">
        <v>3030</v>
      </c>
    </row>
    <row r="695" spans="1:2" x14ac:dyDescent="0.25">
      <c r="A695" s="9">
        <v>131294</v>
      </c>
      <c r="B695" s="2" t="s">
        <v>3030</v>
      </c>
    </row>
    <row r="696" spans="1:2" x14ac:dyDescent="0.25">
      <c r="A696" s="11">
        <v>131450</v>
      </c>
      <c r="B696" s="12" t="s">
        <v>3030</v>
      </c>
    </row>
    <row r="697" spans="1:2" x14ac:dyDescent="0.25">
      <c r="A697" s="9">
        <v>131614</v>
      </c>
      <c r="B697" s="2" t="s">
        <v>3030</v>
      </c>
    </row>
    <row r="698" spans="1:2" x14ac:dyDescent="0.25">
      <c r="A698" s="11">
        <v>131642</v>
      </c>
      <c r="B698" s="12" t="s">
        <v>3030</v>
      </c>
    </row>
    <row r="699" spans="1:2" x14ac:dyDescent="0.25">
      <c r="A699" s="9">
        <v>131773</v>
      </c>
      <c r="B699" s="2" t="s">
        <v>3030</v>
      </c>
    </row>
    <row r="700" spans="1:2" x14ac:dyDescent="0.25">
      <c r="A700" s="11">
        <v>131802</v>
      </c>
      <c r="B700" s="12" t="s">
        <v>3030</v>
      </c>
    </row>
    <row r="701" spans="1:2" x14ac:dyDescent="0.25">
      <c r="A701" s="9">
        <v>131835</v>
      </c>
      <c r="B701" s="2" t="s">
        <v>3030</v>
      </c>
    </row>
    <row r="702" spans="1:2" x14ac:dyDescent="0.25">
      <c r="A702" s="11">
        <v>131901</v>
      </c>
      <c r="B702" s="12" t="s">
        <v>3030</v>
      </c>
    </row>
    <row r="703" spans="1:2" x14ac:dyDescent="0.25">
      <c r="A703" s="9">
        <v>131960</v>
      </c>
      <c r="B703" s="2" t="s">
        <v>3030</v>
      </c>
    </row>
    <row r="704" spans="1:2" x14ac:dyDescent="0.25">
      <c r="A704" s="11">
        <v>131998</v>
      </c>
      <c r="B704" s="12" t="s">
        <v>3030</v>
      </c>
    </row>
    <row r="705" spans="1:2" x14ac:dyDescent="0.25">
      <c r="A705" s="9">
        <v>132024</v>
      </c>
      <c r="B705" s="2" t="s">
        <v>3030</v>
      </c>
    </row>
    <row r="706" spans="1:2" x14ac:dyDescent="0.25">
      <c r="A706" s="11">
        <v>132062</v>
      </c>
      <c r="B706" s="12" t="s">
        <v>3030</v>
      </c>
    </row>
    <row r="707" spans="1:2" x14ac:dyDescent="0.25">
      <c r="A707" s="9">
        <v>132091</v>
      </c>
      <c r="B707" s="2" t="s">
        <v>3030</v>
      </c>
    </row>
    <row r="708" spans="1:2" x14ac:dyDescent="0.25">
      <c r="A708" s="11">
        <v>132093</v>
      </c>
      <c r="B708" s="12" t="s">
        <v>3030</v>
      </c>
    </row>
    <row r="709" spans="1:2" x14ac:dyDescent="0.25">
      <c r="A709" s="9">
        <v>132095</v>
      </c>
      <c r="B709" s="2" t="s">
        <v>3030</v>
      </c>
    </row>
    <row r="710" spans="1:2" x14ac:dyDescent="0.25">
      <c r="A710" s="11">
        <v>132127</v>
      </c>
      <c r="B710" s="12" t="s">
        <v>3030</v>
      </c>
    </row>
    <row r="711" spans="1:2" x14ac:dyDescent="0.25">
      <c r="A711" s="9">
        <v>132152</v>
      </c>
      <c r="B711" s="2" t="s">
        <v>3030</v>
      </c>
    </row>
    <row r="712" spans="1:2" x14ac:dyDescent="0.25">
      <c r="A712" s="11">
        <v>132221</v>
      </c>
      <c r="B712" s="12" t="s">
        <v>3030</v>
      </c>
    </row>
    <row r="713" spans="1:2" x14ac:dyDescent="0.25">
      <c r="A713" s="9">
        <v>132222</v>
      </c>
      <c r="B713" s="2" t="s">
        <v>3030</v>
      </c>
    </row>
    <row r="714" spans="1:2" x14ac:dyDescent="0.25">
      <c r="A714" s="11">
        <v>132248</v>
      </c>
      <c r="B714" s="12" t="s">
        <v>3030</v>
      </c>
    </row>
    <row r="715" spans="1:2" x14ac:dyDescent="0.25">
      <c r="A715" s="9">
        <v>132281</v>
      </c>
      <c r="B715" s="2" t="s">
        <v>3030</v>
      </c>
    </row>
    <row r="716" spans="1:2" x14ac:dyDescent="0.25">
      <c r="A716" s="11">
        <v>132347</v>
      </c>
      <c r="B716" s="12" t="s">
        <v>3030</v>
      </c>
    </row>
    <row r="717" spans="1:2" x14ac:dyDescent="0.25">
      <c r="A717" s="9">
        <v>132350</v>
      </c>
      <c r="B717" s="2" t="s">
        <v>3030</v>
      </c>
    </row>
    <row r="718" spans="1:2" x14ac:dyDescent="0.25">
      <c r="A718" s="11">
        <v>132472</v>
      </c>
      <c r="B718" s="12" t="s">
        <v>3030</v>
      </c>
    </row>
    <row r="719" spans="1:2" x14ac:dyDescent="0.25">
      <c r="A719" s="9">
        <v>132573</v>
      </c>
      <c r="B719" s="2" t="s">
        <v>3030</v>
      </c>
    </row>
    <row r="720" spans="1:2" x14ac:dyDescent="0.25">
      <c r="A720" s="11">
        <v>132669</v>
      </c>
      <c r="B720" s="12" t="s">
        <v>3030</v>
      </c>
    </row>
    <row r="721" spans="1:2" x14ac:dyDescent="0.25">
      <c r="A721" s="9">
        <v>132733</v>
      </c>
      <c r="B721" s="2" t="s">
        <v>3030</v>
      </c>
    </row>
    <row r="722" spans="1:2" x14ac:dyDescent="0.25">
      <c r="A722" s="11">
        <v>132794</v>
      </c>
      <c r="B722" s="12" t="s">
        <v>3030</v>
      </c>
    </row>
    <row r="723" spans="1:2" x14ac:dyDescent="0.25">
      <c r="A723" s="9">
        <v>132857</v>
      </c>
      <c r="B723" s="2" t="s">
        <v>3030</v>
      </c>
    </row>
    <row r="724" spans="1:2" x14ac:dyDescent="0.25">
      <c r="A724" s="11">
        <v>132863</v>
      </c>
      <c r="B724" s="12" t="s">
        <v>3030</v>
      </c>
    </row>
    <row r="725" spans="1:2" x14ac:dyDescent="0.25">
      <c r="A725" s="9">
        <v>132894</v>
      </c>
      <c r="B725" s="2" t="s">
        <v>3030</v>
      </c>
    </row>
    <row r="726" spans="1:2" x14ac:dyDescent="0.25">
      <c r="A726" s="11">
        <v>133052</v>
      </c>
      <c r="B726" s="12" t="s">
        <v>3030</v>
      </c>
    </row>
    <row r="727" spans="1:2" x14ac:dyDescent="0.25">
      <c r="A727" s="9">
        <v>133081</v>
      </c>
      <c r="B727" s="2" t="s">
        <v>3030</v>
      </c>
    </row>
    <row r="728" spans="1:2" x14ac:dyDescent="0.25">
      <c r="A728" s="11">
        <v>133144</v>
      </c>
      <c r="B728" s="12" t="s">
        <v>3030</v>
      </c>
    </row>
    <row r="729" spans="1:2" x14ac:dyDescent="0.25">
      <c r="A729" s="9">
        <v>133247</v>
      </c>
      <c r="B729" s="2" t="s">
        <v>3030</v>
      </c>
    </row>
    <row r="730" spans="1:2" x14ac:dyDescent="0.25">
      <c r="A730" s="11">
        <v>133277</v>
      </c>
      <c r="B730" s="12" t="s">
        <v>3030</v>
      </c>
    </row>
    <row r="731" spans="1:2" x14ac:dyDescent="0.25">
      <c r="A731" s="9">
        <v>133305</v>
      </c>
      <c r="B731" s="2" t="s">
        <v>3030</v>
      </c>
    </row>
    <row r="732" spans="1:2" x14ac:dyDescent="0.25">
      <c r="A732" s="11">
        <v>133306</v>
      </c>
      <c r="B732" s="12" t="s">
        <v>3030</v>
      </c>
    </row>
    <row r="733" spans="1:2" x14ac:dyDescent="0.25">
      <c r="A733" s="9">
        <v>133310</v>
      </c>
      <c r="B733" s="2" t="s">
        <v>3030</v>
      </c>
    </row>
    <row r="734" spans="1:2" x14ac:dyDescent="0.25">
      <c r="A734" s="11">
        <v>133369</v>
      </c>
      <c r="B734" s="12" t="s">
        <v>3030</v>
      </c>
    </row>
    <row r="735" spans="1:2" x14ac:dyDescent="0.25">
      <c r="A735" s="9">
        <v>133627</v>
      </c>
      <c r="B735" s="2" t="s">
        <v>3030</v>
      </c>
    </row>
    <row r="736" spans="1:2" x14ac:dyDescent="0.25">
      <c r="A736" s="11">
        <v>133662</v>
      </c>
      <c r="B736" s="12" t="s">
        <v>3030</v>
      </c>
    </row>
    <row r="737" spans="1:2" x14ac:dyDescent="0.25">
      <c r="A737" s="9">
        <v>133722</v>
      </c>
      <c r="B737" s="2" t="s">
        <v>3030</v>
      </c>
    </row>
    <row r="738" spans="1:2" x14ac:dyDescent="0.25">
      <c r="A738" s="11">
        <v>133819</v>
      </c>
      <c r="B738" s="12" t="s">
        <v>3030</v>
      </c>
    </row>
    <row r="739" spans="1:2" x14ac:dyDescent="0.25">
      <c r="A739" s="9">
        <v>133851</v>
      </c>
      <c r="B739" s="2" t="s">
        <v>3030</v>
      </c>
    </row>
    <row r="740" spans="1:2" x14ac:dyDescent="0.25">
      <c r="A740" s="11">
        <v>133884</v>
      </c>
      <c r="B740" s="12" t="s">
        <v>3030</v>
      </c>
    </row>
    <row r="741" spans="1:2" x14ac:dyDescent="0.25">
      <c r="A741" s="9">
        <v>133917</v>
      </c>
      <c r="B741" s="2" t="s">
        <v>3030</v>
      </c>
    </row>
    <row r="742" spans="1:2" x14ac:dyDescent="0.25">
      <c r="A742" s="11">
        <v>133919</v>
      </c>
      <c r="B742" s="12" t="s">
        <v>3030</v>
      </c>
    </row>
    <row r="743" spans="1:2" x14ac:dyDescent="0.25">
      <c r="A743" s="9">
        <v>133951</v>
      </c>
      <c r="B743" s="2" t="s">
        <v>3030</v>
      </c>
    </row>
    <row r="744" spans="1:2" x14ac:dyDescent="0.25">
      <c r="A744" s="11">
        <v>133979</v>
      </c>
      <c r="B744" s="12" t="s">
        <v>3030</v>
      </c>
    </row>
    <row r="745" spans="1:2" x14ac:dyDescent="0.25">
      <c r="A745" s="9">
        <v>134011</v>
      </c>
      <c r="B745" s="2" t="s">
        <v>3030</v>
      </c>
    </row>
    <row r="746" spans="1:2" x14ac:dyDescent="0.25">
      <c r="A746" s="11">
        <v>134111</v>
      </c>
      <c r="B746" s="12" t="s">
        <v>3030</v>
      </c>
    </row>
    <row r="747" spans="1:2" x14ac:dyDescent="0.25">
      <c r="A747" s="9">
        <v>134202</v>
      </c>
      <c r="B747" s="2" t="s">
        <v>3030</v>
      </c>
    </row>
    <row r="748" spans="1:2" x14ac:dyDescent="0.25">
      <c r="A748" s="11">
        <v>134271</v>
      </c>
      <c r="B748" s="12" t="s">
        <v>3030</v>
      </c>
    </row>
    <row r="749" spans="1:2" x14ac:dyDescent="0.25">
      <c r="A749" s="9">
        <v>134398</v>
      </c>
      <c r="B749" s="2" t="s">
        <v>3030</v>
      </c>
    </row>
    <row r="750" spans="1:2" x14ac:dyDescent="0.25">
      <c r="A750" s="11">
        <v>134425</v>
      </c>
      <c r="B750" s="12" t="s">
        <v>3030</v>
      </c>
    </row>
    <row r="751" spans="1:2" x14ac:dyDescent="0.25">
      <c r="A751" s="9">
        <v>134431</v>
      </c>
      <c r="B751" s="2" t="s">
        <v>3030</v>
      </c>
    </row>
    <row r="752" spans="1:2" x14ac:dyDescent="0.25">
      <c r="A752" s="11">
        <v>134553</v>
      </c>
      <c r="B752" s="12" t="s">
        <v>3030</v>
      </c>
    </row>
    <row r="753" spans="1:2" x14ac:dyDescent="0.25">
      <c r="A753" s="9">
        <v>134648</v>
      </c>
      <c r="B753" s="2" t="s">
        <v>3030</v>
      </c>
    </row>
    <row r="754" spans="1:2" x14ac:dyDescent="0.25">
      <c r="A754" s="11">
        <v>134651</v>
      </c>
      <c r="B754" s="12" t="s">
        <v>3030</v>
      </c>
    </row>
    <row r="755" spans="1:2" x14ac:dyDescent="0.25">
      <c r="A755" s="9">
        <v>134745</v>
      </c>
      <c r="B755" s="2" t="s">
        <v>3030</v>
      </c>
    </row>
    <row r="756" spans="1:2" x14ac:dyDescent="0.25">
      <c r="A756" s="11">
        <v>134779</v>
      </c>
      <c r="B756" s="12" t="s">
        <v>3030</v>
      </c>
    </row>
    <row r="757" spans="1:2" x14ac:dyDescent="0.25">
      <c r="A757" s="9">
        <v>134782</v>
      </c>
      <c r="B757" s="2" t="s">
        <v>3030</v>
      </c>
    </row>
    <row r="758" spans="1:2" x14ac:dyDescent="0.25">
      <c r="A758" s="11">
        <v>134808</v>
      </c>
      <c r="B758" s="12" t="s">
        <v>3030</v>
      </c>
    </row>
    <row r="759" spans="1:2" x14ac:dyDescent="0.25">
      <c r="A759" s="9">
        <v>134846</v>
      </c>
      <c r="B759" s="2" t="s">
        <v>3030</v>
      </c>
    </row>
    <row r="760" spans="1:2" x14ac:dyDescent="0.25">
      <c r="A760" s="11">
        <v>134908</v>
      </c>
      <c r="B760" s="12" t="s">
        <v>3030</v>
      </c>
    </row>
    <row r="761" spans="1:2" x14ac:dyDescent="0.25">
      <c r="A761" s="9">
        <v>134943</v>
      </c>
      <c r="B761" s="2" t="s">
        <v>3030</v>
      </c>
    </row>
    <row r="762" spans="1:2" x14ac:dyDescent="0.25">
      <c r="A762" s="11">
        <v>135005</v>
      </c>
      <c r="B762" s="12" t="s">
        <v>3030</v>
      </c>
    </row>
    <row r="763" spans="1:2" x14ac:dyDescent="0.25">
      <c r="A763" s="9">
        <v>135037</v>
      </c>
      <c r="B763" s="2" t="s">
        <v>3030</v>
      </c>
    </row>
    <row r="764" spans="1:2" x14ac:dyDescent="0.25">
      <c r="A764" s="11">
        <v>135160</v>
      </c>
      <c r="B764" s="12" t="s">
        <v>3030</v>
      </c>
    </row>
    <row r="765" spans="1:2" x14ac:dyDescent="0.25">
      <c r="A765" s="9">
        <v>135194</v>
      </c>
      <c r="B765" s="2" t="s">
        <v>3030</v>
      </c>
    </row>
    <row r="766" spans="1:2" x14ac:dyDescent="0.25">
      <c r="A766" s="11">
        <v>135224</v>
      </c>
      <c r="B766" s="12" t="s">
        <v>3030</v>
      </c>
    </row>
    <row r="767" spans="1:2" x14ac:dyDescent="0.25">
      <c r="A767" s="9">
        <v>135320</v>
      </c>
      <c r="B767" s="2" t="s">
        <v>3030</v>
      </c>
    </row>
    <row r="768" spans="1:2" x14ac:dyDescent="0.25">
      <c r="A768" s="11">
        <v>135356</v>
      </c>
      <c r="B768" s="12" t="s">
        <v>3030</v>
      </c>
    </row>
    <row r="769" spans="1:2" x14ac:dyDescent="0.25">
      <c r="A769" s="9">
        <v>135389</v>
      </c>
      <c r="B769" s="2" t="s">
        <v>3030</v>
      </c>
    </row>
    <row r="770" spans="1:2" x14ac:dyDescent="0.25">
      <c r="A770" s="11">
        <v>135420</v>
      </c>
      <c r="B770" s="12" t="s">
        <v>3030</v>
      </c>
    </row>
    <row r="771" spans="1:2" x14ac:dyDescent="0.25">
      <c r="A771" s="9">
        <v>135480</v>
      </c>
      <c r="B771" s="2" t="s">
        <v>3030</v>
      </c>
    </row>
    <row r="772" spans="1:2" x14ac:dyDescent="0.25">
      <c r="A772" s="11">
        <v>135612</v>
      </c>
      <c r="B772" s="12" t="s">
        <v>3030</v>
      </c>
    </row>
    <row r="773" spans="1:2" x14ac:dyDescent="0.25">
      <c r="A773" s="9">
        <v>135613</v>
      </c>
      <c r="B773" s="2" t="s">
        <v>3030</v>
      </c>
    </row>
    <row r="774" spans="1:2" x14ac:dyDescent="0.25">
      <c r="A774" s="11">
        <v>135643</v>
      </c>
      <c r="B774" s="12" t="s">
        <v>3030</v>
      </c>
    </row>
    <row r="775" spans="1:2" x14ac:dyDescent="0.25">
      <c r="A775" s="9">
        <v>135707</v>
      </c>
      <c r="B775" s="2" t="s">
        <v>3030</v>
      </c>
    </row>
    <row r="776" spans="1:2" x14ac:dyDescent="0.25">
      <c r="A776" s="11">
        <v>135806</v>
      </c>
      <c r="B776" s="12" t="s">
        <v>3030</v>
      </c>
    </row>
    <row r="777" spans="1:2" x14ac:dyDescent="0.25">
      <c r="A777" s="9">
        <v>135867</v>
      </c>
      <c r="B777" s="2" t="s">
        <v>3030</v>
      </c>
    </row>
    <row r="778" spans="1:2" x14ac:dyDescent="0.25">
      <c r="A778" s="11">
        <v>135871</v>
      </c>
      <c r="B778" s="12" t="s">
        <v>3030</v>
      </c>
    </row>
    <row r="779" spans="1:2" x14ac:dyDescent="0.25">
      <c r="A779" s="9">
        <v>135897</v>
      </c>
      <c r="B779" s="2" t="s">
        <v>3030</v>
      </c>
    </row>
    <row r="780" spans="1:2" x14ac:dyDescent="0.25">
      <c r="A780" s="11">
        <v>136121</v>
      </c>
      <c r="B780" s="12" t="s">
        <v>3030</v>
      </c>
    </row>
    <row r="781" spans="1:2" x14ac:dyDescent="0.25">
      <c r="A781" s="9">
        <v>136158</v>
      </c>
      <c r="B781" s="2" t="s">
        <v>3030</v>
      </c>
    </row>
    <row r="782" spans="1:2" x14ac:dyDescent="0.25">
      <c r="A782" s="11">
        <v>136252</v>
      </c>
      <c r="B782" s="12" t="s">
        <v>3030</v>
      </c>
    </row>
    <row r="783" spans="1:2" x14ac:dyDescent="0.25">
      <c r="A783" s="9">
        <v>136378</v>
      </c>
      <c r="B783" s="2" t="s">
        <v>3030</v>
      </c>
    </row>
    <row r="784" spans="1:2" x14ac:dyDescent="0.25">
      <c r="A784" s="11">
        <v>136440</v>
      </c>
      <c r="B784" s="12" t="s">
        <v>3030</v>
      </c>
    </row>
    <row r="785" spans="1:2" x14ac:dyDescent="0.25">
      <c r="A785" s="9">
        <v>136444</v>
      </c>
      <c r="B785" s="2" t="s">
        <v>3030</v>
      </c>
    </row>
    <row r="786" spans="1:2" x14ac:dyDescent="0.25">
      <c r="A786" s="11">
        <v>136476</v>
      </c>
      <c r="B786" s="12" t="s">
        <v>3030</v>
      </c>
    </row>
    <row r="787" spans="1:2" x14ac:dyDescent="0.25">
      <c r="A787" s="9">
        <v>136507</v>
      </c>
      <c r="B787" s="2" t="s">
        <v>3030</v>
      </c>
    </row>
    <row r="788" spans="1:2" x14ac:dyDescent="0.25">
      <c r="A788" s="11">
        <v>136537</v>
      </c>
      <c r="B788" s="12" t="s">
        <v>3030</v>
      </c>
    </row>
    <row r="789" spans="1:2" x14ac:dyDescent="0.25">
      <c r="A789" s="9">
        <v>136572</v>
      </c>
      <c r="B789" s="2" t="s">
        <v>3030</v>
      </c>
    </row>
    <row r="790" spans="1:2" x14ac:dyDescent="0.25">
      <c r="A790" s="11">
        <v>136606</v>
      </c>
      <c r="B790" s="12" t="s">
        <v>3030</v>
      </c>
    </row>
    <row r="791" spans="1:2" x14ac:dyDescent="0.25">
      <c r="A791" s="9">
        <v>136607</v>
      </c>
      <c r="B791" s="2" t="s">
        <v>3030</v>
      </c>
    </row>
    <row r="792" spans="1:2" x14ac:dyDescent="0.25">
      <c r="A792" s="11">
        <v>136765</v>
      </c>
      <c r="B792" s="12" t="s">
        <v>3030</v>
      </c>
    </row>
    <row r="793" spans="1:2" x14ac:dyDescent="0.25">
      <c r="A793" s="9">
        <v>136795</v>
      </c>
      <c r="B793" s="2" t="s">
        <v>3030</v>
      </c>
    </row>
    <row r="794" spans="1:2" x14ac:dyDescent="0.25">
      <c r="A794" s="11">
        <v>136825</v>
      </c>
      <c r="B794" s="12" t="s">
        <v>3030</v>
      </c>
    </row>
    <row r="795" spans="1:2" x14ac:dyDescent="0.25">
      <c r="A795" s="9">
        <v>136861</v>
      </c>
      <c r="B795" s="2" t="s">
        <v>3030</v>
      </c>
    </row>
    <row r="796" spans="1:2" x14ac:dyDescent="0.25">
      <c r="A796" s="11">
        <v>136889</v>
      </c>
      <c r="B796" s="12" t="s">
        <v>3030</v>
      </c>
    </row>
    <row r="797" spans="1:2" x14ac:dyDescent="0.25">
      <c r="A797" s="9">
        <v>136894</v>
      </c>
      <c r="B797" s="2" t="s">
        <v>3030</v>
      </c>
    </row>
    <row r="798" spans="1:2" x14ac:dyDescent="0.25">
      <c r="A798" s="11">
        <v>136988</v>
      </c>
      <c r="B798" s="12" t="s">
        <v>3030</v>
      </c>
    </row>
    <row r="799" spans="1:2" x14ac:dyDescent="0.25">
      <c r="A799" s="9">
        <v>137021</v>
      </c>
      <c r="B799" s="2" t="s">
        <v>3030</v>
      </c>
    </row>
    <row r="800" spans="1:2" x14ac:dyDescent="0.25">
      <c r="A800" s="11">
        <v>137113</v>
      </c>
      <c r="B800" s="12" t="s">
        <v>3030</v>
      </c>
    </row>
    <row r="801" spans="1:2" x14ac:dyDescent="0.25">
      <c r="A801" s="9">
        <v>137272</v>
      </c>
      <c r="B801" s="2" t="s">
        <v>3030</v>
      </c>
    </row>
    <row r="802" spans="1:2" x14ac:dyDescent="0.25">
      <c r="A802" s="11">
        <v>137275</v>
      </c>
      <c r="B802" s="12" t="s">
        <v>3030</v>
      </c>
    </row>
    <row r="803" spans="1:2" x14ac:dyDescent="0.25">
      <c r="A803" s="9">
        <v>137406</v>
      </c>
      <c r="B803" s="2" t="s">
        <v>3030</v>
      </c>
    </row>
    <row r="804" spans="1:2" x14ac:dyDescent="0.25">
      <c r="A804" s="11">
        <v>137471</v>
      </c>
      <c r="B804" s="12" t="s">
        <v>3030</v>
      </c>
    </row>
    <row r="805" spans="1:2" x14ac:dyDescent="0.25">
      <c r="A805" s="9">
        <v>137497</v>
      </c>
      <c r="B805" s="2" t="s">
        <v>3030</v>
      </c>
    </row>
    <row r="806" spans="1:2" x14ac:dyDescent="0.25">
      <c r="A806" s="11">
        <v>137500</v>
      </c>
      <c r="B806" s="12" t="s">
        <v>3030</v>
      </c>
    </row>
    <row r="807" spans="1:2" x14ac:dyDescent="0.25">
      <c r="A807" s="9">
        <v>137530</v>
      </c>
      <c r="B807" s="2" t="s">
        <v>3030</v>
      </c>
    </row>
    <row r="808" spans="1:2" x14ac:dyDescent="0.25">
      <c r="A808" s="11">
        <v>137534</v>
      </c>
      <c r="B808" s="12" t="s">
        <v>3030</v>
      </c>
    </row>
    <row r="809" spans="1:2" x14ac:dyDescent="0.25">
      <c r="A809" s="9">
        <v>137535</v>
      </c>
      <c r="B809" s="2" t="s">
        <v>3030</v>
      </c>
    </row>
    <row r="810" spans="1:2" x14ac:dyDescent="0.25">
      <c r="A810" s="11">
        <v>137596</v>
      </c>
      <c r="B810" s="12" t="s">
        <v>3030</v>
      </c>
    </row>
    <row r="811" spans="1:2" x14ac:dyDescent="0.25">
      <c r="A811" s="9">
        <v>137630</v>
      </c>
      <c r="B811" s="2" t="s">
        <v>3030</v>
      </c>
    </row>
    <row r="812" spans="1:2" x14ac:dyDescent="0.25">
      <c r="A812" s="11">
        <v>137755</v>
      </c>
      <c r="B812" s="12" t="s">
        <v>3030</v>
      </c>
    </row>
    <row r="813" spans="1:2" x14ac:dyDescent="0.25">
      <c r="A813" s="9">
        <v>137756</v>
      </c>
      <c r="B813" s="2" t="s">
        <v>3030</v>
      </c>
    </row>
    <row r="814" spans="1:2" x14ac:dyDescent="0.25">
      <c r="A814" s="11">
        <v>137785</v>
      </c>
      <c r="B814" s="12" t="s">
        <v>3030</v>
      </c>
    </row>
    <row r="815" spans="1:2" x14ac:dyDescent="0.25">
      <c r="A815" s="9">
        <v>137819</v>
      </c>
      <c r="B815" s="2" t="s">
        <v>3030</v>
      </c>
    </row>
    <row r="816" spans="1:2" x14ac:dyDescent="0.25">
      <c r="A816" s="11">
        <v>137981</v>
      </c>
      <c r="B816" s="12" t="s">
        <v>3030</v>
      </c>
    </row>
    <row r="817" spans="1:2" x14ac:dyDescent="0.25">
      <c r="A817" s="9">
        <v>138009</v>
      </c>
      <c r="B817" s="2" t="s">
        <v>3030</v>
      </c>
    </row>
    <row r="818" spans="1:2" x14ac:dyDescent="0.25">
      <c r="A818" s="11">
        <v>138040</v>
      </c>
      <c r="B818" s="12" t="s">
        <v>3030</v>
      </c>
    </row>
    <row r="819" spans="1:2" x14ac:dyDescent="0.25">
      <c r="A819" s="9">
        <v>138075</v>
      </c>
      <c r="B819" s="2" t="s">
        <v>3030</v>
      </c>
    </row>
    <row r="820" spans="1:2" x14ac:dyDescent="0.25">
      <c r="A820" s="11">
        <v>138078</v>
      </c>
      <c r="B820" s="12" t="s">
        <v>3030</v>
      </c>
    </row>
    <row r="821" spans="1:2" x14ac:dyDescent="0.25">
      <c r="A821" s="9">
        <v>138142</v>
      </c>
      <c r="B821" s="2" t="s">
        <v>3030</v>
      </c>
    </row>
    <row r="822" spans="1:2" x14ac:dyDescent="0.25">
      <c r="A822" s="11">
        <v>138234</v>
      </c>
      <c r="B822" s="12" t="s">
        <v>3030</v>
      </c>
    </row>
    <row r="823" spans="1:2" x14ac:dyDescent="0.25">
      <c r="A823" s="9">
        <v>138303</v>
      </c>
      <c r="B823" s="2" t="s">
        <v>3030</v>
      </c>
    </row>
    <row r="824" spans="1:2" x14ac:dyDescent="0.25">
      <c r="A824" s="11">
        <v>138428</v>
      </c>
      <c r="B824" s="12" t="s">
        <v>3030</v>
      </c>
    </row>
    <row r="825" spans="1:2" x14ac:dyDescent="0.25">
      <c r="A825" s="9">
        <v>138616</v>
      </c>
      <c r="B825" s="2" t="s">
        <v>3030</v>
      </c>
    </row>
    <row r="826" spans="1:2" x14ac:dyDescent="0.25">
      <c r="A826" s="11">
        <v>138619</v>
      </c>
      <c r="B826" s="12" t="s">
        <v>3030</v>
      </c>
    </row>
    <row r="827" spans="1:2" x14ac:dyDescent="0.25">
      <c r="A827" s="9">
        <v>138687</v>
      </c>
      <c r="B827" s="2" t="s">
        <v>3030</v>
      </c>
    </row>
    <row r="828" spans="1:2" x14ac:dyDescent="0.25">
      <c r="A828" s="11">
        <v>138712</v>
      </c>
      <c r="B828" s="12" t="s">
        <v>3030</v>
      </c>
    </row>
    <row r="829" spans="1:2" x14ac:dyDescent="0.25">
      <c r="A829" s="9">
        <v>138714</v>
      </c>
      <c r="B829" s="2" t="s">
        <v>3030</v>
      </c>
    </row>
    <row r="830" spans="1:2" x14ac:dyDescent="0.25">
      <c r="A830" s="11">
        <v>138719</v>
      </c>
      <c r="B830" s="12" t="s">
        <v>3030</v>
      </c>
    </row>
    <row r="831" spans="1:2" x14ac:dyDescent="0.25">
      <c r="A831" s="9">
        <v>138744</v>
      </c>
      <c r="B831" s="2" t="s">
        <v>3030</v>
      </c>
    </row>
    <row r="832" spans="1:2" x14ac:dyDescent="0.25">
      <c r="A832" s="11">
        <v>138751</v>
      </c>
      <c r="B832" s="12" t="s">
        <v>3030</v>
      </c>
    </row>
    <row r="833" spans="1:2" x14ac:dyDescent="0.25">
      <c r="A833" s="9">
        <v>138872</v>
      </c>
      <c r="B833" s="2" t="s">
        <v>3030</v>
      </c>
    </row>
    <row r="834" spans="1:2" x14ac:dyDescent="0.25">
      <c r="A834" s="11">
        <v>139065</v>
      </c>
      <c r="B834" s="12" t="s">
        <v>3030</v>
      </c>
    </row>
    <row r="835" spans="1:2" x14ac:dyDescent="0.25">
      <c r="A835" s="9">
        <v>139100</v>
      </c>
      <c r="B835" s="2" t="s">
        <v>3030</v>
      </c>
    </row>
    <row r="836" spans="1:2" x14ac:dyDescent="0.25">
      <c r="A836" s="11">
        <v>139128</v>
      </c>
      <c r="B836" s="12" t="s">
        <v>3030</v>
      </c>
    </row>
    <row r="837" spans="1:2" x14ac:dyDescent="0.25">
      <c r="A837" s="9">
        <v>139132</v>
      </c>
      <c r="B837" s="2" t="s">
        <v>3030</v>
      </c>
    </row>
    <row r="838" spans="1:2" x14ac:dyDescent="0.25">
      <c r="A838" s="11">
        <v>139160</v>
      </c>
      <c r="B838" s="12" t="s">
        <v>3030</v>
      </c>
    </row>
    <row r="839" spans="1:2" x14ac:dyDescent="0.25">
      <c r="A839" s="9">
        <v>139165</v>
      </c>
      <c r="B839" s="2" t="s">
        <v>3030</v>
      </c>
    </row>
    <row r="840" spans="1:2" x14ac:dyDescent="0.25">
      <c r="A840" s="11">
        <v>139231</v>
      </c>
      <c r="B840" s="12" t="s">
        <v>3030</v>
      </c>
    </row>
    <row r="841" spans="1:2" x14ac:dyDescent="0.25">
      <c r="A841" s="9">
        <v>139291</v>
      </c>
      <c r="B841" s="2" t="s">
        <v>3030</v>
      </c>
    </row>
    <row r="842" spans="1:2" x14ac:dyDescent="0.25">
      <c r="A842" s="11">
        <v>139326</v>
      </c>
      <c r="B842" s="12" t="s">
        <v>3030</v>
      </c>
    </row>
    <row r="843" spans="1:2" x14ac:dyDescent="0.25">
      <c r="A843" s="9">
        <v>139451</v>
      </c>
      <c r="B843" s="2" t="s">
        <v>3030</v>
      </c>
    </row>
    <row r="844" spans="1:2" x14ac:dyDescent="0.25">
      <c r="A844" s="11">
        <v>139643</v>
      </c>
      <c r="B844" s="12" t="s">
        <v>3030</v>
      </c>
    </row>
    <row r="845" spans="1:2" x14ac:dyDescent="0.25">
      <c r="A845" s="9">
        <v>139775</v>
      </c>
      <c r="B845" s="2" t="s">
        <v>3030</v>
      </c>
    </row>
    <row r="846" spans="1:2" x14ac:dyDescent="0.25">
      <c r="A846" s="11">
        <v>139802</v>
      </c>
      <c r="B846" s="12" t="s">
        <v>3030</v>
      </c>
    </row>
    <row r="847" spans="1:2" x14ac:dyDescent="0.25">
      <c r="A847" s="9">
        <v>139807</v>
      </c>
      <c r="B847" s="2" t="s">
        <v>3030</v>
      </c>
    </row>
    <row r="848" spans="1:2" x14ac:dyDescent="0.25">
      <c r="A848" s="11">
        <v>139864</v>
      </c>
      <c r="B848" s="12" t="s">
        <v>3030</v>
      </c>
    </row>
    <row r="849" spans="1:2" x14ac:dyDescent="0.25">
      <c r="A849" s="9">
        <v>140024</v>
      </c>
      <c r="B849" s="2" t="s">
        <v>3030</v>
      </c>
    </row>
    <row r="850" spans="1:2" x14ac:dyDescent="0.25">
      <c r="A850" s="11">
        <v>140187</v>
      </c>
      <c r="B850" s="12" t="s">
        <v>3030</v>
      </c>
    </row>
    <row r="851" spans="1:2" x14ac:dyDescent="0.25">
      <c r="A851" s="9">
        <v>140255</v>
      </c>
      <c r="B851" s="2" t="s">
        <v>3030</v>
      </c>
    </row>
    <row r="852" spans="1:2" x14ac:dyDescent="0.25">
      <c r="A852" s="11">
        <v>140286</v>
      </c>
      <c r="B852" s="12" t="s">
        <v>3030</v>
      </c>
    </row>
    <row r="853" spans="1:2" x14ac:dyDescent="0.25">
      <c r="A853" s="9">
        <v>140312</v>
      </c>
      <c r="B853" s="2" t="s">
        <v>3030</v>
      </c>
    </row>
    <row r="854" spans="1:2" x14ac:dyDescent="0.25">
      <c r="A854" s="11">
        <v>140376</v>
      </c>
      <c r="B854" s="12" t="s">
        <v>3030</v>
      </c>
    </row>
    <row r="855" spans="1:2" x14ac:dyDescent="0.25">
      <c r="A855" s="9">
        <v>140381</v>
      </c>
      <c r="B855" s="2" t="s">
        <v>3030</v>
      </c>
    </row>
    <row r="856" spans="1:2" x14ac:dyDescent="0.25">
      <c r="A856" s="11">
        <v>140409</v>
      </c>
      <c r="B856" s="12" t="s">
        <v>3030</v>
      </c>
    </row>
    <row r="857" spans="1:2" x14ac:dyDescent="0.25">
      <c r="A857" s="9">
        <v>140506</v>
      </c>
      <c r="B857" s="2" t="s">
        <v>3030</v>
      </c>
    </row>
    <row r="858" spans="1:2" x14ac:dyDescent="0.25">
      <c r="A858" s="11">
        <v>140507</v>
      </c>
      <c r="B858" s="12" t="s">
        <v>3030</v>
      </c>
    </row>
    <row r="859" spans="1:2" x14ac:dyDescent="0.25">
      <c r="A859" s="9">
        <v>140510</v>
      </c>
      <c r="B859" s="2" t="s">
        <v>3030</v>
      </c>
    </row>
    <row r="860" spans="1:2" x14ac:dyDescent="0.25">
      <c r="A860" s="11">
        <v>140568</v>
      </c>
      <c r="B860" s="12" t="s">
        <v>3030</v>
      </c>
    </row>
    <row r="861" spans="1:2" x14ac:dyDescent="0.25">
      <c r="A861" s="9">
        <v>140571</v>
      </c>
      <c r="B861" s="2" t="s">
        <v>3030</v>
      </c>
    </row>
    <row r="862" spans="1:2" x14ac:dyDescent="0.25">
      <c r="A862" s="11">
        <v>140632</v>
      </c>
      <c r="B862" s="12" t="s">
        <v>3030</v>
      </c>
    </row>
    <row r="863" spans="1:2" x14ac:dyDescent="0.25">
      <c r="A863" s="9">
        <v>140636</v>
      </c>
      <c r="B863" s="2" t="s">
        <v>3030</v>
      </c>
    </row>
    <row r="864" spans="1:2" x14ac:dyDescent="0.25">
      <c r="A864" s="11">
        <v>140670</v>
      </c>
      <c r="B864" s="12" t="s">
        <v>3030</v>
      </c>
    </row>
    <row r="865" spans="1:2" x14ac:dyDescent="0.25">
      <c r="A865" s="9">
        <v>140698</v>
      </c>
      <c r="B865" s="2" t="s">
        <v>3030</v>
      </c>
    </row>
    <row r="866" spans="1:2" x14ac:dyDescent="0.25">
      <c r="A866" s="11">
        <v>140799</v>
      </c>
      <c r="B866" s="12" t="s">
        <v>3030</v>
      </c>
    </row>
    <row r="867" spans="1:2" x14ac:dyDescent="0.25">
      <c r="A867" s="9">
        <v>140862</v>
      </c>
      <c r="B867" s="2" t="s">
        <v>3030</v>
      </c>
    </row>
    <row r="868" spans="1:2" x14ac:dyDescent="0.25">
      <c r="A868" s="11">
        <v>140985</v>
      </c>
      <c r="B868" s="12" t="s">
        <v>3030</v>
      </c>
    </row>
    <row r="869" spans="1:2" x14ac:dyDescent="0.25">
      <c r="A869" s="9">
        <v>141049</v>
      </c>
      <c r="B869" s="2" t="s">
        <v>3030</v>
      </c>
    </row>
    <row r="870" spans="1:2" x14ac:dyDescent="0.25">
      <c r="A870" s="11">
        <v>141144</v>
      </c>
      <c r="B870" s="12" t="s">
        <v>3030</v>
      </c>
    </row>
    <row r="871" spans="1:2" x14ac:dyDescent="0.25">
      <c r="A871" s="9">
        <v>141147</v>
      </c>
      <c r="B871" s="2" t="s">
        <v>3030</v>
      </c>
    </row>
    <row r="872" spans="1:2" x14ac:dyDescent="0.25">
      <c r="A872" s="11">
        <v>141178</v>
      </c>
      <c r="B872" s="12" t="s">
        <v>3030</v>
      </c>
    </row>
    <row r="873" spans="1:2" x14ac:dyDescent="0.25">
      <c r="A873" s="9">
        <v>141179</v>
      </c>
      <c r="B873" s="2" t="s">
        <v>3030</v>
      </c>
    </row>
    <row r="874" spans="1:2" x14ac:dyDescent="0.25">
      <c r="A874" s="11">
        <v>141244</v>
      </c>
      <c r="B874" s="12" t="s">
        <v>3030</v>
      </c>
    </row>
    <row r="875" spans="1:2" x14ac:dyDescent="0.25">
      <c r="A875" s="9">
        <v>141375</v>
      </c>
      <c r="B875" s="2" t="s">
        <v>3030</v>
      </c>
    </row>
    <row r="876" spans="1:2" x14ac:dyDescent="0.25">
      <c r="A876" s="11">
        <v>141432</v>
      </c>
      <c r="B876" s="12" t="s">
        <v>3030</v>
      </c>
    </row>
    <row r="877" spans="1:2" x14ac:dyDescent="0.25">
      <c r="A877" s="9">
        <v>141465</v>
      </c>
      <c r="B877" s="2" t="s">
        <v>3030</v>
      </c>
    </row>
    <row r="878" spans="1:2" x14ac:dyDescent="0.25">
      <c r="A878" s="11">
        <v>141471</v>
      </c>
      <c r="B878" s="12" t="s">
        <v>3030</v>
      </c>
    </row>
    <row r="879" spans="1:2" x14ac:dyDescent="0.25">
      <c r="A879" s="9">
        <v>141500</v>
      </c>
      <c r="B879" s="2" t="s">
        <v>3030</v>
      </c>
    </row>
    <row r="880" spans="1:2" x14ac:dyDescent="0.25">
      <c r="A880" s="11">
        <v>141531</v>
      </c>
      <c r="B880" s="12" t="s">
        <v>3030</v>
      </c>
    </row>
    <row r="881" spans="1:2" x14ac:dyDescent="0.25">
      <c r="A881" s="9">
        <v>141533</v>
      </c>
      <c r="B881" s="2" t="s">
        <v>3030</v>
      </c>
    </row>
    <row r="882" spans="1:2" x14ac:dyDescent="0.25">
      <c r="A882" s="11">
        <v>141595</v>
      </c>
      <c r="B882" s="12" t="s">
        <v>3030</v>
      </c>
    </row>
    <row r="883" spans="1:2" x14ac:dyDescent="0.25">
      <c r="A883" s="9">
        <v>141598</v>
      </c>
      <c r="B883" s="2" t="s">
        <v>3030</v>
      </c>
    </row>
    <row r="884" spans="1:2" x14ac:dyDescent="0.25">
      <c r="A884" s="11">
        <v>141661</v>
      </c>
      <c r="B884" s="12" t="s">
        <v>3030</v>
      </c>
    </row>
    <row r="885" spans="1:2" x14ac:dyDescent="0.25">
      <c r="A885" s="9">
        <v>141758</v>
      </c>
      <c r="B885" s="2" t="s">
        <v>3030</v>
      </c>
    </row>
    <row r="886" spans="1:2" x14ac:dyDescent="0.25">
      <c r="A886" s="11">
        <v>141822</v>
      </c>
      <c r="B886" s="12" t="s">
        <v>3030</v>
      </c>
    </row>
    <row r="887" spans="1:2" x14ac:dyDescent="0.25">
      <c r="A887" s="9">
        <v>141852</v>
      </c>
      <c r="B887" s="2" t="s">
        <v>3030</v>
      </c>
    </row>
    <row r="888" spans="1:2" x14ac:dyDescent="0.25">
      <c r="A888" s="11">
        <v>141855</v>
      </c>
      <c r="B888" s="12" t="s">
        <v>3030</v>
      </c>
    </row>
    <row r="889" spans="1:2" x14ac:dyDescent="0.25">
      <c r="A889" s="9">
        <v>141884</v>
      </c>
      <c r="B889" s="2" t="s">
        <v>3030</v>
      </c>
    </row>
    <row r="890" spans="1:2" x14ac:dyDescent="0.25">
      <c r="A890" s="11">
        <v>141917</v>
      </c>
      <c r="B890" s="12" t="s">
        <v>3030</v>
      </c>
    </row>
    <row r="891" spans="1:2" x14ac:dyDescent="0.25">
      <c r="A891" s="9">
        <v>141946</v>
      </c>
      <c r="B891" s="2" t="s">
        <v>3030</v>
      </c>
    </row>
    <row r="892" spans="1:2" x14ac:dyDescent="0.25">
      <c r="A892" s="11">
        <v>142047</v>
      </c>
      <c r="B892" s="12" t="s">
        <v>3030</v>
      </c>
    </row>
    <row r="893" spans="1:2" x14ac:dyDescent="0.25">
      <c r="A893" s="9">
        <v>142073</v>
      </c>
      <c r="B893" s="2" t="s">
        <v>3030</v>
      </c>
    </row>
    <row r="894" spans="1:2" x14ac:dyDescent="0.25">
      <c r="A894" s="11">
        <v>142111</v>
      </c>
      <c r="B894" s="12" t="s">
        <v>3030</v>
      </c>
    </row>
    <row r="895" spans="1:2" x14ac:dyDescent="0.25">
      <c r="A895" s="9">
        <v>142139</v>
      </c>
      <c r="B895" s="2" t="s">
        <v>3030</v>
      </c>
    </row>
    <row r="896" spans="1:2" x14ac:dyDescent="0.25">
      <c r="A896" s="11">
        <v>142175</v>
      </c>
      <c r="B896" s="12" t="s">
        <v>3030</v>
      </c>
    </row>
    <row r="897" spans="1:2" x14ac:dyDescent="0.25">
      <c r="A897" s="9">
        <v>142365</v>
      </c>
      <c r="B897" s="2" t="s">
        <v>3030</v>
      </c>
    </row>
    <row r="898" spans="1:2" x14ac:dyDescent="0.25">
      <c r="A898" s="11">
        <v>142521</v>
      </c>
      <c r="B898" s="12" t="s">
        <v>3030</v>
      </c>
    </row>
    <row r="899" spans="1:2" x14ac:dyDescent="0.25">
      <c r="A899" s="9">
        <v>142523</v>
      </c>
      <c r="B899" s="2" t="s">
        <v>3030</v>
      </c>
    </row>
    <row r="900" spans="1:2" x14ac:dyDescent="0.25">
      <c r="A900" s="11">
        <v>142557</v>
      </c>
      <c r="B900" s="12" t="s">
        <v>3030</v>
      </c>
    </row>
    <row r="901" spans="1:2" x14ac:dyDescent="0.25">
      <c r="A901" s="9">
        <v>142584</v>
      </c>
      <c r="B901" s="2" t="s">
        <v>3030</v>
      </c>
    </row>
    <row r="902" spans="1:2" x14ac:dyDescent="0.25">
      <c r="A902" s="11">
        <v>142617</v>
      </c>
      <c r="B902" s="12" t="s">
        <v>3030</v>
      </c>
    </row>
    <row r="903" spans="1:2" x14ac:dyDescent="0.25">
      <c r="A903" s="9">
        <v>142716</v>
      </c>
      <c r="B903" s="2" t="s">
        <v>3030</v>
      </c>
    </row>
    <row r="904" spans="1:2" x14ac:dyDescent="0.25">
      <c r="A904" s="11">
        <v>142718</v>
      </c>
      <c r="B904" s="12" t="s">
        <v>3030</v>
      </c>
    </row>
    <row r="905" spans="1:2" x14ac:dyDescent="0.25">
      <c r="A905" s="9">
        <v>142744</v>
      </c>
      <c r="B905" s="2" t="s">
        <v>3030</v>
      </c>
    </row>
    <row r="906" spans="1:2" x14ac:dyDescent="0.25">
      <c r="A906" s="11">
        <v>142840</v>
      </c>
      <c r="B906" s="12" t="s">
        <v>3030</v>
      </c>
    </row>
    <row r="907" spans="1:2" x14ac:dyDescent="0.25">
      <c r="A907" s="9">
        <v>142905</v>
      </c>
      <c r="B907" s="2" t="s">
        <v>3030</v>
      </c>
    </row>
    <row r="908" spans="1:2" x14ac:dyDescent="0.25">
      <c r="A908" s="11">
        <v>143003</v>
      </c>
      <c r="B908" s="12" t="s">
        <v>3030</v>
      </c>
    </row>
    <row r="909" spans="1:2" x14ac:dyDescent="0.25">
      <c r="A909" s="9">
        <v>143032</v>
      </c>
      <c r="B909" s="2" t="s">
        <v>3030</v>
      </c>
    </row>
    <row r="910" spans="1:2" x14ac:dyDescent="0.25">
      <c r="A910" s="11">
        <v>143036</v>
      </c>
      <c r="B910" s="12" t="s">
        <v>3030</v>
      </c>
    </row>
    <row r="911" spans="1:2" x14ac:dyDescent="0.25">
      <c r="A911" s="9">
        <v>143038</v>
      </c>
      <c r="B911" s="2" t="s">
        <v>3030</v>
      </c>
    </row>
    <row r="912" spans="1:2" x14ac:dyDescent="0.25">
      <c r="A912" s="11">
        <v>143193</v>
      </c>
      <c r="B912" s="12" t="s">
        <v>3030</v>
      </c>
    </row>
    <row r="913" spans="1:2" x14ac:dyDescent="0.25">
      <c r="A913" s="9">
        <v>143259</v>
      </c>
      <c r="B913" s="2" t="s">
        <v>3030</v>
      </c>
    </row>
    <row r="914" spans="1:2" x14ac:dyDescent="0.25">
      <c r="A914" s="11">
        <v>143261</v>
      </c>
      <c r="B914" s="12" t="s">
        <v>3030</v>
      </c>
    </row>
    <row r="915" spans="1:2" x14ac:dyDescent="0.25">
      <c r="A915" s="9">
        <v>143263</v>
      </c>
      <c r="B915" s="2" t="s">
        <v>3030</v>
      </c>
    </row>
    <row r="916" spans="1:2" x14ac:dyDescent="0.25">
      <c r="A916" s="11">
        <v>143325</v>
      </c>
      <c r="B916" s="12" t="s">
        <v>3030</v>
      </c>
    </row>
    <row r="917" spans="1:2" x14ac:dyDescent="0.25">
      <c r="A917" s="9">
        <v>143384</v>
      </c>
      <c r="B917" s="2" t="s">
        <v>3030</v>
      </c>
    </row>
    <row r="918" spans="1:2" x14ac:dyDescent="0.25">
      <c r="A918" s="11">
        <v>143450</v>
      </c>
      <c r="B918" s="12" t="s">
        <v>3030</v>
      </c>
    </row>
    <row r="919" spans="1:2" x14ac:dyDescent="0.25">
      <c r="A919" s="9">
        <v>143519</v>
      </c>
      <c r="B919" s="2" t="s">
        <v>3030</v>
      </c>
    </row>
    <row r="920" spans="1:2" x14ac:dyDescent="0.25">
      <c r="A920" s="11">
        <v>143577</v>
      </c>
      <c r="B920" s="12" t="s">
        <v>3030</v>
      </c>
    </row>
    <row r="921" spans="1:2" x14ac:dyDescent="0.25">
      <c r="A921" s="9">
        <v>143679</v>
      </c>
      <c r="B921" s="2" t="s">
        <v>3030</v>
      </c>
    </row>
    <row r="922" spans="1:2" x14ac:dyDescent="0.25">
      <c r="A922" s="11">
        <v>143706</v>
      </c>
      <c r="B922" s="12" t="s">
        <v>3030</v>
      </c>
    </row>
    <row r="923" spans="1:2" x14ac:dyDescent="0.25">
      <c r="A923" s="9">
        <v>143773</v>
      </c>
      <c r="B923" s="2" t="s">
        <v>3030</v>
      </c>
    </row>
    <row r="924" spans="1:2" x14ac:dyDescent="0.25">
      <c r="A924" s="11">
        <v>143838</v>
      </c>
      <c r="B924" s="12" t="s">
        <v>3030</v>
      </c>
    </row>
    <row r="925" spans="1:2" x14ac:dyDescent="0.25">
      <c r="A925" s="9">
        <v>143898</v>
      </c>
      <c r="B925" s="2" t="s">
        <v>3030</v>
      </c>
    </row>
    <row r="926" spans="1:2" x14ac:dyDescent="0.25">
      <c r="A926" s="11">
        <v>143995</v>
      </c>
      <c r="B926" s="12" t="s">
        <v>3030</v>
      </c>
    </row>
    <row r="927" spans="1:2" x14ac:dyDescent="0.25">
      <c r="A927" s="9">
        <v>144121</v>
      </c>
      <c r="B927" s="2" t="s">
        <v>3030</v>
      </c>
    </row>
    <row r="928" spans="1:2" x14ac:dyDescent="0.25">
      <c r="A928" s="11">
        <v>144125</v>
      </c>
      <c r="B928" s="12" t="s">
        <v>3030</v>
      </c>
    </row>
    <row r="929" spans="1:2" x14ac:dyDescent="0.25">
      <c r="A929" s="9">
        <v>144159</v>
      </c>
      <c r="B929" s="2" t="s">
        <v>3030</v>
      </c>
    </row>
    <row r="930" spans="1:2" x14ac:dyDescent="0.25">
      <c r="A930" s="11">
        <v>144190</v>
      </c>
      <c r="B930" s="12" t="s">
        <v>3030</v>
      </c>
    </row>
    <row r="931" spans="1:2" x14ac:dyDescent="0.25">
      <c r="A931" s="9">
        <v>144286</v>
      </c>
      <c r="B931" s="2" t="s">
        <v>3030</v>
      </c>
    </row>
    <row r="932" spans="1:2" x14ac:dyDescent="0.25">
      <c r="A932" s="11">
        <v>144318</v>
      </c>
      <c r="B932" s="12" t="s">
        <v>3030</v>
      </c>
    </row>
    <row r="933" spans="1:2" x14ac:dyDescent="0.25">
      <c r="A933" s="9">
        <v>144382</v>
      </c>
      <c r="B933" s="2" t="s">
        <v>3030</v>
      </c>
    </row>
    <row r="934" spans="1:2" x14ac:dyDescent="0.25">
      <c r="A934" s="11">
        <v>144442</v>
      </c>
      <c r="B934" s="12" t="s">
        <v>3030</v>
      </c>
    </row>
    <row r="935" spans="1:2" x14ac:dyDescent="0.25">
      <c r="A935" s="9">
        <v>144444</v>
      </c>
      <c r="B935" s="2" t="s">
        <v>3030</v>
      </c>
    </row>
    <row r="936" spans="1:2" x14ac:dyDescent="0.25">
      <c r="A936" s="11">
        <v>144445</v>
      </c>
      <c r="B936" s="12" t="s">
        <v>3030</v>
      </c>
    </row>
    <row r="937" spans="1:2" x14ac:dyDescent="0.25">
      <c r="A937" s="9">
        <v>144479</v>
      </c>
      <c r="B937" s="2" t="s">
        <v>3030</v>
      </c>
    </row>
    <row r="938" spans="1:2" x14ac:dyDescent="0.25">
      <c r="A938" s="11">
        <v>144573</v>
      </c>
      <c r="B938" s="12" t="s">
        <v>3030</v>
      </c>
    </row>
    <row r="939" spans="1:2" x14ac:dyDescent="0.25">
      <c r="A939" s="9">
        <v>144574</v>
      </c>
      <c r="B939" s="2" t="s">
        <v>3030</v>
      </c>
    </row>
    <row r="940" spans="1:2" x14ac:dyDescent="0.25">
      <c r="A940" s="11">
        <v>144605</v>
      </c>
      <c r="B940" s="12" t="s">
        <v>3030</v>
      </c>
    </row>
    <row r="941" spans="1:2" x14ac:dyDescent="0.25">
      <c r="A941" s="9">
        <v>144606</v>
      </c>
      <c r="B941" s="2" t="s">
        <v>3030</v>
      </c>
    </row>
    <row r="942" spans="1:2" x14ac:dyDescent="0.25">
      <c r="A942" s="11">
        <v>144634</v>
      </c>
      <c r="B942" s="12" t="s">
        <v>3030</v>
      </c>
    </row>
    <row r="943" spans="1:2" x14ac:dyDescent="0.25">
      <c r="A943" s="9">
        <v>144636</v>
      </c>
      <c r="B943" s="2" t="s">
        <v>3030</v>
      </c>
    </row>
    <row r="944" spans="1:2" x14ac:dyDescent="0.25">
      <c r="A944" s="11">
        <v>144670</v>
      </c>
      <c r="B944" s="12" t="s">
        <v>3030</v>
      </c>
    </row>
    <row r="945" spans="1:2" x14ac:dyDescent="0.25">
      <c r="A945" s="9">
        <v>144702</v>
      </c>
      <c r="B945" s="2" t="s">
        <v>3030</v>
      </c>
    </row>
    <row r="946" spans="1:2" x14ac:dyDescent="0.25">
      <c r="A946" s="11">
        <v>144766</v>
      </c>
      <c r="B946" s="12" t="s">
        <v>3030</v>
      </c>
    </row>
    <row r="947" spans="1:2" x14ac:dyDescent="0.25">
      <c r="A947" s="9">
        <v>144824</v>
      </c>
      <c r="B947" s="2" t="s">
        <v>3030</v>
      </c>
    </row>
    <row r="948" spans="1:2" x14ac:dyDescent="0.25">
      <c r="A948" s="11">
        <v>144827</v>
      </c>
      <c r="B948" s="12" t="s">
        <v>3030</v>
      </c>
    </row>
    <row r="949" spans="1:2" x14ac:dyDescent="0.25">
      <c r="A949" s="9">
        <v>144859</v>
      </c>
      <c r="B949" s="2" t="s">
        <v>3030</v>
      </c>
    </row>
    <row r="950" spans="1:2" x14ac:dyDescent="0.25">
      <c r="A950" s="11">
        <v>144862</v>
      </c>
      <c r="B950" s="12" t="s">
        <v>3030</v>
      </c>
    </row>
    <row r="951" spans="1:2" x14ac:dyDescent="0.25">
      <c r="A951" s="9">
        <v>144890</v>
      </c>
      <c r="B951" s="2" t="s">
        <v>3030</v>
      </c>
    </row>
    <row r="952" spans="1:2" x14ac:dyDescent="0.25">
      <c r="A952" s="11">
        <v>144894</v>
      </c>
      <c r="B952" s="12" t="s">
        <v>3030</v>
      </c>
    </row>
    <row r="953" spans="1:2" x14ac:dyDescent="0.25">
      <c r="A953" s="9">
        <v>145117</v>
      </c>
      <c r="B953" s="2" t="s">
        <v>3030</v>
      </c>
    </row>
    <row r="954" spans="1:2" x14ac:dyDescent="0.25">
      <c r="A954" s="11">
        <v>145181</v>
      </c>
      <c r="B954" s="12" t="s">
        <v>3030</v>
      </c>
    </row>
    <row r="955" spans="1:2" x14ac:dyDescent="0.25">
      <c r="A955" s="9">
        <v>145183</v>
      </c>
      <c r="B955" s="2" t="s">
        <v>3030</v>
      </c>
    </row>
    <row r="956" spans="1:2" x14ac:dyDescent="0.25">
      <c r="A956" s="11">
        <v>145208</v>
      </c>
      <c r="B956" s="12" t="s">
        <v>3030</v>
      </c>
    </row>
    <row r="957" spans="1:2" x14ac:dyDescent="0.25">
      <c r="A957" s="9">
        <v>145212</v>
      </c>
      <c r="B957" s="2" t="s">
        <v>3030</v>
      </c>
    </row>
    <row r="958" spans="1:2" x14ac:dyDescent="0.25">
      <c r="A958" s="11">
        <v>145279</v>
      </c>
      <c r="B958" s="12" t="s">
        <v>3030</v>
      </c>
    </row>
    <row r="959" spans="1:2" x14ac:dyDescent="0.25">
      <c r="A959" s="9">
        <v>145338</v>
      </c>
      <c r="B959" s="2" t="s">
        <v>3030</v>
      </c>
    </row>
    <row r="960" spans="1:2" x14ac:dyDescent="0.25">
      <c r="A960" s="11">
        <v>145342</v>
      </c>
      <c r="B960" s="12" t="s">
        <v>3030</v>
      </c>
    </row>
    <row r="961" spans="1:2" x14ac:dyDescent="0.25">
      <c r="A961" s="9">
        <v>145371</v>
      </c>
      <c r="B961" s="2" t="s">
        <v>3030</v>
      </c>
    </row>
    <row r="962" spans="1:2" x14ac:dyDescent="0.25">
      <c r="A962" s="11">
        <v>145375</v>
      </c>
      <c r="B962" s="12" t="s">
        <v>3030</v>
      </c>
    </row>
    <row r="963" spans="1:2" x14ac:dyDescent="0.25">
      <c r="A963" s="9">
        <v>145563</v>
      </c>
      <c r="B963" s="2" t="s">
        <v>3030</v>
      </c>
    </row>
    <row r="964" spans="1:2" x14ac:dyDescent="0.25">
      <c r="A964" s="11">
        <v>145626</v>
      </c>
      <c r="B964" s="12" t="s">
        <v>3030</v>
      </c>
    </row>
    <row r="965" spans="1:2" x14ac:dyDescent="0.25">
      <c r="A965" s="9">
        <v>145818</v>
      </c>
      <c r="B965" s="2" t="s">
        <v>3030</v>
      </c>
    </row>
    <row r="966" spans="1:2" x14ac:dyDescent="0.25">
      <c r="A966" s="11">
        <v>145916</v>
      </c>
      <c r="B966" s="12" t="s">
        <v>3030</v>
      </c>
    </row>
    <row r="967" spans="1:2" x14ac:dyDescent="0.25">
      <c r="A967" s="9">
        <v>145947</v>
      </c>
      <c r="B967" s="2" t="s">
        <v>3030</v>
      </c>
    </row>
    <row r="968" spans="1:2" x14ac:dyDescent="0.25">
      <c r="A968" s="11">
        <v>145950</v>
      </c>
      <c r="B968" s="12" t="s">
        <v>3030</v>
      </c>
    </row>
    <row r="969" spans="1:2" x14ac:dyDescent="0.25">
      <c r="A969" s="9">
        <v>146076</v>
      </c>
      <c r="B969" s="2" t="s">
        <v>3030</v>
      </c>
    </row>
    <row r="970" spans="1:2" x14ac:dyDescent="0.25">
      <c r="A970" s="11">
        <v>146170</v>
      </c>
      <c r="B970" s="12" t="s">
        <v>3030</v>
      </c>
    </row>
    <row r="971" spans="1:2" x14ac:dyDescent="0.25">
      <c r="A971" s="9">
        <v>146232</v>
      </c>
      <c r="B971" s="2" t="s">
        <v>3030</v>
      </c>
    </row>
    <row r="972" spans="1:2" x14ac:dyDescent="0.25">
      <c r="A972" s="11">
        <v>146271</v>
      </c>
      <c r="B972" s="12" t="s">
        <v>3030</v>
      </c>
    </row>
    <row r="973" spans="1:2" x14ac:dyDescent="0.25">
      <c r="A973" s="9">
        <v>146297</v>
      </c>
      <c r="B973" s="2" t="s">
        <v>3030</v>
      </c>
    </row>
    <row r="974" spans="1:2" x14ac:dyDescent="0.25">
      <c r="A974" s="11">
        <v>146328</v>
      </c>
      <c r="B974" s="12" t="s">
        <v>3030</v>
      </c>
    </row>
    <row r="975" spans="1:2" x14ac:dyDescent="0.25">
      <c r="A975" s="9">
        <v>146426</v>
      </c>
      <c r="B975" s="2" t="s">
        <v>3030</v>
      </c>
    </row>
    <row r="976" spans="1:2" x14ac:dyDescent="0.25">
      <c r="A976" s="11">
        <v>146489</v>
      </c>
      <c r="B976" s="12" t="s">
        <v>3030</v>
      </c>
    </row>
    <row r="977" spans="1:2" x14ac:dyDescent="0.25">
      <c r="A977" s="9">
        <v>146685</v>
      </c>
      <c r="B977" s="2" t="s">
        <v>3030</v>
      </c>
    </row>
    <row r="978" spans="1:2" x14ac:dyDescent="0.25">
      <c r="A978" s="11">
        <v>146713</v>
      </c>
      <c r="B978" s="12" t="s">
        <v>3030</v>
      </c>
    </row>
    <row r="979" spans="1:2" x14ac:dyDescent="0.25">
      <c r="A979" s="9">
        <v>146745</v>
      </c>
      <c r="B979" s="2" t="s">
        <v>3030</v>
      </c>
    </row>
    <row r="980" spans="1:2" x14ac:dyDescent="0.25">
      <c r="A980" s="11">
        <v>146778</v>
      </c>
      <c r="B980" s="12" t="s">
        <v>3030</v>
      </c>
    </row>
    <row r="981" spans="1:2" x14ac:dyDescent="0.25">
      <c r="A981" s="9">
        <v>146782</v>
      </c>
      <c r="B981" s="2" t="s">
        <v>3030</v>
      </c>
    </row>
    <row r="982" spans="1:2" x14ac:dyDescent="0.25">
      <c r="A982" s="11">
        <v>146812</v>
      </c>
      <c r="B982" s="12" t="s">
        <v>3030</v>
      </c>
    </row>
    <row r="983" spans="1:2" x14ac:dyDescent="0.25">
      <c r="A983" s="9">
        <v>146906</v>
      </c>
      <c r="B983" s="2" t="s">
        <v>3030</v>
      </c>
    </row>
    <row r="984" spans="1:2" x14ac:dyDescent="0.25">
      <c r="A984" s="11">
        <v>146971</v>
      </c>
      <c r="B984" s="12" t="s">
        <v>3030</v>
      </c>
    </row>
    <row r="985" spans="1:2" x14ac:dyDescent="0.25">
      <c r="A985" s="9">
        <v>147033</v>
      </c>
      <c r="B985" s="2" t="s">
        <v>3030</v>
      </c>
    </row>
    <row r="986" spans="1:2" x14ac:dyDescent="0.25">
      <c r="A986" s="11">
        <v>147066</v>
      </c>
      <c r="B986" s="12" t="s">
        <v>3030</v>
      </c>
    </row>
    <row r="987" spans="1:2" x14ac:dyDescent="0.25">
      <c r="A987" s="9">
        <v>147099</v>
      </c>
      <c r="B987" s="2" t="s">
        <v>3030</v>
      </c>
    </row>
    <row r="988" spans="1:2" x14ac:dyDescent="0.25">
      <c r="A988" s="11">
        <v>147102</v>
      </c>
      <c r="B988" s="12" t="s">
        <v>3030</v>
      </c>
    </row>
    <row r="989" spans="1:2" x14ac:dyDescent="0.25">
      <c r="A989" s="9">
        <v>147197</v>
      </c>
      <c r="B989" s="2" t="s">
        <v>3030</v>
      </c>
    </row>
    <row r="990" spans="1:2" x14ac:dyDescent="0.25">
      <c r="A990" s="11">
        <v>147199</v>
      </c>
      <c r="B990" s="12" t="s">
        <v>3030</v>
      </c>
    </row>
    <row r="991" spans="1:2" x14ac:dyDescent="0.25">
      <c r="A991" s="9">
        <v>147231</v>
      </c>
      <c r="B991" s="2" t="s">
        <v>3030</v>
      </c>
    </row>
    <row r="992" spans="1:2" x14ac:dyDescent="0.25">
      <c r="A992" s="11">
        <v>147260</v>
      </c>
      <c r="B992" s="12" t="s">
        <v>3030</v>
      </c>
    </row>
    <row r="993" spans="1:2" x14ac:dyDescent="0.25">
      <c r="A993" s="9">
        <v>147384</v>
      </c>
      <c r="B993" s="2" t="s">
        <v>3030</v>
      </c>
    </row>
    <row r="994" spans="1:2" x14ac:dyDescent="0.25">
      <c r="A994" s="11">
        <v>147452</v>
      </c>
      <c r="B994" s="12" t="s">
        <v>3030</v>
      </c>
    </row>
    <row r="995" spans="1:2" x14ac:dyDescent="0.25">
      <c r="A995" s="9">
        <v>147486</v>
      </c>
      <c r="B995" s="2" t="s">
        <v>3030</v>
      </c>
    </row>
    <row r="996" spans="1:2" x14ac:dyDescent="0.25">
      <c r="A996" s="11">
        <v>147546</v>
      </c>
      <c r="B996" s="12" t="s">
        <v>3030</v>
      </c>
    </row>
    <row r="997" spans="1:2" x14ac:dyDescent="0.25">
      <c r="A997" s="9">
        <v>147643</v>
      </c>
      <c r="B997" s="2" t="s">
        <v>3030</v>
      </c>
    </row>
    <row r="998" spans="1:2" x14ac:dyDescent="0.25">
      <c r="A998" s="11">
        <v>147646</v>
      </c>
      <c r="B998" s="12" t="s">
        <v>3030</v>
      </c>
    </row>
    <row r="999" spans="1:2" x14ac:dyDescent="0.25">
      <c r="A999" s="9">
        <v>147672</v>
      </c>
      <c r="B999" s="2" t="s">
        <v>3030</v>
      </c>
    </row>
    <row r="1000" spans="1:2" x14ac:dyDescent="0.25">
      <c r="A1000" s="11">
        <v>147743</v>
      </c>
      <c r="B1000" s="12" t="s">
        <v>3030</v>
      </c>
    </row>
    <row r="1001" spans="1:2" x14ac:dyDescent="0.25">
      <c r="A1001" s="9">
        <v>147775</v>
      </c>
      <c r="B1001" s="2" t="s">
        <v>3030</v>
      </c>
    </row>
    <row r="1002" spans="1:2" x14ac:dyDescent="0.25">
      <c r="A1002" s="11">
        <v>147804</v>
      </c>
      <c r="B1002" s="12" t="s">
        <v>3030</v>
      </c>
    </row>
    <row r="1003" spans="1:2" x14ac:dyDescent="0.25">
      <c r="A1003" s="9">
        <v>147869</v>
      </c>
      <c r="B1003" s="2" t="s">
        <v>3030</v>
      </c>
    </row>
    <row r="1004" spans="1:2" x14ac:dyDescent="0.25">
      <c r="A1004" s="11">
        <v>147871</v>
      </c>
      <c r="B1004" s="12" t="s">
        <v>3030</v>
      </c>
    </row>
    <row r="1005" spans="1:2" x14ac:dyDescent="0.25">
      <c r="A1005" s="9">
        <v>147993</v>
      </c>
      <c r="B1005" s="2" t="s">
        <v>3030</v>
      </c>
    </row>
    <row r="1006" spans="1:2" x14ac:dyDescent="0.25">
      <c r="A1006" s="11">
        <v>147996</v>
      </c>
      <c r="B1006" s="12" t="s">
        <v>3030</v>
      </c>
    </row>
    <row r="1007" spans="1:2" x14ac:dyDescent="0.25">
      <c r="A1007" s="9">
        <v>148031</v>
      </c>
      <c r="B1007" s="2" t="s">
        <v>3030</v>
      </c>
    </row>
    <row r="1008" spans="1:2" x14ac:dyDescent="0.25">
      <c r="A1008" s="11">
        <v>148056</v>
      </c>
      <c r="B1008" s="12" t="s">
        <v>3030</v>
      </c>
    </row>
    <row r="1009" spans="1:2" x14ac:dyDescent="0.25">
      <c r="A1009" s="9">
        <v>148092</v>
      </c>
      <c r="B1009" s="2" t="s">
        <v>3030</v>
      </c>
    </row>
    <row r="1010" spans="1:2" x14ac:dyDescent="0.25">
      <c r="A1010" s="11">
        <v>148095</v>
      </c>
      <c r="B1010" s="12" t="s">
        <v>3030</v>
      </c>
    </row>
    <row r="1011" spans="1:2" x14ac:dyDescent="0.25">
      <c r="A1011" s="9">
        <v>148254</v>
      </c>
      <c r="B1011" s="2" t="s">
        <v>3030</v>
      </c>
    </row>
    <row r="1012" spans="1:2" x14ac:dyDescent="0.25">
      <c r="A1012" s="11">
        <v>148280</v>
      </c>
      <c r="B1012" s="12" t="s">
        <v>3030</v>
      </c>
    </row>
    <row r="1013" spans="1:2" x14ac:dyDescent="0.25">
      <c r="A1013" s="9">
        <v>148347</v>
      </c>
      <c r="B1013" s="2" t="s">
        <v>3030</v>
      </c>
    </row>
    <row r="1014" spans="1:2" x14ac:dyDescent="0.25">
      <c r="A1014" s="11">
        <v>148536</v>
      </c>
      <c r="B1014" s="12" t="s">
        <v>3030</v>
      </c>
    </row>
    <row r="1015" spans="1:2" x14ac:dyDescent="0.25">
      <c r="A1015" s="9">
        <v>148634</v>
      </c>
      <c r="B1015" s="2" t="s">
        <v>3030</v>
      </c>
    </row>
    <row r="1016" spans="1:2" x14ac:dyDescent="0.25">
      <c r="A1016" s="11">
        <v>148669</v>
      </c>
      <c r="B1016" s="12" t="s">
        <v>3030</v>
      </c>
    </row>
    <row r="1017" spans="1:2" x14ac:dyDescent="0.25">
      <c r="A1017" s="9">
        <v>148697</v>
      </c>
      <c r="B1017" s="2" t="s">
        <v>3030</v>
      </c>
    </row>
    <row r="1018" spans="1:2" x14ac:dyDescent="0.25">
      <c r="A1018" s="11">
        <v>148767</v>
      </c>
      <c r="B1018" s="12" t="s">
        <v>3030</v>
      </c>
    </row>
    <row r="1019" spans="1:2" x14ac:dyDescent="0.25">
      <c r="A1019" s="9">
        <v>148952</v>
      </c>
      <c r="B1019" s="2" t="s">
        <v>3030</v>
      </c>
    </row>
    <row r="1020" spans="1:2" x14ac:dyDescent="0.25">
      <c r="A1020" s="11">
        <v>149050</v>
      </c>
      <c r="B1020" s="12" t="s">
        <v>3030</v>
      </c>
    </row>
    <row r="1021" spans="1:2" x14ac:dyDescent="0.25">
      <c r="A1021" s="9">
        <v>149053</v>
      </c>
      <c r="B1021" s="2" t="s">
        <v>3030</v>
      </c>
    </row>
    <row r="1022" spans="1:2" x14ac:dyDescent="0.25">
      <c r="A1022" s="11">
        <v>149054</v>
      </c>
      <c r="B1022" s="12" t="s">
        <v>3030</v>
      </c>
    </row>
    <row r="1023" spans="1:2" x14ac:dyDescent="0.25">
      <c r="A1023" s="9">
        <v>149084</v>
      </c>
      <c r="B1023" s="2" t="s">
        <v>3030</v>
      </c>
    </row>
    <row r="1024" spans="1:2" x14ac:dyDescent="0.25">
      <c r="A1024" s="11">
        <v>149144</v>
      </c>
      <c r="B1024" s="12" t="s">
        <v>3030</v>
      </c>
    </row>
    <row r="1025" spans="1:2" x14ac:dyDescent="0.25">
      <c r="A1025" s="9">
        <v>149176</v>
      </c>
      <c r="B1025" s="2" t="s">
        <v>3030</v>
      </c>
    </row>
    <row r="1026" spans="1:2" x14ac:dyDescent="0.25">
      <c r="A1026" s="11">
        <v>149272</v>
      </c>
      <c r="B1026" s="12" t="s">
        <v>3030</v>
      </c>
    </row>
    <row r="1027" spans="1:2" x14ac:dyDescent="0.25">
      <c r="A1027" s="9">
        <v>149368</v>
      </c>
      <c r="B1027" s="2" t="s">
        <v>3030</v>
      </c>
    </row>
    <row r="1028" spans="1:2" x14ac:dyDescent="0.25">
      <c r="A1028" s="11">
        <v>149407</v>
      </c>
      <c r="B1028" s="12" t="s">
        <v>3030</v>
      </c>
    </row>
    <row r="1029" spans="1:2" x14ac:dyDescent="0.25">
      <c r="A1029" s="9">
        <v>149469</v>
      </c>
      <c r="B1029" s="2" t="s">
        <v>3030</v>
      </c>
    </row>
    <row r="1030" spans="1:2" x14ac:dyDescent="0.25">
      <c r="A1030" s="11">
        <v>149627</v>
      </c>
      <c r="B1030" s="12" t="s">
        <v>3030</v>
      </c>
    </row>
    <row r="1031" spans="1:2" x14ac:dyDescent="0.25">
      <c r="A1031" s="9">
        <v>149657</v>
      </c>
      <c r="B1031" s="2" t="s">
        <v>3030</v>
      </c>
    </row>
    <row r="1032" spans="1:2" x14ac:dyDescent="0.25">
      <c r="A1032" s="11">
        <v>149658</v>
      </c>
      <c r="B1032" s="12" t="s">
        <v>3030</v>
      </c>
    </row>
    <row r="1033" spans="1:2" x14ac:dyDescent="0.25">
      <c r="A1033" s="9">
        <v>149660</v>
      </c>
      <c r="B1033" s="2" t="s">
        <v>3030</v>
      </c>
    </row>
    <row r="1034" spans="1:2" x14ac:dyDescent="0.25">
      <c r="A1034" s="11">
        <v>149661</v>
      </c>
      <c r="B1034" s="12" t="s">
        <v>3030</v>
      </c>
    </row>
    <row r="1035" spans="1:2" x14ac:dyDescent="0.25">
      <c r="A1035" s="9">
        <v>149691</v>
      </c>
      <c r="B1035" s="2" t="s">
        <v>3030</v>
      </c>
    </row>
    <row r="1036" spans="1:2" x14ac:dyDescent="0.25">
      <c r="A1036" s="11">
        <v>149852</v>
      </c>
      <c r="B1036" s="12" t="s">
        <v>3030</v>
      </c>
    </row>
    <row r="1037" spans="1:2" x14ac:dyDescent="0.25">
      <c r="A1037" s="9">
        <v>149947</v>
      </c>
      <c r="B1037" s="2" t="s">
        <v>3030</v>
      </c>
    </row>
    <row r="1038" spans="1:2" x14ac:dyDescent="0.25">
      <c r="A1038" s="11">
        <v>149976</v>
      </c>
      <c r="B1038" s="12" t="s">
        <v>3030</v>
      </c>
    </row>
    <row r="1039" spans="1:2" x14ac:dyDescent="0.25">
      <c r="A1039" s="9">
        <v>149981</v>
      </c>
      <c r="B1039" s="2" t="s">
        <v>3030</v>
      </c>
    </row>
    <row r="1040" spans="1:2" x14ac:dyDescent="0.25">
      <c r="A1040" s="11">
        <v>150105</v>
      </c>
      <c r="B1040" s="12" t="s">
        <v>3030</v>
      </c>
    </row>
    <row r="1041" spans="1:2" x14ac:dyDescent="0.25">
      <c r="A1041" s="9">
        <v>150109</v>
      </c>
      <c r="B1041" s="2" t="s">
        <v>3030</v>
      </c>
    </row>
    <row r="1042" spans="1:2" x14ac:dyDescent="0.25">
      <c r="A1042" s="11">
        <v>150138</v>
      </c>
      <c r="B1042" s="12" t="s">
        <v>3030</v>
      </c>
    </row>
    <row r="1043" spans="1:2" x14ac:dyDescent="0.25">
      <c r="A1043" s="9">
        <v>150141</v>
      </c>
      <c r="B1043" s="2" t="s">
        <v>3030</v>
      </c>
    </row>
    <row r="1044" spans="1:2" x14ac:dyDescent="0.25">
      <c r="A1044" s="11">
        <v>150169</v>
      </c>
      <c r="B1044" s="12" t="s">
        <v>3030</v>
      </c>
    </row>
    <row r="1045" spans="1:2" x14ac:dyDescent="0.25">
      <c r="A1045" s="9">
        <v>150205</v>
      </c>
      <c r="B1045" s="2" t="s">
        <v>3030</v>
      </c>
    </row>
    <row r="1046" spans="1:2" x14ac:dyDescent="0.25">
      <c r="A1046" s="11">
        <v>150232</v>
      </c>
      <c r="B1046" s="12" t="s">
        <v>3030</v>
      </c>
    </row>
    <row r="1047" spans="1:2" x14ac:dyDescent="0.25">
      <c r="A1047" s="9">
        <v>150264</v>
      </c>
      <c r="B1047" s="2" t="s">
        <v>3030</v>
      </c>
    </row>
    <row r="1048" spans="1:2" x14ac:dyDescent="0.25">
      <c r="A1048" s="11">
        <v>150265</v>
      </c>
      <c r="B1048" s="12" t="s">
        <v>3030</v>
      </c>
    </row>
    <row r="1049" spans="1:2" x14ac:dyDescent="0.25">
      <c r="A1049" s="9">
        <v>150299</v>
      </c>
      <c r="B1049" s="2" t="s">
        <v>3030</v>
      </c>
    </row>
    <row r="1050" spans="1:2" x14ac:dyDescent="0.25">
      <c r="A1050" s="11">
        <v>150364</v>
      </c>
      <c r="B1050" s="12" t="s">
        <v>3030</v>
      </c>
    </row>
    <row r="1051" spans="1:2" x14ac:dyDescent="0.25">
      <c r="A1051" s="9">
        <v>150527</v>
      </c>
      <c r="B1051" s="2" t="s">
        <v>3030</v>
      </c>
    </row>
    <row r="1052" spans="1:2" x14ac:dyDescent="0.25">
      <c r="A1052" s="11">
        <v>150557</v>
      </c>
      <c r="B1052" s="12" t="s">
        <v>3030</v>
      </c>
    </row>
    <row r="1053" spans="1:2" x14ac:dyDescent="0.25">
      <c r="A1053" s="9">
        <v>150622</v>
      </c>
      <c r="B1053" s="2" t="s">
        <v>3030</v>
      </c>
    </row>
    <row r="1054" spans="1:2" x14ac:dyDescent="0.25">
      <c r="A1054" s="11">
        <v>150680</v>
      </c>
      <c r="B1054" s="12" t="s">
        <v>3030</v>
      </c>
    </row>
    <row r="1055" spans="1:2" x14ac:dyDescent="0.25">
      <c r="A1055" s="9">
        <v>150780</v>
      </c>
      <c r="B1055" s="2" t="s">
        <v>3030</v>
      </c>
    </row>
    <row r="1056" spans="1:2" x14ac:dyDescent="0.25">
      <c r="A1056" s="11">
        <v>150843</v>
      </c>
      <c r="B1056" s="12" t="s">
        <v>3030</v>
      </c>
    </row>
    <row r="1057" spans="1:2" x14ac:dyDescent="0.25">
      <c r="A1057" s="9">
        <v>150844</v>
      </c>
      <c r="B1057" s="2" t="s">
        <v>3030</v>
      </c>
    </row>
    <row r="1058" spans="1:2" x14ac:dyDescent="0.25">
      <c r="A1058" s="11">
        <v>150904</v>
      </c>
      <c r="B1058" s="12" t="s">
        <v>3030</v>
      </c>
    </row>
    <row r="1059" spans="1:2" x14ac:dyDescent="0.25">
      <c r="A1059" s="9">
        <v>150909</v>
      </c>
      <c r="B1059" s="2" t="s">
        <v>3030</v>
      </c>
    </row>
    <row r="1060" spans="1:2" x14ac:dyDescent="0.25">
      <c r="A1060" s="11">
        <v>150936</v>
      </c>
      <c r="B1060" s="12" t="s">
        <v>3030</v>
      </c>
    </row>
    <row r="1061" spans="1:2" x14ac:dyDescent="0.25">
      <c r="A1061" s="9">
        <v>150938</v>
      </c>
      <c r="B1061" s="2" t="s">
        <v>3030</v>
      </c>
    </row>
    <row r="1062" spans="1:2" x14ac:dyDescent="0.25">
      <c r="A1062" s="11">
        <v>151135</v>
      </c>
      <c r="B1062" s="12" t="s">
        <v>3030</v>
      </c>
    </row>
    <row r="1063" spans="1:2" x14ac:dyDescent="0.25">
      <c r="A1063" s="9">
        <v>151228</v>
      </c>
      <c r="B1063" s="2" t="s">
        <v>3030</v>
      </c>
    </row>
    <row r="1064" spans="1:2" x14ac:dyDescent="0.25">
      <c r="A1064" s="11">
        <v>151290</v>
      </c>
      <c r="B1064" s="12" t="s">
        <v>3030</v>
      </c>
    </row>
    <row r="1065" spans="1:2" x14ac:dyDescent="0.25">
      <c r="A1065" s="9">
        <v>151354</v>
      </c>
      <c r="B1065" s="2" t="s">
        <v>3030</v>
      </c>
    </row>
    <row r="1066" spans="1:2" x14ac:dyDescent="0.25">
      <c r="A1066" s="11">
        <v>151387</v>
      </c>
      <c r="B1066" s="12" t="s">
        <v>3030</v>
      </c>
    </row>
    <row r="1067" spans="1:2" x14ac:dyDescent="0.25">
      <c r="A1067" s="9">
        <v>151420</v>
      </c>
      <c r="B1067" s="2" t="s">
        <v>3030</v>
      </c>
    </row>
    <row r="1068" spans="1:2" x14ac:dyDescent="0.25">
      <c r="A1068" s="11">
        <v>151455</v>
      </c>
      <c r="B1068" s="12" t="s">
        <v>3030</v>
      </c>
    </row>
    <row r="1069" spans="1:2" x14ac:dyDescent="0.25">
      <c r="A1069" s="9">
        <v>151519</v>
      </c>
      <c r="B1069" s="2" t="s">
        <v>3030</v>
      </c>
    </row>
    <row r="1070" spans="1:2" x14ac:dyDescent="0.25">
      <c r="A1070" s="11">
        <v>151611</v>
      </c>
      <c r="B1070" s="12" t="s">
        <v>3030</v>
      </c>
    </row>
    <row r="1071" spans="1:2" x14ac:dyDescent="0.25">
      <c r="A1071" s="9">
        <v>151641</v>
      </c>
      <c r="B1071" s="2" t="s">
        <v>3030</v>
      </c>
    </row>
    <row r="1072" spans="1:2" x14ac:dyDescent="0.25">
      <c r="A1072" s="11">
        <v>151738</v>
      </c>
      <c r="B1072" s="12" t="s">
        <v>3030</v>
      </c>
    </row>
    <row r="1073" spans="1:2" x14ac:dyDescent="0.25">
      <c r="A1073" s="9">
        <v>151802</v>
      </c>
      <c r="B1073" s="2" t="s">
        <v>3030</v>
      </c>
    </row>
    <row r="1074" spans="1:2" x14ac:dyDescent="0.25">
      <c r="A1074" s="11">
        <v>151901</v>
      </c>
      <c r="B1074" s="12" t="s">
        <v>3030</v>
      </c>
    </row>
    <row r="1075" spans="1:2" x14ac:dyDescent="0.25">
      <c r="A1075" s="9">
        <v>151933</v>
      </c>
      <c r="B1075" s="2" t="s">
        <v>3030</v>
      </c>
    </row>
    <row r="1076" spans="1:2" x14ac:dyDescent="0.25">
      <c r="A1076" s="11">
        <v>152028</v>
      </c>
      <c r="B1076" s="12" t="s">
        <v>3030</v>
      </c>
    </row>
    <row r="1077" spans="1:2" x14ac:dyDescent="0.25">
      <c r="A1077" s="9">
        <v>152121</v>
      </c>
      <c r="B1077" s="2" t="s">
        <v>3030</v>
      </c>
    </row>
    <row r="1078" spans="1:2" x14ac:dyDescent="0.25">
      <c r="A1078" s="11">
        <v>152219</v>
      </c>
      <c r="B1078" s="12" t="s">
        <v>3030</v>
      </c>
    </row>
    <row r="1079" spans="1:2" x14ac:dyDescent="0.25">
      <c r="A1079" s="9">
        <v>152221</v>
      </c>
      <c r="B1079" s="2" t="s">
        <v>3030</v>
      </c>
    </row>
    <row r="1080" spans="1:2" x14ac:dyDescent="0.25">
      <c r="A1080" s="11">
        <v>152249</v>
      </c>
      <c r="B1080" s="12" t="s">
        <v>3030</v>
      </c>
    </row>
    <row r="1081" spans="1:2" x14ac:dyDescent="0.25">
      <c r="A1081" s="9">
        <v>152282</v>
      </c>
      <c r="B1081" s="2" t="s">
        <v>3030</v>
      </c>
    </row>
    <row r="1082" spans="1:2" x14ac:dyDescent="0.25">
      <c r="A1082" s="11">
        <v>152286</v>
      </c>
      <c r="B1082" s="12" t="s">
        <v>3030</v>
      </c>
    </row>
    <row r="1083" spans="1:2" x14ac:dyDescent="0.25">
      <c r="A1083" s="9">
        <v>152287</v>
      </c>
      <c r="B1083" s="2" t="s">
        <v>3030</v>
      </c>
    </row>
    <row r="1084" spans="1:2" x14ac:dyDescent="0.25">
      <c r="A1084" s="11">
        <v>152317</v>
      </c>
      <c r="B1084" s="12" t="s">
        <v>3030</v>
      </c>
    </row>
    <row r="1085" spans="1:2" x14ac:dyDescent="0.25">
      <c r="A1085" s="9">
        <v>152346</v>
      </c>
      <c r="B1085" s="2" t="s">
        <v>3030</v>
      </c>
    </row>
    <row r="1086" spans="1:2" x14ac:dyDescent="0.25">
      <c r="A1086" s="11">
        <v>152382</v>
      </c>
      <c r="B1086" s="12" t="s">
        <v>3030</v>
      </c>
    </row>
    <row r="1087" spans="1:2" x14ac:dyDescent="0.25">
      <c r="A1087" s="9">
        <v>152504</v>
      </c>
      <c r="B1087" s="2" t="s">
        <v>3030</v>
      </c>
    </row>
    <row r="1088" spans="1:2" x14ac:dyDescent="0.25">
      <c r="A1088" s="11">
        <v>152510</v>
      </c>
      <c r="B1088" s="12" t="s">
        <v>3030</v>
      </c>
    </row>
    <row r="1089" spans="1:2" x14ac:dyDescent="0.25">
      <c r="A1089" s="9">
        <v>152667</v>
      </c>
      <c r="B1089" s="2" t="s">
        <v>3030</v>
      </c>
    </row>
    <row r="1090" spans="1:2" x14ac:dyDescent="0.25">
      <c r="A1090" s="11">
        <v>152761</v>
      </c>
      <c r="B1090" s="12" t="s">
        <v>3030</v>
      </c>
    </row>
    <row r="1091" spans="1:2" x14ac:dyDescent="0.25">
      <c r="A1091" s="9">
        <v>152826</v>
      </c>
      <c r="B1091" s="2" t="s">
        <v>3030</v>
      </c>
    </row>
    <row r="1092" spans="1:2" x14ac:dyDescent="0.25">
      <c r="A1092" s="11">
        <v>152895</v>
      </c>
      <c r="B1092" s="12" t="s">
        <v>3030</v>
      </c>
    </row>
    <row r="1093" spans="1:2" x14ac:dyDescent="0.25">
      <c r="A1093" s="9">
        <v>152957</v>
      </c>
      <c r="B1093" s="2" t="s">
        <v>3030</v>
      </c>
    </row>
    <row r="1094" spans="1:2" x14ac:dyDescent="0.25">
      <c r="A1094" s="11">
        <v>152958</v>
      </c>
      <c r="B1094" s="12" t="s">
        <v>3030</v>
      </c>
    </row>
    <row r="1095" spans="1:2" x14ac:dyDescent="0.25">
      <c r="A1095" s="9">
        <v>153016</v>
      </c>
      <c r="B1095" s="2" t="s">
        <v>3030</v>
      </c>
    </row>
    <row r="1096" spans="1:2" x14ac:dyDescent="0.25">
      <c r="A1096" s="11">
        <v>153081</v>
      </c>
      <c r="B1096" s="12" t="s">
        <v>3030</v>
      </c>
    </row>
    <row r="1097" spans="1:2" x14ac:dyDescent="0.25">
      <c r="A1097" s="9">
        <v>153144</v>
      </c>
      <c r="B1097" s="2" t="s">
        <v>3030</v>
      </c>
    </row>
    <row r="1098" spans="1:2" x14ac:dyDescent="0.25">
      <c r="A1098" s="11">
        <v>153149</v>
      </c>
      <c r="B1098" s="12" t="s">
        <v>3030</v>
      </c>
    </row>
    <row r="1099" spans="1:2" x14ac:dyDescent="0.25">
      <c r="A1099" s="9">
        <v>153151</v>
      </c>
      <c r="B1099" s="2" t="s">
        <v>3030</v>
      </c>
    </row>
    <row r="1100" spans="1:2" x14ac:dyDescent="0.25">
      <c r="A1100" s="11">
        <v>153310</v>
      </c>
      <c r="B1100" s="12" t="s">
        <v>3030</v>
      </c>
    </row>
    <row r="1101" spans="1:2" x14ac:dyDescent="0.25">
      <c r="A1101" s="9">
        <v>153403</v>
      </c>
      <c r="B1101" s="2" t="s">
        <v>3030</v>
      </c>
    </row>
    <row r="1102" spans="1:2" x14ac:dyDescent="0.25">
      <c r="A1102" s="11">
        <v>153433</v>
      </c>
      <c r="B1102" s="12" t="s">
        <v>3030</v>
      </c>
    </row>
    <row r="1103" spans="1:2" x14ac:dyDescent="0.25">
      <c r="A1103" s="9">
        <v>153564</v>
      </c>
      <c r="B1103" s="2" t="s">
        <v>3030</v>
      </c>
    </row>
    <row r="1104" spans="1:2" x14ac:dyDescent="0.25">
      <c r="A1104" s="11">
        <v>153567</v>
      </c>
      <c r="B1104" s="12" t="s">
        <v>3030</v>
      </c>
    </row>
    <row r="1105" spans="1:2" x14ac:dyDescent="0.25">
      <c r="A1105" s="9">
        <v>153726</v>
      </c>
      <c r="B1105" s="2" t="s">
        <v>3030</v>
      </c>
    </row>
    <row r="1106" spans="1:2" x14ac:dyDescent="0.25">
      <c r="A1106" s="11">
        <v>153757</v>
      </c>
      <c r="B1106" s="12" t="s">
        <v>3030</v>
      </c>
    </row>
    <row r="1107" spans="1:2" x14ac:dyDescent="0.25">
      <c r="A1107" s="9">
        <v>153759</v>
      </c>
      <c r="B1107" s="2" t="s">
        <v>3030</v>
      </c>
    </row>
    <row r="1108" spans="1:2" x14ac:dyDescent="0.25">
      <c r="A1108" s="11">
        <v>153784</v>
      </c>
      <c r="B1108" s="12" t="s">
        <v>3030</v>
      </c>
    </row>
    <row r="1109" spans="1:2" x14ac:dyDescent="0.25">
      <c r="A1109" s="9">
        <v>153786</v>
      </c>
      <c r="B1109" s="2" t="s">
        <v>3030</v>
      </c>
    </row>
    <row r="1110" spans="1:2" x14ac:dyDescent="0.25">
      <c r="A1110" s="11">
        <v>153851</v>
      </c>
      <c r="B1110" s="12" t="s">
        <v>3030</v>
      </c>
    </row>
    <row r="1111" spans="1:2" x14ac:dyDescent="0.25">
      <c r="A1111" s="9">
        <v>153915</v>
      </c>
      <c r="B1111" s="2" t="s">
        <v>3030</v>
      </c>
    </row>
    <row r="1112" spans="1:2" x14ac:dyDescent="0.25">
      <c r="A1112" s="11">
        <v>154040</v>
      </c>
      <c r="B1112" s="12" t="s">
        <v>3030</v>
      </c>
    </row>
    <row r="1113" spans="1:2" x14ac:dyDescent="0.25">
      <c r="A1113" s="9">
        <v>154072</v>
      </c>
      <c r="B1113" s="2" t="s">
        <v>3030</v>
      </c>
    </row>
    <row r="1114" spans="1:2" x14ac:dyDescent="0.25">
      <c r="A1114" s="11">
        <v>154171</v>
      </c>
      <c r="B1114" s="12" t="s">
        <v>3030</v>
      </c>
    </row>
    <row r="1115" spans="1:2" x14ac:dyDescent="0.25">
      <c r="A1115" s="9">
        <v>154233</v>
      </c>
      <c r="B1115" s="2" t="s">
        <v>3030</v>
      </c>
    </row>
    <row r="1116" spans="1:2" x14ac:dyDescent="0.25">
      <c r="A1116" s="11">
        <v>154237</v>
      </c>
      <c r="B1116" s="12" t="s">
        <v>3030</v>
      </c>
    </row>
    <row r="1117" spans="1:2" x14ac:dyDescent="0.25">
      <c r="A1117" s="9">
        <v>154552</v>
      </c>
      <c r="B1117" s="2" t="s">
        <v>3030</v>
      </c>
    </row>
    <row r="1118" spans="1:2" x14ac:dyDescent="0.25">
      <c r="A1118" s="11">
        <v>154619</v>
      </c>
      <c r="B1118" s="12" t="s">
        <v>3030</v>
      </c>
    </row>
    <row r="1119" spans="1:2" x14ac:dyDescent="0.25">
      <c r="A1119" s="9">
        <v>154620</v>
      </c>
      <c r="B1119" s="2" t="s">
        <v>3030</v>
      </c>
    </row>
    <row r="1120" spans="1:2" x14ac:dyDescent="0.25">
      <c r="A1120" s="11">
        <v>154650</v>
      </c>
      <c r="B1120" s="12" t="s">
        <v>3030</v>
      </c>
    </row>
    <row r="1121" spans="1:2" x14ac:dyDescent="0.25">
      <c r="A1121" s="9">
        <v>154684</v>
      </c>
      <c r="B1121" s="2" t="s">
        <v>3030</v>
      </c>
    </row>
    <row r="1122" spans="1:2" x14ac:dyDescent="0.25">
      <c r="A1122" s="11">
        <v>154687</v>
      </c>
      <c r="B1122" s="12" t="s">
        <v>3030</v>
      </c>
    </row>
    <row r="1123" spans="1:2" x14ac:dyDescent="0.25">
      <c r="A1123" s="9">
        <v>154751</v>
      </c>
      <c r="B1123" s="2" t="s">
        <v>3030</v>
      </c>
    </row>
    <row r="1124" spans="1:2" x14ac:dyDescent="0.25">
      <c r="A1124" s="11">
        <v>154845</v>
      </c>
      <c r="B1124" s="12" t="s">
        <v>3030</v>
      </c>
    </row>
    <row r="1125" spans="1:2" x14ac:dyDescent="0.25">
      <c r="A1125" s="9">
        <v>154876</v>
      </c>
      <c r="B1125" s="2" t="s">
        <v>3030</v>
      </c>
    </row>
    <row r="1126" spans="1:2" x14ac:dyDescent="0.25">
      <c r="A1126" s="11">
        <v>154878</v>
      </c>
      <c r="B1126" s="12" t="s">
        <v>3030</v>
      </c>
    </row>
    <row r="1127" spans="1:2" x14ac:dyDescent="0.25">
      <c r="A1127" s="9">
        <v>155069</v>
      </c>
      <c r="B1127" s="2" t="s">
        <v>3030</v>
      </c>
    </row>
    <row r="1128" spans="1:2" x14ac:dyDescent="0.25">
      <c r="A1128" s="11">
        <v>155131</v>
      </c>
      <c r="B1128" s="12" t="s">
        <v>3030</v>
      </c>
    </row>
    <row r="1129" spans="1:2" x14ac:dyDescent="0.25">
      <c r="A1129" s="9">
        <v>155295</v>
      </c>
      <c r="B1129" s="2" t="s">
        <v>3030</v>
      </c>
    </row>
    <row r="1130" spans="1:2" x14ac:dyDescent="0.25">
      <c r="A1130" s="11">
        <v>155323</v>
      </c>
      <c r="B1130" s="12" t="s">
        <v>3030</v>
      </c>
    </row>
    <row r="1131" spans="1:2" x14ac:dyDescent="0.25">
      <c r="A1131" s="9">
        <v>155418</v>
      </c>
      <c r="B1131" s="2" t="s">
        <v>3030</v>
      </c>
    </row>
    <row r="1132" spans="1:2" x14ac:dyDescent="0.25">
      <c r="A1132" s="11">
        <v>155420</v>
      </c>
      <c r="B1132" s="12" t="s">
        <v>3030</v>
      </c>
    </row>
    <row r="1133" spans="1:2" x14ac:dyDescent="0.25">
      <c r="A1133" s="9">
        <v>155451</v>
      </c>
      <c r="B1133" s="2" t="s">
        <v>3030</v>
      </c>
    </row>
    <row r="1134" spans="1:2" x14ac:dyDescent="0.25">
      <c r="A1134" s="11">
        <v>155455</v>
      </c>
      <c r="B1134" s="12" t="s">
        <v>3030</v>
      </c>
    </row>
    <row r="1135" spans="1:2" x14ac:dyDescent="0.25">
      <c r="A1135" s="9">
        <v>155519</v>
      </c>
      <c r="B1135" s="2" t="s">
        <v>3030</v>
      </c>
    </row>
    <row r="1136" spans="1:2" x14ac:dyDescent="0.25">
      <c r="A1136" s="11">
        <v>155641</v>
      </c>
      <c r="B1136" s="12" t="s">
        <v>3030</v>
      </c>
    </row>
    <row r="1137" spans="1:2" x14ac:dyDescent="0.25">
      <c r="A1137" s="9">
        <v>155647</v>
      </c>
      <c r="B1137" s="2" t="s">
        <v>3030</v>
      </c>
    </row>
    <row r="1138" spans="1:2" x14ac:dyDescent="0.25">
      <c r="A1138" s="11">
        <v>155675</v>
      </c>
      <c r="B1138" s="12" t="s">
        <v>3030</v>
      </c>
    </row>
    <row r="1139" spans="1:2" x14ac:dyDescent="0.25">
      <c r="A1139" s="9">
        <v>155741</v>
      </c>
      <c r="B1139" s="2" t="s">
        <v>3030</v>
      </c>
    </row>
    <row r="1140" spans="1:2" x14ac:dyDescent="0.25">
      <c r="A1140" s="11">
        <v>155800</v>
      </c>
      <c r="B1140" s="12" t="s">
        <v>3030</v>
      </c>
    </row>
    <row r="1141" spans="1:2" x14ac:dyDescent="0.25">
      <c r="A1141" s="9">
        <v>155804</v>
      </c>
      <c r="B1141" s="2" t="s">
        <v>3030</v>
      </c>
    </row>
    <row r="1142" spans="1:2" x14ac:dyDescent="0.25">
      <c r="A1142" s="11">
        <v>155834</v>
      </c>
      <c r="B1142" s="12" t="s">
        <v>3030</v>
      </c>
    </row>
    <row r="1143" spans="1:2" x14ac:dyDescent="0.25">
      <c r="A1143" s="9">
        <v>155868</v>
      </c>
      <c r="B1143" s="2" t="s">
        <v>3030</v>
      </c>
    </row>
    <row r="1144" spans="1:2" x14ac:dyDescent="0.25">
      <c r="A1144" s="11">
        <v>155929</v>
      </c>
      <c r="B1144" s="12" t="s">
        <v>3030</v>
      </c>
    </row>
    <row r="1145" spans="1:2" x14ac:dyDescent="0.25">
      <c r="A1145" s="9">
        <v>155999</v>
      </c>
      <c r="B1145" s="2" t="s">
        <v>3030</v>
      </c>
    </row>
    <row r="1146" spans="1:2" x14ac:dyDescent="0.25">
      <c r="A1146" s="11">
        <v>156031</v>
      </c>
      <c r="B1146" s="12" t="s">
        <v>3030</v>
      </c>
    </row>
    <row r="1147" spans="1:2" x14ac:dyDescent="0.25">
      <c r="A1147" s="9">
        <v>156090</v>
      </c>
      <c r="B1147" s="2" t="s">
        <v>3030</v>
      </c>
    </row>
    <row r="1148" spans="1:2" x14ac:dyDescent="0.25">
      <c r="A1148" s="11">
        <v>156126</v>
      </c>
      <c r="B1148" s="12" t="s">
        <v>3030</v>
      </c>
    </row>
    <row r="1149" spans="1:2" x14ac:dyDescent="0.25">
      <c r="A1149" s="9">
        <v>156159</v>
      </c>
      <c r="B1149" s="2" t="s">
        <v>3030</v>
      </c>
    </row>
    <row r="1150" spans="1:2" x14ac:dyDescent="0.25">
      <c r="A1150" s="11">
        <v>156184</v>
      </c>
      <c r="B1150" s="12" t="s">
        <v>3030</v>
      </c>
    </row>
    <row r="1151" spans="1:2" x14ac:dyDescent="0.25">
      <c r="A1151" s="9">
        <v>156186</v>
      </c>
      <c r="B1151" s="2" t="s">
        <v>3030</v>
      </c>
    </row>
    <row r="1152" spans="1:2" x14ac:dyDescent="0.25">
      <c r="A1152" s="11">
        <v>156189</v>
      </c>
      <c r="B1152" s="12" t="s">
        <v>3030</v>
      </c>
    </row>
    <row r="1153" spans="1:2" x14ac:dyDescent="0.25">
      <c r="A1153" s="9">
        <v>156219</v>
      </c>
      <c r="B1153" s="2" t="s">
        <v>3030</v>
      </c>
    </row>
    <row r="1154" spans="1:2" x14ac:dyDescent="0.25">
      <c r="A1154" s="11">
        <v>156220</v>
      </c>
      <c r="B1154" s="12" t="s">
        <v>3030</v>
      </c>
    </row>
    <row r="1155" spans="1:2" x14ac:dyDescent="0.25">
      <c r="A1155" s="9">
        <v>156287</v>
      </c>
      <c r="B1155" s="2" t="s">
        <v>3030</v>
      </c>
    </row>
    <row r="1156" spans="1:2" x14ac:dyDescent="0.25">
      <c r="A1156" s="11">
        <v>156477</v>
      </c>
      <c r="B1156" s="12" t="s">
        <v>3030</v>
      </c>
    </row>
    <row r="1157" spans="1:2" x14ac:dyDescent="0.25">
      <c r="A1157" s="9">
        <v>156478</v>
      </c>
      <c r="B1157" s="2" t="s">
        <v>3030</v>
      </c>
    </row>
    <row r="1158" spans="1:2" x14ac:dyDescent="0.25">
      <c r="A1158" s="11">
        <v>156541</v>
      </c>
      <c r="B1158" s="12" t="s">
        <v>3030</v>
      </c>
    </row>
    <row r="1159" spans="1:2" x14ac:dyDescent="0.25">
      <c r="A1159" s="9">
        <v>156568</v>
      </c>
      <c r="B1159" s="2" t="s">
        <v>3030</v>
      </c>
    </row>
    <row r="1160" spans="1:2" x14ac:dyDescent="0.25">
      <c r="A1160" s="11">
        <v>156604</v>
      </c>
      <c r="B1160" s="12" t="s">
        <v>3030</v>
      </c>
    </row>
    <row r="1161" spans="1:2" x14ac:dyDescent="0.25">
      <c r="A1161" s="9">
        <v>156605</v>
      </c>
      <c r="B1161" s="2" t="s">
        <v>3030</v>
      </c>
    </row>
    <row r="1162" spans="1:2" x14ac:dyDescent="0.25">
      <c r="A1162" s="11">
        <v>156606</v>
      </c>
      <c r="B1162" s="12" t="s">
        <v>3030</v>
      </c>
    </row>
    <row r="1163" spans="1:2" x14ac:dyDescent="0.25">
      <c r="A1163" s="9">
        <v>156729</v>
      </c>
      <c r="B1163" s="2" t="s">
        <v>3030</v>
      </c>
    </row>
    <row r="1164" spans="1:2" x14ac:dyDescent="0.25">
      <c r="A1164" s="11">
        <v>156862</v>
      </c>
      <c r="B1164" s="12" t="s">
        <v>3030</v>
      </c>
    </row>
    <row r="1165" spans="1:2" x14ac:dyDescent="0.25">
      <c r="A1165" s="9">
        <v>156987</v>
      </c>
      <c r="B1165" s="2" t="s">
        <v>3030</v>
      </c>
    </row>
    <row r="1166" spans="1:2" x14ac:dyDescent="0.25">
      <c r="A1166" s="11">
        <v>156988</v>
      </c>
      <c r="B1166" s="12" t="s">
        <v>3030</v>
      </c>
    </row>
    <row r="1167" spans="1:2" x14ac:dyDescent="0.25">
      <c r="A1167" s="9">
        <v>157087</v>
      </c>
      <c r="B1167" s="2" t="s">
        <v>3030</v>
      </c>
    </row>
    <row r="1168" spans="1:2" x14ac:dyDescent="0.25">
      <c r="A1168" s="11">
        <v>157180</v>
      </c>
      <c r="B1168" s="12" t="s">
        <v>3030</v>
      </c>
    </row>
    <row r="1169" spans="1:2" x14ac:dyDescent="0.25">
      <c r="A1169" s="9">
        <v>157215</v>
      </c>
      <c r="B1169" s="2" t="s">
        <v>3030</v>
      </c>
    </row>
    <row r="1170" spans="1:2" x14ac:dyDescent="0.25">
      <c r="A1170" s="11">
        <v>157337</v>
      </c>
      <c r="B1170" s="12" t="s">
        <v>3030</v>
      </c>
    </row>
    <row r="1171" spans="1:2" x14ac:dyDescent="0.25">
      <c r="A1171" s="9">
        <v>157338</v>
      </c>
      <c r="B1171" s="2" t="s">
        <v>3030</v>
      </c>
    </row>
    <row r="1172" spans="1:2" x14ac:dyDescent="0.25">
      <c r="A1172" s="11">
        <v>157400</v>
      </c>
      <c r="B1172" s="12" t="s">
        <v>3030</v>
      </c>
    </row>
    <row r="1173" spans="1:2" x14ac:dyDescent="0.25">
      <c r="A1173" s="9">
        <v>157402</v>
      </c>
      <c r="B1173" s="2" t="s">
        <v>3030</v>
      </c>
    </row>
    <row r="1174" spans="1:2" x14ac:dyDescent="0.25">
      <c r="A1174" s="11">
        <v>157406</v>
      </c>
      <c r="B1174" s="12" t="s">
        <v>3030</v>
      </c>
    </row>
    <row r="1175" spans="1:2" x14ac:dyDescent="0.25">
      <c r="A1175" s="9">
        <v>157435</v>
      </c>
      <c r="B1175" s="2" t="s">
        <v>3030</v>
      </c>
    </row>
    <row r="1176" spans="1:2" x14ac:dyDescent="0.25">
      <c r="A1176" s="11">
        <v>157438</v>
      </c>
      <c r="B1176" s="12" t="s">
        <v>3030</v>
      </c>
    </row>
    <row r="1177" spans="1:2" x14ac:dyDescent="0.25">
      <c r="A1177" s="9">
        <v>157497</v>
      </c>
      <c r="B1177" s="2" t="s">
        <v>3030</v>
      </c>
    </row>
    <row r="1178" spans="1:2" x14ac:dyDescent="0.25">
      <c r="A1178" s="11">
        <v>157499</v>
      </c>
      <c r="B1178" s="12" t="s">
        <v>3030</v>
      </c>
    </row>
    <row r="1179" spans="1:2" x14ac:dyDescent="0.25">
      <c r="A1179" s="9">
        <v>157562</v>
      </c>
      <c r="B1179" s="2" t="s">
        <v>3030</v>
      </c>
    </row>
    <row r="1180" spans="1:2" x14ac:dyDescent="0.25">
      <c r="A1180" s="11">
        <v>157565</v>
      </c>
      <c r="B1180" s="12" t="s">
        <v>3030</v>
      </c>
    </row>
    <row r="1181" spans="1:2" x14ac:dyDescent="0.25">
      <c r="A1181" s="9">
        <v>157597</v>
      </c>
      <c r="B1181" s="2" t="s">
        <v>3030</v>
      </c>
    </row>
    <row r="1182" spans="1:2" x14ac:dyDescent="0.25">
      <c r="A1182" s="11">
        <v>157659</v>
      </c>
      <c r="B1182" s="12" t="s">
        <v>3030</v>
      </c>
    </row>
    <row r="1183" spans="1:2" x14ac:dyDescent="0.25">
      <c r="A1183" s="9">
        <v>157689</v>
      </c>
      <c r="B1183" s="2" t="s">
        <v>3030</v>
      </c>
    </row>
    <row r="1184" spans="1:2" x14ac:dyDescent="0.25">
      <c r="A1184" s="11">
        <v>157753</v>
      </c>
      <c r="B1184" s="12" t="s">
        <v>3030</v>
      </c>
    </row>
    <row r="1185" spans="1:2" x14ac:dyDescent="0.25">
      <c r="A1185" s="9">
        <v>157791</v>
      </c>
      <c r="B1185" s="2" t="s">
        <v>3030</v>
      </c>
    </row>
    <row r="1186" spans="1:2" x14ac:dyDescent="0.25">
      <c r="A1186" s="11">
        <v>157822</v>
      </c>
      <c r="B1186" s="12" t="s">
        <v>3030</v>
      </c>
    </row>
    <row r="1187" spans="1:2" x14ac:dyDescent="0.25">
      <c r="A1187" s="9">
        <v>157853</v>
      </c>
      <c r="B1187" s="2" t="s">
        <v>3030</v>
      </c>
    </row>
    <row r="1188" spans="1:2" x14ac:dyDescent="0.25">
      <c r="A1188" s="11">
        <v>157882</v>
      </c>
      <c r="B1188" s="12" t="s">
        <v>3030</v>
      </c>
    </row>
    <row r="1189" spans="1:2" x14ac:dyDescent="0.25">
      <c r="A1189" s="9">
        <v>157979</v>
      </c>
      <c r="B1189" s="2" t="s">
        <v>3030</v>
      </c>
    </row>
    <row r="1190" spans="1:2" x14ac:dyDescent="0.25">
      <c r="A1190" s="11">
        <v>158047</v>
      </c>
      <c r="B1190" s="12" t="s">
        <v>3030</v>
      </c>
    </row>
    <row r="1191" spans="1:2" x14ac:dyDescent="0.25">
      <c r="A1191" s="9">
        <v>158110</v>
      </c>
      <c r="B1191" s="2" t="s">
        <v>3030</v>
      </c>
    </row>
    <row r="1192" spans="1:2" x14ac:dyDescent="0.25">
      <c r="A1192" s="11">
        <v>158136</v>
      </c>
      <c r="B1192" s="12" t="s">
        <v>3030</v>
      </c>
    </row>
    <row r="1193" spans="1:2" x14ac:dyDescent="0.25">
      <c r="A1193" s="9">
        <v>158139</v>
      </c>
      <c r="B1193" s="2" t="s">
        <v>3030</v>
      </c>
    </row>
    <row r="1194" spans="1:2" x14ac:dyDescent="0.25">
      <c r="A1194" s="11">
        <v>158173</v>
      </c>
      <c r="B1194" s="12" t="s">
        <v>3030</v>
      </c>
    </row>
    <row r="1195" spans="1:2" x14ac:dyDescent="0.25">
      <c r="A1195" s="9">
        <v>158200</v>
      </c>
      <c r="B1195" s="2" t="s">
        <v>3030</v>
      </c>
    </row>
    <row r="1196" spans="1:2" x14ac:dyDescent="0.25">
      <c r="A1196" s="11">
        <v>158300</v>
      </c>
      <c r="B1196" s="12" t="s">
        <v>3030</v>
      </c>
    </row>
    <row r="1197" spans="1:2" x14ac:dyDescent="0.25">
      <c r="A1197" s="9">
        <v>158302</v>
      </c>
      <c r="B1197" s="2" t="s">
        <v>3030</v>
      </c>
    </row>
    <row r="1198" spans="1:2" x14ac:dyDescent="0.25">
      <c r="A1198" s="11">
        <v>158430</v>
      </c>
      <c r="B1198" s="12" t="s">
        <v>3030</v>
      </c>
    </row>
    <row r="1199" spans="1:2" x14ac:dyDescent="0.25">
      <c r="A1199" s="9">
        <v>158492</v>
      </c>
      <c r="B1199" s="2" t="s">
        <v>3030</v>
      </c>
    </row>
    <row r="1200" spans="1:2" x14ac:dyDescent="0.25">
      <c r="A1200" s="11">
        <v>158494</v>
      </c>
      <c r="B1200" s="12" t="s">
        <v>3030</v>
      </c>
    </row>
    <row r="1201" spans="1:2" x14ac:dyDescent="0.25">
      <c r="A1201" s="9">
        <v>158584</v>
      </c>
      <c r="B1201" s="2" t="s">
        <v>3030</v>
      </c>
    </row>
    <row r="1202" spans="1:2" x14ac:dyDescent="0.25">
      <c r="A1202" s="11">
        <v>158590</v>
      </c>
      <c r="B1202" s="12" t="s">
        <v>3030</v>
      </c>
    </row>
    <row r="1203" spans="1:2" x14ac:dyDescent="0.25">
      <c r="A1203" s="9">
        <v>158652</v>
      </c>
      <c r="B1203" s="2" t="s">
        <v>3030</v>
      </c>
    </row>
    <row r="1204" spans="1:2" x14ac:dyDescent="0.25">
      <c r="A1204" s="11">
        <v>158684</v>
      </c>
      <c r="B1204" s="12" t="s">
        <v>3030</v>
      </c>
    </row>
    <row r="1205" spans="1:2" x14ac:dyDescent="0.25">
      <c r="A1205" s="9">
        <v>158713</v>
      </c>
      <c r="B1205" s="2" t="s">
        <v>3030</v>
      </c>
    </row>
    <row r="1206" spans="1:2" x14ac:dyDescent="0.25">
      <c r="A1206" s="11">
        <v>158875</v>
      </c>
      <c r="B1206" s="12" t="s">
        <v>3030</v>
      </c>
    </row>
    <row r="1207" spans="1:2" x14ac:dyDescent="0.25">
      <c r="A1207" s="9">
        <v>158878</v>
      </c>
      <c r="B1207" s="2" t="s">
        <v>3030</v>
      </c>
    </row>
    <row r="1208" spans="1:2" x14ac:dyDescent="0.25">
      <c r="A1208" s="11">
        <v>158908</v>
      </c>
      <c r="B1208" s="12" t="s">
        <v>3030</v>
      </c>
    </row>
    <row r="1209" spans="1:2" x14ac:dyDescent="0.25">
      <c r="A1209" s="9">
        <v>158968</v>
      </c>
      <c r="B1209" s="2" t="s">
        <v>3030</v>
      </c>
    </row>
    <row r="1210" spans="1:2" x14ac:dyDescent="0.25">
      <c r="A1210" s="11">
        <v>159034</v>
      </c>
      <c r="B1210" s="12" t="s">
        <v>3030</v>
      </c>
    </row>
    <row r="1211" spans="1:2" x14ac:dyDescent="0.25">
      <c r="A1211" s="9">
        <v>159068</v>
      </c>
      <c r="B1211" s="2" t="s">
        <v>3030</v>
      </c>
    </row>
    <row r="1212" spans="1:2" x14ac:dyDescent="0.25">
      <c r="A1212" s="11">
        <v>159099</v>
      </c>
      <c r="B1212" s="12" t="s">
        <v>3030</v>
      </c>
    </row>
    <row r="1213" spans="1:2" x14ac:dyDescent="0.25">
      <c r="A1213" s="9">
        <v>159103</v>
      </c>
      <c r="B1213" s="2" t="s">
        <v>3030</v>
      </c>
    </row>
    <row r="1214" spans="1:2" x14ac:dyDescent="0.25">
      <c r="A1214" s="11">
        <v>159196</v>
      </c>
      <c r="B1214" s="12" t="s">
        <v>3030</v>
      </c>
    </row>
    <row r="1215" spans="1:2" x14ac:dyDescent="0.25">
      <c r="A1215" s="9">
        <v>159292</v>
      </c>
      <c r="B1215" s="2" t="s">
        <v>3030</v>
      </c>
    </row>
    <row r="1216" spans="1:2" x14ac:dyDescent="0.25">
      <c r="A1216" s="11">
        <v>159387</v>
      </c>
      <c r="B1216" s="12" t="s">
        <v>3030</v>
      </c>
    </row>
    <row r="1217" spans="1:2" x14ac:dyDescent="0.25">
      <c r="A1217" s="9">
        <v>159484</v>
      </c>
      <c r="B1217" s="2" t="s">
        <v>3030</v>
      </c>
    </row>
    <row r="1218" spans="1:2" x14ac:dyDescent="0.25">
      <c r="A1218" s="11">
        <v>159640</v>
      </c>
      <c r="B1218" s="12" t="s">
        <v>3030</v>
      </c>
    </row>
    <row r="1219" spans="1:2" x14ac:dyDescent="0.25">
      <c r="A1219" s="9">
        <v>159646</v>
      </c>
      <c r="B1219" s="2" t="s">
        <v>3030</v>
      </c>
    </row>
    <row r="1220" spans="1:2" x14ac:dyDescent="0.25">
      <c r="A1220" s="11">
        <v>159838</v>
      </c>
      <c r="B1220" s="12" t="s">
        <v>3030</v>
      </c>
    </row>
    <row r="1221" spans="1:2" x14ac:dyDescent="0.25">
      <c r="A1221" s="9">
        <v>159866</v>
      </c>
      <c r="B1221" s="2" t="s">
        <v>3030</v>
      </c>
    </row>
    <row r="1222" spans="1:2" x14ac:dyDescent="0.25">
      <c r="A1222" s="11">
        <v>159992</v>
      </c>
      <c r="B1222" s="12" t="s">
        <v>3030</v>
      </c>
    </row>
    <row r="1223" spans="1:2" x14ac:dyDescent="0.25">
      <c r="A1223" s="9">
        <v>159997</v>
      </c>
      <c r="B1223" s="2" t="s">
        <v>3030</v>
      </c>
    </row>
    <row r="1224" spans="1:2" x14ac:dyDescent="0.25">
      <c r="A1224" s="11">
        <v>160025</v>
      </c>
      <c r="B1224" s="12" t="s">
        <v>3030</v>
      </c>
    </row>
    <row r="1225" spans="1:2" x14ac:dyDescent="0.25">
      <c r="A1225" s="9">
        <v>160095</v>
      </c>
      <c r="B1225" s="2" t="s">
        <v>3030</v>
      </c>
    </row>
    <row r="1226" spans="1:2" x14ac:dyDescent="0.25">
      <c r="A1226" s="11">
        <v>160127</v>
      </c>
      <c r="B1226" s="12" t="s">
        <v>3030</v>
      </c>
    </row>
    <row r="1227" spans="1:2" x14ac:dyDescent="0.25">
      <c r="A1227" s="9">
        <v>160188</v>
      </c>
      <c r="B1227" s="2" t="s">
        <v>3030</v>
      </c>
    </row>
    <row r="1228" spans="1:2" x14ac:dyDescent="0.25">
      <c r="A1228" s="11">
        <v>160218</v>
      </c>
      <c r="B1228" s="12" t="s">
        <v>3030</v>
      </c>
    </row>
    <row r="1229" spans="1:2" x14ac:dyDescent="0.25">
      <c r="A1229" s="9">
        <v>160315</v>
      </c>
      <c r="B1229" s="2" t="s">
        <v>3030</v>
      </c>
    </row>
    <row r="1230" spans="1:2" x14ac:dyDescent="0.25">
      <c r="A1230" s="11">
        <v>160348</v>
      </c>
      <c r="B1230" s="12" t="s">
        <v>3030</v>
      </c>
    </row>
    <row r="1231" spans="1:2" x14ac:dyDescent="0.25">
      <c r="A1231" s="9">
        <v>160380</v>
      </c>
      <c r="B1231" s="2" t="s">
        <v>3030</v>
      </c>
    </row>
    <row r="1232" spans="1:2" x14ac:dyDescent="0.25">
      <c r="A1232" s="11">
        <v>160414</v>
      </c>
      <c r="B1232" s="12" t="s">
        <v>3030</v>
      </c>
    </row>
    <row r="1233" spans="1:2" x14ac:dyDescent="0.25">
      <c r="A1233" s="9">
        <v>160441</v>
      </c>
      <c r="B1233" s="2" t="s">
        <v>3030</v>
      </c>
    </row>
    <row r="1234" spans="1:2" x14ac:dyDescent="0.25">
      <c r="A1234" s="11">
        <v>160447</v>
      </c>
      <c r="B1234" s="12" t="s">
        <v>3030</v>
      </c>
    </row>
    <row r="1235" spans="1:2" x14ac:dyDescent="0.25">
      <c r="A1235" s="9">
        <v>160543</v>
      </c>
      <c r="B1235" s="2" t="s">
        <v>3030</v>
      </c>
    </row>
    <row r="1236" spans="1:2" x14ac:dyDescent="0.25">
      <c r="A1236" s="11">
        <v>160667</v>
      </c>
      <c r="B1236" s="12" t="s">
        <v>3030</v>
      </c>
    </row>
    <row r="1237" spans="1:2" x14ac:dyDescent="0.25">
      <c r="A1237" s="9">
        <v>160668</v>
      </c>
      <c r="B1237" s="2" t="s">
        <v>3030</v>
      </c>
    </row>
    <row r="1238" spans="1:2" x14ac:dyDescent="0.25">
      <c r="A1238" s="11">
        <v>160734</v>
      </c>
      <c r="B1238" s="12" t="s">
        <v>3030</v>
      </c>
    </row>
    <row r="1239" spans="1:2" x14ac:dyDescent="0.25">
      <c r="A1239" s="9">
        <v>160762</v>
      </c>
      <c r="B1239" s="2" t="s">
        <v>3030</v>
      </c>
    </row>
    <row r="1240" spans="1:2" x14ac:dyDescent="0.25">
      <c r="A1240" s="11">
        <v>160825</v>
      </c>
      <c r="B1240" s="12" t="s">
        <v>3030</v>
      </c>
    </row>
    <row r="1241" spans="1:2" x14ac:dyDescent="0.25">
      <c r="A1241" s="9">
        <v>160860</v>
      </c>
      <c r="B1241" s="2" t="s">
        <v>3030</v>
      </c>
    </row>
    <row r="1242" spans="1:2" x14ac:dyDescent="0.25">
      <c r="A1242" s="11">
        <v>160861</v>
      </c>
      <c r="B1242" s="12" t="s">
        <v>3030</v>
      </c>
    </row>
    <row r="1243" spans="1:2" x14ac:dyDescent="0.25">
      <c r="A1243" s="9">
        <v>160891</v>
      </c>
      <c r="B1243" s="2" t="s">
        <v>3030</v>
      </c>
    </row>
    <row r="1244" spans="1:2" x14ac:dyDescent="0.25">
      <c r="A1244" s="11">
        <v>160924</v>
      </c>
      <c r="B1244" s="12" t="s">
        <v>3030</v>
      </c>
    </row>
    <row r="1245" spans="1:2" x14ac:dyDescent="0.25">
      <c r="A1245" s="9">
        <v>161080</v>
      </c>
      <c r="B1245" s="2" t="s">
        <v>3030</v>
      </c>
    </row>
    <row r="1246" spans="1:2" x14ac:dyDescent="0.25">
      <c r="A1246" s="11">
        <v>161087</v>
      </c>
      <c r="B1246" s="12" t="s">
        <v>3030</v>
      </c>
    </row>
    <row r="1247" spans="1:2" x14ac:dyDescent="0.25">
      <c r="A1247" s="9">
        <v>161210</v>
      </c>
      <c r="B1247" s="2" t="s">
        <v>3030</v>
      </c>
    </row>
    <row r="1248" spans="1:2" x14ac:dyDescent="0.25">
      <c r="A1248" s="11">
        <v>161212</v>
      </c>
      <c r="B1248" s="12" t="s">
        <v>3030</v>
      </c>
    </row>
    <row r="1249" spans="1:2" x14ac:dyDescent="0.25">
      <c r="A1249" s="9">
        <v>161304</v>
      </c>
      <c r="B1249" s="2" t="s">
        <v>3030</v>
      </c>
    </row>
    <row r="1250" spans="1:2" x14ac:dyDescent="0.25">
      <c r="A1250" s="11">
        <v>161310</v>
      </c>
      <c r="B1250" s="12" t="s">
        <v>3030</v>
      </c>
    </row>
    <row r="1251" spans="1:2" x14ac:dyDescent="0.25">
      <c r="A1251" s="9">
        <v>161340</v>
      </c>
      <c r="B1251" s="2" t="s">
        <v>3030</v>
      </c>
    </row>
    <row r="1252" spans="1:2" x14ac:dyDescent="0.25">
      <c r="A1252" s="11">
        <v>161369</v>
      </c>
      <c r="B1252" s="12" t="s">
        <v>3030</v>
      </c>
    </row>
    <row r="1253" spans="1:2" x14ac:dyDescent="0.25">
      <c r="A1253" s="9">
        <v>161437</v>
      </c>
      <c r="B1253" s="2" t="s">
        <v>3030</v>
      </c>
    </row>
    <row r="1254" spans="1:2" x14ac:dyDescent="0.25">
      <c r="A1254" s="11">
        <v>161466</v>
      </c>
      <c r="B1254" s="12" t="s">
        <v>3030</v>
      </c>
    </row>
    <row r="1255" spans="1:2" x14ac:dyDescent="0.25">
      <c r="A1255" s="9">
        <v>161531</v>
      </c>
      <c r="B1255" s="2" t="s">
        <v>3030</v>
      </c>
    </row>
    <row r="1256" spans="1:2" x14ac:dyDescent="0.25">
      <c r="A1256" s="11">
        <v>161599</v>
      </c>
      <c r="B1256" s="12" t="s">
        <v>3030</v>
      </c>
    </row>
    <row r="1257" spans="1:2" x14ac:dyDescent="0.25">
      <c r="A1257" s="9">
        <v>161657</v>
      </c>
      <c r="B1257" s="2" t="s">
        <v>3030</v>
      </c>
    </row>
    <row r="1258" spans="1:2" x14ac:dyDescent="0.25">
      <c r="A1258" s="11">
        <v>161661</v>
      </c>
      <c r="B1258" s="12" t="s">
        <v>3030</v>
      </c>
    </row>
    <row r="1259" spans="1:2" x14ac:dyDescent="0.25">
      <c r="A1259" s="9">
        <v>161693</v>
      </c>
      <c r="B1259" s="2" t="s">
        <v>3030</v>
      </c>
    </row>
    <row r="1260" spans="1:2" x14ac:dyDescent="0.25">
      <c r="A1260" s="11">
        <v>161786</v>
      </c>
      <c r="B1260" s="12" t="s">
        <v>3030</v>
      </c>
    </row>
    <row r="1261" spans="1:2" x14ac:dyDescent="0.25">
      <c r="A1261" s="9">
        <v>161791</v>
      </c>
      <c r="B1261" s="2" t="s">
        <v>3030</v>
      </c>
    </row>
    <row r="1262" spans="1:2" x14ac:dyDescent="0.25">
      <c r="A1262" s="11">
        <v>161848</v>
      </c>
      <c r="B1262" s="12" t="s">
        <v>3030</v>
      </c>
    </row>
    <row r="1263" spans="1:2" x14ac:dyDescent="0.25">
      <c r="A1263" s="9">
        <v>161917</v>
      </c>
      <c r="B1263" s="2" t="s">
        <v>3030</v>
      </c>
    </row>
    <row r="1264" spans="1:2" x14ac:dyDescent="0.25">
      <c r="A1264" s="11">
        <v>161944</v>
      </c>
      <c r="B1264" s="12" t="s">
        <v>3030</v>
      </c>
    </row>
    <row r="1265" spans="1:2" x14ac:dyDescent="0.25">
      <c r="A1265" s="9">
        <v>161948</v>
      </c>
      <c r="B1265" s="2" t="s">
        <v>3030</v>
      </c>
    </row>
    <row r="1266" spans="1:2" x14ac:dyDescent="0.25">
      <c r="A1266" s="11">
        <v>161950</v>
      </c>
      <c r="B1266" s="12" t="s">
        <v>3030</v>
      </c>
    </row>
    <row r="1267" spans="1:2" x14ac:dyDescent="0.25">
      <c r="A1267" s="9">
        <v>162043</v>
      </c>
      <c r="B1267" s="2" t="s">
        <v>3030</v>
      </c>
    </row>
    <row r="1268" spans="1:2" x14ac:dyDescent="0.25">
      <c r="A1268" s="11">
        <v>162078</v>
      </c>
      <c r="B1268" s="12" t="s">
        <v>3030</v>
      </c>
    </row>
    <row r="1269" spans="1:2" x14ac:dyDescent="0.25">
      <c r="A1269" s="9">
        <v>162235</v>
      </c>
      <c r="B1269" s="2" t="s">
        <v>3030</v>
      </c>
    </row>
    <row r="1270" spans="1:2" x14ac:dyDescent="0.25">
      <c r="A1270" s="11">
        <v>162238</v>
      </c>
      <c r="B1270" s="12" t="s">
        <v>3030</v>
      </c>
    </row>
    <row r="1271" spans="1:2" x14ac:dyDescent="0.25">
      <c r="A1271" s="9">
        <v>162265</v>
      </c>
      <c r="B1271" s="2" t="s">
        <v>3030</v>
      </c>
    </row>
    <row r="1272" spans="1:2" x14ac:dyDescent="0.25">
      <c r="A1272" s="11">
        <v>162266</v>
      </c>
      <c r="B1272" s="12" t="s">
        <v>3030</v>
      </c>
    </row>
    <row r="1273" spans="1:2" x14ac:dyDescent="0.25">
      <c r="A1273" s="9">
        <v>162330</v>
      </c>
      <c r="B1273" s="2" t="s">
        <v>3030</v>
      </c>
    </row>
    <row r="1274" spans="1:2" x14ac:dyDescent="0.25">
      <c r="A1274" s="11">
        <v>162331</v>
      </c>
      <c r="B1274" s="12" t="s">
        <v>3030</v>
      </c>
    </row>
    <row r="1275" spans="1:2" x14ac:dyDescent="0.25">
      <c r="A1275" s="9">
        <v>162335</v>
      </c>
      <c r="B1275" s="2" t="s">
        <v>3030</v>
      </c>
    </row>
    <row r="1276" spans="1:2" x14ac:dyDescent="0.25">
      <c r="A1276" s="11">
        <v>162586</v>
      </c>
      <c r="B1276" s="12" t="s">
        <v>3030</v>
      </c>
    </row>
    <row r="1277" spans="1:2" x14ac:dyDescent="0.25">
      <c r="A1277" s="9">
        <v>162590</v>
      </c>
      <c r="B1277" s="2" t="s">
        <v>3030</v>
      </c>
    </row>
    <row r="1278" spans="1:2" x14ac:dyDescent="0.25">
      <c r="A1278" s="11">
        <v>162650</v>
      </c>
      <c r="B1278" s="12" t="s">
        <v>3030</v>
      </c>
    </row>
    <row r="1279" spans="1:2" x14ac:dyDescent="0.25">
      <c r="A1279" s="9">
        <v>162654</v>
      </c>
      <c r="B1279" s="2" t="s">
        <v>3030</v>
      </c>
    </row>
    <row r="1280" spans="1:2" x14ac:dyDescent="0.25">
      <c r="A1280" s="11">
        <v>162655</v>
      </c>
      <c r="B1280" s="12" t="s">
        <v>3030</v>
      </c>
    </row>
    <row r="1281" spans="1:2" x14ac:dyDescent="0.25">
      <c r="A1281" s="9">
        <v>162683</v>
      </c>
      <c r="B1281" s="2" t="s">
        <v>3030</v>
      </c>
    </row>
    <row r="1282" spans="1:2" x14ac:dyDescent="0.25">
      <c r="A1282" s="11">
        <v>162744</v>
      </c>
      <c r="B1282" s="12" t="s">
        <v>3030</v>
      </c>
    </row>
    <row r="1283" spans="1:2" x14ac:dyDescent="0.25">
      <c r="A1283" s="9">
        <v>162745</v>
      </c>
      <c r="B1283" s="2" t="s">
        <v>3030</v>
      </c>
    </row>
    <row r="1284" spans="1:2" x14ac:dyDescent="0.25">
      <c r="A1284" s="11">
        <v>162812</v>
      </c>
      <c r="B1284" s="12" t="s">
        <v>3030</v>
      </c>
    </row>
    <row r="1285" spans="1:2" x14ac:dyDescent="0.25">
      <c r="A1285" s="9">
        <v>162937</v>
      </c>
      <c r="B1285" s="2" t="s">
        <v>3030</v>
      </c>
    </row>
    <row r="1286" spans="1:2" x14ac:dyDescent="0.25">
      <c r="A1286" s="11">
        <v>162943</v>
      </c>
      <c r="B1286" s="12" t="s">
        <v>3030</v>
      </c>
    </row>
    <row r="1287" spans="1:2" x14ac:dyDescent="0.25">
      <c r="A1287" s="9">
        <v>163005</v>
      </c>
      <c r="B1287" s="2" t="s">
        <v>3030</v>
      </c>
    </row>
    <row r="1288" spans="1:2" x14ac:dyDescent="0.25">
      <c r="A1288" s="11">
        <v>163006</v>
      </c>
      <c r="B1288" s="12" t="s">
        <v>3030</v>
      </c>
    </row>
    <row r="1289" spans="1:2" x14ac:dyDescent="0.25">
      <c r="A1289" s="9">
        <v>163101</v>
      </c>
      <c r="B1289" s="2" t="s">
        <v>3030</v>
      </c>
    </row>
    <row r="1290" spans="1:2" x14ac:dyDescent="0.25">
      <c r="A1290" s="11">
        <v>163102</v>
      </c>
      <c r="B1290" s="12" t="s">
        <v>3030</v>
      </c>
    </row>
    <row r="1291" spans="1:2" x14ac:dyDescent="0.25">
      <c r="A1291" s="9">
        <v>163131</v>
      </c>
      <c r="B1291" s="2" t="s">
        <v>3030</v>
      </c>
    </row>
    <row r="1292" spans="1:2" x14ac:dyDescent="0.25">
      <c r="A1292" s="11">
        <v>163193</v>
      </c>
      <c r="B1292" s="12" t="s">
        <v>3030</v>
      </c>
    </row>
    <row r="1293" spans="1:2" x14ac:dyDescent="0.25">
      <c r="A1293" s="9">
        <v>163259</v>
      </c>
      <c r="B1293" s="2" t="s">
        <v>3030</v>
      </c>
    </row>
    <row r="1294" spans="1:2" x14ac:dyDescent="0.25">
      <c r="A1294" s="11">
        <v>163261</v>
      </c>
      <c r="B1294" s="12" t="s">
        <v>3030</v>
      </c>
    </row>
    <row r="1295" spans="1:2" x14ac:dyDescent="0.25">
      <c r="A1295" s="9">
        <v>163357</v>
      </c>
      <c r="B1295" s="2" t="s">
        <v>3030</v>
      </c>
    </row>
    <row r="1296" spans="1:2" x14ac:dyDescent="0.25">
      <c r="A1296" s="11">
        <v>163518</v>
      </c>
      <c r="B1296" s="12" t="s">
        <v>3030</v>
      </c>
    </row>
    <row r="1297" spans="1:2" x14ac:dyDescent="0.25">
      <c r="A1297" s="9">
        <v>163519</v>
      </c>
      <c r="B1297" s="2" t="s">
        <v>3030</v>
      </c>
    </row>
    <row r="1298" spans="1:2" x14ac:dyDescent="0.25">
      <c r="A1298" s="11">
        <v>163544</v>
      </c>
      <c r="B1298" s="12" t="s">
        <v>3030</v>
      </c>
    </row>
    <row r="1299" spans="1:2" x14ac:dyDescent="0.25">
      <c r="A1299" s="9">
        <v>163608</v>
      </c>
      <c r="B1299" s="2" t="s">
        <v>3030</v>
      </c>
    </row>
    <row r="1300" spans="1:2" x14ac:dyDescent="0.25">
      <c r="A1300" s="11">
        <v>163647</v>
      </c>
      <c r="B1300" s="12" t="s">
        <v>3030</v>
      </c>
    </row>
    <row r="1301" spans="1:2" x14ac:dyDescent="0.25">
      <c r="A1301" s="9">
        <v>163673</v>
      </c>
      <c r="B1301" s="2" t="s">
        <v>3030</v>
      </c>
    </row>
    <row r="1302" spans="1:2" x14ac:dyDescent="0.25">
      <c r="A1302" s="11">
        <v>163833</v>
      </c>
      <c r="B1302" s="12" t="s">
        <v>3030</v>
      </c>
    </row>
    <row r="1303" spans="1:2" x14ac:dyDescent="0.25">
      <c r="A1303" s="9">
        <v>163839</v>
      </c>
      <c r="B1303" s="2" t="s">
        <v>3030</v>
      </c>
    </row>
    <row r="1304" spans="1:2" x14ac:dyDescent="0.25">
      <c r="A1304" s="11">
        <v>163902</v>
      </c>
      <c r="B1304" s="12" t="s">
        <v>3030</v>
      </c>
    </row>
    <row r="1305" spans="1:2" x14ac:dyDescent="0.25">
      <c r="A1305" s="9">
        <v>163933</v>
      </c>
      <c r="B1305" s="2" t="s">
        <v>3030</v>
      </c>
    </row>
    <row r="1306" spans="1:2" x14ac:dyDescent="0.25">
      <c r="A1306" s="11">
        <v>164152</v>
      </c>
      <c r="B1306" s="12" t="s">
        <v>3030</v>
      </c>
    </row>
    <row r="1307" spans="1:2" x14ac:dyDescent="0.25">
      <c r="A1307" s="9">
        <v>164184</v>
      </c>
      <c r="B1307" s="2" t="s">
        <v>3030</v>
      </c>
    </row>
    <row r="1308" spans="1:2" x14ac:dyDescent="0.25">
      <c r="A1308" s="11">
        <v>164187</v>
      </c>
      <c r="B1308" s="12" t="s">
        <v>3030</v>
      </c>
    </row>
    <row r="1309" spans="1:2" x14ac:dyDescent="0.25">
      <c r="A1309" s="9">
        <v>164216</v>
      </c>
      <c r="B1309" s="2" t="s">
        <v>3030</v>
      </c>
    </row>
    <row r="1310" spans="1:2" x14ac:dyDescent="0.25">
      <c r="A1310" s="11">
        <v>164254</v>
      </c>
      <c r="B1310" s="12" t="s">
        <v>3030</v>
      </c>
    </row>
    <row r="1311" spans="1:2" x14ac:dyDescent="0.25">
      <c r="A1311" s="9">
        <v>164282</v>
      </c>
      <c r="B1311" s="2" t="s">
        <v>3030</v>
      </c>
    </row>
    <row r="1312" spans="1:2" x14ac:dyDescent="0.25">
      <c r="A1312" s="11">
        <v>164345</v>
      </c>
      <c r="B1312" s="12" t="s">
        <v>3030</v>
      </c>
    </row>
    <row r="1313" spans="1:2" x14ac:dyDescent="0.25">
      <c r="A1313" s="9">
        <v>164412</v>
      </c>
      <c r="B1313" s="2" t="s">
        <v>3030</v>
      </c>
    </row>
    <row r="1314" spans="1:2" x14ac:dyDescent="0.25">
      <c r="A1314" s="11">
        <v>164504</v>
      </c>
      <c r="B1314" s="12" t="s">
        <v>3030</v>
      </c>
    </row>
    <row r="1315" spans="1:2" x14ac:dyDescent="0.25">
      <c r="A1315" s="9">
        <v>164606</v>
      </c>
      <c r="B1315" s="2" t="s">
        <v>3030</v>
      </c>
    </row>
    <row r="1316" spans="1:2" x14ac:dyDescent="0.25">
      <c r="A1316" s="11">
        <v>164728</v>
      </c>
      <c r="B1316" s="12" t="s">
        <v>3030</v>
      </c>
    </row>
    <row r="1317" spans="1:2" x14ac:dyDescent="0.25">
      <c r="A1317" s="9">
        <v>164888</v>
      </c>
      <c r="B1317" s="2" t="s">
        <v>3030</v>
      </c>
    </row>
    <row r="1318" spans="1:2" x14ac:dyDescent="0.25">
      <c r="A1318" s="11">
        <v>164895</v>
      </c>
      <c r="B1318" s="12" t="s">
        <v>3030</v>
      </c>
    </row>
    <row r="1319" spans="1:2" x14ac:dyDescent="0.25">
      <c r="A1319" s="9">
        <v>164926</v>
      </c>
      <c r="B1319" s="2" t="s">
        <v>3030</v>
      </c>
    </row>
    <row r="1320" spans="1:2" x14ac:dyDescent="0.25">
      <c r="A1320" s="11">
        <v>165151</v>
      </c>
      <c r="B1320" s="12" t="s">
        <v>3030</v>
      </c>
    </row>
    <row r="1321" spans="1:2" x14ac:dyDescent="0.25">
      <c r="A1321" s="9">
        <v>165209</v>
      </c>
      <c r="B1321" s="2" t="s">
        <v>3030</v>
      </c>
    </row>
    <row r="1322" spans="1:2" x14ac:dyDescent="0.25">
      <c r="A1322" s="11">
        <v>165243</v>
      </c>
      <c r="B1322" s="12" t="s">
        <v>3030</v>
      </c>
    </row>
    <row r="1323" spans="1:2" x14ac:dyDescent="0.25">
      <c r="A1323" s="9">
        <v>165403</v>
      </c>
      <c r="B1323" s="2" t="s">
        <v>3030</v>
      </c>
    </row>
    <row r="1324" spans="1:2" x14ac:dyDescent="0.25">
      <c r="A1324" s="11">
        <v>165436</v>
      </c>
      <c r="B1324" s="12" t="s">
        <v>3030</v>
      </c>
    </row>
    <row r="1325" spans="1:2" x14ac:dyDescent="0.25">
      <c r="A1325" s="9">
        <v>165437</v>
      </c>
      <c r="B1325" s="2" t="s">
        <v>3030</v>
      </c>
    </row>
    <row r="1326" spans="1:2" x14ac:dyDescent="0.25">
      <c r="A1326" s="11">
        <v>165465</v>
      </c>
      <c r="B1326" s="12" t="s">
        <v>3030</v>
      </c>
    </row>
    <row r="1327" spans="1:2" x14ac:dyDescent="0.25">
      <c r="A1327" s="9">
        <v>165691</v>
      </c>
      <c r="B1327" s="2" t="s">
        <v>3030</v>
      </c>
    </row>
    <row r="1328" spans="1:2" x14ac:dyDescent="0.25">
      <c r="A1328" s="11">
        <v>165693</v>
      </c>
      <c r="B1328" s="12" t="s">
        <v>3030</v>
      </c>
    </row>
    <row r="1329" spans="1:2" x14ac:dyDescent="0.25">
      <c r="A1329" s="9">
        <v>165820</v>
      </c>
      <c r="B1329" s="2" t="s">
        <v>3030</v>
      </c>
    </row>
    <row r="1330" spans="1:2" x14ac:dyDescent="0.25">
      <c r="A1330" s="11">
        <v>165823</v>
      </c>
      <c r="B1330" s="12" t="s">
        <v>3030</v>
      </c>
    </row>
    <row r="1331" spans="1:2" x14ac:dyDescent="0.25">
      <c r="A1331" s="9">
        <v>165848</v>
      </c>
      <c r="B1331" s="2" t="s">
        <v>3030</v>
      </c>
    </row>
    <row r="1332" spans="1:2" x14ac:dyDescent="0.25">
      <c r="A1332" s="11">
        <v>165852</v>
      </c>
      <c r="B1332" s="12" t="s">
        <v>3030</v>
      </c>
    </row>
    <row r="1333" spans="1:2" x14ac:dyDescent="0.25">
      <c r="A1333" s="9">
        <v>165944</v>
      </c>
      <c r="B1333" s="2" t="s">
        <v>3030</v>
      </c>
    </row>
    <row r="1334" spans="1:2" x14ac:dyDescent="0.25">
      <c r="A1334" s="11">
        <v>165951</v>
      </c>
      <c r="B1334" s="12" t="s">
        <v>3030</v>
      </c>
    </row>
    <row r="1335" spans="1:2" x14ac:dyDescent="0.25">
      <c r="A1335" s="9">
        <v>166137</v>
      </c>
      <c r="B1335" s="2" t="s">
        <v>3030</v>
      </c>
    </row>
    <row r="1336" spans="1:2" x14ac:dyDescent="0.25">
      <c r="A1336" s="11">
        <v>166138</v>
      </c>
      <c r="B1336" s="12" t="s">
        <v>3030</v>
      </c>
    </row>
    <row r="1337" spans="1:2" x14ac:dyDescent="0.25">
      <c r="A1337" s="9">
        <v>166170</v>
      </c>
      <c r="B1337" s="2" t="s">
        <v>3030</v>
      </c>
    </row>
    <row r="1338" spans="1:2" x14ac:dyDescent="0.25">
      <c r="A1338" s="11">
        <v>166200</v>
      </c>
      <c r="B1338" s="12" t="s">
        <v>3030</v>
      </c>
    </row>
    <row r="1339" spans="1:2" x14ac:dyDescent="0.25">
      <c r="A1339" s="9">
        <v>166203</v>
      </c>
      <c r="B1339" s="2" t="s">
        <v>3030</v>
      </c>
    </row>
    <row r="1340" spans="1:2" x14ac:dyDescent="0.25">
      <c r="A1340" s="11">
        <v>166296</v>
      </c>
      <c r="B1340" s="12" t="s">
        <v>3030</v>
      </c>
    </row>
    <row r="1341" spans="1:2" x14ac:dyDescent="0.25">
      <c r="A1341" s="9">
        <v>166302</v>
      </c>
      <c r="B1341" s="2" t="s">
        <v>3030</v>
      </c>
    </row>
    <row r="1342" spans="1:2" x14ac:dyDescent="0.25">
      <c r="A1342" s="11">
        <v>166329</v>
      </c>
      <c r="B1342" s="12" t="s">
        <v>3030</v>
      </c>
    </row>
    <row r="1343" spans="1:2" x14ac:dyDescent="0.25">
      <c r="A1343" s="9">
        <v>166330</v>
      </c>
      <c r="B1343" s="2" t="s">
        <v>3030</v>
      </c>
    </row>
    <row r="1344" spans="1:2" x14ac:dyDescent="0.25">
      <c r="A1344" s="11">
        <v>166332</v>
      </c>
      <c r="B1344" s="12" t="s">
        <v>3030</v>
      </c>
    </row>
    <row r="1345" spans="1:2" x14ac:dyDescent="0.25">
      <c r="A1345" s="9">
        <v>166360</v>
      </c>
      <c r="B1345" s="2" t="s">
        <v>3030</v>
      </c>
    </row>
    <row r="1346" spans="1:2" x14ac:dyDescent="0.25">
      <c r="A1346" s="11">
        <v>166363</v>
      </c>
      <c r="B1346" s="12" t="s">
        <v>3030</v>
      </c>
    </row>
    <row r="1347" spans="1:2" x14ac:dyDescent="0.25">
      <c r="A1347" s="9">
        <v>166392</v>
      </c>
      <c r="B1347" s="2" t="s">
        <v>3030</v>
      </c>
    </row>
    <row r="1348" spans="1:2" x14ac:dyDescent="0.25">
      <c r="A1348" s="11">
        <v>166398</v>
      </c>
      <c r="B1348" s="12" t="s">
        <v>3030</v>
      </c>
    </row>
    <row r="1349" spans="1:2" x14ac:dyDescent="0.25">
      <c r="A1349" s="9">
        <v>166493</v>
      </c>
      <c r="B1349" s="2" t="s">
        <v>3030</v>
      </c>
    </row>
    <row r="1350" spans="1:2" x14ac:dyDescent="0.25">
      <c r="A1350" s="11">
        <v>166686</v>
      </c>
      <c r="B1350" s="12" t="s">
        <v>3030</v>
      </c>
    </row>
    <row r="1351" spans="1:2" x14ac:dyDescent="0.25">
      <c r="A1351" s="9">
        <v>166779</v>
      </c>
      <c r="B1351" s="2" t="s">
        <v>3030</v>
      </c>
    </row>
    <row r="1352" spans="1:2" x14ac:dyDescent="0.25">
      <c r="A1352" s="11">
        <v>166906</v>
      </c>
      <c r="B1352" s="12" t="s">
        <v>3030</v>
      </c>
    </row>
    <row r="1353" spans="1:2" x14ac:dyDescent="0.25">
      <c r="A1353" s="9">
        <v>166940</v>
      </c>
      <c r="B1353" s="2" t="s">
        <v>3030</v>
      </c>
    </row>
    <row r="1354" spans="1:2" x14ac:dyDescent="0.25">
      <c r="A1354" s="11">
        <v>166972</v>
      </c>
      <c r="B1354" s="12" t="s">
        <v>3030</v>
      </c>
    </row>
    <row r="1355" spans="1:2" x14ac:dyDescent="0.25">
      <c r="A1355" s="9">
        <v>167000</v>
      </c>
      <c r="B1355" s="2" t="s">
        <v>3030</v>
      </c>
    </row>
    <row r="1356" spans="1:2" x14ac:dyDescent="0.25">
      <c r="A1356" s="11">
        <v>167036</v>
      </c>
      <c r="B1356" s="12" t="s">
        <v>3030</v>
      </c>
    </row>
    <row r="1357" spans="1:2" x14ac:dyDescent="0.25">
      <c r="A1357" s="9">
        <v>167197</v>
      </c>
      <c r="B1357" s="2" t="s">
        <v>3030</v>
      </c>
    </row>
    <row r="1358" spans="1:2" x14ac:dyDescent="0.25">
      <c r="A1358" s="11">
        <v>167256</v>
      </c>
      <c r="B1358" s="12" t="s">
        <v>3030</v>
      </c>
    </row>
    <row r="1359" spans="1:2" x14ac:dyDescent="0.25">
      <c r="A1359" s="9">
        <v>167322</v>
      </c>
      <c r="B1359" s="2" t="s">
        <v>3030</v>
      </c>
    </row>
    <row r="1360" spans="1:2" x14ac:dyDescent="0.25">
      <c r="A1360" s="11">
        <v>167325</v>
      </c>
      <c r="B1360" s="12" t="s">
        <v>3030</v>
      </c>
    </row>
    <row r="1361" spans="1:2" x14ac:dyDescent="0.25">
      <c r="A1361" s="9">
        <v>167352</v>
      </c>
      <c r="B1361" s="2" t="s">
        <v>3030</v>
      </c>
    </row>
    <row r="1362" spans="1:2" x14ac:dyDescent="0.25">
      <c r="A1362" s="11">
        <v>167391</v>
      </c>
      <c r="B1362" s="12" t="s">
        <v>3030</v>
      </c>
    </row>
    <row r="1363" spans="1:2" x14ac:dyDescent="0.25">
      <c r="A1363" s="9">
        <v>167452</v>
      </c>
      <c r="B1363" s="2" t="s">
        <v>3030</v>
      </c>
    </row>
    <row r="1364" spans="1:2" x14ac:dyDescent="0.25">
      <c r="A1364" s="11">
        <v>167486</v>
      </c>
      <c r="B1364" s="12" t="s">
        <v>3030</v>
      </c>
    </row>
    <row r="1365" spans="1:2" x14ac:dyDescent="0.25">
      <c r="A1365" s="9">
        <v>167516</v>
      </c>
      <c r="B1365" s="2" t="s">
        <v>3030</v>
      </c>
    </row>
    <row r="1366" spans="1:2" x14ac:dyDescent="0.25">
      <c r="A1366" s="11">
        <v>167646</v>
      </c>
      <c r="B1366" s="12" t="s">
        <v>3030</v>
      </c>
    </row>
    <row r="1367" spans="1:2" x14ac:dyDescent="0.25">
      <c r="A1367" s="9">
        <v>167935</v>
      </c>
      <c r="B1367" s="2" t="s">
        <v>3030</v>
      </c>
    </row>
    <row r="1368" spans="1:2" x14ac:dyDescent="0.25">
      <c r="A1368" s="11">
        <v>167965</v>
      </c>
      <c r="B1368" s="12" t="s">
        <v>3030</v>
      </c>
    </row>
    <row r="1369" spans="1:2" x14ac:dyDescent="0.25">
      <c r="A1369" s="9">
        <v>168413</v>
      </c>
      <c r="B1369" s="2" t="s">
        <v>3030</v>
      </c>
    </row>
    <row r="1370" spans="1:2" x14ac:dyDescent="0.25">
      <c r="A1370" s="11">
        <v>168539</v>
      </c>
      <c r="B1370" s="12" t="s">
        <v>3030</v>
      </c>
    </row>
    <row r="1371" spans="1:2" x14ac:dyDescent="0.25">
      <c r="A1371" s="9">
        <v>168571</v>
      </c>
      <c r="B1371" s="2" t="s">
        <v>3030</v>
      </c>
    </row>
    <row r="1372" spans="1:2" x14ac:dyDescent="0.25">
      <c r="A1372" s="11">
        <v>168635</v>
      </c>
      <c r="B1372" s="12" t="s">
        <v>3030</v>
      </c>
    </row>
    <row r="1373" spans="1:2" x14ac:dyDescent="0.25">
      <c r="A1373" s="9">
        <v>168668</v>
      </c>
      <c r="B1373" s="2" t="s">
        <v>3030</v>
      </c>
    </row>
    <row r="1374" spans="1:2" x14ac:dyDescent="0.25">
      <c r="A1374" s="11">
        <v>168733</v>
      </c>
      <c r="B1374" s="12" t="s">
        <v>3030</v>
      </c>
    </row>
    <row r="1375" spans="1:2" x14ac:dyDescent="0.25">
      <c r="A1375" s="9">
        <v>168734</v>
      </c>
      <c r="B1375" s="2" t="s">
        <v>3030</v>
      </c>
    </row>
    <row r="1376" spans="1:2" x14ac:dyDescent="0.25">
      <c r="A1376" s="11">
        <v>168766</v>
      </c>
      <c r="B1376" s="12" t="s">
        <v>3030</v>
      </c>
    </row>
    <row r="1377" spans="1:2" x14ac:dyDescent="0.25">
      <c r="A1377" s="9">
        <v>168958</v>
      </c>
      <c r="B1377" s="2" t="s">
        <v>3030</v>
      </c>
    </row>
    <row r="1378" spans="1:2" x14ac:dyDescent="0.25">
      <c r="A1378" s="11">
        <v>168984</v>
      </c>
      <c r="B1378" s="12" t="s">
        <v>3030</v>
      </c>
    </row>
    <row r="1379" spans="1:2" x14ac:dyDescent="0.25">
      <c r="A1379" s="9">
        <v>168988</v>
      </c>
      <c r="B1379" s="2" t="s">
        <v>3030</v>
      </c>
    </row>
    <row r="1380" spans="1:2" x14ac:dyDescent="0.25">
      <c r="A1380" s="11">
        <v>169023</v>
      </c>
      <c r="B1380" s="12" t="s">
        <v>3030</v>
      </c>
    </row>
    <row r="1381" spans="1:2" x14ac:dyDescent="0.25">
      <c r="A1381" s="9">
        <v>169052</v>
      </c>
      <c r="B1381" s="2" t="s">
        <v>3030</v>
      </c>
    </row>
    <row r="1382" spans="1:2" x14ac:dyDescent="0.25">
      <c r="A1382" s="11">
        <v>169053</v>
      </c>
      <c r="B1382" s="12" t="s">
        <v>3030</v>
      </c>
    </row>
    <row r="1383" spans="1:2" x14ac:dyDescent="0.25">
      <c r="A1383" s="9">
        <v>169177</v>
      </c>
      <c r="B1383" s="2" t="s">
        <v>3030</v>
      </c>
    </row>
    <row r="1384" spans="1:2" x14ac:dyDescent="0.25">
      <c r="A1384" s="11">
        <v>169244</v>
      </c>
      <c r="B1384" s="12" t="s">
        <v>3030</v>
      </c>
    </row>
    <row r="1385" spans="1:2" x14ac:dyDescent="0.25">
      <c r="A1385" s="9">
        <v>169374</v>
      </c>
      <c r="B1385" s="2" t="s">
        <v>3030</v>
      </c>
    </row>
    <row r="1386" spans="1:2" x14ac:dyDescent="0.25">
      <c r="A1386" s="11">
        <v>169434</v>
      </c>
      <c r="B1386" s="12" t="s">
        <v>3030</v>
      </c>
    </row>
    <row r="1387" spans="1:2" x14ac:dyDescent="0.25">
      <c r="A1387" s="9">
        <v>169469</v>
      </c>
      <c r="B1387" s="2" t="s">
        <v>3030</v>
      </c>
    </row>
    <row r="1388" spans="1:2" x14ac:dyDescent="0.25">
      <c r="A1388" s="11">
        <v>169503</v>
      </c>
      <c r="B1388" s="12" t="s">
        <v>3030</v>
      </c>
    </row>
    <row r="1389" spans="1:2" x14ac:dyDescent="0.25">
      <c r="A1389" s="9">
        <v>169531</v>
      </c>
      <c r="B1389" s="2" t="s">
        <v>3030</v>
      </c>
    </row>
    <row r="1390" spans="1:2" x14ac:dyDescent="0.25">
      <c r="A1390" s="11">
        <v>169533</v>
      </c>
      <c r="B1390" s="12" t="s">
        <v>3030</v>
      </c>
    </row>
    <row r="1391" spans="1:2" x14ac:dyDescent="0.25">
      <c r="A1391" s="9">
        <v>169534</v>
      </c>
      <c r="B1391" s="2" t="s">
        <v>3030</v>
      </c>
    </row>
    <row r="1392" spans="1:2" x14ac:dyDescent="0.25">
      <c r="A1392" s="11">
        <v>169565</v>
      </c>
      <c r="B1392" s="12" t="s">
        <v>3030</v>
      </c>
    </row>
    <row r="1393" spans="1:2" x14ac:dyDescent="0.25">
      <c r="A1393" s="9">
        <v>169631</v>
      </c>
      <c r="B1393" s="2" t="s">
        <v>3030</v>
      </c>
    </row>
    <row r="1394" spans="1:2" x14ac:dyDescent="0.25">
      <c r="A1394" s="11">
        <v>169662</v>
      </c>
      <c r="B1394" s="12" t="s">
        <v>3030</v>
      </c>
    </row>
    <row r="1395" spans="1:2" x14ac:dyDescent="0.25">
      <c r="A1395" s="9">
        <v>169726</v>
      </c>
      <c r="B1395" s="2" t="s">
        <v>3030</v>
      </c>
    </row>
    <row r="1396" spans="1:2" x14ac:dyDescent="0.25">
      <c r="A1396" s="11">
        <v>169756</v>
      </c>
      <c r="B1396" s="12" t="s">
        <v>3030</v>
      </c>
    </row>
    <row r="1397" spans="1:2" x14ac:dyDescent="0.25">
      <c r="A1397" s="9">
        <v>169855</v>
      </c>
      <c r="B1397" s="2" t="s">
        <v>3030</v>
      </c>
    </row>
    <row r="1398" spans="1:2" x14ac:dyDescent="0.25">
      <c r="A1398" s="11">
        <v>169881</v>
      </c>
      <c r="B1398" s="12" t="s">
        <v>3030</v>
      </c>
    </row>
    <row r="1399" spans="1:2" x14ac:dyDescent="0.25">
      <c r="A1399" s="9">
        <v>169884</v>
      </c>
      <c r="B1399" s="2" t="s">
        <v>3030</v>
      </c>
    </row>
    <row r="1400" spans="1:2" x14ac:dyDescent="0.25">
      <c r="A1400" s="11">
        <v>169977</v>
      </c>
      <c r="B1400" s="12" t="s">
        <v>3030</v>
      </c>
    </row>
    <row r="1401" spans="1:2" x14ac:dyDescent="0.25">
      <c r="A1401" s="9">
        <v>169981</v>
      </c>
      <c r="B1401" s="2" t="s">
        <v>3030</v>
      </c>
    </row>
    <row r="1402" spans="1:2" x14ac:dyDescent="0.25">
      <c r="A1402" s="11">
        <v>170011</v>
      </c>
      <c r="B1402" s="12" t="s">
        <v>3030</v>
      </c>
    </row>
    <row r="1403" spans="1:2" x14ac:dyDescent="0.25">
      <c r="A1403" s="9">
        <v>170012</v>
      </c>
      <c r="B1403" s="2" t="s">
        <v>3030</v>
      </c>
    </row>
    <row r="1404" spans="1:2" x14ac:dyDescent="0.25">
      <c r="A1404" s="11">
        <v>170015</v>
      </c>
      <c r="B1404" s="12" t="s">
        <v>3030</v>
      </c>
    </row>
    <row r="1405" spans="1:2" x14ac:dyDescent="0.25">
      <c r="A1405" s="9">
        <v>170079</v>
      </c>
      <c r="B1405" s="2" t="s">
        <v>3030</v>
      </c>
    </row>
    <row r="1406" spans="1:2" x14ac:dyDescent="0.25">
      <c r="A1406" s="11">
        <v>170106</v>
      </c>
      <c r="B1406" s="12" t="s">
        <v>3030</v>
      </c>
    </row>
    <row r="1407" spans="1:2" x14ac:dyDescent="0.25">
      <c r="A1407" s="9">
        <v>170169</v>
      </c>
      <c r="B1407" s="2" t="s">
        <v>3030</v>
      </c>
    </row>
    <row r="1408" spans="1:2" x14ac:dyDescent="0.25">
      <c r="A1408" s="11">
        <v>170174</v>
      </c>
      <c r="B1408" s="12" t="s">
        <v>3030</v>
      </c>
    </row>
    <row r="1409" spans="1:2" x14ac:dyDescent="0.25">
      <c r="A1409" s="9">
        <v>170201</v>
      </c>
      <c r="B1409" s="2" t="s">
        <v>3030</v>
      </c>
    </row>
    <row r="1410" spans="1:2" x14ac:dyDescent="0.25">
      <c r="A1410" s="11">
        <v>170236</v>
      </c>
      <c r="B1410" s="12" t="s">
        <v>3030</v>
      </c>
    </row>
    <row r="1411" spans="1:2" x14ac:dyDescent="0.25">
      <c r="A1411" s="9">
        <v>170265</v>
      </c>
      <c r="B1411" s="2" t="s">
        <v>3030</v>
      </c>
    </row>
    <row r="1412" spans="1:2" x14ac:dyDescent="0.25">
      <c r="A1412" s="11">
        <v>170301</v>
      </c>
      <c r="B1412" s="12" t="s">
        <v>3030</v>
      </c>
    </row>
    <row r="1413" spans="1:2" x14ac:dyDescent="0.25">
      <c r="A1413" s="9">
        <v>170360</v>
      </c>
      <c r="B1413" s="2" t="s">
        <v>3030</v>
      </c>
    </row>
    <row r="1414" spans="1:2" x14ac:dyDescent="0.25">
      <c r="A1414" s="11">
        <v>170398</v>
      </c>
      <c r="B1414" s="12" t="s">
        <v>3030</v>
      </c>
    </row>
    <row r="1415" spans="1:2" x14ac:dyDescent="0.25">
      <c r="A1415" s="9">
        <v>170494</v>
      </c>
      <c r="B1415" s="2" t="s">
        <v>3030</v>
      </c>
    </row>
    <row r="1416" spans="1:2" x14ac:dyDescent="0.25">
      <c r="A1416" s="11">
        <v>170621</v>
      </c>
      <c r="B1416" s="12" t="s">
        <v>3030</v>
      </c>
    </row>
    <row r="1417" spans="1:2" x14ac:dyDescent="0.25">
      <c r="A1417" s="9">
        <v>170747</v>
      </c>
      <c r="B1417" s="2" t="s">
        <v>3030</v>
      </c>
    </row>
    <row r="1418" spans="1:2" x14ac:dyDescent="0.25">
      <c r="A1418" s="11">
        <v>170815</v>
      </c>
      <c r="B1418" s="12" t="s">
        <v>3030</v>
      </c>
    </row>
    <row r="1419" spans="1:2" x14ac:dyDescent="0.25">
      <c r="A1419" s="9">
        <v>171161</v>
      </c>
      <c r="B1419" s="2" t="s">
        <v>3030</v>
      </c>
    </row>
    <row r="1420" spans="1:2" x14ac:dyDescent="0.25">
      <c r="A1420" s="11">
        <v>171288</v>
      </c>
      <c r="B1420" s="12" t="s">
        <v>3030</v>
      </c>
    </row>
    <row r="1421" spans="1:2" x14ac:dyDescent="0.25">
      <c r="A1421" s="9">
        <v>171322</v>
      </c>
      <c r="B1421" s="2" t="s">
        <v>3030</v>
      </c>
    </row>
    <row r="1422" spans="1:2" x14ac:dyDescent="0.25">
      <c r="A1422" s="11">
        <v>171353</v>
      </c>
      <c r="B1422" s="12" t="s">
        <v>3030</v>
      </c>
    </row>
    <row r="1423" spans="1:2" x14ac:dyDescent="0.25">
      <c r="A1423" s="9">
        <v>171357</v>
      </c>
      <c r="B1423" s="2" t="s">
        <v>3030</v>
      </c>
    </row>
    <row r="1424" spans="1:2" x14ac:dyDescent="0.25">
      <c r="A1424" s="11">
        <v>171420</v>
      </c>
      <c r="B1424" s="12" t="s">
        <v>3030</v>
      </c>
    </row>
    <row r="1425" spans="1:2" x14ac:dyDescent="0.25">
      <c r="A1425" s="9">
        <v>171483</v>
      </c>
      <c r="B1425" s="2" t="s">
        <v>3030</v>
      </c>
    </row>
    <row r="1426" spans="1:2" x14ac:dyDescent="0.25">
      <c r="A1426" s="11">
        <v>171512</v>
      </c>
      <c r="B1426" s="12" t="s">
        <v>3030</v>
      </c>
    </row>
    <row r="1427" spans="1:2" x14ac:dyDescent="0.25">
      <c r="A1427" s="9">
        <v>171515</v>
      </c>
      <c r="B1427" s="2" t="s">
        <v>3030</v>
      </c>
    </row>
    <row r="1428" spans="1:2" x14ac:dyDescent="0.25">
      <c r="A1428" s="11">
        <v>171576</v>
      </c>
      <c r="B1428" s="12" t="s">
        <v>3030</v>
      </c>
    </row>
    <row r="1429" spans="1:2" x14ac:dyDescent="0.25">
      <c r="A1429" s="9">
        <v>171710</v>
      </c>
      <c r="B1429" s="2" t="s">
        <v>3030</v>
      </c>
    </row>
    <row r="1430" spans="1:2" x14ac:dyDescent="0.25">
      <c r="A1430" s="11">
        <v>171772</v>
      </c>
      <c r="B1430" s="12" t="s">
        <v>3030</v>
      </c>
    </row>
    <row r="1431" spans="1:2" x14ac:dyDescent="0.25">
      <c r="A1431" s="9">
        <v>171839</v>
      </c>
      <c r="B1431" s="2" t="s">
        <v>3030</v>
      </c>
    </row>
    <row r="1432" spans="1:2" x14ac:dyDescent="0.25">
      <c r="A1432" s="11">
        <v>171935</v>
      </c>
      <c r="B1432" s="12" t="s">
        <v>3030</v>
      </c>
    </row>
    <row r="1433" spans="1:2" x14ac:dyDescent="0.25">
      <c r="A1433" s="9">
        <v>171994</v>
      </c>
      <c r="B1433" s="2" t="s">
        <v>3030</v>
      </c>
    </row>
    <row r="1434" spans="1:2" x14ac:dyDescent="0.25">
      <c r="A1434" s="11">
        <v>171998</v>
      </c>
      <c r="B1434" s="12" t="s">
        <v>3030</v>
      </c>
    </row>
    <row r="1435" spans="1:2" x14ac:dyDescent="0.25">
      <c r="A1435" s="9">
        <v>172026</v>
      </c>
      <c r="B1435" s="2" t="s">
        <v>3030</v>
      </c>
    </row>
    <row r="1436" spans="1:2" x14ac:dyDescent="0.25">
      <c r="A1436" s="11">
        <v>172029</v>
      </c>
      <c r="B1436" s="12" t="s">
        <v>3030</v>
      </c>
    </row>
    <row r="1437" spans="1:2" x14ac:dyDescent="0.25">
      <c r="A1437" s="9">
        <v>172283</v>
      </c>
      <c r="B1437" s="2" t="s">
        <v>3030</v>
      </c>
    </row>
    <row r="1438" spans="1:2" x14ac:dyDescent="0.25">
      <c r="A1438" s="11">
        <v>172344</v>
      </c>
      <c r="B1438" s="12" t="s">
        <v>3030</v>
      </c>
    </row>
    <row r="1439" spans="1:2" x14ac:dyDescent="0.25">
      <c r="A1439" s="9">
        <v>172349</v>
      </c>
      <c r="B1439" s="2" t="s">
        <v>3030</v>
      </c>
    </row>
    <row r="1440" spans="1:2" x14ac:dyDescent="0.25">
      <c r="A1440" s="11">
        <v>172442</v>
      </c>
      <c r="B1440" s="12" t="s">
        <v>3030</v>
      </c>
    </row>
    <row r="1441" spans="1:2" x14ac:dyDescent="0.25">
      <c r="A1441" s="9">
        <v>172504</v>
      </c>
      <c r="B1441" s="2" t="s">
        <v>3030</v>
      </c>
    </row>
    <row r="1442" spans="1:2" x14ac:dyDescent="0.25">
      <c r="A1442" s="11">
        <v>172505</v>
      </c>
      <c r="B1442" s="12" t="s">
        <v>3030</v>
      </c>
    </row>
    <row r="1443" spans="1:2" x14ac:dyDescent="0.25">
      <c r="A1443" s="9">
        <v>172602</v>
      </c>
      <c r="B1443" s="2" t="s">
        <v>3030</v>
      </c>
    </row>
    <row r="1444" spans="1:2" x14ac:dyDescent="0.25">
      <c r="A1444" s="11">
        <v>172634</v>
      </c>
      <c r="B1444" s="12" t="s">
        <v>3030</v>
      </c>
    </row>
    <row r="1445" spans="1:2" x14ac:dyDescent="0.25">
      <c r="A1445" s="9">
        <v>172761</v>
      </c>
      <c r="B1445" s="2" t="s">
        <v>3030</v>
      </c>
    </row>
    <row r="1446" spans="1:2" x14ac:dyDescent="0.25">
      <c r="A1446" s="11">
        <v>172762</v>
      </c>
      <c r="B1446" s="12" t="s">
        <v>3030</v>
      </c>
    </row>
    <row r="1447" spans="1:2" x14ac:dyDescent="0.25">
      <c r="A1447" s="9">
        <v>172764</v>
      </c>
      <c r="B1447" s="2" t="s">
        <v>3030</v>
      </c>
    </row>
    <row r="1448" spans="1:2" x14ac:dyDescent="0.25">
      <c r="A1448" s="11">
        <v>172797</v>
      </c>
      <c r="B1448" s="12" t="s">
        <v>3030</v>
      </c>
    </row>
    <row r="1449" spans="1:2" x14ac:dyDescent="0.25">
      <c r="A1449" s="9">
        <v>172799</v>
      </c>
      <c r="B1449" s="2" t="s">
        <v>3030</v>
      </c>
    </row>
    <row r="1450" spans="1:2" x14ac:dyDescent="0.25">
      <c r="A1450" s="11">
        <v>172921</v>
      </c>
      <c r="B1450" s="12" t="s">
        <v>3030</v>
      </c>
    </row>
    <row r="1451" spans="1:2" x14ac:dyDescent="0.25">
      <c r="A1451" s="9">
        <v>172952</v>
      </c>
      <c r="B1451" s="2" t="s">
        <v>3030</v>
      </c>
    </row>
    <row r="1452" spans="1:2" x14ac:dyDescent="0.25">
      <c r="A1452" s="11">
        <v>173016</v>
      </c>
      <c r="B1452" s="12" t="s">
        <v>3030</v>
      </c>
    </row>
    <row r="1453" spans="1:2" x14ac:dyDescent="0.25">
      <c r="A1453" s="9">
        <v>173048</v>
      </c>
      <c r="B1453" s="2" t="s">
        <v>3030</v>
      </c>
    </row>
    <row r="1454" spans="1:2" x14ac:dyDescent="0.25">
      <c r="A1454" s="11">
        <v>173118</v>
      </c>
      <c r="B1454" s="12" t="s">
        <v>3030</v>
      </c>
    </row>
    <row r="1455" spans="1:2" x14ac:dyDescent="0.25">
      <c r="A1455" s="9">
        <v>173147</v>
      </c>
      <c r="B1455" s="2" t="s">
        <v>3030</v>
      </c>
    </row>
    <row r="1456" spans="1:2" x14ac:dyDescent="0.25">
      <c r="A1456" s="11">
        <v>173208</v>
      </c>
      <c r="B1456" s="12" t="s">
        <v>3030</v>
      </c>
    </row>
    <row r="1457" spans="1:2" x14ac:dyDescent="0.25">
      <c r="A1457" s="9">
        <v>173310</v>
      </c>
      <c r="B1457" s="2" t="s">
        <v>3030</v>
      </c>
    </row>
    <row r="1458" spans="1:2" x14ac:dyDescent="0.25">
      <c r="A1458" s="11">
        <v>173338</v>
      </c>
      <c r="B1458" s="12" t="s">
        <v>3030</v>
      </c>
    </row>
    <row r="1459" spans="1:2" x14ac:dyDescent="0.25">
      <c r="A1459" s="9">
        <v>173373</v>
      </c>
      <c r="B1459" s="2" t="s">
        <v>3030</v>
      </c>
    </row>
    <row r="1460" spans="1:2" x14ac:dyDescent="0.25">
      <c r="A1460" s="11">
        <v>173466</v>
      </c>
      <c r="B1460" s="12" t="s">
        <v>3030</v>
      </c>
    </row>
    <row r="1461" spans="1:2" x14ac:dyDescent="0.25">
      <c r="A1461" s="9">
        <v>173563</v>
      </c>
      <c r="B1461" s="2" t="s">
        <v>3030</v>
      </c>
    </row>
    <row r="1462" spans="1:2" x14ac:dyDescent="0.25">
      <c r="A1462" s="11">
        <v>173565</v>
      </c>
      <c r="B1462" s="12" t="s">
        <v>3030</v>
      </c>
    </row>
    <row r="1463" spans="1:2" x14ac:dyDescent="0.25">
      <c r="A1463" s="9">
        <v>173567</v>
      </c>
      <c r="B1463" s="2" t="s">
        <v>3030</v>
      </c>
    </row>
    <row r="1464" spans="1:2" x14ac:dyDescent="0.25">
      <c r="A1464" s="11">
        <v>173594</v>
      </c>
      <c r="B1464" s="12" t="s">
        <v>3030</v>
      </c>
    </row>
    <row r="1465" spans="1:2" x14ac:dyDescent="0.25">
      <c r="A1465" s="9">
        <v>173721</v>
      </c>
      <c r="B1465" s="2" t="s">
        <v>3030</v>
      </c>
    </row>
    <row r="1466" spans="1:2" x14ac:dyDescent="0.25">
      <c r="A1466" s="11">
        <v>173726</v>
      </c>
      <c r="B1466" s="12" t="s">
        <v>3030</v>
      </c>
    </row>
    <row r="1467" spans="1:2" x14ac:dyDescent="0.25">
      <c r="A1467" s="9">
        <v>173786</v>
      </c>
      <c r="B1467" s="2" t="s">
        <v>3030</v>
      </c>
    </row>
    <row r="1468" spans="1:2" x14ac:dyDescent="0.25">
      <c r="A1468" s="11">
        <v>173822</v>
      </c>
      <c r="B1468" s="12" t="s">
        <v>3030</v>
      </c>
    </row>
    <row r="1469" spans="1:2" x14ac:dyDescent="0.25">
      <c r="A1469" s="9">
        <v>173823</v>
      </c>
      <c r="B1469" s="2" t="s">
        <v>3030</v>
      </c>
    </row>
    <row r="1470" spans="1:2" x14ac:dyDescent="0.25">
      <c r="A1470" s="11">
        <v>173849</v>
      </c>
      <c r="B1470" s="12" t="s">
        <v>3030</v>
      </c>
    </row>
    <row r="1471" spans="1:2" x14ac:dyDescent="0.25">
      <c r="A1471" s="9">
        <v>173917</v>
      </c>
      <c r="B1471" s="2" t="s">
        <v>3030</v>
      </c>
    </row>
    <row r="1472" spans="1:2" x14ac:dyDescent="0.25">
      <c r="A1472" s="11">
        <v>173977</v>
      </c>
      <c r="B1472" s="12" t="s">
        <v>3030</v>
      </c>
    </row>
    <row r="1473" spans="1:2" x14ac:dyDescent="0.25">
      <c r="A1473" s="9">
        <v>173983</v>
      </c>
      <c r="B1473" s="2" t="s">
        <v>3030</v>
      </c>
    </row>
    <row r="1474" spans="1:2" x14ac:dyDescent="0.25">
      <c r="A1474" s="11">
        <v>174047</v>
      </c>
      <c r="B1474" s="12" t="s">
        <v>3030</v>
      </c>
    </row>
    <row r="1475" spans="1:2" x14ac:dyDescent="0.25">
      <c r="A1475" s="9">
        <v>174169</v>
      </c>
      <c r="B1475" s="2" t="s">
        <v>3030</v>
      </c>
    </row>
    <row r="1476" spans="1:2" x14ac:dyDescent="0.25">
      <c r="A1476" s="11">
        <v>174171</v>
      </c>
      <c r="B1476" s="12" t="s">
        <v>3030</v>
      </c>
    </row>
    <row r="1477" spans="1:2" x14ac:dyDescent="0.25">
      <c r="A1477" s="9">
        <v>174201</v>
      </c>
      <c r="B1477" s="2" t="s">
        <v>3030</v>
      </c>
    </row>
    <row r="1478" spans="1:2" x14ac:dyDescent="0.25">
      <c r="A1478" s="11">
        <v>174239</v>
      </c>
      <c r="B1478" s="12" t="s">
        <v>3030</v>
      </c>
    </row>
    <row r="1479" spans="1:2" x14ac:dyDescent="0.25">
      <c r="A1479" s="9">
        <v>174269</v>
      </c>
      <c r="B1479" s="2" t="s">
        <v>3030</v>
      </c>
    </row>
    <row r="1480" spans="1:2" x14ac:dyDescent="0.25">
      <c r="A1480" s="11">
        <v>174297</v>
      </c>
      <c r="B1480" s="12" t="s">
        <v>3030</v>
      </c>
    </row>
    <row r="1481" spans="1:2" x14ac:dyDescent="0.25">
      <c r="A1481" s="9">
        <v>174300</v>
      </c>
      <c r="B1481" s="2" t="s">
        <v>3030</v>
      </c>
    </row>
    <row r="1482" spans="1:2" x14ac:dyDescent="0.25">
      <c r="A1482" s="11">
        <v>174395</v>
      </c>
      <c r="B1482" s="12" t="s">
        <v>3030</v>
      </c>
    </row>
    <row r="1483" spans="1:2" x14ac:dyDescent="0.25">
      <c r="A1483" s="9">
        <v>174553</v>
      </c>
      <c r="B1483" s="2" t="s">
        <v>3030</v>
      </c>
    </row>
    <row r="1484" spans="1:2" x14ac:dyDescent="0.25">
      <c r="A1484" s="11">
        <v>174559</v>
      </c>
      <c r="B1484" s="12" t="s">
        <v>3030</v>
      </c>
    </row>
    <row r="1485" spans="1:2" x14ac:dyDescent="0.25">
      <c r="A1485" s="9">
        <v>174584</v>
      </c>
      <c r="B1485" s="2" t="s">
        <v>3030</v>
      </c>
    </row>
    <row r="1486" spans="1:2" x14ac:dyDescent="0.25">
      <c r="A1486" s="11">
        <v>174648</v>
      </c>
      <c r="B1486" s="12" t="s">
        <v>3030</v>
      </c>
    </row>
    <row r="1487" spans="1:2" x14ac:dyDescent="0.25">
      <c r="A1487" s="9">
        <v>174713</v>
      </c>
      <c r="B1487" s="2" t="s">
        <v>3030</v>
      </c>
    </row>
    <row r="1488" spans="1:2" x14ac:dyDescent="0.25">
      <c r="A1488" s="11">
        <v>174813</v>
      </c>
      <c r="B1488" s="12" t="s">
        <v>3030</v>
      </c>
    </row>
    <row r="1489" spans="1:2" x14ac:dyDescent="0.25">
      <c r="A1489" s="9">
        <v>174872</v>
      </c>
      <c r="B1489" s="2" t="s">
        <v>3030</v>
      </c>
    </row>
    <row r="1490" spans="1:2" x14ac:dyDescent="0.25">
      <c r="A1490" s="11">
        <v>174876</v>
      </c>
      <c r="B1490" s="12" t="s">
        <v>3030</v>
      </c>
    </row>
    <row r="1491" spans="1:2" x14ac:dyDescent="0.25">
      <c r="A1491" s="9">
        <v>174879</v>
      </c>
      <c r="B1491" s="2" t="s">
        <v>3030</v>
      </c>
    </row>
    <row r="1492" spans="1:2" x14ac:dyDescent="0.25">
      <c r="A1492" s="11">
        <v>174937</v>
      </c>
      <c r="B1492" s="12" t="s">
        <v>3030</v>
      </c>
    </row>
    <row r="1493" spans="1:2" x14ac:dyDescent="0.25">
      <c r="A1493" s="9">
        <v>174938</v>
      </c>
      <c r="B1493" s="2" t="s">
        <v>3030</v>
      </c>
    </row>
    <row r="1494" spans="1:2" x14ac:dyDescent="0.25">
      <c r="A1494" s="11">
        <v>174940</v>
      </c>
      <c r="B1494" s="12" t="s">
        <v>3030</v>
      </c>
    </row>
    <row r="1495" spans="1:2" x14ac:dyDescent="0.25">
      <c r="A1495" s="9">
        <v>174971</v>
      </c>
      <c r="B1495" s="2" t="s">
        <v>3030</v>
      </c>
    </row>
    <row r="1496" spans="1:2" x14ac:dyDescent="0.25">
      <c r="A1496" s="11">
        <v>174975</v>
      </c>
      <c r="B1496" s="12" t="s">
        <v>3030</v>
      </c>
    </row>
    <row r="1497" spans="1:2" x14ac:dyDescent="0.25">
      <c r="A1497" s="9">
        <v>175035</v>
      </c>
      <c r="B1497" s="2" t="s">
        <v>3030</v>
      </c>
    </row>
    <row r="1498" spans="1:2" x14ac:dyDescent="0.25">
      <c r="A1498" s="11">
        <v>175128</v>
      </c>
      <c r="B1498" s="12" t="s">
        <v>3030</v>
      </c>
    </row>
    <row r="1499" spans="1:2" x14ac:dyDescent="0.25">
      <c r="A1499" s="9">
        <v>175130</v>
      </c>
      <c r="B1499" s="2" t="s">
        <v>3030</v>
      </c>
    </row>
    <row r="1500" spans="1:2" x14ac:dyDescent="0.25">
      <c r="A1500" s="11">
        <v>175195</v>
      </c>
      <c r="B1500" s="12" t="s">
        <v>3030</v>
      </c>
    </row>
    <row r="1501" spans="1:2" x14ac:dyDescent="0.25">
      <c r="A1501" s="9">
        <v>175292</v>
      </c>
      <c r="B1501" s="2" t="s">
        <v>3030</v>
      </c>
    </row>
    <row r="1502" spans="1:2" x14ac:dyDescent="0.25">
      <c r="A1502" s="11">
        <v>175321</v>
      </c>
      <c r="B1502" s="12" t="s">
        <v>3030</v>
      </c>
    </row>
    <row r="1503" spans="1:2" x14ac:dyDescent="0.25">
      <c r="A1503" s="9">
        <v>175324</v>
      </c>
      <c r="B1503" s="2" t="s">
        <v>3030</v>
      </c>
    </row>
    <row r="1504" spans="1:2" x14ac:dyDescent="0.25">
      <c r="A1504" s="11">
        <v>175326</v>
      </c>
      <c r="B1504" s="12" t="s">
        <v>3030</v>
      </c>
    </row>
    <row r="1505" spans="1:2" x14ac:dyDescent="0.25">
      <c r="A1505" s="9">
        <v>175416</v>
      </c>
      <c r="B1505" s="2" t="s">
        <v>3030</v>
      </c>
    </row>
    <row r="1506" spans="1:2" x14ac:dyDescent="0.25">
      <c r="A1506" s="11">
        <v>175448</v>
      </c>
      <c r="B1506" s="12" t="s">
        <v>3030</v>
      </c>
    </row>
    <row r="1507" spans="1:2" x14ac:dyDescent="0.25">
      <c r="A1507" s="9">
        <v>175512</v>
      </c>
      <c r="B1507" s="2" t="s">
        <v>3030</v>
      </c>
    </row>
    <row r="1508" spans="1:2" x14ac:dyDescent="0.25">
      <c r="A1508" s="11">
        <v>175576</v>
      </c>
      <c r="B1508" s="12" t="s">
        <v>3030</v>
      </c>
    </row>
    <row r="1509" spans="1:2" x14ac:dyDescent="0.25">
      <c r="A1509" s="9">
        <v>175578</v>
      </c>
      <c r="B1509" s="2" t="s">
        <v>3030</v>
      </c>
    </row>
    <row r="1510" spans="1:2" x14ac:dyDescent="0.25">
      <c r="A1510" s="11">
        <v>175580</v>
      </c>
      <c r="B1510" s="12" t="s">
        <v>3030</v>
      </c>
    </row>
    <row r="1511" spans="1:2" x14ac:dyDescent="0.25">
      <c r="A1511" s="9">
        <v>175672</v>
      </c>
      <c r="B1511" s="2" t="s">
        <v>3030</v>
      </c>
    </row>
    <row r="1512" spans="1:2" x14ac:dyDescent="0.25">
      <c r="A1512" s="11">
        <v>175673</v>
      </c>
      <c r="B1512" s="12" t="s">
        <v>3030</v>
      </c>
    </row>
    <row r="1513" spans="1:2" x14ac:dyDescent="0.25">
      <c r="A1513" s="9">
        <v>175676</v>
      </c>
      <c r="B1513" s="2" t="s">
        <v>3030</v>
      </c>
    </row>
    <row r="1514" spans="1:2" x14ac:dyDescent="0.25">
      <c r="A1514" s="11">
        <v>175999</v>
      </c>
      <c r="B1514" s="12" t="s">
        <v>3030</v>
      </c>
    </row>
    <row r="1515" spans="1:2" x14ac:dyDescent="0.25">
      <c r="A1515" s="9">
        <v>176024</v>
      </c>
      <c r="B1515" s="2" t="s">
        <v>3030</v>
      </c>
    </row>
    <row r="1516" spans="1:2" x14ac:dyDescent="0.25">
      <c r="A1516" s="11">
        <v>176026</v>
      </c>
      <c r="B1516" s="12" t="s">
        <v>3030</v>
      </c>
    </row>
    <row r="1517" spans="1:2" x14ac:dyDescent="0.25">
      <c r="A1517" s="9">
        <v>176029</v>
      </c>
      <c r="B1517" s="2" t="s">
        <v>3030</v>
      </c>
    </row>
    <row r="1518" spans="1:2" x14ac:dyDescent="0.25">
      <c r="A1518" s="11">
        <v>176120</v>
      </c>
      <c r="B1518" s="12" t="s">
        <v>3030</v>
      </c>
    </row>
    <row r="1519" spans="1:2" x14ac:dyDescent="0.25">
      <c r="A1519" s="9">
        <v>176190</v>
      </c>
      <c r="B1519" s="2" t="s">
        <v>3030</v>
      </c>
    </row>
    <row r="1520" spans="1:2" x14ac:dyDescent="0.25">
      <c r="A1520" s="11">
        <v>176248</v>
      </c>
      <c r="B1520" s="12" t="s">
        <v>3030</v>
      </c>
    </row>
    <row r="1521" spans="1:2" x14ac:dyDescent="0.25">
      <c r="A1521" s="9">
        <v>176378</v>
      </c>
      <c r="B1521" s="2" t="s">
        <v>3030</v>
      </c>
    </row>
    <row r="1522" spans="1:2" x14ac:dyDescent="0.25">
      <c r="A1522" s="11">
        <v>176382</v>
      </c>
      <c r="B1522" s="12" t="s">
        <v>3030</v>
      </c>
    </row>
    <row r="1523" spans="1:2" x14ac:dyDescent="0.25">
      <c r="A1523" s="9">
        <v>176410</v>
      </c>
      <c r="B1523" s="2" t="s">
        <v>3030</v>
      </c>
    </row>
    <row r="1524" spans="1:2" x14ac:dyDescent="0.25">
      <c r="A1524" s="11">
        <v>176443</v>
      </c>
      <c r="B1524" s="12" t="s">
        <v>3030</v>
      </c>
    </row>
    <row r="1525" spans="1:2" x14ac:dyDescent="0.25">
      <c r="A1525" s="9">
        <v>176511</v>
      </c>
      <c r="B1525" s="2" t="s">
        <v>3030</v>
      </c>
    </row>
    <row r="1526" spans="1:2" x14ac:dyDescent="0.25">
      <c r="A1526" s="11">
        <v>176536</v>
      </c>
      <c r="B1526" s="12" t="s">
        <v>3030</v>
      </c>
    </row>
    <row r="1527" spans="1:2" x14ac:dyDescent="0.25">
      <c r="A1527" s="9">
        <v>176572</v>
      </c>
      <c r="B1527" s="2" t="s">
        <v>3030</v>
      </c>
    </row>
    <row r="1528" spans="1:2" x14ac:dyDescent="0.25">
      <c r="A1528" s="11">
        <v>176698</v>
      </c>
      <c r="B1528" s="12" t="s">
        <v>3030</v>
      </c>
    </row>
    <row r="1529" spans="1:2" x14ac:dyDescent="0.25">
      <c r="A1529" s="9">
        <v>176825</v>
      </c>
      <c r="B1529" s="2" t="s">
        <v>3030</v>
      </c>
    </row>
    <row r="1530" spans="1:2" x14ac:dyDescent="0.25">
      <c r="A1530" s="11">
        <v>176955</v>
      </c>
      <c r="B1530" s="12" t="s">
        <v>3030</v>
      </c>
    </row>
    <row r="1531" spans="1:2" x14ac:dyDescent="0.25">
      <c r="A1531" s="9">
        <v>177051</v>
      </c>
      <c r="B1531" s="2" t="s">
        <v>3030</v>
      </c>
    </row>
    <row r="1532" spans="1:2" x14ac:dyDescent="0.25">
      <c r="A1532" s="11">
        <v>177053</v>
      </c>
      <c r="B1532" s="12" t="s">
        <v>3030</v>
      </c>
    </row>
    <row r="1533" spans="1:2" x14ac:dyDescent="0.25">
      <c r="A1533" s="9">
        <v>177081</v>
      </c>
      <c r="B1533" s="2" t="s">
        <v>3030</v>
      </c>
    </row>
    <row r="1534" spans="1:2" x14ac:dyDescent="0.25">
      <c r="A1534" s="11">
        <v>177151</v>
      </c>
      <c r="B1534" s="12" t="s">
        <v>3030</v>
      </c>
    </row>
    <row r="1535" spans="1:2" x14ac:dyDescent="0.25">
      <c r="A1535" s="9">
        <v>177180</v>
      </c>
      <c r="B1535" s="2" t="s">
        <v>3030</v>
      </c>
    </row>
    <row r="1536" spans="1:2" x14ac:dyDescent="0.25">
      <c r="A1536" s="11">
        <v>177214</v>
      </c>
      <c r="B1536" s="12" t="s">
        <v>3030</v>
      </c>
    </row>
    <row r="1537" spans="1:2" x14ac:dyDescent="0.25">
      <c r="A1537" s="9">
        <v>177243</v>
      </c>
      <c r="B1537" s="2" t="s">
        <v>3030</v>
      </c>
    </row>
    <row r="1538" spans="1:2" x14ac:dyDescent="0.25">
      <c r="A1538" s="11">
        <v>177274</v>
      </c>
      <c r="B1538" s="12" t="s">
        <v>3030</v>
      </c>
    </row>
    <row r="1539" spans="1:2" x14ac:dyDescent="0.25">
      <c r="A1539" s="9">
        <v>177279</v>
      </c>
      <c r="B1539" s="2" t="s">
        <v>3030</v>
      </c>
    </row>
    <row r="1540" spans="1:2" x14ac:dyDescent="0.25">
      <c r="A1540" s="11">
        <v>177336</v>
      </c>
      <c r="B1540" s="12" t="s">
        <v>3030</v>
      </c>
    </row>
    <row r="1541" spans="1:2" x14ac:dyDescent="0.25">
      <c r="A1541" s="9">
        <v>177371</v>
      </c>
      <c r="B1541" s="2" t="s">
        <v>3030</v>
      </c>
    </row>
    <row r="1542" spans="1:2" x14ac:dyDescent="0.25">
      <c r="A1542" s="11">
        <v>177401</v>
      </c>
      <c r="B1542" s="12" t="s">
        <v>3030</v>
      </c>
    </row>
    <row r="1543" spans="1:2" x14ac:dyDescent="0.25">
      <c r="A1543" s="9">
        <v>177407</v>
      </c>
      <c r="B1543" s="2" t="s">
        <v>3030</v>
      </c>
    </row>
    <row r="1544" spans="1:2" x14ac:dyDescent="0.25">
      <c r="A1544" s="11">
        <v>177464</v>
      </c>
      <c r="B1544" s="12" t="s">
        <v>3030</v>
      </c>
    </row>
    <row r="1545" spans="1:2" x14ac:dyDescent="0.25">
      <c r="A1545" s="9">
        <v>177501</v>
      </c>
      <c r="B1545" s="2" t="s">
        <v>3030</v>
      </c>
    </row>
    <row r="1546" spans="1:2" x14ac:dyDescent="0.25">
      <c r="A1546" s="11">
        <v>177534</v>
      </c>
      <c r="B1546" s="12" t="s">
        <v>3030</v>
      </c>
    </row>
    <row r="1547" spans="1:2" x14ac:dyDescent="0.25">
      <c r="A1547" s="9">
        <v>177656</v>
      </c>
      <c r="B1547" s="2" t="s">
        <v>3030</v>
      </c>
    </row>
    <row r="1548" spans="1:2" x14ac:dyDescent="0.25">
      <c r="A1548" s="11">
        <v>177786</v>
      </c>
      <c r="B1548" s="12" t="s">
        <v>3030</v>
      </c>
    </row>
    <row r="1549" spans="1:2" x14ac:dyDescent="0.25">
      <c r="A1549" s="9">
        <v>177850</v>
      </c>
      <c r="B1549" s="2" t="s">
        <v>3030</v>
      </c>
    </row>
    <row r="1550" spans="1:2" x14ac:dyDescent="0.25">
      <c r="A1550" s="11">
        <v>177886</v>
      </c>
      <c r="B1550" s="12" t="s">
        <v>3030</v>
      </c>
    </row>
    <row r="1551" spans="1:2" x14ac:dyDescent="0.25">
      <c r="A1551" s="9">
        <v>178011</v>
      </c>
      <c r="B1551" s="2" t="s">
        <v>3030</v>
      </c>
    </row>
    <row r="1552" spans="1:2" x14ac:dyDescent="0.25">
      <c r="A1552" s="11">
        <v>178040</v>
      </c>
      <c r="B1552" s="12" t="s">
        <v>3030</v>
      </c>
    </row>
    <row r="1553" spans="1:2" x14ac:dyDescent="0.25">
      <c r="A1553" s="9">
        <v>178170</v>
      </c>
      <c r="B1553" s="2" t="s">
        <v>3030</v>
      </c>
    </row>
    <row r="1554" spans="1:2" x14ac:dyDescent="0.25">
      <c r="A1554" s="11">
        <v>178234</v>
      </c>
      <c r="B1554" s="12" t="s">
        <v>3030</v>
      </c>
    </row>
    <row r="1555" spans="1:2" x14ac:dyDescent="0.25">
      <c r="A1555" s="9">
        <v>178235</v>
      </c>
      <c r="B1555" s="2" t="s">
        <v>3030</v>
      </c>
    </row>
    <row r="1556" spans="1:2" x14ac:dyDescent="0.25">
      <c r="A1556" s="11">
        <v>178362</v>
      </c>
      <c r="B1556" s="12" t="s">
        <v>3030</v>
      </c>
    </row>
    <row r="1557" spans="1:2" x14ac:dyDescent="0.25">
      <c r="A1557" s="9">
        <v>178392</v>
      </c>
      <c r="B1557" s="2" t="s">
        <v>3030</v>
      </c>
    </row>
    <row r="1558" spans="1:2" x14ac:dyDescent="0.25">
      <c r="A1558" s="11">
        <v>178425</v>
      </c>
      <c r="B1558" s="12" t="s">
        <v>3030</v>
      </c>
    </row>
    <row r="1559" spans="1:2" x14ac:dyDescent="0.25">
      <c r="A1559" s="9">
        <v>178431</v>
      </c>
      <c r="B1559" s="2" t="s">
        <v>3030</v>
      </c>
    </row>
    <row r="1560" spans="1:2" x14ac:dyDescent="0.25">
      <c r="A1560" s="11">
        <v>178520</v>
      </c>
      <c r="B1560" s="12" t="s">
        <v>3030</v>
      </c>
    </row>
    <row r="1561" spans="1:2" x14ac:dyDescent="0.25">
      <c r="A1561" s="9">
        <v>178621</v>
      </c>
      <c r="B1561" s="2" t="s">
        <v>3030</v>
      </c>
    </row>
    <row r="1562" spans="1:2" x14ac:dyDescent="0.25">
      <c r="A1562" s="11">
        <v>178648</v>
      </c>
      <c r="B1562" s="12" t="s">
        <v>3030</v>
      </c>
    </row>
    <row r="1563" spans="1:2" x14ac:dyDescent="0.25">
      <c r="A1563" s="9">
        <v>178650</v>
      </c>
      <c r="B1563" s="2" t="s">
        <v>3030</v>
      </c>
    </row>
    <row r="1564" spans="1:2" x14ac:dyDescent="0.25">
      <c r="A1564" s="11">
        <v>178651</v>
      </c>
      <c r="B1564" s="12" t="s">
        <v>3030</v>
      </c>
    </row>
    <row r="1565" spans="1:2" x14ac:dyDescent="0.25">
      <c r="A1565" s="9">
        <v>178749</v>
      </c>
      <c r="B1565" s="2" t="s">
        <v>3030</v>
      </c>
    </row>
    <row r="1566" spans="1:2" x14ac:dyDescent="0.25">
      <c r="A1566" s="11">
        <v>178776</v>
      </c>
      <c r="B1566" s="12" t="s">
        <v>3030</v>
      </c>
    </row>
    <row r="1567" spans="1:2" x14ac:dyDescent="0.25">
      <c r="A1567" s="9">
        <v>178777</v>
      </c>
      <c r="B1567" s="2" t="s">
        <v>3030</v>
      </c>
    </row>
    <row r="1568" spans="1:2" x14ac:dyDescent="0.25">
      <c r="A1568" s="11">
        <v>178840</v>
      </c>
      <c r="B1568" s="12" t="s">
        <v>3030</v>
      </c>
    </row>
    <row r="1569" spans="1:2" x14ac:dyDescent="0.25">
      <c r="A1569" s="9">
        <v>178846</v>
      </c>
      <c r="B1569" s="2" t="s">
        <v>3030</v>
      </c>
    </row>
    <row r="1570" spans="1:2" x14ac:dyDescent="0.25">
      <c r="A1570" s="11">
        <v>178874</v>
      </c>
      <c r="B1570" s="12" t="s">
        <v>3030</v>
      </c>
    </row>
    <row r="1571" spans="1:2" x14ac:dyDescent="0.25">
      <c r="A1571" s="9">
        <v>178875</v>
      </c>
      <c r="B1571" s="2" t="s">
        <v>3030</v>
      </c>
    </row>
    <row r="1572" spans="1:2" x14ac:dyDescent="0.25">
      <c r="A1572" s="11">
        <v>179006</v>
      </c>
      <c r="B1572" s="12" t="s">
        <v>3030</v>
      </c>
    </row>
    <row r="1573" spans="1:2" x14ac:dyDescent="0.25">
      <c r="A1573" s="9">
        <v>179101</v>
      </c>
      <c r="B1573" s="2" t="s">
        <v>3030</v>
      </c>
    </row>
    <row r="1574" spans="1:2" x14ac:dyDescent="0.25">
      <c r="A1574" s="11">
        <v>179291</v>
      </c>
      <c r="B1574" s="12" t="s">
        <v>3030</v>
      </c>
    </row>
    <row r="1575" spans="1:2" x14ac:dyDescent="0.25">
      <c r="A1575" s="9">
        <v>179418</v>
      </c>
      <c r="B1575" s="2" t="s">
        <v>3030</v>
      </c>
    </row>
    <row r="1576" spans="1:2" x14ac:dyDescent="0.25">
      <c r="A1576" s="11">
        <v>179420</v>
      </c>
      <c r="B1576" s="12" t="s">
        <v>3030</v>
      </c>
    </row>
    <row r="1577" spans="1:2" x14ac:dyDescent="0.25">
      <c r="A1577" s="9">
        <v>179452</v>
      </c>
      <c r="B1577" s="2" t="s">
        <v>3030</v>
      </c>
    </row>
    <row r="1578" spans="1:2" x14ac:dyDescent="0.25">
      <c r="A1578" s="11">
        <v>179514</v>
      </c>
      <c r="B1578" s="12" t="s">
        <v>3030</v>
      </c>
    </row>
    <row r="1579" spans="1:2" x14ac:dyDescent="0.25">
      <c r="A1579" s="9">
        <v>179768</v>
      </c>
      <c r="B1579" s="2" t="s">
        <v>3030</v>
      </c>
    </row>
    <row r="1580" spans="1:2" x14ac:dyDescent="0.25">
      <c r="A1580" s="11">
        <v>179837</v>
      </c>
      <c r="B1580" s="12" t="s">
        <v>3030</v>
      </c>
    </row>
    <row r="1581" spans="1:2" x14ac:dyDescent="0.25">
      <c r="A1581" s="9">
        <v>179900</v>
      </c>
      <c r="B1581" s="2" t="s">
        <v>3030</v>
      </c>
    </row>
    <row r="1582" spans="1:2" x14ac:dyDescent="0.25">
      <c r="A1582" s="11">
        <v>179931</v>
      </c>
      <c r="B1582" s="12" t="s">
        <v>3030</v>
      </c>
    </row>
    <row r="1583" spans="1:2" x14ac:dyDescent="0.25">
      <c r="A1583" s="9">
        <v>180025</v>
      </c>
      <c r="B1583" s="2" t="s">
        <v>3030</v>
      </c>
    </row>
    <row r="1584" spans="1:2" x14ac:dyDescent="0.25">
      <c r="A1584" s="11">
        <v>180058</v>
      </c>
      <c r="B1584" s="12" t="s">
        <v>3030</v>
      </c>
    </row>
    <row r="1585" spans="1:2" x14ac:dyDescent="0.25">
      <c r="A1585" s="9">
        <v>180059</v>
      </c>
      <c r="B1585" s="2" t="s">
        <v>3030</v>
      </c>
    </row>
    <row r="1586" spans="1:2" x14ac:dyDescent="0.25">
      <c r="A1586" s="11">
        <v>180061</v>
      </c>
      <c r="B1586" s="12" t="s">
        <v>3030</v>
      </c>
    </row>
    <row r="1587" spans="1:2" x14ac:dyDescent="0.25">
      <c r="A1587" s="9">
        <v>180216</v>
      </c>
      <c r="B1587" s="2" t="s">
        <v>3030</v>
      </c>
    </row>
    <row r="1588" spans="1:2" x14ac:dyDescent="0.25">
      <c r="A1588" s="11">
        <v>180287</v>
      </c>
      <c r="B1588" s="12" t="s">
        <v>3030</v>
      </c>
    </row>
    <row r="1589" spans="1:2" x14ac:dyDescent="0.25">
      <c r="A1589" s="9">
        <v>180381</v>
      </c>
      <c r="B1589" s="2" t="s">
        <v>3030</v>
      </c>
    </row>
    <row r="1590" spans="1:2" x14ac:dyDescent="0.25">
      <c r="A1590" s="11">
        <v>180412</v>
      </c>
      <c r="B1590" s="12" t="s">
        <v>3030</v>
      </c>
    </row>
    <row r="1591" spans="1:2" x14ac:dyDescent="0.25">
      <c r="A1591" s="9">
        <v>180507</v>
      </c>
      <c r="B1591" s="2" t="s">
        <v>3030</v>
      </c>
    </row>
    <row r="1592" spans="1:2" x14ac:dyDescent="0.25">
      <c r="A1592" s="11">
        <v>180633</v>
      </c>
      <c r="B1592" s="12" t="s">
        <v>3030</v>
      </c>
    </row>
    <row r="1593" spans="1:2" x14ac:dyDescent="0.25">
      <c r="A1593" s="9">
        <v>180638</v>
      </c>
      <c r="B1593" s="2" t="s">
        <v>3030</v>
      </c>
    </row>
    <row r="1594" spans="1:2" x14ac:dyDescent="0.25">
      <c r="A1594" s="11">
        <v>180639</v>
      </c>
      <c r="B1594" s="12" t="s">
        <v>3030</v>
      </c>
    </row>
    <row r="1595" spans="1:2" x14ac:dyDescent="0.25">
      <c r="A1595" s="9">
        <v>180698</v>
      </c>
      <c r="B1595" s="2" t="s">
        <v>3030</v>
      </c>
    </row>
    <row r="1596" spans="1:2" x14ac:dyDescent="0.25">
      <c r="A1596" s="11">
        <v>180700</v>
      </c>
      <c r="B1596" s="12" t="s">
        <v>3030</v>
      </c>
    </row>
    <row r="1597" spans="1:2" x14ac:dyDescent="0.25">
      <c r="A1597" s="9">
        <v>180760</v>
      </c>
      <c r="B1597" s="2" t="s">
        <v>3030</v>
      </c>
    </row>
    <row r="1598" spans="1:2" x14ac:dyDescent="0.25">
      <c r="A1598" s="11">
        <v>180767</v>
      </c>
      <c r="B1598" s="12" t="s">
        <v>3030</v>
      </c>
    </row>
    <row r="1599" spans="1:2" x14ac:dyDescent="0.25">
      <c r="A1599" s="9">
        <v>180798</v>
      </c>
      <c r="B1599" s="2" t="s">
        <v>3030</v>
      </c>
    </row>
    <row r="1600" spans="1:2" x14ac:dyDescent="0.25">
      <c r="A1600" s="11">
        <v>180861</v>
      </c>
      <c r="B1600" s="12" t="s">
        <v>3030</v>
      </c>
    </row>
    <row r="1601" spans="1:2" x14ac:dyDescent="0.25">
      <c r="A1601" s="9">
        <v>180894</v>
      </c>
      <c r="B1601" s="2" t="s">
        <v>3030</v>
      </c>
    </row>
    <row r="1602" spans="1:2" x14ac:dyDescent="0.25">
      <c r="A1602" s="11">
        <v>180922</v>
      </c>
      <c r="B1602" s="12" t="s">
        <v>3030</v>
      </c>
    </row>
    <row r="1603" spans="1:2" x14ac:dyDescent="0.25">
      <c r="A1603" s="9">
        <v>181054</v>
      </c>
      <c r="B1603" s="2" t="s">
        <v>3030</v>
      </c>
    </row>
    <row r="1604" spans="1:2" x14ac:dyDescent="0.25">
      <c r="A1604" s="11">
        <v>181084</v>
      </c>
      <c r="B1604" s="12" t="s">
        <v>3030</v>
      </c>
    </row>
    <row r="1605" spans="1:2" x14ac:dyDescent="0.25">
      <c r="A1605" s="9">
        <v>181147</v>
      </c>
      <c r="B1605" s="2" t="s">
        <v>3030</v>
      </c>
    </row>
    <row r="1606" spans="1:2" x14ac:dyDescent="0.25">
      <c r="A1606" s="11">
        <v>181181</v>
      </c>
      <c r="B1606" s="12" t="s">
        <v>3030</v>
      </c>
    </row>
    <row r="1607" spans="1:2" x14ac:dyDescent="0.25">
      <c r="A1607" s="9">
        <v>181278</v>
      </c>
      <c r="B1607" s="2" t="s">
        <v>3030</v>
      </c>
    </row>
    <row r="1608" spans="1:2" x14ac:dyDescent="0.25">
      <c r="A1608" s="11">
        <v>181342</v>
      </c>
      <c r="B1608" s="12" t="s">
        <v>3030</v>
      </c>
    </row>
    <row r="1609" spans="1:2" x14ac:dyDescent="0.25">
      <c r="A1609" s="9">
        <v>181372</v>
      </c>
      <c r="B1609" s="2" t="s">
        <v>3030</v>
      </c>
    </row>
    <row r="1610" spans="1:2" x14ac:dyDescent="0.25">
      <c r="A1610" s="11">
        <v>181434</v>
      </c>
      <c r="B1610" s="12" t="s">
        <v>3030</v>
      </c>
    </row>
    <row r="1611" spans="1:2" x14ac:dyDescent="0.25">
      <c r="A1611" s="9">
        <v>181500</v>
      </c>
      <c r="B1611" s="2" t="s">
        <v>3030</v>
      </c>
    </row>
    <row r="1612" spans="1:2" x14ac:dyDescent="0.25">
      <c r="A1612" s="11">
        <v>181528</v>
      </c>
      <c r="B1612" s="12" t="s">
        <v>3030</v>
      </c>
    </row>
    <row r="1613" spans="1:2" x14ac:dyDescent="0.25">
      <c r="A1613" s="9">
        <v>181566</v>
      </c>
      <c r="B1613" s="2" t="s">
        <v>3030</v>
      </c>
    </row>
    <row r="1614" spans="1:2" x14ac:dyDescent="0.25">
      <c r="A1614" s="11">
        <v>181688</v>
      </c>
      <c r="B1614" s="12" t="s">
        <v>3030</v>
      </c>
    </row>
    <row r="1615" spans="1:2" x14ac:dyDescent="0.25">
      <c r="A1615" s="9">
        <v>181755</v>
      </c>
      <c r="B1615" s="2" t="s">
        <v>3030</v>
      </c>
    </row>
    <row r="1616" spans="1:2" x14ac:dyDescent="0.25">
      <c r="A1616" s="11">
        <v>181759</v>
      </c>
      <c r="B1616" s="12" t="s">
        <v>3030</v>
      </c>
    </row>
    <row r="1617" spans="1:2" x14ac:dyDescent="0.25">
      <c r="A1617" s="9">
        <v>181784</v>
      </c>
      <c r="B1617" s="2" t="s">
        <v>3030</v>
      </c>
    </row>
    <row r="1618" spans="1:2" x14ac:dyDescent="0.25">
      <c r="A1618" s="11">
        <v>181851</v>
      </c>
      <c r="B1618" s="12" t="s">
        <v>3030</v>
      </c>
    </row>
    <row r="1619" spans="1:2" x14ac:dyDescent="0.25">
      <c r="A1619" s="9">
        <v>181914</v>
      </c>
      <c r="B1619" s="2" t="s">
        <v>3030</v>
      </c>
    </row>
    <row r="1620" spans="1:2" x14ac:dyDescent="0.25">
      <c r="A1620" s="11">
        <v>182015</v>
      </c>
      <c r="B1620" s="12" t="s">
        <v>3030</v>
      </c>
    </row>
    <row r="1621" spans="1:2" x14ac:dyDescent="0.25">
      <c r="A1621" s="9">
        <v>182072</v>
      </c>
      <c r="B1621" s="2" t="s">
        <v>3030</v>
      </c>
    </row>
    <row r="1622" spans="1:2" x14ac:dyDescent="0.25">
      <c r="A1622" s="11">
        <v>182075</v>
      </c>
      <c r="B1622" s="12" t="s">
        <v>3030</v>
      </c>
    </row>
    <row r="1623" spans="1:2" x14ac:dyDescent="0.25">
      <c r="A1623" s="9">
        <v>182170</v>
      </c>
      <c r="B1623" s="2" t="s">
        <v>3030</v>
      </c>
    </row>
    <row r="1624" spans="1:2" x14ac:dyDescent="0.25">
      <c r="A1624" s="11">
        <v>182233</v>
      </c>
      <c r="B1624" s="12" t="s">
        <v>3030</v>
      </c>
    </row>
    <row r="1625" spans="1:2" x14ac:dyDescent="0.25">
      <c r="A1625" s="9">
        <v>182365</v>
      </c>
      <c r="B1625" s="2" t="s">
        <v>3030</v>
      </c>
    </row>
    <row r="1626" spans="1:2" x14ac:dyDescent="0.25">
      <c r="A1626" s="11">
        <v>182392</v>
      </c>
      <c r="B1626" s="12" t="s">
        <v>3030</v>
      </c>
    </row>
    <row r="1627" spans="1:2" x14ac:dyDescent="0.25">
      <c r="A1627" s="9">
        <v>182492</v>
      </c>
      <c r="B1627" s="2" t="s">
        <v>3030</v>
      </c>
    </row>
    <row r="1628" spans="1:2" x14ac:dyDescent="0.25">
      <c r="A1628" s="11">
        <v>182559</v>
      </c>
      <c r="B1628" s="12" t="s">
        <v>3030</v>
      </c>
    </row>
    <row r="1629" spans="1:2" x14ac:dyDescent="0.25">
      <c r="A1629" s="9">
        <v>182586</v>
      </c>
      <c r="B1629" s="2" t="s">
        <v>3030</v>
      </c>
    </row>
    <row r="1630" spans="1:2" x14ac:dyDescent="0.25">
      <c r="A1630" s="11">
        <v>182680</v>
      </c>
      <c r="B1630" s="12" t="s">
        <v>3030</v>
      </c>
    </row>
    <row r="1631" spans="1:2" x14ac:dyDescent="0.25">
      <c r="A1631" s="9">
        <v>182681</v>
      </c>
      <c r="B1631" s="2" t="s">
        <v>3030</v>
      </c>
    </row>
    <row r="1632" spans="1:2" x14ac:dyDescent="0.25">
      <c r="A1632" s="11">
        <v>182683</v>
      </c>
      <c r="B1632" s="12" t="s">
        <v>3030</v>
      </c>
    </row>
    <row r="1633" spans="1:2" x14ac:dyDescent="0.25">
      <c r="A1633" s="9">
        <v>182750</v>
      </c>
      <c r="B1633" s="2" t="s">
        <v>3030</v>
      </c>
    </row>
    <row r="1634" spans="1:2" x14ac:dyDescent="0.25">
      <c r="A1634" s="11">
        <v>182781</v>
      </c>
      <c r="B1634" s="12" t="s">
        <v>3030</v>
      </c>
    </row>
    <row r="1635" spans="1:2" x14ac:dyDescent="0.25">
      <c r="A1635" s="9">
        <v>182906</v>
      </c>
      <c r="B1635" s="2" t="s">
        <v>3030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B2" sqref="B2"/>
    </sheetView>
  </sheetViews>
  <sheetFormatPr defaultColWidth="9" defaultRowHeight="12.6" x14ac:dyDescent="0.25"/>
  <cols>
    <col min="1" max="1" width="10.77734375" bestFit="1" customWidth="1"/>
    <col min="2" max="2" width="11.77734375" customWidth="1"/>
  </cols>
  <sheetData>
    <row r="1" spans="1:2" x14ac:dyDescent="0.25">
      <c r="A1" s="1" t="s">
        <v>15</v>
      </c>
      <c r="B1" s="1" t="s">
        <v>3031</v>
      </c>
    </row>
    <row r="2" spans="1:2" x14ac:dyDescent="0.25">
      <c r="A2" t="s">
        <v>61</v>
      </c>
      <c r="B2" t="s">
        <v>3032</v>
      </c>
    </row>
    <row r="3" spans="1:2" x14ac:dyDescent="0.25">
      <c r="A3" t="s">
        <v>53</v>
      </c>
      <c r="B3" t="s">
        <v>3033</v>
      </c>
    </row>
    <row r="4" spans="1:2" x14ac:dyDescent="0.25">
      <c r="A4" t="s">
        <v>136</v>
      </c>
      <c r="B4" t="s">
        <v>3034</v>
      </c>
    </row>
    <row r="5" spans="1:2" x14ac:dyDescent="0.25">
      <c r="A5" t="s">
        <v>34</v>
      </c>
      <c r="B5" t="s">
        <v>3035</v>
      </c>
    </row>
  </sheetData>
  <phoneticPr fontId="3" type="noConversion"/>
  <pageMargins left="0.75" right="0.75" top="1" bottom="1"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Tables</vt:lpstr>
      <vt:lpstr>Orders</vt:lpstr>
      <vt:lpstr>Returns</vt:lpstr>
      <vt:lpstr>Users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2023-06-08T11:38:44Z</dcterms:created>
  <dcterms:modified xsi:type="dcterms:W3CDTF">2025-02-26T06:26:41Z</dcterms:modified>
  <cp:category/>
  <cp:contentStatus/>
</cp:coreProperties>
</file>