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Cost Analysis" sheetId="2" r:id="rId5"/>
    <sheet state="visible" name="P&amp;L Statement" sheetId="3" r:id="rId6"/>
    <sheet state="visible" name="Financial Ratios" sheetId="4" r:id="rId7"/>
    <sheet state="visible" name="3-Year Forecast" sheetId="5" r:id="rId8"/>
  </sheets>
  <definedNames/>
  <calcPr/>
</workbook>
</file>

<file path=xl/sharedStrings.xml><?xml version="1.0" encoding="utf-8"?>
<sst xmlns="http://schemas.openxmlformats.org/spreadsheetml/2006/main" count="68" uniqueCount="45">
  <si>
    <t>Key Metrics</t>
  </si>
  <si>
    <t>Total Revenue (Yr1)</t>
  </si>
  <si>
    <t>Total Expenses (Yr1)</t>
  </si>
  <si>
    <t>Net Profit (Yr1)</t>
  </si>
  <si>
    <t>Gross Margin (Yr1)</t>
  </si>
  <si>
    <t>Net Profit Margin (Yr1)</t>
  </si>
  <si>
    <t>Revenue Growth (Yr2)</t>
  </si>
  <si>
    <t>Net Profit Growth (Yr2)</t>
  </si>
  <si>
    <t>Cost Category</t>
  </si>
  <si>
    <t>Monthly Cost</t>
  </si>
  <si>
    <t>Annual Cost</t>
  </si>
  <si>
    <t>Salaries</t>
  </si>
  <si>
    <t>Rent</t>
  </si>
  <si>
    <t>Utilities</t>
  </si>
  <si>
    <t>Marketing</t>
  </si>
  <si>
    <t>Office Supplies</t>
  </si>
  <si>
    <t>Insurance</t>
  </si>
  <si>
    <t>Travel</t>
  </si>
  <si>
    <t>IT Services</t>
  </si>
  <si>
    <t>Legal &amp; Accounting</t>
  </si>
  <si>
    <t>Miscellaneous</t>
  </si>
  <si>
    <t>Total</t>
  </si>
  <si>
    <t>Item</t>
  </si>
  <si>
    <t>Amount</t>
  </si>
  <si>
    <t>Revenue</t>
  </si>
  <si>
    <t>Cost of Goods Sold</t>
  </si>
  <si>
    <t>Gross Profit</t>
  </si>
  <si>
    <t>Operating Expenses</t>
  </si>
  <si>
    <t>Total Operating Expenses</t>
  </si>
  <si>
    <t>Operating Profit</t>
  </si>
  <si>
    <t>Interest Expense</t>
  </si>
  <si>
    <t>Net Profit Before Tax</t>
  </si>
  <si>
    <t>Income Tax (20%)</t>
  </si>
  <si>
    <t>Net Profit After Tax</t>
  </si>
  <si>
    <t>Ratio</t>
  </si>
  <si>
    <t>Year 1</t>
  </si>
  <si>
    <t>Year 2</t>
  </si>
  <si>
    <t>Year 3</t>
  </si>
  <si>
    <t>Gross Margin</t>
  </si>
  <si>
    <t>Operating Margin</t>
  </si>
  <si>
    <t>Net Profit Margin</t>
  </si>
  <si>
    <t>Expense Ratio</t>
  </si>
  <si>
    <t>COGS Ratio</t>
  </si>
  <si>
    <t>Revenue Growth</t>
  </si>
  <si>
    <t>Net Profit Growth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</si>
</sst>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</cols>
  <sheetData>
    <row r="1">
      <c r="A1" s="1" t="s">
        <v>0</v>
      </c>
    </row>
    <row r="2">
      <c r="A2" s="1" t="s">
        <v>1</v>
      </c>
      <c r="B2" s="2">
        <f>'3-Year Forecast'!B2</f>
        <v>350000</v>
      </c>
    </row>
    <row r="3">
      <c r="A3" s="1" t="s">
        <v>2</v>
      </c>
      <c r="B3" s="2">
        <f>'3-Year Forecast'!B5</f>
        <v>20600</v>
      </c>
    </row>
    <row r="4">
      <c r="A4" s="1" t="s">
        <v>3</v>
      </c>
      <c r="B4" s="2">
        <f>'3-Year Forecast'!B10</f>
        <v>147520</v>
      </c>
    </row>
    <row r="5">
      <c r="A5" s="1" t="s">
        <v>4</v>
      </c>
      <c r="B5" s="2">
        <f>'Financial Ratios'!B2</f>
        <v>0.6</v>
      </c>
    </row>
    <row r="6">
      <c r="A6" s="1" t="s">
        <v>5</v>
      </c>
      <c r="B6" s="2">
        <f>'Financial Ratios'!B4</f>
        <v>0.4214857143</v>
      </c>
    </row>
    <row r="7">
      <c r="A7" s="1" t="s">
        <v>6</v>
      </c>
      <c r="B7" s="2">
        <f>'Financial Ratios'!C7</f>
        <v>0</v>
      </c>
    </row>
    <row r="8">
      <c r="A8" s="1" t="s">
        <v>7</v>
      </c>
      <c r="B8" s="2">
        <f>'Financial Ratios'!C8</f>
        <v>0.08552060738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8</v>
      </c>
      <c r="B1" s="1" t="s">
        <v>9</v>
      </c>
      <c r="C1" s="1" t="s">
        <v>10</v>
      </c>
    </row>
    <row r="2">
      <c r="A2" s="1" t="s">
        <v>11</v>
      </c>
      <c r="B2" s="3">
        <v>12000.0</v>
      </c>
      <c r="C2" s="2">
        <f t="shared" ref="C2:C11" si="1">B2*12</f>
        <v>144000</v>
      </c>
    </row>
    <row r="3">
      <c r="A3" s="1" t="s">
        <v>12</v>
      </c>
      <c r="B3" s="3">
        <v>3000.0</v>
      </c>
      <c r="C3" s="2">
        <f t="shared" si="1"/>
        <v>36000</v>
      </c>
    </row>
    <row r="4">
      <c r="A4" s="1" t="s">
        <v>13</v>
      </c>
      <c r="B4" s="3">
        <v>800.0</v>
      </c>
      <c r="C4" s="2">
        <f t="shared" si="1"/>
        <v>9600</v>
      </c>
    </row>
    <row r="5">
      <c r="A5" s="1" t="s">
        <v>14</v>
      </c>
      <c r="B5" s="3">
        <v>2000.0</v>
      </c>
      <c r="C5" s="2">
        <f t="shared" si="1"/>
        <v>24000</v>
      </c>
    </row>
    <row r="6">
      <c r="A6" s="1" t="s">
        <v>15</v>
      </c>
      <c r="B6" s="3">
        <v>400.0</v>
      </c>
      <c r="C6" s="2">
        <f t="shared" si="1"/>
        <v>4800</v>
      </c>
    </row>
    <row r="7">
      <c r="A7" s="1" t="s">
        <v>16</v>
      </c>
      <c r="B7" s="3">
        <v>600.0</v>
      </c>
      <c r="C7" s="2">
        <f t="shared" si="1"/>
        <v>7200</v>
      </c>
    </row>
    <row r="8">
      <c r="A8" s="1" t="s">
        <v>17</v>
      </c>
      <c r="B8" s="3">
        <v>500.0</v>
      </c>
      <c r="C8" s="2">
        <f t="shared" si="1"/>
        <v>6000</v>
      </c>
    </row>
    <row r="9">
      <c r="A9" s="1" t="s">
        <v>18</v>
      </c>
      <c r="B9" s="3">
        <v>700.0</v>
      </c>
      <c r="C9" s="2">
        <f t="shared" si="1"/>
        <v>8400</v>
      </c>
    </row>
    <row r="10">
      <c r="A10" s="1" t="s">
        <v>19</v>
      </c>
      <c r="B10" s="3">
        <v>350.0</v>
      </c>
      <c r="C10" s="2">
        <f t="shared" si="1"/>
        <v>4200</v>
      </c>
    </row>
    <row r="11">
      <c r="A11" s="1" t="s">
        <v>20</v>
      </c>
      <c r="B11" s="3">
        <v>250.0</v>
      </c>
      <c r="C11" s="2">
        <f t="shared" si="1"/>
        <v>3000</v>
      </c>
    </row>
    <row r="12">
      <c r="A12" s="1" t="s">
        <v>21</v>
      </c>
      <c r="B12" s="2">
        <f t="shared" ref="B12:C12" si="2">SUM(B2:B11)</f>
        <v>20600</v>
      </c>
      <c r="C12" s="2">
        <f t="shared" si="2"/>
        <v>247200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</cols>
  <sheetData>
    <row r="1">
      <c r="A1" s="1" t="s">
        <v>22</v>
      </c>
      <c r="B1" s="1" t="s">
        <v>23</v>
      </c>
    </row>
    <row r="2">
      <c r="A2" s="1" t="s">
        <v>24</v>
      </c>
      <c r="B2" s="3">
        <v>350000.0</v>
      </c>
    </row>
    <row r="3">
      <c r="A3" s="1" t="s">
        <v>25</v>
      </c>
      <c r="B3" s="2">
        <f>B2*0.4</f>
        <v>140000</v>
      </c>
    </row>
    <row r="4">
      <c r="A4" s="1" t="s">
        <v>26</v>
      </c>
      <c r="B4" s="2">
        <f>B2-B3</f>
        <v>210000</v>
      </c>
    </row>
    <row r="5">
      <c r="A5" s="1" t="s">
        <v>27</v>
      </c>
      <c r="B5" s="2">
        <f>'Cost Analysis'!B2</f>
        <v>12000</v>
      </c>
    </row>
    <row r="6">
      <c r="A6" s="1" t="s">
        <v>11</v>
      </c>
      <c r="B6" s="2">
        <f>'Cost Analysis'!B3</f>
        <v>3000</v>
      </c>
    </row>
    <row r="7">
      <c r="A7" s="1" t="s">
        <v>12</v>
      </c>
      <c r="B7" s="2">
        <f>'Cost Analysis'!B4</f>
        <v>800</v>
      </c>
    </row>
    <row r="8">
      <c r="A8" s="1" t="s">
        <v>13</v>
      </c>
      <c r="B8" s="2">
        <f>'Cost Analysis'!B5</f>
        <v>2000</v>
      </c>
    </row>
    <row r="9">
      <c r="A9" s="1" t="s">
        <v>14</v>
      </c>
      <c r="B9" s="2">
        <f>'Cost Analysis'!B6</f>
        <v>400</v>
      </c>
    </row>
    <row r="10">
      <c r="A10" s="1" t="s">
        <v>15</v>
      </c>
      <c r="B10" s="2">
        <f>'Cost Analysis'!B7</f>
        <v>600</v>
      </c>
    </row>
    <row r="11">
      <c r="A11" s="1" t="s">
        <v>16</v>
      </c>
      <c r="B11" s="2">
        <f>'Cost Analysis'!B8</f>
        <v>500</v>
      </c>
    </row>
    <row r="12">
      <c r="A12" s="1" t="s">
        <v>17</v>
      </c>
      <c r="B12" s="2">
        <f>'Cost Analysis'!B9</f>
        <v>700</v>
      </c>
    </row>
    <row r="13">
      <c r="A13" s="1" t="s">
        <v>18</v>
      </c>
      <c r="B13" s="2">
        <f>'Cost Analysis'!B10</f>
        <v>350</v>
      </c>
    </row>
    <row r="14">
      <c r="A14" s="1" t="s">
        <v>19</v>
      </c>
      <c r="B14" s="2">
        <f>'Cost Analysis'!B11</f>
        <v>250</v>
      </c>
    </row>
    <row r="15">
      <c r="A15" s="1" t="s">
        <v>20</v>
      </c>
      <c r="B15" s="2">
        <f>SUM(B5:B14)</f>
        <v>20600</v>
      </c>
    </row>
    <row r="16">
      <c r="A16" s="1" t="s">
        <v>28</v>
      </c>
      <c r="B16" s="2">
        <f>B4-B15</f>
        <v>189400</v>
      </c>
    </row>
    <row r="17">
      <c r="A17" s="1" t="s">
        <v>29</v>
      </c>
      <c r="B17" s="3">
        <v>5000.0</v>
      </c>
    </row>
    <row r="18">
      <c r="A18" s="1" t="s">
        <v>30</v>
      </c>
      <c r="B18" s="2">
        <f>B16-B17</f>
        <v>184400</v>
      </c>
    </row>
    <row r="19">
      <c r="A19" s="1" t="s">
        <v>31</v>
      </c>
      <c r="B19" s="2">
        <f>B18*0.2</f>
        <v>36880</v>
      </c>
    </row>
    <row r="20">
      <c r="A20" s="1" t="s">
        <v>32</v>
      </c>
      <c r="B20" s="2">
        <f>B18-B19</f>
        <v>147520</v>
      </c>
    </row>
    <row r="21">
      <c r="A21" s="1" t="s">
        <v>33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</cols>
  <sheetData>
    <row r="1">
      <c r="A1" s="1" t="s">
        <v>34</v>
      </c>
      <c r="B1" s="1" t="s">
        <v>35</v>
      </c>
      <c r="C1" s="1" t="s">
        <v>36</v>
      </c>
      <c r="D1" s="1" t="s">
        <v>37</v>
      </c>
    </row>
    <row r="2">
      <c r="A2" s="1" t="s">
        <v>38</v>
      </c>
      <c r="B2" s="2">
        <f>'3-Year Forecast'!B4/'3-Year Forecast'!B2</f>
        <v>0.6</v>
      </c>
      <c r="C2" s="2">
        <f>'3-Year Forecast'!C4/'3-Year Forecast'!C2</f>
        <v>0.6</v>
      </c>
      <c r="D2" s="2">
        <f>'3-Year Forecast'!D4/'3-Year Forecast'!D2</f>
        <v>0.6</v>
      </c>
    </row>
    <row r="3">
      <c r="A3" s="1" t="s">
        <v>39</v>
      </c>
      <c r="B3" s="2">
        <f>'3-Year Forecast'!B6/'3-Year Forecast'!B2</f>
        <v>0.5411428571</v>
      </c>
      <c r="C3" s="2">
        <f>'3-Year Forecast'!C6/'3-Year Forecast'!C2</f>
        <v>0.5427777778</v>
      </c>
      <c r="D3" s="2">
        <f>'3-Year Forecast'!D6/'3-Year Forecast'!D2</f>
        <v>0.544367284</v>
      </c>
    </row>
    <row r="4">
      <c r="A4" s="1" t="s">
        <v>40</v>
      </c>
      <c r="B4" s="2">
        <f>'3-Year Forecast'!B10/'3-Year Forecast'!B2</f>
        <v>0.4214857143</v>
      </c>
      <c r="C4" s="2">
        <f>'3-Year Forecast'!C10/'3-Year Forecast'!C2</f>
        <v>0.4236402116</v>
      </c>
      <c r="D4" s="2">
        <f>'3-Year Forecast'!D10/'3-Year Forecast'!D2</f>
        <v>0.4256956692</v>
      </c>
    </row>
    <row r="5">
      <c r="A5" s="1" t="s">
        <v>41</v>
      </c>
      <c r="B5" s="2">
        <f>'3-Year Forecast'!B5/'3-Year Forecast'!B2</f>
        <v>0.05885714286</v>
      </c>
      <c r="C5" s="2">
        <f>'3-Year Forecast'!C5/'3-Year Forecast'!C2</f>
        <v>0.05722222222</v>
      </c>
      <c r="D5" s="2">
        <f>'3-Year Forecast'!D5/'3-Year Forecast'!D2</f>
        <v>0.05563271605</v>
      </c>
    </row>
    <row r="6">
      <c r="A6" s="1" t="s">
        <v>42</v>
      </c>
      <c r="B6" s="2">
        <f>'3-Year Forecast'!B3/'3-Year Forecast'!B2</f>
        <v>0.4</v>
      </c>
      <c r="C6" s="2">
        <f>'3-Year Forecast'!C3/'3-Year Forecast'!C2</f>
        <v>0.4</v>
      </c>
      <c r="D6" s="2">
        <f>'3-Year Forecast'!D3/'3-Year Forecast'!D2</f>
        <v>0.4</v>
      </c>
    </row>
    <row r="7">
      <c r="A7" s="1" t="s">
        <v>43</v>
      </c>
      <c r="C7" s="2">
        <f t="shared" ref="C7:D7" si="1">(C2-B2)/B2</f>
        <v>0</v>
      </c>
      <c r="D7" s="2">
        <f t="shared" si="1"/>
        <v>0</v>
      </c>
    </row>
    <row r="8">
      <c r="A8" s="1" t="s">
        <v>44</v>
      </c>
      <c r="C8" s="2">
        <f>('3-Year Forecast'!C10-'3-Year Forecast'!B10)/'3-Year Forecast'!B10</f>
        <v>0.08552060738</v>
      </c>
      <c r="D8" s="2">
        <f>('3-Year Forecast'!D10-'3-Year Forecast'!C10)/'3-Year Forecast'!C10</f>
        <v>0.08524004596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</cols>
  <sheetData>
    <row r="1">
      <c r="A1" s="1" t="s">
        <v>22</v>
      </c>
      <c r="B1" s="1" t="s">
        <v>35</v>
      </c>
      <c r="C1" s="1" t="s">
        <v>36</v>
      </c>
      <c r="D1" s="1" t="s">
        <v>37</v>
      </c>
    </row>
    <row r="2">
      <c r="A2" s="1" t="s">
        <v>24</v>
      </c>
      <c r="B2" s="3">
        <v>350000.0</v>
      </c>
      <c r="C2" s="2">
        <f t="shared" ref="C2:D2" si="1">B2*1.08</f>
        <v>378000</v>
      </c>
      <c r="D2" s="2">
        <f t="shared" si="1"/>
        <v>408240</v>
      </c>
    </row>
    <row r="3">
      <c r="A3" s="1" t="s">
        <v>25</v>
      </c>
      <c r="B3" s="2">
        <f t="shared" ref="B3:D3" si="2">B2*0.4</f>
        <v>140000</v>
      </c>
      <c r="C3" s="2">
        <f t="shared" si="2"/>
        <v>151200</v>
      </c>
      <c r="D3" s="2">
        <f t="shared" si="2"/>
        <v>163296</v>
      </c>
    </row>
    <row r="4">
      <c r="A4" s="1" t="s">
        <v>26</v>
      </c>
      <c r="B4" s="2">
        <f t="shared" ref="B4:D4" si="3">B2-B3</f>
        <v>210000</v>
      </c>
      <c r="C4" s="2">
        <f t="shared" si="3"/>
        <v>226800</v>
      </c>
      <c r="D4" s="2">
        <f t="shared" si="3"/>
        <v>244944</v>
      </c>
    </row>
    <row r="5">
      <c r="A5" s="1" t="s">
        <v>27</v>
      </c>
      <c r="B5" s="2">
        <f>'P&amp;L Statement'!B15</f>
        <v>20600</v>
      </c>
      <c r="C5" s="2">
        <f t="shared" ref="C5:D5" si="4">B5*1.05</f>
        <v>21630</v>
      </c>
      <c r="D5" s="2">
        <f t="shared" si="4"/>
        <v>22711.5</v>
      </c>
    </row>
    <row r="6">
      <c r="A6" s="1" t="s">
        <v>29</v>
      </c>
      <c r="B6" s="2">
        <f t="shared" ref="B6:D6" si="5">B4-B5</f>
        <v>189400</v>
      </c>
      <c r="C6" s="2">
        <f t="shared" si="5"/>
        <v>205170</v>
      </c>
      <c r="D6" s="2">
        <f t="shared" si="5"/>
        <v>222232.5</v>
      </c>
    </row>
    <row r="7">
      <c r="A7" s="1" t="s">
        <v>30</v>
      </c>
      <c r="B7" s="3">
        <v>5000.0</v>
      </c>
      <c r="C7" s="3">
        <v>5000.0</v>
      </c>
      <c r="D7" s="3">
        <v>5000.0</v>
      </c>
    </row>
    <row r="8">
      <c r="A8" s="1" t="s">
        <v>31</v>
      </c>
      <c r="B8" s="2">
        <f t="shared" ref="B8:D8" si="6">B6-B7</f>
        <v>184400</v>
      </c>
      <c r="C8" s="2">
        <f t="shared" si="6"/>
        <v>200170</v>
      </c>
      <c r="D8" s="2">
        <f t="shared" si="6"/>
        <v>217232.5</v>
      </c>
    </row>
    <row r="9">
      <c r="A9" s="1" t="s">
        <v>32</v>
      </c>
      <c r="B9" s="2">
        <f t="shared" ref="B9:D9" si="7">B8*0.2</f>
        <v>36880</v>
      </c>
      <c r="C9" s="2">
        <f t="shared" si="7"/>
        <v>40034</v>
      </c>
      <c r="D9" s="2">
        <f t="shared" si="7"/>
        <v>43446.5</v>
      </c>
    </row>
    <row r="10">
      <c r="A10" s="1" t="s">
        <v>33</v>
      </c>
      <c r="B10" s="2">
        <f t="shared" ref="B10:D10" si="8">B8-B9</f>
        <v>147520</v>
      </c>
      <c r="C10" s="2">
        <f t="shared" si="8"/>
        <v>160136</v>
      </c>
      <c r="D10" s="2">
        <f t="shared" si="8"/>
        <v>173786</v>
      </c>
    </row>
  </sheetData>
  <drawing r:id="rId1"/>
</worksheet>
</file>