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CV\"/>
    </mc:Choice>
  </mc:AlternateContent>
  <xr:revisionPtr revIDLastSave="0" documentId="13_ncr:1_{BBE10B8F-0EAB-42E8-BBE7-EC679BA68491}" xr6:coauthVersionLast="47" xr6:coauthVersionMax="47" xr10:uidLastSave="{00000000-0000-0000-0000-000000000000}"/>
  <bookViews>
    <workbookView xWindow="-120" yWindow="-120" windowWidth="20730" windowHeight="11160" firstSheet="1" activeTab="2" xr2:uid="{D83F0066-2F64-4B59-AAE8-191E747E93A3}"/>
  </bookViews>
  <sheets>
    <sheet name="PolyCrystalline(Small)" sheetId="4" state="hidden" r:id="rId1"/>
    <sheet name="MonoCrystalline(new Small)" sheetId="3" r:id="rId2"/>
    <sheet name="PolyCrystalline (BIG)" sheetId="2" r:id="rId3"/>
    <sheet name="Collection of data" sheetId="1" r:id="rId4"/>
    <sheet name="Sheet2" sheetId="5" r:id="rId5"/>
  </sheets>
  <definedNames>
    <definedName name="A">'Collection of data'!$B$27</definedName>
    <definedName name="e1_">'Collection of data'!$C$27</definedName>
    <definedName name="epsilon">'Collection of data'!$B$29</definedName>
    <definedName name="epsilon0">'Collection of data'!$C$29</definedName>
    <definedName name="ExternalData_1" localSheetId="3" hidden="1">'Collection of data'!$B$3:$D$23</definedName>
    <definedName name="ExternalData_2" localSheetId="3" hidden="1">'Collection of data'!$E$3:$G$23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3" l="1"/>
  <c r="F4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B27" i="1"/>
  <c r="C27" i="1"/>
  <c r="C29" i="1"/>
  <c r="B32" i="1" l="1" a="1"/>
  <c r="C33" i="1" s="1"/>
  <c r="C32" i="1" l="1"/>
  <c r="B32" i="1"/>
  <c r="B36" i="1" s="1"/>
  <c r="B33" i="1"/>
  <c r="C36" i="1"/>
  <c r="B37" i="1" l="1"/>
  <c r="C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E2AFC-326C-4179-B6C5-EB0EF5A54B33}" keepAlive="1" name="Query - CC" description="Connection to the 'CC' query in the workbook." type="5" refreshedVersion="8" background="1" saveData="1">
    <dbPr connection="Provider=Microsoft.Mashup.OleDb.1;Data Source=$Workbook$;Location=CC;Extended Properties=&quot;&quot;" command="SELECT * FROM [CC]"/>
  </connection>
  <connection id="2" xr16:uid="{33EEFA19-A5BC-4A55-B8D2-16E99679819B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<sst xmlns="http://schemas.openxmlformats.org/spreadsheetml/2006/main" count="87" uniqueCount="33">
  <si>
    <t>Column1</t>
  </si>
  <si>
    <t>Column2</t>
  </si>
  <si>
    <t>Column3</t>
  </si>
  <si>
    <t>Column4</t>
  </si>
  <si>
    <t>Column5</t>
  </si>
  <si>
    <t>Calibration Capacitor</t>
  </si>
  <si>
    <t>Solar Cell</t>
  </si>
  <si>
    <t>Capacitance</t>
  </si>
  <si>
    <t>1/(C^2)</t>
  </si>
  <si>
    <t>Slope</t>
  </si>
  <si>
    <t>Intercept</t>
  </si>
  <si>
    <t>D.Density</t>
  </si>
  <si>
    <t>A</t>
  </si>
  <si>
    <t>e1</t>
  </si>
  <si>
    <t>epsilon</t>
  </si>
  <si>
    <t>epsilon0</t>
  </si>
  <si>
    <t>Built in Pot</t>
  </si>
  <si>
    <t>Vin</t>
  </si>
  <si>
    <t>Vx</t>
  </si>
  <si>
    <t>V0x</t>
  </si>
  <si>
    <t>v0y</t>
  </si>
  <si>
    <t>Vy</t>
  </si>
  <si>
    <t>C(nF)</t>
  </si>
  <si>
    <t>nF^-2</t>
  </si>
  <si>
    <t>Solar Cell (PolyCrystalline)</t>
  </si>
  <si>
    <t>Solar Cell (Monocrystalline)</t>
  </si>
  <si>
    <t>Type-&gt;</t>
  </si>
  <si>
    <t>slope</t>
  </si>
  <si>
    <t>err in slope</t>
  </si>
  <si>
    <t>intercept</t>
  </si>
  <si>
    <t>err in intercept</t>
  </si>
  <si>
    <t>Monocrystalline</t>
  </si>
  <si>
    <t>Poly crystalline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</si>
</sst>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6" fillId="5" borderId="1" xfId="4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7" fillId="6" borderId="1" xfId="5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1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'PolyCrystalline(Small)'!$H$4:$H$23</c:f>
              <c:numCache>
                <c:formatCode>General</c:formatCode>
                <c:ptCount val="20"/>
                <c:pt idx="0">
                  <c:v>2.9360687733668103</c:v>
                </c:pt>
                <c:pt idx="1">
                  <c:v>2.4637102209048707</c:v>
                </c:pt>
                <c:pt idx="2">
                  <c:v>1.8200597252840849</c:v>
                </c:pt>
                <c:pt idx="3">
                  <c:v>1.6047302881638101</c:v>
                </c:pt>
                <c:pt idx="4">
                  <c:v>1.5115745734482153</c:v>
                </c:pt>
                <c:pt idx="5">
                  <c:v>1.2036347278128472</c:v>
                </c:pt>
                <c:pt idx="6">
                  <c:v>1.0915636016749315</c:v>
                </c:pt>
                <c:pt idx="7">
                  <c:v>0.99718529100363618</c:v>
                </c:pt>
                <c:pt idx="8">
                  <c:v>0.84106472106853403</c:v>
                </c:pt>
                <c:pt idx="9">
                  <c:v>0.79737373279217338</c:v>
                </c:pt>
                <c:pt idx="10">
                  <c:v>0.68567827748468912</c:v>
                </c:pt>
                <c:pt idx="11">
                  <c:v>0.65187173353291905</c:v>
                </c:pt>
                <c:pt idx="12">
                  <c:v>0.59119827850934548</c:v>
                </c:pt>
                <c:pt idx="13">
                  <c:v>0.55062791416604862</c:v>
                </c:pt>
                <c:pt idx="14">
                  <c:v>0.51919937917546244</c:v>
                </c:pt>
                <c:pt idx="15">
                  <c:v>0.47704853179044898</c:v>
                </c:pt>
                <c:pt idx="16">
                  <c:v>0.45209212810384447</c:v>
                </c:pt>
                <c:pt idx="17">
                  <c:v>0.41945691890042708</c:v>
                </c:pt>
                <c:pt idx="18">
                  <c:v>0.4021363719528665</c:v>
                </c:pt>
                <c:pt idx="19">
                  <c:v>0.37188929424412431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5-43A5-995B-C22221E9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'PolyCrystalline(Small)'!$I$4:$I$23</c:f>
              <c:numCache>
                <c:formatCode>General</c:formatCode>
                <c:ptCount val="20"/>
                <c:pt idx="0">
                  <c:v>0.11600255418309843</c:v>
                </c:pt>
                <c:pt idx="1">
                  <c:v>0.1647482270348721</c:v>
                </c:pt>
                <c:pt idx="2">
                  <c:v>0.30187609318024178</c:v>
                </c:pt>
                <c:pt idx="3">
                  <c:v>0.38832549150400675</c:v>
                </c:pt>
                <c:pt idx="4">
                  <c:v>0.43766401903161439</c:v>
                </c:pt>
                <c:pt idx="5">
                  <c:v>0.69025662014252631</c:v>
                </c:pt>
                <c:pt idx="6">
                  <c:v>0.83927040456118851</c:v>
                </c:pt>
                <c:pt idx="7">
                  <c:v>1.0056532752669354</c:v>
                </c:pt>
                <c:pt idx="8">
                  <c:v>1.413647621263441</c:v>
                </c:pt>
                <c:pt idx="9">
                  <c:v>1.5728095954943533</c:v>
                </c:pt>
                <c:pt idx="10">
                  <c:v>2.1269594870455255</c:v>
                </c:pt>
                <c:pt idx="11">
                  <c:v>2.3532913629519645</c:v>
                </c:pt>
                <c:pt idx="12">
                  <c:v>2.861104223417664</c:v>
                </c:pt>
                <c:pt idx="13">
                  <c:v>3.2982498512177196</c:v>
                </c:pt>
                <c:pt idx="14">
                  <c:v>3.7096391904865138</c:v>
                </c:pt>
                <c:pt idx="15">
                  <c:v>4.3941499477438315</c:v>
                </c:pt>
                <c:pt idx="16">
                  <c:v>4.8926720872850655</c:v>
                </c:pt>
                <c:pt idx="17">
                  <c:v>5.6836231580085812</c:v>
                </c:pt>
                <c:pt idx="18">
                  <c:v>6.1837694466427298</c:v>
                </c:pt>
                <c:pt idx="19">
                  <c:v>7.2305718726998984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C0-45AF-8336-BC5D99BE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Small)'!$H$4:$H$23</c:f>
              <c:numCache>
                <c:formatCode>0.000</c:formatCode>
                <c:ptCount val="20"/>
                <c:pt idx="0">
                  <c:v>2.942606336644245</c:v>
                </c:pt>
                <c:pt idx="1">
                  <c:v>2.3909075474370813</c:v>
                </c:pt>
                <c:pt idx="2">
                  <c:v>1.7693455351143605</c:v>
                </c:pt>
                <c:pt idx="3">
                  <c:v>1.5846218445427895</c:v>
                </c:pt>
                <c:pt idx="4">
                  <c:v>1.3630415197500503</c:v>
                </c:pt>
                <c:pt idx="5">
                  <c:v>1.1115495553472912</c:v>
                </c:pt>
                <c:pt idx="6">
                  <c:v>1.011624935143463</c:v>
                </c:pt>
                <c:pt idx="7">
                  <c:v>0.83220117655741499</c:v>
                </c:pt>
                <c:pt idx="8">
                  <c:v>0.74344386484269198</c:v>
                </c:pt>
                <c:pt idx="9">
                  <c:v>0.6583981549630461</c:v>
                </c:pt>
                <c:pt idx="10">
                  <c:v>0.58594059600615134</c:v>
                </c:pt>
                <c:pt idx="11">
                  <c:v>0.54685227401245162</c:v>
                </c:pt>
                <c:pt idx="12">
                  <c:v>0.48704013331596685</c:v>
                </c:pt>
                <c:pt idx="13">
                  <c:v>0.46298953581092972</c:v>
                </c:pt>
                <c:pt idx="14">
                  <c:v>0.41919202198484223</c:v>
                </c:pt>
                <c:pt idx="15">
                  <c:v>0.38971628883619852</c:v>
                </c:pt>
                <c:pt idx="16">
                  <c:v>0.36499840157095825</c:v>
                </c:pt>
                <c:pt idx="17">
                  <c:v>0.3328145798186215</c:v>
                </c:pt>
                <c:pt idx="18">
                  <c:v>0.3098380596931346</c:v>
                </c:pt>
                <c:pt idx="19">
                  <c:v>0.29821928150684945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A-4E18-8692-31ACE7E42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Small)'!$I$4:$I$23</c:f>
              <c:numCache>
                <c:formatCode>0.000</c:formatCode>
                <c:ptCount val="20"/>
                <c:pt idx="0">
                  <c:v>0.11548768300081896</c:v>
                </c:pt>
                <c:pt idx="1">
                  <c:v>0.17493408351333833</c:v>
                </c:pt>
                <c:pt idx="2">
                  <c:v>0.31942925682342299</c:v>
                </c:pt>
                <c:pt idx="3">
                  <c:v>0.39824352460090162</c:v>
                </c:pt>
                <c:pt idx="4">
                  <c:v>0.53824726256012234</c:v>
                </c:pt>
                <c:pt idx="5">
                  <c:v>0.80936112647757252</c:v>
                </c:pt>
                <c:pt idx="6">
                  <c:v>0.97714935318660356</c:v>
                </c:pt>
                <c:pt idx="7">
                  <c:v>1.4439207219766785</c:v>
                </c:pt>
                <c:pt idx="8">
                  <c:v>1.8092710589623222</c:v>
                </c:pt>
                <c:pt idx="9">
                  <c:v>2.3068682386798911</c:v>
                </c:pt>
                <c:pt idx="10">
                  <c:v>2.9126803306949585</c:v>
                </c:pt>
                <c:pt idx="11">
                  <c:v>3.3439513867127659</c:v>
                </c:pt>
                <c:pt idx="12">
                  <c:v>4.2157077941280745</c:v>
                </c:pt>
                <c:pt idx="13">
                  <c:v>4.6650644599409858</c:v>
                </c:pt>
                <c:pt idx="14">
                  <c:v>5.6908086475604733</c:v>
                </c:pt>
                <c:pt idx="15">
                  <c:v>6.584198015781344</c:v>
                </c:pt>
                <c:pt idx="16">
                  <c:v>7.5061644479101624</c:v>
                </c:pt>
                <c:pt idx="17">
                  <c:v>9.0280782183151818</c:v>
                </c:pt>
                <c:pt idx="18">
                  <c:v>10.416707548510441</c:v>
                </c:pt>
                <c:pt idx="19">
                  <c:v>11.244199977944616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9-48FB-8ACE-5EFE20B8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(BIG)'!$H$5:$H$24</c:f>
              <c:numCache>
                <c:formatCode>0.000</c:formatCode>
                <c:ptCount val="20"/>
                <c:pt idx="0">
                  <c:v>0.69246211664840274</c:v>
                </c:pt>
                <c:pt idx="1">
                  <c:v>0.49116332828285109</c:v>
                </c:pt>
                <c:pt idx="2">
                  <c:v>0.3837256861592131</c:v>
                </c:pt>
                <c:pt idx="3">
                  <c:v>0.31386255199627072</c:v>
                </c:pt>
                <c:pt idx="4">
                  <c:v>0.27193798675577296</c:v>
                </c:pt>
                <c:pt idx="5">
                  <c:v>0.24122815040589429</c:v>
                </c:pt>
                <c:pt idx="6">
                  <c:v>0.21600290688419166</c:v>
                </c:pt>
                <c:pt idx="7">
                  <c:v>0.19609295268851726</c:v>
                </c:pt>
                <c:pt idx="8">
                  <c:v>0.17873861696526328</c:v>
                </c:pt>
                <c:pt idx="9">
                  <c:v>0.16509147927164389</c:v>
                </c:pt>
                <c:pt idx="10">
                  <c:v>0.15243610483961614</c:v>
                </c:pt>
                <c:pt idx="11">
                  <c:v>0.14384404962221839</c:v>
                </c:pt>
                <c:pt idx="12">
                  <c:v>0.13528407877043197</c:v>
                </c:pt>
                <c:pt idx="13">
                  <c:v>0.12867696500615655</c:v>
                </c:pt>
                <c:pt idx="14">
                  <c:v>0.1216745298424461</c:v>
                </c:pt>
                <c:pt idx="15">
                  <c:v>0.11575430483774737</c:v>
                </c:pt>
                <c:pt idx="16">
                  <c:v>0.11252020257392069</c:v>
                </c:pt>
                <c:pt idx="17">
                  <c:v>0.10775766376287121</c:v>
                </c:pt>
                <c:pt idx="18">
                  <c:v>0.10393382673560407</c:v>
                </c:pt>
                <c:pt idx="19">
                  <c:v>9.9221097717306278E-2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2-4903-8932-5385FD7B4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(BIG)'!$I$5:$I$24</c:f>
              <c:numCache>
                <c:formatCode>0.000</c:formatCode>
                <c:ptCount val="20"/>
                <c:pt idx="0">
                  <c:v>2.0854892817690454</c:v>
                </c:pt>
                <c:pt idx="1">
                  <c:v>4.1452252292302463</c:v>
                </c:pt>
                <c:pt idx="2">
                  <c:v>6.7913835334365205</c:v>
                </c:pt>
                <c:pt idx="3">
                  <c:v>10.151284435035896</c:v>
                </c:pt>
                <c:pt idx="4">
                  <c:v>13.522601315453619</c:v>
                </c:pt>
                <c:pt idx="5">
                  <c:v>17.184781957395909</c:v>
                </c:pt>
                <c:pt idx="6">
                  <c:v>21.432893624591905</c:v>
                </c:pt>
                <c:pt idx="7">
                  <c:v>26.006147893759312</c:v>
                </c:pt>
                <c:pt idx="8">
                  <c:v>31.301360451257651</c:v>
                </c:pt>
                <c:pt idx="9">
                  <c:v>36.69025093871614</c:v>
                </c:pt>
                <c:pt idx="10">
                  <c:v>43.035248428070012</c:v>
                </c:pt>
                <c:pt idx="11">
                  <c:v>48.32993350456551</c:v>
                </c:pt>
                <c:pt idx="12">
                  <c:v>54.639488204301351</c:v>
                </c:pt>
                <c:pt idx="13">
                  <c:v>60.394637927236445</c:v>
                </c:pt>
                <c:pt idx="14">
                  <c:v>67.546157204802611</c:v>
                </c:pt>
                <c:pt idx="15">
                  <c:v>74.632106135011924</c:v>
                </c:pt>
                <c:pt idx="16">
                  <c:v>78.983975494509224</c:v>
                </c:pt>
                <c:pt idx="17">
                  <c:v>86.119929531479897</c:v>
                </c:pt>
                <c:pt idx="18">
                  <c:v>92.573389272382116</c:v>
                </c:pt>
                <c:pt idx="19">
                  <c:v>101.57619610658838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7F-4BA1-856B-B6321A16A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'Collection of data'!$B$4:$B$23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'Collection of data'!$H$4:$H$23</c:f>
              <c:numCache>
                <c:formatCode>General</c:formatCode>
                <c:ptCount val="20"/>
                <c:pt idx="0">
                  <c:v>5.2429774415197086</c:v>
                </c:pt>
                <c:pt idx="1">
                  <c:v>6.2455257776348825</c:v>
                </c:pt>
                <c:pt idx="2">
                  <c:v>3.9876840651427448</c:v>
                </c:pt>
                <c:pt idx="3">
                  <c:v>5.3818913576413863</c:v>
                </c:pt>
                <c:pt idx="4">
                  <c:v>6.2512284850034066</c:v>
                </c:pt>
                <c:pt idx="5">
                  <c:v>5.3689578617282985</c:v>
                </c:pt>
                <c:pt idx="6">
                  <c:v>7.2293783608136977</c:v>
                </c:pt>
                <c:pt idx="7">
                  <c:v>5.475190973912972</c:v>
                </c:pt>
                <c:pt idx="8">
                  <c:v>6.171812597045828</c:v>
                </c:pt>
                <c:pt idx="9">
                  <c:v>5.7663193500032897</c:v>
                </c:pt>
                <c:pt idx="10">
                  <c:v>4.7478893168580969</c:v>
                </c:pt>
                <c:pt idx="11">
                  <c:v>6.2007165394566464</c:v>
                </c:pt>
                <c:pt idx="12">
                  <c:v>6.8255556634067096</c:v>
                </c:pt>
                <c:pt idx="13">
                  <c:v>5.3169761317619351</c:v>
                </c:pt>
                <c:pt idx="14">
                  <c:v>5.2095121161391758</c:v>
                </c:pt>
                <c:pt idx="15">
                  <c:v>5.9857149038634416</c:v>
                </c:pt>
                <c:pt idx="16">
                  <c:v>5.0469844848366021</c:v>
                </c:pt>
                <c:pt idx="17">
                  <c:v>5.806246804629871</c:v>
                </c:pt>
                <c:pt idx="18">
                  <c:v>6.2223161517424188</c:v>
                </c:pt>
                <c:pt idx="19">
                  <c:v>6.0662830414229809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'Collection of data'!$B$4:$B$23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'Collection of data'!$I$4:$I$23</c:f>
              <c:numCache>
                <c:formatCode>General</c:formatCode>
                <c:ptCount val="20"/>
                <c:pt idx="0">
                  <c:v>3.6378435835880997E-2</c:v>
                </c:pt>
                <c:pt idx="1">
                  <c:v>2.5636692225514617E-2</c:v>
                </c:pt>
                <c:pt idx="2">
                  <c:v>6.2886657816162109E-2</c:v>
                </c:pt>
                <c:pt idx="3">
                  <c:v>3.4524718552324987E-2</c:v>
                </c:pt>
                <c:pt idx="4">
                  <c:v>2.558993921723424E-2</c:v>
                </c:pt>
                <c:pt idx="5">
                  <c:v>3.4691254831463875E-2</c:v>
                </c:pt>
                <c:pt idx="6">
                  <c:v>1.9133661672260018E-2</c:v>
                </c:pt>
                <c:pt idx="7">
                  <c:v>3.3358111515269816E-2</c:v>
                </c:pt>
                <c:pt idx="8">
                  <c:v>2.625273404523765E-2</c:v>
                </c:pt>
                <c:pt idx="9">
                  <c:v>3.0074791031325345E-2</c:v>
                </c:pt>
                <c:pt idx="10">
                  <c:v>4.4360744660158609E-2</c:v>
                </c:pt>
                <c:pt idx="11">
                  <c:v>2.6008556147333581E-2</c:v>
                </c:pt>
                <c:pt idx="12">
                  <c:v>2.1464658065793365E-2</c:v>
                </c:pt>
                <c:pt idx="13">
                  <c:v>3.5372892847559637E-2</c:v>
                </c:pt>
                <c:pt idx="14">
                  <c:v>3.6847319077858487E-2</c:v>
                </c:pt>
                <c:pt idx="15">
                  <c:v>2.7910521060753153E-2</c:v>
                </c:pt>
                <c:pt idx="16">
                  <c:v>3.9258713223496132E-2</c:v>
                </c:pt>
                <c:pt idx="17">
                  <c:v>2.9662586339542787E-2</c:v>
                </c:pt>
                <c:pt idx="18">
                  <c:v>2.582830182819636E-2</c:v>
                </c:pt>
                <c:pt idx="19">
                  <c:v>2.7174068158186897E-2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4BE5A-9BCE-436F-9651-6A5B6D43D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134A3B-B177-4203-BCC4-1EE7C7425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2279-C01D-4109-86FE-72CFDBA4C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0D55C-C387-4A06-8B84-D37738782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0</xdr:row>
      <xdr:rowOff>123825</xdr:rowOff>
    </xdr:from>
    <xdr:to>
      <xdr:col>20</xdr:col>
      <xdr:colOff>306246</xdr:colOff>
      <xdr:row>23</xdr:row>
      <xdr:rowOff>19671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2C6F6A-741E-4067-9F7B-62F7A7E3A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106479</xdr:rowOff>
    </xdr:from>
    <xdr:to>
      <xdr:col>20</xdr:col>
      <xdr:colOff>312489</xdr:colOff>
      <xdr:row>46</xdr:row>
      <xdr:rowOff>101940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5DA144-2BED-4F8B-ADA6-0CC2D766A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751503</xdr:colOff>
      <xdr:row>1</xdr:row>
      <xdr:rowOff>2876</xdr:rowOff>
    </xdr:from>
    <xdr:to>
      <xdr:col>16</xdr:col>
      <xdr:colOff>494334</xdr:colOff>
      <xdr:row>23</xdr:row>
      <xdr:rowOff>36171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9C81F-8605-3465-9F55-8C62B571A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735474</xdr:colOff>
      <xdr:row>24</xdr:row>
      <xdr:rowOff>120568</xdr:rowOff>
    </xdr:from>
    <xdr:to>
      <xdr:col>16</xdr:col>
      <xdr:colOff>500577</xdr:colOff>
      <xdr:row>46</xdr:row>
      <xdr:rowOff>26807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7E673-7757-4437-48A8-E01F5DC7E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5B6F9B-8278-43F7-BC2D-36CE7306BD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761C21-BB6C-4D25-A158-1C73A34054A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EC266-AAE5-44AC-B2D1-FC92543D706B}" name="CC" displayName="CC" ref="B3:D23" tableType="queryTable" totalsRowShown="0" headerRowDxfId="11" dataDxfId="10">
  <autoFilter ref="B3:D23" xr:uid="{FFCEC266-AAE5-44AC-B2D1-FC92543D706B}"/>
  <tableColumns count="3">
    <tableColumn id="1" xr3:uid="{622E53A8-9BF8-44A3-8CE3-13B978BF438F}" uniqueName="1" name="Column1" queryTableFieldId="1" dataDxfId="9"/>
    <tableColumn id="2" xr3:uid="{06C0E2E0-F136-4420-88C2-A8452AFA047E}" uniqueName="2" name="Column2" queryTableFieldId="2" dataDxfId="8"/>
    <tableColumn id="3" xr3:uid="{F909E801-1F17-4858-9D07-F7B2C804DDF7}" uniqueName="3" name="Column3" queryTableFieldId="3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A5214-2950-4F47-9771-E0F76284BDF1}" name="SS" displayName="SS" ref="E3:I23" tableType="queryTable" totalsRowShown="0" headerRowDxfId="6" dataDxfId="5">
  <autoFilter ref="E3:I23" xr:uid="{832A5214-2950-4F47-9771-E0F76284BDF1}"/>
  <tableColumns count="5">
    <tableColumn id="1" xr3:uid="{0962CDEA-57DD-466E-B898-17375E313167}" uniqueName="1" name="Column1" queryTableFieldId="1" dataDxfId="4"/>
    <tableColumn id="2" xr3:uid="{76011737-EE9A-4693-BDEB-3B55D2FB0248}" uniqueName="2" name="Column2" queryTableFieldId="2" dataDxfId="3"/>
    <tableColumn id="3" xr3:uid="{64C64796-865C-4D5A-B3AF-ABE12062BD8A}" uniqueName="3" name="Column3" queryTableFieldId="3" dataDxfId="2"/>
    <tableColumn id="4" xr3:uid="{272DBFEC-7AB9-448F-B563-7974D60CFAF4}" uniqueName="4" name="Column4" queryTableFieldId="4" dataDxfId="1">
      <calculatedColumnFormula>5.56*(CC[[#This Row],[Column2]]*SS[[#This Row],[Column2]]+CC[[#This Row],[Column3]]*SS[[#This Row],[Column3]])/(SS[[#This Row],[Column2]]*SS[[#This Row],[Column2]]+SS[[#This Row],[Column3]]*SS[[#This Row],[Column3]])</calculatedColumnFormula>
    </tableColumn>
    <tableColumn id="5" xr3:uid="{AA714DB4-F495-42AB-BB92-43901B8A93D3}" uniqueName="5" name="Column5" queryTableFieldId="5" dataDxfId="0">
      <calculatedColumnFormula>1/(SS[[#This Row],[Column4]]*SS[[#This Row],[Column4]])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6D3-7141-4DB0-8F0D-19B4CF2E0CC8}">
  <dimension ref="B2:I37"/>
  <sheetViews>
    <sheetView topLeftCell="A22" zoomScale="85" zoomScaleNormal="85" workbookViewId="0">
      <selection activeCell="E31" sqref="E31"/>
    </sheetView>
  </sheetViews>
  <sheetFormatPr defaultRowHeight="15" x14ac:dyDescent="0.25"/>
  <cols>
    <col min="1" max="1" width="9.140625" style="1"/>
    <col min="2" max="2" width="12" style="1" bestFit="1" customWidth="1"/>
    <col min="3" max="3" width="12.7109375" style="1" bestFit="1" customWidth="1"/>
    <col min="4" max="4" width="12" style="1" bestFit="1" customWidth="1"/>
    <col min="5" max="5" width="8.85546875" style="1" bestFit="1" customWidth="1"/>
    <col min="6" max="9" width="12" style="1" bestFit="1" customWidth="1"/>
    <col min="10" max="16384" width="9.140625" style="1"/>
  </cols>
  <sheetData>
    <row r="2" spans="2:9" x14ac:dyDescent="0.25">
      <c r="B2" s="16" t="s">
        <v>5</v>
      </c>
      <c r="C2" s="16"/>
      <c r="D2" s="16"/>
      <c r="E2" s="16" t="s">
        <v>6</v>
      </c>
      <c r="F2" s="16"/>
      <c r="G2" s="16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2">
        <v>1.9997463329354884E-3</v>
      </c>
      <c r="D4" s="2">
        <v>3.8811468124265475E-2</v>
      </c>
      <c r="E4" s="2">
        <v>0.2</v>
      </c>
      <c r="F4" s="2">
        <v>3.7695435074137471E-3</v>
      </c>
      <c r="G4" s="2">
        <v>7.3497725216398066E-2</v>
      </c>
      <c r="H4" s="2">
        <v>2.9360687733668103</v>
      </c>
      <c r="I4" s="2">
        <v>0.11600255418309843</v>
      </c>
    </row>
    <row r="5" spans="2:9" x14ac:dyDescent="0.25">
      <c r="B5" s="2">
        <v>0.3</v>
      </c>
      <c r="C5" s="2">
        <v>1.999303942313548E-3</v>
      </c>
      <c r="D5" s="2">
        <v>3.8842882845335991E-2</v>
      </c>
      <c r="E5" s="2">
        <v>0.3</v>
      </c>
      <c r="F5" s="2">
        <v>4.5608332347355993E-3</v>
      </c>
      <c r="G5" s="2">
        <v>8.7656478478215269E-2</v>
      </c>
      <c r="H5" s="2">
        <v>2.4637102209048707</v>
      </c>
      <c r="I5" s="2">
        <v>0.1647482270348721</v>
      </c>
    </row>
    <row r="6" spans="2:9" x14ac:dyDescent="0.25">
      <c r="B6" s="2">
        <v>0.4</v>
      </c>
      <c r="C6" s="2">
        <v>1.989384123494667E-3</v>
      </c>
      <c r="D6" s="2">
        <v>3.8600184904564599E-2</v>
      </c>
      <c r="E6" s="2">
        <v>0.4</v>
      </c>
      <c r="F6" s="2">
        <v>6.025433339285808E-3</v>
      </c>
      <c r="G6" s="2">
        <v>0.11792022260296442</v>
      </c>
      <c r="H6" s="2">
        <v>1.8200597252840849</v>
      </c>
      <c r="I6" s="2">
        <v>0.30187609318024178</v>
      </c>
    </row>
    <row r="7" spans="2:9" x14ac:dyDescent="0.25">
      <c r="B7" s="2">
        <v>0.5</v>
      </c>
      <c r="C7" s="2">
        <v>1.9837997933919941E-3</v>
      </c>
      <c r="D7" s="2">
        <v>3.8474951502813749E-2</v>
      </c>
      <c r="E7" s="2">
        <v>0.5</v>
      </c>
      <c r="F7" s="2">
        <v>6.8903914188742921E-3</v>
      </c>
      <c r="G7" s="2">
        <v>0.1333054664668622</v>
      </c>
      <c r="H7" s="2">
        <v>1.6047302881638101</v>
      </c>
      <c r="I7" s="2">
        <v>0.38832549150400675</v>
      </c>
    </row>
    <row r="8" spans="2:9" x14ac:dyDescent="0.25">
      <c r="B8" s="2">
        <v>0.6</v>
      </c>
      <c r="C8" s="2">
        <v>2.0023850545011061E-3</v>
      </c>
      <c r="D8" s="2">
        <v>3.8881937244317225E-2</v>
      </c>
      <c r="E8" s="2">
        <v>0.6</v>
      </c>
      <c r="F8" s="2">
        <v>7.3581227464661475E-3</v>
      </c>
      <c r="G8" s="2">
        <v>0.1430191643608606</v>
      </c>
      <c r="H8" s="2">
        <v>1.5115745734482153</v>
      </c>
      <c r="I8" s="2">
        <v>0.43766401903161439</v>
      </c>
    </row>
    <row r="9" spans="2:9" x14ac:dyDescent="0.25">
      <c r="B9" s="2">
        <v>0.7</v>
      </c>
      <c r="C9" s="2">
        <v>1.996412815259121E-3</v>
      </c>
      <c r="D9" s="2">
        <v>3.8725354693569906E-2</v>
      </c>
      <c r="E9" s="2">
        <v>0.7</v>
      </c>
      <c r="F9" s="2">
        <v>9.2355138678179051E-3</v>
      </c>
      <c r="G9" s="2">
        <v>0.17888495102311847</v>
      </c>
      <c r="H9" s="2">
        <v>1.2036347278128472</v>
      </c>
      <c r="I9" s="2">
        <v>0.69025662014252631</v>
      </c>
    </row>
    <row r="10" spans="2:9" x14ac:dyDescent="0.25">
      <c r="B10" s="2">
        <v>0.8</v>
      </c>
      <c r="C10" s="2">
        <v>1.9988664639107815E-3</v>
      </c>
      <c r="D10" s="2">
        <v>3.8803647087173383E-2</v>
      </c>
      <c r="E10" s="2">
        <v>0.8</v>
      </c>
      <c r="F10" s="2">
        <v>1.017329117136789E-2</v>
      </c>
      <c r="G10" s="2">
        <v>0.19765109035261683</v>
      </c>
      <c r="H10" s="2">
        <v>1.0915636016749315</v>
      </c>
      <c r="I10" s="2">
        <v>0.83927040456118851</v>
      </c>
    </row>
    <row r="11" spans="2:9" x14ac:dyDescent="0.25">
      <c r="B11" s="2">
        <v>0.9</v>
      </c>
      <c r="C11" s="2">
        <v>2.0009446226472989E-3</v>
      </c>
      <c r="D11" s="2">
        <v>3.8834949954710769E-2</v>
      </c>
      <c r="E11" s="2">
        <v>0.9</v>
      </c>
      <c r="F11" s="2">
        <v>1.1196229793873786E-2</v>
      </c>
      <c r="G11" s="2">
        <v>0.21652974941641928</v>
      </c>
      <c r="H11" s="2">
        <v>0.99718529100363618</v>
      </c>
      <c r="I11" s="2">
        <v>1.0056532752669354</v>
      </c>
    </row>
    <row r="12" spans="2:9" x14ac:dyDescent="0.25">
      <c r="B12" s="2">
        <v>1</v>
      </c>
      <c r="C12" s="2">
        <v>1.999501369459129E-3</v>
      </c>
      <c r="D12" s="2">
        <v>3.8827166987648452E-2</v>
      </c>
      <c r="E12" s="2">
        <v>1</v>
      </c>
      <c r="F12" s="2">
        <v>1.3196617146238737E-2</v>
      </c>
      <c r="G12" s="2">
        <v>0.25667462853072609</v>
      </c>
      <c r="H12" s="2">
        <v>0.84106472106853403</v>
      </c>
      <c r="I12" s="2">
        <v>1.413647621263441</v>
      </c>
    </row>
    <row r="13" spans="2:9" x14ac:dyDescent="0.25">
      <c r="B13" s="2">
        <v>1.1000000000000001</v>
      </c>
      <c r="C13" s="2">
        <v>2.0023371201207908E-3</v>
      </c>
      <c r="D13" s="2">
        <v>3.8874078560465812E-2</v>
      </c>
      <c r="E13" s="2">
        <v>1.1000000000000001</v>
      </c>
      <c r="F13" s="2">
        <v>1.3954365776170265E-2</v>
      </c>
      <c r="G13" s="2">
        <v>0.27106510346452406</v>
      </c>
      <c r="H13" s="2">
        <v>0.79737373279217338</v>
      </c>
      <c r="I13" s="2">
        <v>1.5728095954943533</v>
      </c>
    </row>
    <row r="14" spans="2:9" x14ac:dyDescent="0.25">
      <c r="B14" s="2">
        <v>1.2</v>
      </c>
      <c r="C14" s="2">
        <v>1.991147076137228E-3</v>
      </c>
      <c r="D14" s="2">
        <v>3.8592252849558195E-2</v>
      </c>
      <c r="E14" s="2">
        <v>1.2</v>
      </c>
      <c r="F14" s="2">
        <v>1.6187329126115996E-2</v>
      </c>
      <c r="G14" s="2">
        <v>0.3129331313232791</v>
      </c>
      <c r="H14" s="2">
        <v>0.68567827748468912</v>
      </c>
      <c r="I14" s="2">
        <v>2.1269594870455255</v>
      </c>
    </row>
    <row r="15" spans="2:9" x14ac:dyDescent="0.25">
      <c r="B15" s="2">
        <v>1.3</v>
      </c>
      <c r="C15" s="2">
        <v>2.0037806376779791E-3</v>
      </c>
      <c r="D15" s="2">
        <v>3.8874032126811328E-2</v>
      </c>
      <c r="E15" s="2">
        <v>1.3</v>
      </c>
      <c r="F15" s="2">
        <v>1.7049395576835959E-2</v>
      </c>
      <c r="G15" s="2">
        <v>0.33156984099665132</v>
      </c>
      <c r="H15" s="2">
        <v>0.65187173353291905</v>
      </c>
      <c r="I15" s="2">
        <v>2.3532913629519645</v>
      </c>
    </row>
    <row r="16" spans="2:9" x14ac:dyDescent="0.25">
      <c r="B16" s="2">
        <v>1.4</v>
      </c>
      <c r="C16" s="2">
        <v>2.0003921959662932E-3</v>
      </c>
      <c r="D16" s="2">
        <v>3.8827124468188076E-2</v>
      </c>
      <c r="E16" s="2">
        <v>1.4</v>
      </c>
      <c r="F16" s="2">
        <v>1.8867366350025998E-2</v>
      </c>
      <c r="G16" s="2">
        <v>0.36515185762187996</v>
      </c>
      <c r="H16" s="2">
        <v>0.59119827850934548</v>
      </c>
      <c r="I16" s="2">
        <v>2.861104223417664</v>
      </c>
    </row>
    <row r="17" spans="2:9" x14ac:dyDescent="0.25">
      <c r="B17" s="2">
        <v>1.5</v>
      </c>
      <c r="C17" s="2">
        <v>2.0001497441423455E-3</v>
      </c>
      <c r="D17" s="2">
        <v>3.8827093714842331E-2</v>
      </c>
      <c r="E17" s="2">
        <v>1.5</v>
      </c>
      <c r="F17" s="2">
        <v>2.0181495971287718E-2</v>
      </c>
      <c r="G17" s="2">
        <v>0.39205980060290513</v>
      </c>
      <c r="H17" s="2">
        <v>0.55062791416604862</v>
      </c>
      <c r="I17" s="2">
        <v>3.2982498512177196</v>
      </c>
    </row>
    <row r="18" spans="2:9" x14ac:dyDescent="0.25">
      <c r="B18" s="2">
        <v>1.6</v>
      </c>
      <c r="C18" s="2">
        <v>2.002164782660628E-3</v>
      </c>
      <c r="D18" s="2">
        <v>3.8850561254667196E-2</v>
      </c>
      <c r="E18" s="2">
        <v>1.6</v>
      </c>
      <c r="F18" s="2">
        <v>2.1453528680398699E-2</v>
      </c>
      <c r="G18" s="2">
        <v>0.41604205964294905</v>
      </c>
      <c r="H18" s="2">
        <v>0.51919937917546244</v>
      </c>
      <c r="I18" s="2">
        <v>3.7096391904865138</v>
      </c>
    </row>
    <row r="19" spans="2:9" x14ac:dyDescent="0.25">
      <c r="B19" s="2">
        <v>1.7</v>
      </c>
      <c r="C19" s="2">
        <v>1.9990427848997098E-3</v>
      </c>
      <c r="D19" s="2">
        <v>3.8787978714324121E-2</v>
      </c>
      <c r="E19" s="2">
        <v>1.7</v>
      </c>
      <c r="F19" s="2">
        <v>2.3265652274691236E-2</v>
      </c>
      <c r="G19" s="2">
        <v>0.45207554806577055</v>
      </c>
      <c r="H19" s="2">
        <v>0.47704853179044898</v>
      </c>
      <c r="I19" s="2">
        <v>4.3941499477438315</v>
      </c>
    </row>
    <row r="20" spans="2:9" x14ac:dyDescent="0.25">
      <c r="B20" s="2">
        <v>1.8</v>
      </c>
      <c r="C20" s="2">
        <v>1.9997615223873032E-3</v>
      </c>
      <c r="D20" s="2">
        <v>3.8842840615393587E-2</v>
      </c>
      <c r="E20" s="2">
        <v>1.8</v>
      </c>
      <c r="F20" s="2">
        <v>2.4684672112610277E-2</v>
      </c>
      <c r="G20" s="2">
        <v>0.47769925208696806</v>
      </c>
      <c r="H20" s="2">
        <v>0.45209212810384447</v>
      </c>
      <c r="I20" s="2">
        <v>4.8926720872850655</v>
      </c>
    </row>
    <row r="21" spans="2:9" x14ac:dyDescent="0.25">
      <c r="B21" s="2">
        <v>1.9</v>
      </c>
      <c r="C21" s="2">
        <v>2.0018306474084823E-3</v>
      </c>
      <c r="D21" s="2">
        <v>3.8866304476748124E-2</v>
      </c>
      <c r="E21" s="2">
        <v>1.9</v>
      </c>
      <c r="F21" s="2">
        <v>2.6505068833491234E-2</v>
      </c>
      <c r="G21" s="2">
        <v>0.51518352270426582</v>
      </c>
      <c r="H21" s="2">
        <v>0.41945691890042708</v>
      </c>
      <c r="I21" s="2">
        <v>5.6836231580085812</v>
      </c>
    </row>
    <row r="22" spans="2:9" x14ac:dyDescent="0.25">
      <c r="B22" s="2">
        <v>2</v>
      </c>
      <c r="C22" s="2">
        <v>2.0039273095510558E-3</v>
      </c>
      <c r="D22" s="2">
        <v>3.887401214283933E-2</v>
      </c>
      <c r="E22" s="2">
        <v>2</v>
      </c>
      <c r="F22" s="2">
        <v>2.7672888487397983E-2</v>
      </c>
      <c r="G22" s="2">
        <v>0.53747987197529634</v>
      </c>
      <c r="H22" s="2">
        <v>0.4021363719528665</v>
      </c>
      <c r="I22" s="2">
        <v>6.1837694466427298</v>
      </c>
    </row>
    <row r="23" spans="2:9" x14ac:dyDescent="0.25">
      <c r="B23" s="2">
        <v>2.1</v>
      </c>
      <c r="C23" s="2">
        <v>2.0025643657962692E-3</v>
      </c>
      <c r="D23" s="2">
        <v>3.8866235448411182E-2</v>
      </c>
      <c r="E23" s="2">
        <v>2.1</v>
      </c>
      <c r="F23" s="2">
        <v>2.9939838765622177E-2</v>
      </c>
      <c r="G23" s="2">
        <v>0.5810768687978296</v>
      </c>
      <c r="H23" s="2">
        <v>0.37188929424412431</v>
      </c>
      <c r="I23" s="2">
        <v>7.2305718726998984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3.5890366153054725</v>
      </c>
      <c r="C32" s="5">
        <v>-1.6441778811432046</v>
      </c>
    </row>
    <row r="33" spans="2:3" x14ac:dyDescent="0.25">
      <c r="B33" s="6">
        <v>0.24371310725916448</v>
      </c>
      <c r="C33" s="6">
        <v>0.31352912171856168</v>
      </c>
    </row>
    <row r="34" spans="2:3" x14ac:dyDescent="0.25">
      <c r="B34" s="14"/>
      <c r="C34" s="14"/>
    </row>
    <row r="35" spans="2:3" x14ac:dyDescent="0.25">
      <c r="B35" s="7" t="s">
        <v>11</v>
      </c>
      <c r="C35" s="7" t="s">
        <v>16</v>
      </c>
    </row>
    <row r="36" spans="2:3" x14ac:dyDescent="0.25">
      <c r="B36" s="5">
        <v>2599806402665049.5</v>
      </c>
      <c r="C36" s="5">
        <v>-0.45811120291489815</v>
      </c>
    </row>
    <row r="37" spans="2:3" x14ac:dyDescent="0.25">
      <c r="B37" s="6">
        <v>176539546563484.06</v>
      </c>
      <c r="C37" s="6">
        <v>-9.2730969142672925E-2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DB2-A0C7-4A7E-824B-304053C1C4EF}">
  <dimension ref="B2:I37"/>
  <sheetViews>
    <sheetView topLeftCell="A4" workbookViewId="0">
      <selection activeCell="J14" sqref="J14"/>
    </sheetView>
  </sheetViews>
  <sheetFormatPr defaultRowHeight="15" x14ac:dyDescent="0.25"/>
  <cols>
    <col min="1" max="1" width="9.140625" style="1"/>
    <col min="2" max="2" width="12" style="1" bestFit="1" customWidth="1"/>
    <col min="3" max="3" width="12.7109375" style="1" bestFit="1" customWidth="1"/>
    <col min="4" max="4" width="8" style="1" customWidth="1"/>
    <col min="5" max="5" width="6.85546875" style="1" customWidth="1"/>
    <col min="6" max="9" width="12" style="1" bestFit="1" customWidth="1"/>
    <col min="10" max="16384" width="9.140625" style="1"/>
  </cols>
  <sheetData>
    <row r="2" spans="2:9" x14ac:dyDescent="0.25">
      <c r="B2" s="16" t="s">
        <v>5</v>
      </c>
      <c r="C2" s="16"/>
      <c r="D2" s="16"/>
      <c r="E2" s="16" t="s">
        <v>25</v>
      </c>
      <c r="F2" s="16"/>
      <c r="G2" s="16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15">
        <v>1.9997463329354884E-3</v>
      </c>
      <c r="D4" s="15">
        <v>3.8811468124265475E-2</v>
      </c>
      <c r="E4" s="2">
        <v>0.2</v>
      </c>
      <c r="F4" s="15">
        <v>3.769880976343537E-3</v>
      </c>
      <c r="G4" s="15">
        <v>7.3333990142910588E-2</v>
      </c>
      <c r="H4" s="15">
        <v>2.942606336644245</v>
      </c>
      <c r="I4" s="15">
        <v>0.11548768300081896</v>
      </c>
    </row>
    <row r="5" spans="2:9" x14ac:dyDescent="0.25">
      <c r="B5" s="2">
        <v>0.3</v>
      </c>
      <c r="C5" s="15">
        <v>1.999303942313548E-3</v>
      </c>
      <c r="D5" s="15">
        <v>3.8842882845335991E-2</v>
      </c>
      <c r="E5" s="2">
        <v>0.3</v>
      </c>
      <c r="F5" s="15">
        <v>4.7280100874207871E-3</v>
      </c>
      <c r="G5" s="15">
        <v>9.0324104125940274E-2</v>
      </c>
      <c r="H5" s="15">
        <v>2.3909075474370813</v>
      </c>
      <c r="I5" s="15">
        <v>0.17493408351333833</v>
      </c>
    </row>
    <row r="6" spans="2:9" x14ac:dyDescent="0.25">
      <c r="B6" s="2">
        <v>0.4</v>
      </c>
      <c r="C6" s="15">
        <v>1.989384123494667E-3</v>
      </c>
      <c r="D6" s="15">
        <v>3.8600184904564599E-2</v>
      </c>
      <c r="E6" s="2">
        <v>0.4</v>
      </c>
      <c r="F6" s="15">
        <v>6.2240158467049894E-3</v>
      </c>
      <c r="G6" s="15">
        <v>0.1212988161567181</v>
      </c>
      <c r="H6" s="15">
        <v>1.7693455351143605</v>
      </c>
      <c r="I6" s="15">
        <v>0.31942925682342299</v>
      </c>
    </row>
    <row r="7" spans="2:9" x14ac:dyDescent="0.25">
      <c r="B7" s="2">
        <v>0.5</v>
      </c>
      <c r="C7" s="15">
        <v>1.9837997933919941E-3</v>
      </c>
      <c r="D7" s="15">
        <v>3.8474951502813749E-2</v>
      </c>
      <c r="E7" s="2">
        <v>0.5</v>
      </c>
      <c r="F7" s="15">
        <v>6.9777045985114344E-3</v>
      </c>
      <c r="G7" s="15">
        <v>0.1349970849794726</v>
      </c>
      <c r="H7" s="15">
        <v>1.5846218445427895</v>
      </c>
      <c r="I7" s="15">
        <v>0.39824352460090162</v>
      </c>
    </row>
    <row r="8" spans="2:9" x14ac:dyDescent="0.25">
      <c r="B8" s="2">
        <v>0.6</v>
      </c>
      <c r="C8" s="15">
        <v>2.0023850545011061E-3</v>
      </c>
      <c r="D8" s="15">
        <v>3.8881937244317225E-2</v>
      </c>
      <c r="E8" s="2">
        <v>0.6</v>
      </c>
      <c r="F8" s="15">
        <v>8.2350223569499607E-3</v>
      </c>
      <c r="G8" s="15">
        <v>0.15860032238019833</v>
      </c>
      <c r="H8" s="15">
        <v>1.3630415197500503</v>
      </c>
      <c r="I8" s="15">
        <v>0.53824726256012234</v>
      </c>
    </row>
    <row r="9" spans="2:9" x14ac:dyDescent="0.25">
      <c r="B9" s="2">
        <v>0.7</v>
      </c>
      <c r="C9" s="15">
        <v>1.996412815259121E-3</v>
      </c>
      <c r="D9" s="15">
        <v>3.8725354693569906E-2</v>
      </c>
      <c r="E9" s="2">
        <v>0.7</v>
      </c>
      <c r="F9" s="15">
        <v>9.9529682427608943E-3</v>
      </c>
      <c r="G9" s="15">
        <v>0.19370694167090247</v>
      </c>
      <c r="H9" s="15">
        <v>1.1115495553472912</v>
      </c>
      <c r="I9" s="15">
        <v>0.80936112647757252</v>
      </c>
    </row>
    <row r="10" spans="2:9" x14ac:dyDescent="0.25">
      <c r="B10" s="2">
        <v>0.8</v>
      </c>
      <c r="C10" s="15">
        <v>1.9988664639107815E-3</v>
      </c>
      <c r="D10" s="15">
        <v>3.8803647087173383E-2</v>
      </c>
      <c r="E10" s="2">
        <v>0.8</v>
      </c>
      <c r="F10" s="15">
        <v>1.0900906066803547E-2</v>
      </c>
      <c r="G10" s="15">
        <v>0.21327338770198115</v>
      </c>
      <c r="H10" s="15">
        <v>1.011624935143463</v>
      </c>
      <c r="I10" s="15">
        <v>0.97714935318660356</v>
      </c>
    </row>
    <row r="11" spans="2:9" x14ac:dyDescent="0.25">
      <c r="B11" s="2">
        <v>0.9</v>
      </c>
      <c r="C11" s="15">
        <v>2.0009446226472989E-3</v>
      </c>
      <c r="D11" s="15">
        <v>3.8834949954710769E-2</v>
      </c>
      <c r="E11" s="2">
        <v>0.9</v>
      </c>
      <c r="F11" s="15">
        <v>1.3359958046020796E-2</v>
      </c>
      <c r="G11" s="15">
        <v>0.25945972242517695</v>
      </c>
      <c r="H11" s="15">
        <v>0.83220117655741499</v>
      </c>
      <c r="I11" s="15">
        <v>1.4439207219766785</v>
      </c>
    </row>
    <row r="12" spans="2:9" x14ac:dyDescent="0.25">
      <c r="B12" s="2">
        <v>1</v>
      </c>
      <c r="C12" s="15">
        <v>1.999501369459129E-3</v>
      </c>
      <c r="D12" s="15">
        <v>3.8827166987648452E-2</v>
      </c>
      <c r="E12" s="2">
        <v>1</v>
      </c>
      <c r="F12" s="15">
        <v>1.5060839552766306E-2</v>
      </c>
      <c r="G12" s="15">
        <v>0.2903715086458496</v>
      </c>
      <c r="H12" s="15">
        <v>0.74344386484269198</v>
      </c>
      <c r="I12" s="15">
        <v>1.8092710589623222</v>
      </c>
    </row>
    <row r="13" spans="2:9" x14ac:dyDescent="0.25">
      <c r="B13" s="2">
        <v>1.1000000000000001</v>
      </c>
      <c r="C13" s="15">
        <v>2.0023371201207908E-3</v>
      </c>
      <c r="D13" s="15">
        <v>3.8874078560465812E-2</v>
      </c>
      <c r="E13" s="2">
        <v>1.1000000000000001</v>
      </c>
      <c r="F13" s="15">
        <v>1.6938231633672883E-2</v>
      </c>
      <c r="G13" s="15">
        <v>0.32827991596378203</v>
      </c>
      <c r="H13" s="15">
        <v>0.6583981549630461</v>
      </c>
      <c r="I13" s="15">
        <v>2.3068682386798911</v>
      </c>
    </row>
    <row r="14" spans="2:9" x14ac:dyDescent="0.25">
      <c r="B14" s="2">
        <v>1.2</v>
      </c>
      <c r="C14" s="15">
        <v>1.991147076137228E-3</v>
      </c>
      <c r="D14" s="15">
        <v>3.8592252849558195E-2</v>
      </c>
      <c r="E14" s="2">
        <v>1.2</v>
      </c>
      <c r="F14" s="15">
        <v>1.897866366778796E-2</v>
      </c>
      <c r="G14" s="15">
        <v>0.36619813877544327</v>
      </c>
      <c r="H14" s="15">
        <v>0.58594059600615134</v>
      </c>
      <c r="I14" s="15">
        <v>2.9126803306949585</v>
      </c>
    </row>
    <row r="15" spans="2:9" x14ac:dyDescent="0.25">
      <c r="B15" s="2">
        <v>1.3</v>
      </c>
      <c r="C15" s="15">
        <v>2.0037806376779791E-3</v>
      </c>
      <c r="D15" s="15">
        <v>3.8874032126811328E-2</v>
      </c>
      <c r="E15" s="2">
        <v>1.3</v>
      </c>
      <c r="F15" s="15">
        <v>2.0371853546541818E-2</v>
      </c>
      <c r="G15" s="15">
        <v>0.39524321495469483</v>
      </c>
      <c r="H15" s="15">
        <v>0.54685227401245162</v>
      </c>
      <c r="I15" s="15">
        <v>3.3439513867127659</v>
      </c>
    </row>
    <row r="16" spans="2:9" x14ac:dyDescent="0.25">
      <c r="B16" s="2">
        <v>1.4</v>
      </c>
      <c r="C16" s="15">
        <v>2.0003921959662932E-3</v>
      </c>
      <c r="D16" s="15">
        <v>3.8827124468188076E-2</v>
      </c>
      <c r="E16" s="2">
        <v>1.4</v>
      </c>
      <c r="F16" s="15">
        <v>2.277036324173573E-2</v>
      </c>
      <c r="G16" s="15">
        <v>0.44324983977807297</v>
      </c>
      <c r="H16" s="15">
        <v>0.48704013331596685</v>
      </c>
      <c r="I16" s="15">
        <v>4.2157077941280745</v>
      </c>
    </row>
    <row r="17" spans="2:9" x14ac:dyDescent="0.25">
      <c r="B17" s="2">
        <v>1.5</v>
      </c>
      <c r="C17" s="15">
        <v>2.0001497441423455E-3</v>
      </c>
      <c r="D17" s="15">
        <v>3.8827093714842331E-2</v>
      </c>
      <c r="E17" s="2">
        <v>1.5</v>
      </c>
      <c r="F17" s="15">
        <v>2.4040774420198592E-2</v>
      </c>
      <c r="G17" s="15">
        <v>0.46627001121912648</v>
      </c>
      <c r="H17" s="15">
        <v>0.46298953581092972</v>
      </c>
      <c r="I17" s="15">
        <v>4.6650644599409858</v>
      </c>
    </row>
    <row r="18" spans="2:9" x14ac:dyDescent="0.25">
      <c r="B18" s="2">
        <v>1.6</v>
      </c>
      <c r="C18" s="15">
        <v>2.002164782660628E-3</v>
      </c>
      <c r="D18" s="15">
        <v>3.8850561254667196E-2</v>
      </c>
      <c r="E18" s="2">
        <v>1.6</v>
      </c>
      <c r="F18" s="15">
        <v>2.657155396393919E-2</v>
      </c>
      <c r="G18" s="15">
        <v>0.51529793420660841</v>
      </c>
      <c r="H18" s="15">
        <v>0.41919202198484223</v>
      </c>
      <c r="I18" s="15">
        <v>5.6908086475604733</v>
      </c>
    </row>
    <row r="19" spans="2:9" x14ac:dyDescent="0.25">
      <c r="B19" s="2">
        <v>1.7</v>
      </c>
      <c r="C19" s="15">
        <v>1.9990427848997098E-3</v>
      </c>
      <c r="D19" s="15">
        <v>3.8787978714324121E-2</v>
      </c>
      <c r="E19" s="2">
        <v>1.7</v>
      </c>
      <c r="F19" s="15">
        <v>2.8488315935566378E-2</v>
      </c>
      <c r="G19" s="15">
        <v>0.55338152887157577</v>
      </c>
      <c r="H19" s="15">
        <v>0.38971628883619852</v>
      </c>
      <c r="I19" s="15">
        <v>6.584198015781344</v>
      </c>
    </row>
    <row r="20" spans="2:9" x14ac:dyDescent="0.25">
      <c r="B20" s="2">
        <v>1.8</v>
      </c>
      <c r="C20" s="15">
        <v>1.9997615223873032E-3</v>
      </c>
      <c r="D20" s="15">
        <v>3.8842840615393587E-2</v>
      </c>
      <c r="E20" s="2">
        <v>1.8</v>
      </c>
      <c r="F20" s="15">
        <v>3.0464742137018216E-2</v>
      </c>
      <c r="G20" s="15">
        <v>0.5916906653156353</v>
      </c>
      <c r="H20" s="15">
        <v>0.36499840157095825</v>
      </c>
      <c r="I20" s="15">
        <v>7.5061644479101624</v>
      </c>
    </row>
    <row r="21" spans="2:9" x14ac:dyDescent="0.25">
      <c r="B21" s="2">
        <v>1.9</v>
      </c>
      <c r="C21" s="15">
        <v>2.0018306474084823E-3</v>
      </c>
      <c r="D21" s="15">
        <v>3.8866304476748124E-2</v>
      </c>
      <c r="E21" s="2">
        <v>1.9</v>
      </c>
      <c r="F21" s="15">
        <v>3.346457642201045E-2</v>
      </c>
      <c r="G21" s="15">
        <v>0.64929930567132155</v>
      </c>
      <c r="H21" s="15">
        <v>0.3328145798186215</v>
      </c>
      <c r="I21" s="15">
        <v>9.0280782183151818</v>
      </c>
    </row>
    <row r="22" spans="2:9" x14ac:dyDescent="0.25">
      <c r="B22" s="2">
        <v>2</v>
      </c>
      <c r="C22" s="15">
        <v>2.0039273095510558E-3</v>
      </c>
      <c r="D22" s="15">
        <v>3.887401214283933E-2</v>
      </c>
      <c r="E22" s="2">
        <v>2</v>
      </c>
      <c r="F22" s="15">
        <v>3.5997298812620461E-2</v>
      </c>
      <c r="G22" s="15">
        <v>0.69758671492301783</v>
      </c>
      <c r="H22" s="15">
        <v>0.3098380596931346</v>
      </c>
      <c r="I22" s="15">
        <v>10.416707548510441</v>
      </c>
    </row>
    <row r="23" spans="2:9" x14ac:dyDescent="0.25">
      <c r="B23" s="2">
        <v>2.1</v>
      </c>
      <c r="C23" s="15">
        <v>2.0025643657962692E-3</v>
      </c>
      <c r="D23" s="15">
        <v>3.8866235448411182E-2</v>
      </c>
      <c r="E23" s="2">
        <v>2.1</v>
      </c>
      <c r="F23" s="15">
        <v>3.7335836483330484E-2</v>
      </c>
      <c r="G23" s="15">
        <v>0.72462205517209544</v>
      </c>
      <c r="H23" s="15">
        <v>0.29821928150684945</v>
      </c>
      <c r="I23" s="15">
        <v>11.244199977944616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5.7436922488177675</v>
      </c>
      <c r="C32" s="5">
        <v>-2.8802224292763987</v>
      </c>
    </row>
    <row r="33" spans="2:7" x14ac:dyDescent="0.25">
      <c r="B33" s="6">
        <v>0.44506842421794524</v>
      </c>
      <c r="C33" s="6">
        <v>0.57256630026602451</v>
      </c>
    </row>
    <row r="34" spans="2:7" x14ac:dyDescent="0.25">
      <c r="B34" s="14"/>
      <c r="C34" s="14"/>
      <c r="G34" s="1">
        <f>C32/B32</f>
        <v>-0.50145834848119497</v>
      </c>
    </row>
    <row r="35" spans="2:7" x14ac:dyDescent="0.25">
      <c r="B35" s="7" t="s">
        <v>11</v>
      </c>
      <c r="C35" s="7" t="s">
        <v>16</v>
      </c>
    </row>
    <row r="36" spans="2:7" x14ac:dyDescent="0.25">
      <c r="B36" s="5">
        <v>1624530000504647.3</v>
      </c>
      <c r="C36" s="5">
        <v>-0.50145834848119497</v>
      </c>
    </row>
    <row r="37" spans="2:7" x14ac:dyDescent="0.25">
      <c r="B37" s="6">
        <v>125881919869262.3</v>
      </c>
      <c r="C37" s="6">
        <v>-0.10699156124046856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A27-9B22-455F-BD65-EF0CD4C88C6A}">
  <dimension ref="B3:I43"/>
  <sheetViews>
    <sheetView tabSelected="1" zoomScale="85" zoomScaleNormal="85" workbookViewId="0">
      <selection activeCell="V9" sqref="V9"/>
    </sheetView>
  </sheetViews>
  <sheetFormatPr defaultRowHeight="15" x14ac:dyDescent="0.25"/>
  <cols>
    <col min="1" max="1" width="9.140625" style="1"/>
    <col min="2" max="2" width="4.28515625" style="1" customWidth="1"/>
    <col min="3" max="3" width="8.7109375" style="1" customWidth="1"/>
    <col min="4" max="4" width="10.140625" style="1" customWidth="1"/>
    <col min="5" max="5" width="12.85546875" style="1" bestFit="1" customWidth="1"/>
    <col min="6" max="6" width="12.28515625" style="1" bestFit="1" customWidth="1"/>
    <col min="7" max="7" width="12.85546875" style="1" bestFit="1" customWidth="1"/>
    <col min="8" max="8" width="11.28515625" style="1" customWidth="1"/>
    <col min="9" max="9" width="9.140625" style="1" bestFit="1" customWidth="1"/>
    <col min="10" max="16384" width="9.140625" style="1"/>
  </cols>
  <sheetData>
    <row r="3" spans="2:9" x14ac:dyDescent="0.25">
      <c r="B3" s="17" t="s">
        <v>5</v>
      </c>
      <c r="C3" s="18"/>
      <c r="D3" s="19"/>
      <c r="E3" s="17" t="s">
        <v>24</v>
      </c>
      <c r="F3" s="18"/>
      <c r="G3" s="19"/>
      <c r="H3" s="3" t="s">
        <v>7</v>
      </c>
      <c r="I3" s="3" t="s">
        <v>8</v>
      </c>
    </row>
    <row r="4" spans="2:9" x14ac:dyDescent="0.25">
      <c r="B4" s="3" t="s">
        <v>17</v>
      </c>
      <c r="C4" s="3" t="s">
        <v>19</v>
      </c>
      <c r="D4" s="3" t="s">
        <v>20</v>
      </c>
      <c r="E4" s="3" t="s">
        <v>17</v>
      </c>
      <c r="F4" s="3" t="s">
        <v>18</v>
      </c>
      <c r="G4" s="3" t="s">
        <v>21</v>
      </c>
      <c r="H4" s="3" t="s">
        <v>22</v>
      </c>
      <c r="I4" s="3" t="s">
        <v>23</v>
      </c>
    </row>
    <row r="5" spans="2:9" x14ac:dyDescent="0.25">
      <c r="B5" s="2">
        <v>0.2</v>
      </c>
      <c r="C5" s="15">
        <v>1.9997463329354884E-3</v>
      </c>
      <c r="D5" s="15">
        <v>3.8811468124265475E-2</v>
      </c>
      <c r="E5" s="2">
        <v>0.2</v>
      </c>
      <c r="F5" s="15">
        <v>1.6014301688162244E-2</v>
      </c>
      <c r="G5" s="15">
        <v>0.31163187541127996</v>
      </c>
      <c r="H5" s="15">
        <v>0.69246211664840274</v>
      </c>
      <c r="I5" s="15">
        <v>2.0854892817690454</v>
      </c>
    </row>
    <row r="6" spans="2:9" x14ac:dyDescent="0.25">
      <c r="B6" s="2">
        <v>0.3</v>
      </c>
      <c r="C6" s="15">
        <v>1.999303942313548E-3</v>
      </c>
      <c r="D6" s="15">
        <v>3.8842882845335991E-2</v>
      </c>
      <c r="E6" s="2">
        <v>0.3</v>
      </c>
      <c r="F6" s="15">
        <v>2.2682000745026659E-2</v>
      </c>
      <c r="G6" s="15">
        <v>0.43970132865781197</v>
      </c>
      <c r="H6" s="15">
        <v>0.49116332828285109</v>
      </c>
      <c r="I6" s="15">
        <v>4.1452252292302463</v>
      </c>
    </row>
    <row r="7" spans="2:9" x14ac:dyDescent="0.25">
      <c r="B7" s="2">
        <v>0.4</v>
      </c>
      <c r="C7" s="15">
        <v>1.989384123494667E-3</v>
      </c>
      <c r="D7" s="15">
        <v>3.8600184904564599E-2</v>
      </c>
      <c r="E7" s="2">
        <v>0.4</v>
      </c>
      <c r="F7" s="15">
        <v>2.8762014454542888E-2</v>
      </c>
      <c r="G7" s="15">
        <v>0.55930130029601266</v>
      </c>
      <c r="H7" s="15">
        <v>0.3837256861592131</v>
      </c>
      <c r="I7" s="15">
        <v>6.7913835334365205</v>
      </c>
    </row>
    <row r="8" spans="2:9" x14ac:dyDescent="0.25">
      <c r="B8" s="2">
        <v>0.5</v>
      </c>
      <c r="C8" s="15">
        <v>1.9837997933919941E-3</v>
      </c>
      <c r="D8" s="15">
        <v>3.8474951502813749E-2</v>
      </c>
      <c r="E8" s="2">
        <v>0.5</v>
      </c>
      <c r="F8" s="15">
        <v>3.513721283474782E-2</v>
      </c>
      <c r="G8" s="15">
        <v>0.68157483321594259</v>
      </c>
      <c r="H8" s="15">
        <v>0.31386255199627072</v>
      </c>
      <c r="I8" s="15">
        <v>10.151284435035896</v>
      </c>
    </row>
    <row r="9" spans="2:9" x14ac:dyDescent="0.25">
      <c r="B9" s="2">
        <v>0.6</v>
      </c>
      <c r="C9" s="15">
        <v>2.0023850545011061E-3</v>
      </c>
      <c r="D9" s="15">
        <v>3.8881937244317225E-2</v>
      </c>
      <c r="E9" s="2">
        <v>0.6</v>
      </c>
      <c r="F9" s="15">
        <v>4.0887789149161094E-2</v>
      </c>
      <c r="G9" s="15">
        <v>0.79497649468774068</v>
      </c>
      <c r="H9" s="15">
        <v>0.27193798675577296</v>
      </c>
      <c r="I9" s="15">
        <v>13.522601315453619</v>
      </c>
    </row>
    <row r="10" spans="2:9" x14ac:dyDescent="0.25">
      <c r="B10" s="2">
        <v>0.7</v>
      </c>
      <c r="C10" s="15">
        <v>1.996412815259121E-3</v>
      </c>
      <c r="D10" s="15">
        <v>3.8725354693569906E-2</v>
      </c>
      <c r="E10" s="2">
        <v>0.7</v>
      </c>
      <c r="F10" s="15">
        <v>4.5946208451044288E-2</v>
      </c>
      <c r="G10" s="15">
        <v>0.89257337073647758</v>
      </c>
      <c r="H10" s="15">
        <v>0.24122815040589429</v>
      </c>
      <c r="I10" s="15">
        <v>17.184781957395909</v>
      </c>
    </row>
    <row r="11" spans="2:9" x14ac:dyDescent="0.25">
      <c r="B11" s="2">
        <v>0.8</v>
      </c>
      <c r="C11" s="15">
        <v>1.9988664639107815E-3</v>
      </c>
      <c r="D11" s="15">
        <v>3.8803647087173383E-2</v>
      </c>
      <c r="E11" s="2">
        <v>0.8</v>
      </c>
      <c r="F11" s="15">
        <v>5.1472953933887955E-2</v>
      </c>
      <c r="G11" s="15">
        <v>0.99882007765154535</v>
      </c>
      <c r="H11" s="15">
        <v>0.21600290688419166</v>
      </c>
      <c r="I11" s="15">
        <v>21.432893624591905</v>
      </c>
    </row>
    <row r="12" spans="2:9" x14ac:dyDescent="0.25">
      <c r="B12" s="2">
        <v>0.9</v>
      </c>
      <c r="C12" s="15">
        <v>2.0009446226472989E-3</v>
      </c>
      <c r="D12" s="15">
        <v>3.8834949954710769E-2</v>
      </c>
      <c r="E12" s="2">
        <v>0.9</v>
      </c>
      <c r="F12" s="15">
        <v>5.6783462567340237E-2</v>
      </c>
      <c r="G12" s="15">
        <v>1.1011197726084174</v>
      </c>
      <c r="H12" s="15">
        <v>0.19609295268851726</v>
      </c>
      <c r="I12" s="15">
        <v>26.006147893759312</v>
      </c>
    </row>
    <row r="13" spans="2:9" x14ac:dyDescent="0.25">
      <c r="B13" s="2">
        <v>1</v>
      </c>
      <c r="C13" s="15">
        <v>1.999501369459129E-3</v>
      </c>
      <c r="D13" s="15">
        <v>3.8827166987648452E-2</v>
      </c>
      <c r="E13" s="2">
        <v>1</v>
      </c>
      <c r="F13" s="15">
        <v>6.2276071472625143E-2</v>
      </c>
      <c r="G13" s="15">
        <v>1.2077878570528455</v>
      </c>
      <c r="H13" s="15">
        <v>0.17873861696526328</v>
      </c>
      <c r="I13" s="15">
        <v>31.301360451257651</v>
      </c>
    </row>
    <row r="14" spans="2:9" x14ac:dyDescent="0.25">
      <c r="B14" s="2">
        <v>1.1000000000000001</v>
      </c>
      <c r="C14" s="15">
        <v>2.0023371201207908E-3</v>
      </c>
      <c r="D14" s="15">
        <v>3.8874078560465812E-2</v>
      </c>
      <c r="E14" s="2">
        <v>1.1000000000000001</v>
      </c>
      <c r="F14" s="15">
        <v>6.7499077516462058E-2</v>
      </c>
      <c r="G14" s="15">
        <v>1.3092095058306539</v>
      </c>
      <c r="H14" s="15">
        <v>0.16509147927164389</v>
      </c>
      <c r="I14" s="15">
        <v>36.69025093871614</v>
      </c>
    </row>
    <row r="15" spans="2:9" x14ac:dyDescent="0.25">
      <c r="B15" s="2">
        <v>1.2</v>
      </c>
      <c r="C15" s="15">
        <v>1.991147076137228E-3</v>
      </c>
      <c r="D15" s="15">
        <v>3.8592252849558195E-2</v>
      </c>
      <c r="E15" s="2">
        <v>1.2</v>
      </c>
      <c r="F15" s="15">
        <v>7.2533000488097812E-2</v>
      </c>
      <c r="G15" s="15">
        <v>1.4076301290278703</v>
      </c>
      <c r="H15" s="15">
        <v>0.15243610483961614</v>
      </c>
      <c r="I15" s="15">
        <v>43.035248428070012</v>
      </c>
    </row>
    <row r="16" spans="2:9" x14ac:dyDescent="0.25">
      <c r="B16" s="2">
        <v>1.3</v>
      </c>
      <c r="C16" s="15">
        <v>2.0037806376779791E-3</v>
      </c>
      <c r="D16" s="15">
        <v>3.8874032126811328E-2</v>
      </c>
      <c r="E16" s="2">
        <v>1.3</v>
      </c>
      <c r="F16" s="15">
        <v>7.7400503445711616E-2</v>
      </c>
      <c r="G16" s="15">
        <v>1.5025995258538845</v>
      </c>
      <c r="H16" s="15">
        <v>0.14384404962221839</v>
      </c>
      <c r="I16" s="15">
        <v>48.32993350456551</v>
      </c>
    </row>
    <row r="17" spans="2:9" x14ac:dyDescent="0.25">
      <c r="B17" s="2">
        <v>1.4</v>
      </c>
      <c r="C17" s="15">
        <v>2.0003921959662932E-3</v>
      </c>
      <c r="D17" s="15">
        <v>3.8827124468188076E-2</v>
      </c>
      <c r="E17" s="2">
        <v>1.4</v>
      </c>
      <c r="F17" s="15">
        <v>8.2221452330162398E-2</v>
      </c>
      <c r="G17" s="15">
        <v>1.5957439983140767</v>
      </c>
      <c r="H17" s="15">
        <v>0.13528407877043197</v>
      </c>
      <c r="I17" s="15">
        <v>54.639488204301351</v>
      </c>
    </row>
    <row r="18" spans="2:9" x14ac:dyDescent="0.25">
      <c r="B18" s="2">
        <v>1.5</v>
      </c>
      <c r="C18" s="15">
        <v>2.0001497441423455E-3</v>
      </c>
      <c r="D18" s="15">
        <v>3.8827093714842331E-2</v>
      </c>
      <c r="E18" s="2">
        <v>1.5</v>
      </c>
      <c r="F18" s="15">
        <v>8.6438548314723959E-2</v>
      </c>
      <c r="G18" s="15">
        <v>1.6776782651247606</v>
      </c>
      <c r="H18" s="15">
        <v>0.12867696500615655</v>
      </c>
      <c r="I18" s="15">
        <v>60.394637927236445</v>
      </c>
    </row>
    <row r="19" spans="2:9" x14ac:dyDescent="0.25">
      <c r="B19" s="2">
        <v>1.6</v>
      </c>
      <c r="C19" s="15">
        <v>2.002164782660628E-3</v>
      </c>
      <c r="D19" s="15">
        <v>3.8850561254667196E-2</v>
      </c>
      <c r="E19" s="2">
        <v>1.6</v>
      </c>
      <c r="F19" s="15">
        <v>9.1438471925468487E-2</v>
      </c>
      <c r="G19" s="15">
        <v>1.7753053617895729</v>
      </c>
      <c r="H19" s="15">
        <v>0.1216745298424461</v>
      </c>
      <c r="I19" s="15">
        <v>67.546157204802611</v>
      </c>
    </row>
    <row r="20" spans="2:9" x14ac:dyDescent="0.25">
      <c r="B20" s="2">
        <v>1.7</v>
      </c>
      <c r="C20" s="15">
        <v>1.9990427848997098E-3</v>
      </c>
      <c r="D20" s="15">
        <v>3.8787978714324121E-2</v>
      </c>
      <c r="E20" s="2">
        <v>1.7</v>
      </c>
      <c r="F20" s="15">
        <v>9.5982566890012236E-2</v>
      </c>
      <c r="G20" s="15">
        <v>1.8630959996070546</v>
      </c>
      <c r="H20" s="15">
        <v>0.11575430483774737</v>
      </c>
      <c r="I20" s="15">
        <v>74.632106135011924</v>
      </c>
    </row>
    <row r="21" spans="2:9" x14ac:dyDescent="0.25">
      <c r="B21" s="2">
        <v>1.8</v>
      </c>
      <c r="C21" s="15">
        <v>1.9997615223873032E-3</v>
      </c>
      <c r="D21" s="15">
        <v>3.8842840615393587E-2</v>
      </c>
      <c r="E21" s="2">
        <v>1.8</v>
      </c>
      <c r="F21" s="15">
        <v>9.8898728272981157E-2</v>
      </c>
      <c r="G21" s="15">
        <v>1.9193505071523866</v>
      </c>
      <c r="H21" s="15">
        <v>0.11252020257392069</v>
      </c>
      <c r="I21" s="15">
        <v>78.983975494509224</v>
      </c>
    </row>
    <row r="22" spans="2:9" x14ac:dyDescent="0.25">
      <c r="B22" s="2">
        <v>1.9</v>
      </c>
      <c r="C22" s="15">
        <v>2.0018306474084823E-3</v>
      </c>
      <c r="D22" s="15">
        <v>3.8866304476748124E-2</v>
      </c>
      <c r="E22" s="2">
        <v>1.9</v>
      </c>
      <c r="F22" s="15">
        <v>0.10331041985020441</v>
      </c>
      <c r="G22" s="15">
        <v>2.0053936424207572</v>
      </c>
      <c r="H22" s="15">
        <v>0.10775766376287121</v>
      </c>
      <c r="I22" s="15">
        <v>86.119929531479897</v>
      </c>
    </row>
    <row r="23" spans="2:9" x14ac:dyDescent="0.25">
      <c r="B23" s="2">
        <v>2</v>
      </c>
      <c r="C23" s="15">
        <v>2.0039273095510558E-3</v>
      </c>
      <c r="D23" s="15">
        <v>3.887401214283933E-2</v>
      </c>
      <c r="E23" s="2">
        <v>2</v>
      </c>
      <c r="F23" s="15">
        <v>0.10708530471962889</v>
      </c>
      <c r="G23" s="15">
        <v>2.0795936685412357</v>
      </c>
      <c r="H23" s="15">
        <v>0.10393382673560407</v>
      </c>
      <c r="I23" s="15">
        <v>92.573389272382116</v>
      </c>
    </row>
    <row r="24" spans="2:9" x14ac:dyDescent="0.25">
      <c r="B24" s="2">
        <v>2.1</v>
      </c>
      <c r="C24" s="15">
        <v>2.0025643657962692E-3</v>
      </c>
      <c r="D24" s="15">
        <v>3.8866235448411182E-2</v>
      </c>
      <c r="E24" s="2">
        <v>2.1</v>
      </c>
      <c r="F24" s="15">
        <v>0.11213853597859509</v>
      </c>
      <c r="G24" s="15">
        <v>2.1779306323139536</v>
      </c>
      <c r="H24" s="15">
        <v>9.9221097717306278E-2</v>
      </c>
      <c r="I24" s="15">
        <v>101.57619610658838</v>
      </c>
    </row>
    <row r="33" spans="4:7" x14ac:dyDescent="0.25">
      <c r="D33" s="12" t="s">
        <v>12</v>
      </c>
      <c r="E33" s="12" t="s">
        <v>13</v>
      </c>
      <c r="F33" s="12" t="s">
        <v>14</v>
      </c>
      <c r="G33" s="12" t="s">
        <v>15</v>
      </c>
    </row>
    <row r="34" spans="4:7" x14ac:dyDescent="0.25">
      <c r="D34" s="12">
        <v>3.6000000000000004E-2</v>
      </c>
      <c r="E34" s="12">
        <v>1.6000000000000002E-19</v>
      </c>
      <c r="F34" s="12">
        <v>11.68</v>
      </c>
      <c r="G34" s="12">
        <v>8.8499999999999988E-12</v>
      </c>
    </row>
    <row r="35" spans="4:7" x14ac:dyDescent="0.25">
      <c r="D35" s="13" t="s">
        <v>9</v>
      </c>
      <c r="E35" s="13" t="s">
        <v>10</v>
      </c>
      <c r="F35" s="13" t="s">
        <v>11</v>
      </c>
      <c r="G35" s="13" t="s">
        <v>16</v>
      </c>
    </row>
    <row r="36" spans="4:7" x14ac:dyDescent="0.25">
      <c r="D36" s="5">
        <v>53.211593614370308</v>
      </c>
      <c r="E36" s="5">
        <v>-17.336208633046162</v>
      </c>
      <c r="F36" s="5">
        <v>1753527706667.0278</v>
      </c>
      <c r="G36" s="5">
        <v>-0.3257975838627083</v>
      </c>
    </row>
    <row r="37" spans="4:7" x14ac:dyDescent="0.25">
      <c r="D37" s="6">
        <v>1.6045443494830187</v>
      </c>
      <c r="E37" s="6">
        <v>2.0641950131837827</v>
      </c>
      <c r="F37" s="6">
        <v>52875938912.580368</v>
      </c>
      <c r="G37" s="6">
        <v>-4.001685021365918E-2</v>
      </c>
    </row>
    <row r="43" spans="4:7" x14ac:dyDescent="0.25">
      <c r="F43" s="1">
        <f>E36/D36</f>
        <v>-0.3257975838627083</v>
      </c>
    </row>
  </sheetData>
  <mergeCells count="2">
    <mergeCell ref="B3:D3"/>
    <mergeCell ref="E3:G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BD7B-02A4-4690-8E34-7B71B51910A6}">
  <dimension ref="B2:P37"/>
  <sheetViews>
    <sheetView topLeftCell="A7" zoomScale="79" zoomScaleNormal="79" workbookViewId="0">
      <selection activeCell="I31" sqref="I31"/>
    </sheetView>
  </sheetViews>
  <sheetFormatPr defaultRowHeight="15" x14ac:dyDescent="0.25"/>
  <cols>
    <col min="1" max="1" width="9.140625" style="1"/>
    <col min="2" max="9" width="14.85546875" style="1" bestFit="1" customWidth="1"/>
    <col min="10" max="11" width="18.140625" style="1" bestFit="1" customWidth="1"/>
    <col min="12" max="13" width="9.140625" style="1"/>
    <col min="14" max="14" width="14.85546875" style="1" bestFit="1" customWidth="1"/>
    <col min="15" max="15" width="15.42578125" style="1" bestFit="1" customWidth="1"/>
    <col min="16" max="16" width="14.85546875" style="1" bestFit="1" customWidth="1"/>
    <col min="17" max="17" width="15.85546875" style="1" bestFit="1" customWidth="1"/>
    <col min="18" max="16384" width="9.140625" style="1"/>
  </cols>
  <sheetData>
    <row r="2" spans="2:16" x14ac:dyDescent="0.25">
      <c r="B2" s="16" t="s">
        <v>5</v>
      </c>
      <c r="C2" s="16"/>
      <c r="D2" s="16"/>
      <c r="E2" s="16" t="s">
        <v>6</v>
      </c>
      <c r="F2" s="16"/>
      <c r="G2" s="16"/>
      <c r="H2" s="3" t="s">
        <v>7</v>
      </c>
      <c r="I2" s="3" t="s">
        <v>8</v>
      </c>
    </row>
    <row r="3" spans="2:16" x14ac:dyDescent="0.25">
      <c r="B3" s="3" t="s">
        <v>0</v>
      </c>
      <c r="C3" s="3" t="s">
        <v>1</v>
      </c>
      <c r="D3" s="3" t="s">
        <v>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2:16" x14ac:dyDescent="0.25">
      <c r="B4" s="4">
        <v>0.2</v>
      </c>
      <c r="C4" s="4">
        <v>6.0003218073666339E-4</v>
      </c>
      <c r="D4" s="4">
        <v>2.8041890671267927E-4</v>
      </c>
      <c r="E4" s="4">
        <v>0.2</v>
      </c>
      <c r="F4" s="4">
        <v>6.6912244860334639E-4</v>
      </c>
      <c r="G4" s="4">
        <v>1.6113470231522351E-4</v>
      </c>
      <c r="H4" s="4">
        <f>5.56*(CC[[#This Row],[Column2]]*SS[[#This Row],[Column2]]+CC[[#This Row],[Column3]]*SS[[#This Row],[Column3]])/(SS[[#This Row],[Column2]]*SS[[#This Row],[Column2]]+SS[[#This Row],[Column3]]*SS[[#This Row],[Column3]])</f>
        <v>5.2429774415197086</v>
      </c>
      <c r="I4" s="4">
        <f>1/(SS[[#This Row],[Column4]]*SS[[#This Row],[Column4]])</f>
        <v>3.6378435835880997E-2</v>
      </c>
    </row>
    <row r="5" spans="2:16" x14ac:dyDescent="0.25">
      <c r="B5" s="2">
        <v>0.3</v>
      </c>
      <c r="C5" s="2">
        <v>6.3921938432891451E-4</v>
      </c>
      <c r="D5" s="2">
        <v>2.786226133522355E-4</v>
      </c>
      <c r="E5" s="4">
        <v>0.3</v>
      </c>
      <c r="F5" s="4">
        <v>5.5748716836876778E-4</v>
      </c>
      <c r="G5" s="4">
        <v>2.7177325594187197E-4</v>
      </c>
      <c r="H5" s="4">
        <f>5.56*(CC[[#This Row],[Column2]]*SS[[#This Row],[Column2]]+CC[[#This Row],[Column3]]*SS[[#This Row],[Column3]])/(SS[[#This Row],[Column2]]*SS[[#This Row],[Column2]]+SS[[#This Row],[Column3]]*SS[[#This Row],[Column3]])</f>
        <v>6.2455257776348825</v>
      </c>
      <c r="I5" s="4">
        <f>1/(SS[[#This Row],[Column4]]*SS[[#This Row],[Column4]])</f>
        <v>2.5636692225514617E-2</v>
      </c>
    </row>
    <row r="6" spans="2:16" x14ac:dyDescent="0.25">
      <c r="B6" s="2">
        <v>0.4</v>
      </c>
      <c r="C6" s="2">
        <v>5.8672615165738606E-4</v>
      </c>
      <c r="D6" s="2">
        <v>2.4951828347640815E-4</v>
      </c>
      <c r="E6" s="4">
        <v>0.4</v>
      </c>
      <c r="F6" s="4">
        <v>8.4442306868628145E-4</v>
      </c>
      <c r="G6" s="4">
        <v>2.6341696779507903E-4</v>
      </c>
      <c r="H6" s="4">
        <f>5.56*(CC[[#This Row],[Column2]]*SS[[#This Row],[Column2]]+CC[[#This Row],[Column3]]*SS[[#This Row],[Column3]])/(SS[[#This Row],[Column2]]*SS[[#This Row],[Column2]]+SS[[#This Row],[Column3]]*SS[[#This Row],[Column3]])</f>
        <v>3.9876840651427448</v>
      </c>
      <c r="I6" s="4">
        <f>1/(SS[[#This Row],[Column4]]*SS[[#This Row],[Column4]])</f>
        <v>6.2886657816162109E-2</v>
      </c>
    </row>
    <row r="7" spans="2:16" x14ac:dyDescent="0.25">
      <c r="B7" s="2">
        <v>0.5</v>
      </c>
      <c r="C7" s="2">
        <v>6.3151380329683736E-4</v>
      </c>
      <c r="D7" s="2">
        <v>2.4733293064747056E-4</v>
      </c>
      <c r="E7" s="4">
        <v>0.5</v>
      </c>
      <c r="F7" s="4">
        <v>6.6906032252951847E-4</v>
      </c>
      <c r="G7" s="4">
        <v>1.99762071694995E-4</v>
      </c>
      <c r="H7" s="4">
        <f>5.56*(CC[[#This Row],[Column2]]*SS[[#This Row],[Column2]]+CC[[#This Row],[Column3]]*SS[[#This Row],[Column3]])/(SS[[#This Row],[Column2]]*SS[[#This Row],[Column2]]+SS[[#This Row],[Column3]]*SS[[#This Row],[Column3]])</f>
        <v>5.3818913576413863</v>
      </c>
      <c r="I7" s="4">
        <f>1/(SS[[#This Row],[Column4]]*SS[[#This Row],[Column4]])</f>
        <v>3.4524718552324987E-2</v>
      </c>
    </row>
    <row r="8" spans="2:16" x14ac:dyDescent="0.25">
      <c r="B8" s="2">
        <v>0.6</v>
      </c>
      <c r="C8" s="2">
        <v>7.1627399969253689E-4</v>
      </c>
      <c r="D8" s="2">
        <v>2.0068896624891148E-4</v>
      </c>
      <c r="E8" s="4">
        <v>0.6</v>
      </c>
      <c r="F8" s="4">
        <v>6.3696134629645843E-4</v>
      </c>
      <c r="G8" s="4">
        <v>1.7889226977341996E-4</v>
      </c>
      <c r="H8" s="4">
        <f>5.56*(CC[[#This Row],[Column2]]*SS[[#This Row],[Column2]]+CC[[#This Row],[Column3]]*SS[[#This Row],[Column3]])/(SS[[#This Row],[Column2]]*SS[[#This Row],[Column2]]+SS[[#This Row],[Column3]]*SS[[#This Row],[Column3]])</f>
        <v>6.2512284850034066</v>
      </c>
      <c r="I8" s="4">
        <f>1/(SS[[#This Row],[Column4]]*SS[[#This Row],[Column4]])</f>
        <v>2.558993921723424E-2</v>
      </c>
    </row>
    <row r="9" spans="2:16" x14ac:dyDescent="0.25">
      <c r="B9" s="2">
        <v>0.7</v>
      </c>
      <c r="C9" s="2">
        <v>6.6137897283221855E-4</v>
      </c>
      <c r="D9" s="2">
        <v>1.0653540029763299E-4</v>
      </c>
      <c r="E9" s="4">
        <v>0.7</v>
      </c>
      <c r="F9" s="4">
        <v>6.374254667977522E-4</v>
      </c>
      <c r="G9" s="4">
        <v>2.3768023396859725E-4</v>
      </c>
      <c r="H9" s="4">
        <f>5.56*(CC[[#This Row],[Column2]]*SS[[#This Row],[Column2]]+CC[[#This Row],[Column3]]*SS[[#This Row],[Column3]])/(SS[[#This Row],[Column2]]*SS[[#This Row],[Column2]]+SS[[#This Row],[Column3]]*SS[[#This Row],[Column3]])</f>
        <v>5.3689578617282985</v>
      </c>
      <c r="I9" s="4">
        <f>1/(SS[[#This Row],[Column4]]*SS[[#This Row],[Column4]])</f>
        <v>3.4691254831463875E-2</v>
      </c>
    </row>
    <row r="10" spans="2:16" x14ac:dyDescent="0.25">
      <c r="B10" s="2">
        <v>0.8</v>
      </c>
      <c r="C10" s="2">
        <v>8.2540046818947656E-4</v>
      </c>
      <c r="D10" s="2">
        <v>2.6034831291803359E-4</v>
      </c>
      <c r="E10" s="4">
        <v>0.8</v>
      </c>
      <c r="F10" s="4">
        <v>6.0432108986110305E-4</v>
      </c>
      <c r="G10" s="4">
        <v>2.6876681169013506E-4</v>
      </c>
      <c r="H10" s="4">
        <f>5.56*(CC[[#This Row],[Column2]]*SS[[#This Row],[Column2]]+CC[[#This Row],[Column3]]*SS[[#This Row],[Column3]])/(SS[[#This Row],[Column2]]*SS[[#This Row],[Column2]]+SS[[#This Row],[Column3]]*SS[[#This Row],[Column3]])</f>
        <v>7.2293783608136977</v>
      </c>
      <c r="I10" s="4">
        <f>1/(SS[[#This Row],[Column4]]*SS[[#This Row],[Column4]])</f>
        <v>1.9133661672260018E-2</v>
      </c>
    </row>
    <row r="11" spans="2:16" x14ac:dyDescent="0.25">
      <c r="B11" s="2">
        <v>0.9</v>
      </c>
      <c r="C11" s="2">
        <v>6.7028080145387439E-4</v>
      </c>
      <c r="D11" s="2">
        <v>3.0029865243316062E-4</v>
      </c>
      <c r="E11" s="4">
        <v>0.9</v>
      </c>
      <c r="F11" s="4">
        <v>6.9871183047803874E-4</v>
      </c>
      <c r="G11" s="4">
        <v>2.5561525959676232E-4</v>
      </c>
      <c r="H11" s="4">
        <f>5.56*(CC[[#This Row],[Column2]]*SS[[#This Row],[Column2]]+CC[[#This Row],[Column3]]*SS[[#This Row],[Column3]])/(SS[[#This Row],[Column2]]*SS[[#This Row],[Column2]]+SS[[#This Row],[Column3]]*SS[[#This Row],[Column3]])</f>
        <v>5.475190973912972</v>
      </c>
      <c r="I11" s="4">
        <f>1/(SS[[#This Row],[Column4]]*SS[[#This Row],[Column4]])</f>
        <v>3.3358111515269816E-2</v>
      </c>
    </row>
    <row r="12" spans="2:16" x14ac:dyDescent="0.25">
      <c r="B12" s="2">
        <v>1</v>
      </c>
      <c r="C12" s="2">
        <v>7.1759525319692341E-4</v>
      </c>
      <c r="D12" s="2">
        <v>3.0827848988835573E-4</v>
      </c>
      <c r="E12" s="4">
        <v>1</v>
      </c>
      <c r="F12" s="4">
        <v>6.536485957737649E-4</v>
      </c>
      <c r="G12" s="4">
        <v>2.5961982218869505E-4</v>
      </c>
      <c r="H12" s="4">
        <f>5.56*(CC[[#This Row],[Column2]]*SS[[#This Row],[Column2]]+CC[[#This Row],[Column3]]*SS[[#This Row],[Column3]])/(SS[[#This Row],[Column2]]*SS[[#This Row],[Column2]]+SS[[#This Row],[Column3]]*SS[[#This Row],[Column3]])</f>
        <v>6.171812597045828</v>
      </c>
      <c r="I12" s="4">
        <f>1/(SS[[#This Row],[Column4]]*SS[[#This Row],[Column4]])</f>
        <v>2.625273404523765E-2</v>
      </c>
    </row>
    <row r="13" spans="2:16" x14ac:dyDescent="0.25">
      <c r="B13" s="2">
        <v>1.1000000000000001</v>
      </c>
      <c r="C13" s="2">
        <v>6.2686886694844862E-4</v>
      </c>
      <c r="D13" s="2">
        <v>2.2718362037876572E-4</v>
      </c>
      <c r="E13" s="4">
        <v>1.1000000000000001</v>
      </c>
      <c r="F13" s="4">
        <v>5.39842125164647E-4</v>
      </c>
      <c r="G13" s="4">
        <v>3.2601912088994561E-4</v>
      </c>
      <c r="H13" s="4">
        <f>5.56*(CC[[#This Row],[Column2]]*SS[[#This Row],[Column2]]+CC[[#This Row],[Column3]]*SS[[#This Row],[Column3]])/(SS[[#This Row],[Column2]]*SS[[#This Row],[Column2]]+SS[[#This Row],[Column3]]*SS[[#This Row],[Column3]])</f>
        <v>5.7663193500032897</v>
      </c>
      <c r="I13" s="4">
        <f>1/(SS[[#This Row],[Column4]]*SS[[#This Row],[Column4]])</f>
        <v>3.0074791031325345E-2</v>
      </c>
      <c r="P13"/>
    </row>
    <row r="14" spans="2:16" x14ac:dyDescent="0.25">
      <c r="B14" s="2">
        <v>1.2</v>
      </c>
      <c r="C14" s="2">
        <v>5.827594075186722E-4</v>
      </c>
      <c r="D14" s="2">
        <v>2.0051604844205817E-4</v>
      </c>
      <c r="E14" s="4">
        <v>1.2</v>
      </c>
      <c r="F14" s="4">
        <v>6.8406511229147612E-4</v>
      </c>
      <c r="G14" s="4">
        <v>2.2997516666672967E-4</v>
      </c>
      <c r="H14" s="4">
        <f>5.56*(CC[[#This Row],[Column2]]*SS[[#This Row],[Column2]]+CC[[#This Row],[Column3]]*SS[[#This Row],[Column3]])/(SS[[#This Row],[Column2]]*SS[[#This Row],[Column2]]+SS[[#This Row],[Column3]]*SS[[#This Row],[Column3]])</f>
        <v>4.7478893168580969</v>
      </c>
      <c r="I14" s="4">
        <f>1/(SS[[#This Row],[Column4]]*SS[[#This Row],[Column4]])</f>
        <v>4.4360744660158609E-2</v>
      </c>
    </row>
    <row r="15" spans="2:16" x14ac:dyDescent="0.25">
      <c r="B15" s="2">
        <v>1.3</v>
      </c>
      <c r="C15" s="2">
        <v>7.1393116466395424E-4</v>
      </c>
      <c r="D15" s="2">
        <v>2.1651144056340514E-4</v>
      </c>
      <c r="E15" s="4">
        <v>1.3</v>
      </c>
      <c r="F15" s="4">
        <v>6.1621292155540196E-4</v>
      </c>
      <c r="G15" s="4">
        <v>2.5256789388623303E-4</v>
      </c>
      <c r="H15" s="4">
        <f>5.56*(CC[[#This Row],[Column2]]*SS[[#This Row],[Column2]]+CC[[#This Row],[Column3]]*SS[[#This Row],[Column3]])/(SS[[#This Row],[Column2]]*SS[[#This Row],[Column2]]+SS[[#This Row],[Column3]]*SS[[#This Row],[Column3]])</f>
        <v>6.2007165394566464</v>
      </c>
      <c r="I15" s="4">
        <f>1/(SS[[#This Row],[Column4]]*SS[[#This Row],[Column4]])</f>
        <v>2.6008556147333581E-2</v>
      </c>
    </row>
    <row r="16" spans="2:16" x14ac:dyDescent="0.25">
      <c r="B16" s="2">
        <v>1.4</v>
      </c>
      <c r="C16" s="2">
        <v>6.0375712506075528E-4</v>
      </c>
      <c r="D16" s="2">
        <v>2.9428304941663626E-4</v>
      </c>
      <c r="E16" s="4">
        <v>1.4</v>
      </c>
      <c r="F16" s="4">
        <v>5.0574333665443188E-4</v>
      </c>
      <c r="G16" s="4">
        <v>2.054195854349847E-4</v>
      </c>
      <c r="H16" s="4">
        <f>5.56*(CC[[#This Row],[Column2]]*SS[[#This Row],[Column2]]+CC[[#This Row],[Column3]]*SS[[#This Row],[Column3]])/(SS[[#This Row],[Column2]]*SS[[#This Row],[Column2]]+SS[[#This Row],[Column3]]*SS[[#This Row],[Column3]])</f>
        <v>6.8255556634067096</v>
      </c>
      <c r="I16" s="4">
        <f>1/(SS[[#This Row],[Column4]]*SS[[#This Row],[Column4]])</f>
        <v>2.1464658065793365E-2</v>
      </c>
    </row>
    <row r="17" spans="2:9" x14ac:dyDescent="0.25">
      <c r="B17" s="2">
        <v>1.5</v>
      </c>
      <c r="C17" s="2">
        <v>6.9736038461227514E-4</v>
      </c>
      <c r="D17" s="2">
        <v>2.6518766032930632E-4</v>
      </c>
      <c r="E17" s="4">
        <v>1.5</v>
      </c>
      <c r="F17" s="4">
        <v>7.5372624986060749E-4</v>
      </c>
      <c r="G17" s="4">
        <v>1.6631530575631043E-4</v>
      </c>
      <c r="H17" s="4">
        <f>5.56*(CC[[#This Row],[Column2]]*SS[[#This Row],[Column2]]+CC[[#This Row],[Column3]]*SS[[#This Row],[Column3]])/(SS[[#This Row],[Column2]]*SS[[#This Row],[Column2]]+SS[[#This Row],[Column3]]*SS[[#This Row],[Column3]])</f>
        <v>5.3169761317619351</v>
      </c>
      <c r="I17" s="4">
        <f>1/(SS[[#This Row],[Column4]]*SS[[#This Row],[Column4]])</f>
        <v>3.5372892847559637E-2</v>
      </c>
    </row>
    <row r="18" spans="2:9" x14ac:dyDescent="0.25">
      <c r="B18" s="2">
        <v>1.6</v>
      </c>
      <c r="C18" s="2">
        <v>6.0839698071934057E-4</v>
      </c>
      <c r="D18" s="2">
        <v>2.6887304170021727E-4</v>
      </c>
      <c r="E18" s="4">
        <v>1.6</v>
      </c>
      <c r="F18" s="4">
        <v>6.6100637663712135E-4</v>
      </c>
      <c r="G18" s="4">
        <v>2.5691851650535441E-4</v>
      </c>
      <c r="H18" s="4">
        <f>5.56*(CC[[#This Row],[Column2]]*SS[[#This Row],[Column2]]+CC[[#This Row],[Column3]]*SS[[#This Row],[Column3]])/(SS[[#This Row],[Column2]]*SS[[#This Row],[Column2]]+SS[[#This Row],[Column3]]*SS[[#This Row],[Column3]])</f>
        <v>5.2095121161391758</v>
      </c>
      <c r="I18" s="4">
        <f>1/(SS[[#This Row],[Column4]]*SS[[#This Row],[Column4]])</f>
        <v>3.6847319077858487E-2</v>
      </c>
    </row>
    <row r="19" spans="2:9" x14ac:dyDescent="0.25">
      <c r="B19" s="2">
        <v>1.7</v>
      </c>
      <c r="C19" s="2">
        <v>6.5194914610403379E-4</v>
      </c>
      <c r="D19" s="2">
        <v>3.3134089961643805E-4</v>
      </c>
      <c r="E19" s="4">
        <v>1.7</v>
      </c>
      <c r="F19" s="4">
        <v>6.4231838395477272E-4</v>
      </c>
      <c r="G19" s="4">
        <v>1.6308197494364131E-4</v>
      </c>
      <c r="H19" s="4">
        <f>5.56*(CC[[#This Row],[Column2]]*SS[[#This Row],[Column2]]+CC[[#This Row],[Column3]]*SS[[#This Row],[Column3]])/(SS[[#This Row],[Column2]]*SS[[#This Row],[Column2]]+SS[[#This Row],[Column3]]*SS[[#This Row],[Column3]])</f>
        <v>5.9857149038634416</v>
      </c>
      <c r="I19" s="4">
        <f>1/(SS[[#This Row],[Column4]]*SS[[#This Row],[Column4]])</f>
        <v>2.7910521060753153E-2</v>
      </c>
    </row>
    <row r="20" spans="2:9" x14ac:dyDescent="0.25">
      <c r="B20" s="2">
        <v>1.8</v>
      </c>
      <c r="C20" s="2">
        <v>6.6676327571442602E-4</v>
      </c>
      <c r="D20" s="2">
        <v>2.0709646877729607E-4</v>
      </c>
      <c r="E20" s="4">
        <v>1.8</v>
      </c>
      <c r="F20" s="4">
        <v>7.4853525036011506E-4</v>
      </c>
      <c r="G20" s="4">
        <v>1.6442902044167906E-4</v>
      </c>
      <c r="H20" s="4">
        <f>5.56*(CC[[#This Row],[Column2]]*SS[[#This Row],[Column2]]+CC[[#This Row],[Column3]]*SS[[#This Row],[Column3]])/(SS[[#This Row],[Column2]]*SS[[#This Row],[Column2]]+SS[[#This Row],[Column3]]*SS[[#This Row],[Column3]])</f>
        <v>5.0469844848366021</v>
      </c>
      <c r="I20" s="4">
        <f>1/(SS[[#This Row],[Column4]]*SS[[#This Row],[Column4]])</f>
        <v>3.9258713223496132E-2</v>
      </c>
    </row>
    <row r="21" spans="2:9" x14ac:dyDescent="0.25">
      <c r="B21" s="2">
        <v>1.9</v>
      </c>
      <c r="C21" s="2">
        <v>7.1835905655616666E-4</v>
      </c>
      <c r="D21" s="2">
        <v>2.7694700709335665E-4</v>
      </c>
      <c r="E21" s="4">
        <v>1.9</v>
      </c>
      <c r="F21" s="4">
        <v>6.8592761985196773E-4</v>
      </c>
      <c r="G21" s="4">
        <v>2.7019088844206933E-4</v>
      </c>
      <c r="H21" s="4">
        <f>5.56*(CC[[#This Row],[Column2]]*SS[[#This Row],[Column2]]+CC[[#This Row],[Column3]]*SS[[#This Row],[Column3]])/(SS[[#This Row],[Column2]]*SS[[#This Row],[Column2]]+SS[[#This Row],[Column3]]*SS[[#This Row],[Column3]])</f>
        <v>5.806246804629871</v>
      </c>
      <c r="I21" s="4">
        <f>1/(SS[[#This Row],[Column4]]*SS[[#This Row],[Column4]])</f>
        <v>2.9662586339542787E-2</v>
      </c>
    </row>
    <row r="22" spans="2:9" x14ac:dyDescent="0.25">
      <c r="B22" s="2">
        <v>2</v>
      </c>
      <c r="C22" s="2">
        <v>6.6754852760933644E-4</v>
      </c>
      <c r="D22" s="2">
        <v>3.3138461846664232E-4</v>
      </c>
      <c r="E22" s="4">
        <v>2</v>
      </c>
      <c r="F22" s="4">
        <v>6.0460869554980132E-4</v>
      </c>
      <c r="G22" s="4">
        <v>2.7849277931666527E-4</v>
      </c>
      <c r="H22" s="4">
        <f>5.56*(CC[[#This Row],[Column2]]*SS[[#This Row],[Column2]]+CC[[#This Row],[Column3]]*SS[[#This Row],[Column3]])/(SS[[#This Row],[Column2]]*SS[[#This Row],[Column2]]+SS[[#This Row],[Column3]]*SS[[#This Row],[Column3]])</f>
        <v>6.2223161517424188</v>
      </c>
      <c r="I22" s="4">
        <f>1/(SS[[#This Row],[Column4]]*SS[[#This Row],[Column4]])</f>
        <v>2.582830182819636E-2</v>
      </c>
    </row>
    <row r="23" spans="2:9" x14ac:dyDescent="0.25">
      <c r="B23" s="2">
        <v>2.1</v>
      </c>
      <c r="C23" s="2">
        <v>6.2900219953178934E-4</v>
      </c>
      <c r="D23" s="2">
        <v>2.9942420367714309E-4</v>
      </c>
      <c r="E23" s="2">
        <v>2.1</v>
      </c>
      <c r="F23" s="2">
        <v>5.8670887307229222E-4</v>
      </c>
      <c r="G23" s="2">
        <v>2.5054360044456943E-4</v>
      </c>
      <c r="H23" s="2">
        <f>5.56*(CC[[#This Row],[Column2]]*SS[[#This Row],[Column2]]+CC[[#This Row],[Column3]]*SS[[#This Row],[Column3]])/(SS[[#This Row],[Column2]]*SS[[#This Row],[Column2]]+SS[[#This Row],[Column3]]*SS[[#This Row],[Column3]])</f>
        <v>6.0662830414229809</v>
      </c>
      <c r="I23" s="2">
        <f>1/(SS[[#This Row],[Column4]]*SS[[#This Row],[Column4]])</f>
        <v>2.7174068158186897E-2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f>36*0.01*0.01</f>
        <v>3.5999999999999999E-3</v>
      </c>
      <c r="C27" s="12">
        <f>1.6*10^-19</f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f>8.85*10^-12</f>
        <v>8.8499999999999988E-12</v>
      </c>
    </row>
    <row r="31" spans="2:9" ht="15.75" x14ac:dyDescent="0.25">
      <c r="B31" s="10" t="s">
        <v>9</v>
      </c>
      <c r="C31" s="10" t="s">
        <v>10</v>
      </c>
    </row>
    <row r="32" spans="2:9" ht="15.75" x14ac:dyDescent="0.25">
      <c r="B32" s="8">
        <f t="array" ref="B32:C33">LINEST(I4:I23,B4:B23,1,1)</f>
        <v>-3.727466275515544E-3</v>
      </c>
      <c r="C32" s="8">
        <v>3.6407354124420505E-2</v>
      </c>
    </row>
    <row r="33" spans="2:3" ht="15.75" x14ac:dyDescent="0.25">
      <c r="B33" s="9">
        <v>3.7134171911745529E-3</v>
      </c>
      <c r="C33" s="9">
        <v>4.7771925097384567E-3</v>
      </c>
    </row>
    <row r="35" spans="2:3" x14ac:dyDescent="0.25">
      <c r="B35" s="11" t="s">
        <v>11</v>
      </c>
      <c r="C35" s="11" t="s">
        <v>16</v>
      </c>
    </row>
    <row r="36" spans="2:3" x14ac:dyDescent="0.25">
      <c r="B36" s="5">
        <f>2/((A^2)*e1_*epsilon*epsilon0*B32*10^18)</f>
        <v>-2.5032554776313646E+18</v>
      </c>
      <c r="C36" s="5">
        <f>C32/B32</f>
        <v>-9.7673195230679912</v>
      </c>
    </row>
    <row r="37" spans="2:3" x14ac:dyDescent="0.25">
      <c r="B37" s="6">
        <f>B36*(B33/B32)</f>
        <v>2.4938205304761615E+18</v>
      </c>
      <c r="C37" s="6">
        <f>C36*SQRT(((B33/B32)^2)+((C33/C32)^2))</f>
        <v>-9.8145448743612889</v>
      </c>
    </row>
  </sheetData>
  <mergeCells count="2">
    <mergeCell ref="B2:D2"/>
    <mergeCell ref="E2:G2"/>
  </mergeCells>
  <phoneticPr fontId="2" type="noConversion"/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D255-E5BF-4A77-BC16-4DDCB08C9EC4}">
  <dimension ref="D4:H15"/>
  <sheetViews>
    <sheetView workbookViewId="0">
      <selection activeCell="J15" sqref="J15"/>
    </sheetView>
  </sheetViews>
  <sheetFormatPr defaultRowHeight="15" x14ac:dyDescent="0.25"/>
  <cols>
    <col min="1" max="3" width="9.140625" style="1"/>
    <col min="4" max="4" width="14.42578125" style="1" bestFit="1" customWidth="1"/>
    <col min="5" max="5" width="15.42578125" style="1" bestFit="1" customWidth="1"/>
    <col min="6" max="6" width="14.5703125" style="1" bestFit="1" customWidth="1"/>
    <col min="7" max="16384" width="9.140625" style="1"/>
  </cols>
  <sheetData>
    <row r="4" spans="4:8" x14ac:dyDescent="0.25">
      <c r="D4" s="3" t="s">
        <v>26</v>
      </c>
      <c r="E4" s="3" t="s">
        <v>31</v>
      </c>
      <c r="F4" s="3" t="s">
        <v>32</v>
      </c>
    </row>
    <row r="5" spans="4:8" x14ac:dyDescent="0.25">
      <c r="D5" s="3" t="s">
        <v>27</v>
      </c>
      <c r="E5" s="2">
        <v>5.7436922488177675</v>
      </c>
      <c r="F5" s="2">
        <v>53.211593614370308</v>
      </c>
    </row>
    <row r="6" spans="4:8" x14ac:dyDescent="0.25">
      <c r="D6" s="3" t="s">
        <v>28</v>
      </c>
      <c r="E6" s="2">
        <v>0.44506842421794524</v>
      </c>
      <c r="F6" s="2">
        <v>1.6045443494830187</v>
      </c>
    </row>
    <row r="7" spans="4:8" x14ac:dyDescent="0.25">
      <c r="D7" s="3" t="s">
        <v>29</v>
      </c>
      <c r="E7" s="2">
        <v>-2.8802224292763987</v>
      </c>
      <c r="F7" s="2">
        <v>-17.336208633046162</v>
      </c>
    </row>
    <row r="8" spans="4:8" x14ac:dyDescent="0.25">
      <c r="D8" s="3" t="s">
        <v>30</v>
      </c>
      <c r="E8" s="2">
        <v>0.57256630026602451</v>
      </c>
      <c r="F8" s="2">
        <v>2.0641950131837827</v>
      </c>
    </row>
    <row r="11" spans="4:8" x14ac:dyDescent="0.25">
      <c r="D11"/>
      <c r="E11"/>
      <c r="F11"/>
      <c r="G11"/>
      <c r="H11"/>
    </row>
    <row r="12" spans="4:8" x14ac:dyDescent="0.25">
      <c r="D12"/>
      <c r="E12"/>
      <c r="F12"/>
      <c r="G12"/>
      <c r="H12"/>
    </row>
    <row r="13" spans="4:8" x14ac:dyDescent="0.25">
      <c r="D13"/>
      <c r="E13"/>
      <c r="F13"/>
      <c r="G13"/>
      <c r="H13"/>
    </row>
    <row r="14" spans="4:8" x14ac:dyDescent="0.25">
      <c r="D14"/>
      <c r="E14"/>
      <c r="F14"/>
      <c r="G14"/>
      <c r="H14"/>
    </row>
    <row r="15" spans="4:8" x14ac:dyDescent="0.25">
      <c r="D15"/>
      <c r="E15"/>
      <c r="F15"/>
      <c r="G15"/>
      <c r="H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4B39A-FE4B-436E-A66C-D559437A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PolyCrystalline(Small)</vt:lpstr>
      <vt:lpstr>MonoCrystalline(new Small)</vt:lpstr>
      <vt:lpstr>PolyCrystalline (BIG)</vt:lpstr>
      <vt:lpstr>Collection of data</vt:lpstr>
      <vt:lpstr>Sheet2</vt:lpstr>
      <vt:lpstr>A</vt:lpstr>
      <vt:lpstr>e1_</vt:lpstr>
      <vt:lpstr>epsilon</vt:lpstr>
      <vt:lpstr>epsilon0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2024-02-26T08:49:45Z</dcterms:created>
  <dcterms:modified xsi:type="dcterms:W3CDTF">2024-03-01T17:30:51Z</dcterms:modified>
</cp:coreProperties>
</file>