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8100000_{AEC8D550-A187-48EF-87B9-D0AC14E2F49B}" xr6:coauthVersionLast="32" xr6:coauthVersionMax="47" xr10:uidLastSave="{00000000-0000-0000-0000-000000000000}"/>
  <bookViews>
    <workbookView xWindow="28680" yWindow="-120" windowWidth="29040" windowHeight="15720" xr2:uid="{DCBD094E-A20B-4D4C-88A9-528A963EA855}"/>
  </bookViews>
  <sheets>
    <sheet name="5-토팜" sheetId="15" r:id="rId1"/>
    <sheet name="통장내역" sheetId="35" r:id="rId2"/>
  </sheets>
  <definedNames>
    <definedName name="_xlnm._FilterDatabase" localSheetId="0" hidden="1">'5-토팜'!$E$3:$K$39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5" l="1"/>
  <c r="B11" i="15"/>
  <c r="C10" i="15"/>
  <c r="B17" i="15" s="1"/>
  <c r="C9" i="15"/>
  <c r="C8" i="15"/>
  <c r="C7" i="15"/>
  <c r="C6" i="15"/>
  <c r="K5" i="15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C5" i="15"/>
  <c r="C4" i="15"/>
  <c r="B15" i="15" l="1"/>
  <c r="B16" i="15" s="1"/>
  <c r="C11" i="15"/>
</calcChain>
</file>

<file path=xl/sharedStrings.xml><?xml version="1.0" encoding="utf-8"?>
<sst xmlns="http://schemas.openxmlformats.org/spreadsheetml/2006/main" count="75" uniqueCount="50">
  <si>
    <t>연번</t>
  </si>
  <si>
    <t>지출일자</t>
  </si>
  <si>
    <t>건 명</t>
  </si>
  <si>
    <t>거래처</t>
  </si>
  <si>
    <t>집행금액</t>
  </si>
  <si>
    <t>잔액</t>
  </si>
  <si>
    <t>-</t>
  </si>
  <si>
    <t>합계</t>
    <phoneticPr fontId="2" type="noConversion"/>
  </si>
  <si>
    <t>항목</t>
    <phoneticPr fontId="2" type="noConversion"/>
  </si>
  <si>
    <t>그밖의 비용</t>
  </si>
  <si>
    <t>그밖의 비용</t>
    <phoneticPr fontId="2" type="noConversion"/>
  </si>
  <si>
    <t>회의비</t>
  </si>
  <si>
    <t>회의비</t>
    <phoneticPr fontId="2" type="noConversion"/>
  </si>
  <si>
    <t>이자</t>
  </si>
  <si>
    <t>이자</t>
    <phoneticPr fontId="2" type="noConversion"/>
  </si>
  <si>
    <t>소프트웨어활용비</t>
    <phoneticPr fontId="2" type="noConversion"/>
  </si>
  <si>
    <t>예산</t>
    <phoneticPr fontId="2" type="noConversion"/>
  </si>
  <si>
    <t>집행액</t>
    <phoneticPr fontId="2" type="noConversion"/>
  </si>
  <si>
    <t>여비</t>
    <phoneticPr fontId="2" type="noConversion"/>
  </si>
  <si>
    <t>재료비</t>
    <phoneticPr fontId="2" type="noConversion"/>
  </si>
  <si>
    <t>계</t>
    <phoneticPr fontId="2" type="noConversion"/>
  </si>
  <si>
    <t>전체활동비 관리</t>
    <phoneticPr fontId="2" type="noConversion"/>
  </si>
  <si>
    <t>활동지원금</t>
    <phoneticPr fontId="2" type="noConversion"/>
  </si>
  <si>
    <t>집행율</t>
    <phoneticPr fontId="2" type="noConversion"/>
  </si>
  <si>
    <t>항목별 예산활용 내역</t>
    <phoneticPr fontId="2" type="noConversion"/>
  </si>
  <si>
    <r>
      <t>7월</t>
    </r>
    <r>
      <rPr>
        <b/>
        <sz val="12"/>
        <color theme="1"/>
        <rFont val="맑은 고딕"/>
        <family val="3"/>
        <charset val="129"/>
        <scheme val="minor"/>
      </rPr>
      <t xml:space="preserve"> 통장 거래내역 캡쳐</t>
    </r>
    <phoneticPr fontId="2" type="noConversion"/>
  </si>
  <si>
    <t>연구시설장비비</t>
    <phoneticPr fontId="2" type="noConversion"/>
  </si>
  <si>
    <t>활동지원금 1차 입금</t>
    <phoneticPr fontId="2" type="noConversion"/>
  </si>
  <si>
    <t>쿠팡</t>
  </si>
  <si>
    <t>통장이자</t>
  </si>
  <si>
    <t>토스뱅크</t>
  </si>
  <si>
    <t>피자스쿨중앙점</t>
  </si>
  <si>
    <t>카트 캐시백</t>
  </si>
  <si>
    <t>쿠팡(카드실수)</t>
  </si>
  <si>
    <t>쿠팡(카드실수 환불)</t>
  </si>
  <si>
    <t>저녁(6명, 교수 포함)</t>
    <phoneticPr fontId="2" type="noConversion"/>
  </si>
  <si>
    <t>04-03-목</t>
    <phoneticPr fontId="2" type="noConversion"/>
  </si>
  <si>
    <t>05-19-월</t>
    <phoneticPr fontId="2" type="noConversion"/>
  </si>
  <si>
    <t>05-21-수</t>
    <phoneticPr fontId="2" type="noConversion"/>
  </si>
  <si>
    <t>06-29-일</t>
    <phoneticPr fontId="2" type="noConversion"/>
  </si>
  <si>
    <t>06-30-월</t>
    <phoneticPr fontId="2" type="noConversion"/>
  </si>
  <si>
    <t>05-01-목</t>
    <phoneticPr fontId="2" type="noConversion"/>
  </si>
  <si>
    <t>06-01-일</t>
    <phoneticPr fontId="2" type="noConversion"/>
  </si>
  <si>
    <t>07-01-화</t>
    <phoneticPr fontId="2" type="noConversion"/>
  </si>
  <si>
    <t>07-02-수</t>
    <phoneticPr fontId="2" type="noConversion"/>
  </si>
  <si>
    <t>열화상 카메라</t>
    <phoneticPr fontId="2" type="noConversion"/>
  </si>
  <si>
    <t>열화상 카메라 (환불)</t>
    <phoneticPr fontId="2" type="noConversion"/>
  </si>
  <si>
    <t>토스뱅크</t>
    <phoneticPr fontId="2" type="noConversion"/>
  </si>
  <si>
    <t>네이버페이</t>
    <phoneticPr fontId="2" type="noConversion"/>
  </si>
  <si>
    <t>[7월 통장거래내역]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</si>
</sst>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"/>
    <numFmt numFmtId="178" formatCode="#,##0_ ;[Red]\-#,##0\ 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FE6F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double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double">
        <color rgb="FF000000"/>
      </top>
      <bottom style="hair">
        <color rgb="FF000000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1" fontId="4" fillId="0" borderId="7" xfId="1" applyFont="1" applyBorder="1">
      <alignment vertical="center"/>
    </xf>
    <xf numFmtId="41" fontId="4" fillId="0" borderId="8" xfId="1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41" fontId="4" fillId="0" borderId="18" xfId="1" applyFont="1" applyBorder="1">
      <alignment vertical="center"/>
    </xf>
    <xf numFmtId="0" fontId="8" fillId="0" borderId="0" xfId="0" applyFont="1">
      <alignment vertical="center"/>
    </xf>
    <xf numFmtId="41" fontId="4" fillId="0" borderId="19" xfId="1" applyFont="1" applyBorder="1">
      <alignment vertical="center"/>
    </xf>
    <xf numFmtId="0" fontId="5" fillId="0" borderId="2" xfId="0" applyFont="1" applyFill="1" applyBorder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3" fontId="5" fillId="0" borderId="3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77" fontId="7" fillId="0" borderId="24" xfId="0" applyNumberFormat="1" applyFont="1" applyBorder="1">
      <alignment vertical="center"/>
    </xf>
    <xf numFmtId="41" fontId="7" fillId="0" borderId="25" xfId="0" applyNumberFormat="1" applyFont="1" applyBorder="1">
      <alignment vertical="center"/>
    </xf>
    <xf numFmtId="41" fontId="7" fillId="0" borderId="24" xfId="1" applyFont="1" applyBorder="1">
      <alignment vertical="center"/>
    </xf>
    <xf numFmtId="0" fontId="4" fillId="0" borderId="9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shrinkToFit="1"/>
    </xf>
    <xf numFmtId="3" fontId="5" fillId="0" borderId="11" xfId="0" applyNumberFormat="1" applyFont="1" applyFill="1" applyBorder="1" applyAlignment="1">
      <alignment horizontal="right" vertical="center" shrinkToFit="1"/>
    </xf>
    <xf numFmtId="0" fontId="6" fillId="0" borderId="14" xfId="0" applyFont="1" applyFill="1" applyBorder="1" applyAlignment="1">
      <alignment horizontal="center" vertical="center"/>
    </xf>
    <xf numFmtId="41" fontId="6" fillId="0" borderId="15" xfId="1" applyNumberFormat="1" applyFont="1" applyFill="1" applyBorder="1">
      <alignment vertical="center"/>
    </xf>
    <xf numFmtId="41" fontId="6" fillId="0" borderId="16" xfId="1" applyNumberFormat="1" applyFont="1" applyFill="1" applyBorder="1">
      <alignment vertical="center"/>
    </xf>
    <xf numFmtId="0" fontId="4" fillId="0" borderId="36" xfId="0" applyFont="1" applyFill="1" applyBorder="1" applyAlignment="1">
      <alignment horizontal="center" vertical="center" shrinkToFit="1"/>
    </xf>
    <xf numFmtId="0" fontId="4" fillId="0" borderId="36" xfId="0" applyFont="1" applyFill="1" applyBorder="1" applyAlignment="1">
      <alignment horizontal="left" vertical="center" shrinkToFit="1"/>
    </xf>
    <xf numFmtId="176" fontId="5" fillId="0" borderId="10" xfId="0" applyNumberFormat="1" applyFont="1" applyFill="1" applyBorder="1" applyAlignment="1">
      <alignment horizontal="center" vertical="center" shrinkToFit="1"/>
    </xf>
    <xf numFmtId="178" fontId="5" fillId="0" borderId="2" xfId="0" applyNumberFormat="1" applyFont="1" applyFill="1" applyBorder="1" applyAlignment="1">
      <alignment horizontal="right" vertical="center" shrinkToFit="1"/>
    </xf>
    <xf numFmtId="0" fontId="4" fillId="0" borderId="35" xfId="0" applyFont="1" applyFill="1" applyBorder="1" applyAlignment="1">
      <alignment horizontal="center" vertical="center" shrinkToFit="1"/>
    </xf>
    <xf numFmtId="178" fontId="4" fillId="0" borderId="36" xfId="0" applyNumberFormat="1" applyFont="1" applyFill="1" applyBorder="1" applyAlignment="1">
      <alignment horizontal="right" vertical="center" shrinkToFit="1"/>
    </xf>
    <xf numFmtId="3" fontId="5" fillId="0" borderId="34" xfId="0" applyNumberFormat="1" applyFont="1" applyFill="1" applyBorder="1" applyAlignment="1">
      <alignment horizontal="right" vertical="center" shrinkToFit="1"/>
    </xf>
    <xf numFmtId="178" fontId="5" fillId="0" borderId="10" xfId="0" applyNumberFormat="1" applyFont="1" applyFill="1" applyBorder="1" applyAlignment="1">
      <alignment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left" vertical="center" shrinkToFit="1"/>
    </xf>
    <xf numFmtId="0" fontId="5" fillId="0" borderId="2" xfId="0" applyFont="1" applyBorder="1" applyAlignment="1">
      <alignment vertical="center" shrinkToFit="1"/>
    </xf>
    <xf numFmtId="0" fontId="10" fillId="0" borderId="28" xfId="0" applyFont="1" applyBorder="1" applyAlignment="1">
      <alignment horizontal="center" vertical="center"/>
    </xf>
    <xf numFmtId="41" fontId="11" fillId="0" borderId="23" xfId="1" applyFont="1" applyFill="1" applyBorder="1">
      <alignment vertical="center"/>
    </xf>
    <xf numFmtId="178" fontId="5" fillId="0" borderId="2" xfId="0" applyNumberFormat="1" applyFont="1" applyBorder="1" applyAlignment="1">
      <alignment horizontal="right" vertical="center" shrinkToFit="1"/>
    </xf>
    <xf numFmtId="0" fontId="5" fillId="0" borderId="10" xfId="0" applyFont="1" applyFill="1" applyBorder="1" applyAlignment="1">
      <alignment vertical="center" shrinkToFit="1"/>
    </xf>
    <xf numFmtId="41" fontId="6" fillId="6" borderId="32" xfId="1" applyFont="1" applyFill="1" applyBorder="1" applyAlignment="1">
      <alignment horizontal="right" vertical="center" shrinkToFit="1"/>
    </xf>
    <xf numFmtId="41" fontId="6" fillId="6" borderId="33" xfId="1" applyFont="1" applyFill="1" applyBorder="1" applyAlignment="1">
      <alignment horizontal="right"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right" vertical="center" shrinkToFit="1"/>
    </xf>
    <xf numFmtId="0" fontId="6" fillId="6" borderId="29" xfId="0" applyFont="1" applyFill="1" applyBorder="1" applyAlignment="1">
      <alignment horizontal="center" vertical="center" shrinkToFit="1"/>
    </xf>
    <xf numFmtId="0" fontId="6" fillId="6" borderId="30" xfId="0" applyFont="1" applyFill="1" applyBorder="1" applyAlignment="1">
      <alignment horizontal="center" vertical="center" shrinkToFit="1"/>
    </xf>
    <xf numFmtId="0" fontId="6" fillId="6" borderId="31" xfId="0" applyFont="1" applyFill="1" applyBorder="1" applyAlignment="1">
      <alignment horizontal="center" vertical="center" shrinkToFit="1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133350</xdr:rowOff>
    </xdr:from>
    <xdr:to>
      <xdr:col>5</xdr:col>
      <xdr:colOff>295275</xdr:colOff>
      <xdr:row>37</xdr:row>
      <xdr:rowOff>152400</xdr:rowOff>
    </xdr:to>
    <xdr:pic>
      <xdr:nvPicPr>
        <xdr:cNvPr id="2" name="_x437484600" descr="EMB00002d1024e1">
          <a:extLst>
            <a:ext uri="{FF2B5EF4-FFF2-40B4-BE49-F238E27FC236}">
              <a16:creationId xmlns:a16="http://schemas.microsoft.com/office/drawing/2014/main" id="{E0D18AE2-6491-47A7-96F7-73A6F55B9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"/>
          <a:ext cx="3705225" cy="756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666750</xdr:colOff>
      <xdr:row>1</xdr:row>
      <xdr:rowOff>114299</xdr:rowOff>
    </xdr:from>
    <xdr:to>
      <xdr:col>11</xdr:col>
      <xdr:colOff>381000</xdr:colOff>
      <xdr:row>37</xdr:row>
      <xdr:rowOff>161924</xdr:rowOff>
    </xdr:to>
    <xdr:pic>
      <xdr:nvPicPr>
        <xdr:cNvPr id="3" name="_x437483880" descr="EMB00002d1024e4">
          <a:extLst>
            <a:ext uri="{FF2B5EF4-FFF2-40B4-BE49-F238E27FC236}">
              <a16:creationId xmlns:a16="http://schemas.microsoft.com/office/drawing/2014/main" id="{D4551F76-FD19-4C0C-883F-8606FCF6D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323849"/>
          <a:ext cx="3829050" cy="759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8E48-9645-43CF-8122-120921FC55B3}">
  <dimension ref="A1:T52"/>
  <sheetViews>
    <sheetView tabSelected="1" workbookViewId="0">
      <selection activeCell="I23" sqref="I23"/>
    </sheetView>
  </sheetViews>
  <sheetFormatPr defaultRowHeight="16.5" x14ac:dyDescent="0.3"/>
  <cols>
    <col min="1" max="1" width="18.5" customWidth="1"/>
    <col min="2" max="3" width="10.625" customWidth="1"/>
    <col min="4" max="4" width="8.625" customWidth="1"/>
    <col min="5" max="5" width="5" customWidth="1"/>
    <col min="6" max="6" width="8.5" customWidth="1"/>
    <col min="7" max="7" width="12.625" customWidth="1"/>
    <col min="8" max="9" width="15.625" customWidth="1"/>
    <col min="10" max="11" width="10.625" style="4" customWidth="1"/>
    <col min="12" max="12" width="8.625" customWidth="1"/>
  </cols>
  <sheetData>
    <row r="1" spans="1:20" s="11" customFormat="1" ht="17.25" x14ac:dyDescent="0.3">
      <c r="A1" s="57" t="s">
        <v>21</v>
      </c>
      <c r="B1" s="57"/>
      <c r="C1" s="57"/>
      <c r="E1" s="56" t="s">
        <v>24</v>
      </c>
      <c r="F1" s="56"/>
      <c r="G1" s="56"/>
      <c r="H1" s="56"/>
      <c r="I1" s="56"/>
      <c r="J1" s="56"/>
      <c r="K1" s="56"/>
      <c r="M1" s="58" t="s">
        <v>25</v>
      </c>
      <c r="N1" s="59"/>
      <c r="O1" s="59"/>
      <c r="P1" s="59"/>
      <c r="Q1" s="59"/>
      <c r="R1" s="59"/>
      <c r="S1" s="59"/>
      <c r="T1" s="59"/>
    </row>
    <row r="2" spans="1:20" ht="9.9499999999999993" customHeight="1" thickBot="1" x14ac:dyDescent="0.35"/>
    <row r="3" spans="1:20" ht="17.25" thickBot="1" x14ac:dyDescent="0.35">
      <c r="A3" s="14" t="s">
        <v>8</v>
      </c>
      <c r="B3" s="15" t="s">
        <v>16</v>
      </c>
      <c r="C3" s="16" t="s">
        <v>17</v>
      </c>
      <c r="E3" s="1" t="s">
        <v>0</v>
      </c>
      <c r="F3" s="2" t="s">
        <v>1</v>
      </c>
      <c r="G3" s="2" t="s">
        <v>8</v>
      </c>
      <c r="H3" s="2" t="s">
        <v>2</v>
      </c>
      <c r="I3" s="2" t="s">
        <v>3</v>
      </c>
      <c r="J3" s="2" t="s">
        <v>4</v>
      </c>
      <c r="K3" s="3" t="s">
        <v>5</v>
      </c>
    </row>
    <row r="4" spans="1:20" ht="17.25" thickTop="1" x14ac:dyDescent="0.3">
      <c r="A4" s="9" t="s">
        <v>19</v>
      </c>
      <c r="B4" s="10">
        <v>2636000</v>
      </c>
      <c r="C4" s="12">
        <f t="shared" ref="C4:C10" si="0">SUMIFS($J$4:$J$38,$G$4:$G$38,A4)</f>
        <v>0</v>
      </c>
      <c r="E4" s="28">
        <v>1</v>
      </c>
      <c r="F4" s="36" t="s">
        <v>36</v>
      </c>
      <c r="G4" s="29"/>
      <c r="H4" s="48" t="s">
        <v>27</v>
      </c>
      <c r="I4" s="48" t="s">
        <v>6</v>
      </c>
      <c r="J4" s="41" t="s">
        <v>6</v>
      </c>
      <c r="K4" s="30">
        <v>2000000</v>
      </c>
    </row>
    <row r="5" spans="1:20" x14ac:dyDescent="0.3">
      <c r="A5" s="7" t="s">
        <v>15</v>
      </c>
      <c r="B5" s="5">
        <v>264000</v>
      </c>
      <c r="C5" s="12">
        <f t="shared" si="0"/>
        <v>0</v>
      </c>
      <c r="E5" s="19">
        <v>2</v>
      </c>
      <c r="F5" s="42" t="s">
        <v>41</v>
      </c>
      <c r="G5" s="18" t="s">
        <v>13</v>
      </c>
      <c r="H5" s="44" t="s">
        <v>29</v>
      </c>
      <c r="I5" s="44" t="s">
        <v>30</v>
      </c>
      <c r="J5" s="47">
        <v>133</v>
      </c>
      <c r="K5" s="20">
        <f>K4+J5</f>
        <v>2000133</v>
      </c>
    </row>
    <row r="6" spans="1:20" x14ac:dyDescent="0.3">
      <c r="A6" s="7" t="s">
        <v>26</v>
      </c>
      <c r="B6" s="5">
        <v>0</v>
      </c>
      <c r="C6" s="12">
        <f t="shared" si="0"/>
        <v>0</v>
      </c>
      <c r="E6" s="19">
        <v>3</v>
      </c>
      <c r="F6" s="42" t="s">
        <v>37</v>
      </c>
      <c r="G6" s="18" t="s">
        <v>11</v>
      </c>
      <c r="H6" s="44" t="s">
        <v>35</v>
      </c>
      <c r="I6" s="44" t="s">
        <v>31</v>
      </c>
      <c r="J6" s="47">
        <v>-97400</v>
      </c>
      <c r="K6" s="20">
        <f>K5+J6</f>
        <v>1902733</v>
      </c>
    </row>
    <row r="7" spans="1:20" x14ac:dyDescent="0.3">
      <c r="A7" s="7" t="s">
        <v>12</v>
      </c>
      <c r="B7" s="5">
        <v>1100000</v>
      </c>
      <c r="C7" s="12">
        <f t="shared" si="0"/>
        <v>-97400</v>
      </c>
      <c r="E7" s="19">
        <v>4</v>
      </c>
      <c r="F7" s="42" t="s">
        <v>37</v>
      </c>
      <c r="G7" s="18" t="s">
        <v>13</v>
      </c>
      <c r="H7" s="44" t="s">
        <v>32</v>
      </c>
      <c r="I7" s="44" t="s">
        <v>30</v>
      </c>
      <c r="J7" s="47">
        <v>500</v>
      </c>
      <c r="K7" s="20">
        <f t="shared" ref="K7:K38" si="1">K6+J7</f>
        <v>1903233</v>
      </c>
    </row>
    <row r="8" spans="1:20" x14ac:dyDescent="0.3">
      <c r="A8" s="7" t="s">
        <v>18</v>
      </c>
      <c r="B8" s="5">
        <v>0</v>
      </c>
      <c r="C8" s="12">
        <f t="shared" si="0"/>
        <v>0</v>
      </c>
      <c r="E8" s="19">
        <v>5</v>
      </c>
      <c r="F8" s="42" t="s">
        <v>38</v>
      </c>
      <c r="G8" s="18" t="s">
        <v>9</v>
      </c>
      <c r="H8" s="44" t="s">
        <v>33</v>
      </c>
      <c r="I8" s="44" t="s">
        <v>28</v>
      </c>
      <c r="J8" s="47">
        <v>-15900</v>
      </c>
      <c r="K8" s="20">
        <f t="shared" si="1"/>
        <v>1887333</v>
      </c>
    </row>
    <row r="9" spans="1:20" x14ac:dyDescent="0.3">
      <c r="A9" s="7" t="s">
        <v>10</v>
      </c>
      <c r="B9" s="5">
        <v>0</v>
      </c>
      <c r="C9" s="12">
        <f t="shared" si="0"/>
        <v>0</v>
      </c>
      <c r="E9" s="19">
        <v>6</v>
      </c>
      <c r="F9" s="42" t="s">
        <v>38</v>
      </c>
      <c r="G9" s="18" t="s">
        <v>9</v>
      </c>
      <c r="H9" s="44" t="s">
        <v>34</v>
      </c>
      <c r="I9" s="44" t="s">
        <v>28</v>
      </c>
      <c r="J9" s="47">
        <v>15900</v>
      </c>
      <c r="K9" s="20">
        <f t="shared" si="1"/>
        <v>1903233</v>
      </c>
    </row>
    <row r="10" spans="1:20" x14ac:dyDescent="0.3">
      <c r="A10" s="8" t="s">
        <v>14</v>
      </c>
      <c r="B10" s="6">
        <v>0</v>
      </c>
      <c r="C10" s="12">
        <f t="shared" si="0"/>
        <v>915</v>
      </c>
      <c r="E10" s="19">
        <v>7</v>
      </c>
      <c r="F10" s="42" t="s">
        <v>42</v>
      </c>
      <c r="G10" s="18" t="s">
        <v>13</v>
      </c>
      <c r="H10" s="44" t="s">
        <v>29</v>
      </c>
      <c r="I10" s="44" t="s">
        <v>30</v>
      </c>
      <c r="J10" s="47">
        <v>146</v>
      </c>
      <c r="K10" s="20">
        <f t="shared" si="1"/>
        <v>1903379</v>
      </c>
    </row>
    <row r="11" spans="1:20" ht="17.25" thickBot="1" x14ac:dyDescent="0.35">
      <c r="A11" s="31" t="s">
        <v>20</v>
      </c>
      <c r="B11" s="32">
        <f>SUM(B4:B9)</f>
        <v>4000000</v>
      </c>
      <c r="C11" s="33">
        <f>SUM(C4:C10)</f>
        <v>-96485</v>
      </c>
      <c r="E11" s="19">
        <v>8</v>
      </c>
      <c r="F11" s="42" t="s">
        <v>39</v>
      </c>
      <c r="G11" s="18" t="s">
        <v>9</v>
      </c>
      <c r="H11" s="44" t="s">
        <v>33</v>
      </c>
      <c r="I11" s="44" t="s">
        <v>28</v>
      </c>
      <c r="J11" s="47">
        <v>-13490</v>
      </c>
      <c r="K11" s="20">
        <f t="shared" si="1"/>
        <v>1889889</v>
      </c>
    </row>
    <row r="12" spans="1:20" x14ac:dyDescent="0.3">
      <c r="E12" s="19">
        <v>9</v>
      </c>
      <c r="F12" s="42" t="s">
        <v>40</v>
      </c>
      <c r="G12" s="18" t="s">
        <v>9</v>
      </c>
      <c r="H12" s="44" t="s">
        <v>34</v>
      </c>
      <c r="I12" s="44" t="s">
        <v>28</v>
      </c>
      <c r="J12" s="47">
        <v>13490</v>
      </c>
      <c r="K12" s="20">
        <f t="shared" si="1"/>
        <v>1903379</v>
      </c>
    </row>
    <row r="13" spans="1:20" ht="17.25" thickBot="1" x14ac:dyDescent="0.35">
      <c r="E13" s="19">
        <v>10</v>
      </c>
      <c r="F13" s="42" t="s">
        <v>43</v>
      </c>
      <c r="G13" s="18" t="s">
        <v>13</v>
      </c>
      <c r="H13" s="44" t="s">
        <v>29</v>
      </c>
      <c r="I13" s="44" t="s">
        <v>47</v>
      </c>
      <c r="J13" s="47">
        <v>136</v>
      </c>
      <c r="K13" s="20">
        <f t="shared" si="1"/>
        <v>1903515</v>
      </c>
    </row>
    <row r="14" spans="1:20" x14ac:dyDescent="0.3">
      <c r="A14" s="23" t="s">
        <v>22</v>
      </c>
      <c r="B14" s="46">
        <v>2000000</v>
      </c>
      <c r="C14" s="22"/>
      <c r="E14" s="19">
        <v>11</v>
      </c>
      <c r="F14" s="42" t="s">
        <v>44</v>
      </c>
      <c r="G14" s="9" t="s">
        <v>19</v>
      </c>
      <c r="H14" s="43" t="s">
        <v>45</v>
      </c>
      <c r="I14" s="44" t="s">
        <v>48</v>
      </c>
      <c r="J14" s="47">
        <v>-767890</v>
      </c>
      <c r="K14" s="20">
        <f t="shared" si="1"/>
        <v>1135625</v>
      </c>
    </row>
    <row r="15" spans="1:20" x14ac:dyDescent="0.3">
      <c r="A15" s="24" t="s">
        <v>17</v>
      </c>
      <c r="B15" s="27">
        <f>ABS(SUM(C4:C9))</f>
        <v>97400</v>
      </c>
      <c r="C15" s="22"/>
      <c r="E15" s="19">
        <v>12</v>
      </c>
      <c r="F15" s="42" t="s">
        <v>44</v>
      </c>
      <c r="G15" s="9" t="s">
        <v>19</v>
      </c>
      <c r="H15" s="43" t="s">
        <v>46</v>
      </c>
      <c r="I15" s="44" t="s">
        <v>48</v>
      </c>
      <c r="J15" s="47">
        <v>767890</v>
      </c>
      <c r="K15" s="20">
        <f t="shared" si="1"/>
        <v>1903515</v>
      </c>
    </row>
    <row r="16" spans="1:20" x14ac:dyDescent="0.3">
      <c r="A16" s="24" t="s">
        <v>23</v>
      </c>
      <c r="B16" s="25">
        <f>B15/B14*100</f>
        <v>4.87</v>
      </c>
      <c r="C16" s="22"/>
      <c r="E16" s="19">
        <v>13</v>
      </c>
      <c r="F16" s="42"/>
      <c r="G16" s="18"/>
      <c r="H16" s="43"/>
      <c r="I16" s="44"/>
      <c r="J16" s="47"/>
      <c r="K16" s="20">
        <f t="shared" si="1"/>
        <v>1903515</v>
      </c>
    </row>
    <row r="17" spans="1:11" ht="17.25" thickBot="1" x14ac:dyDescent="0.35">
      <c r="A17" s="45" t="s">
        <v>14</v>
      </c>
      <c r="B17" s="26">
        <f>C10</f>
        <v>915</v>
      </c>
      <c r="C17" s="22"/>
      <c r="E17" s="19">
        <v>14</v>
      </c>
      <c r="F17" s="42"/>
      <c r="G17" s="18"/>
      <c r="H17" s="43"/>
      <c r="I17" s="44"/>
      <c r="J17" s="47"/>
      <c r="K17" s="20">
        <f t="shared" si="1"/>
        <v>1903515</v>
      </c>
    </row>
    <row r="18" spans="1:11" x14ac:dyDescent="0.3">
      <c r="C18" s="21"/>
      <c r="E18" s="19">
        <v>15</v>
      </c>
      <c r="F18" s="42"/>
      <c r="G18" s="18"/>
      <c r="H18" s="43"/>
      <c r="I18" s="44"/>
      <c r="J18" s="47"/>
      <c r="K18" s="20">
        <f t="shared" si="1"/>
        <v>1903515</v>
      </c>
    </row>
    <row r="19" spans="1:11" x14ac:dyDescent="0.3">
      <c r="E19" s="19">
        <v>16</v>
      </c>
      <c r="F19" s="42"/>
      <c r="G19" s="18"/>
      <c r="H19" s="43"/>
      <c r="I19" s="44"/>
      <c r="J19" s="47"/>
      <c r="K19" s="20">
        <f t="shared" si="1"/>
        <v>1903515</v>
      </c>
    </row>
    <row r="20" spans="1:11" x14ac:dyDescent="0.3">
      <c r="E20" s="19">
        <v>17</v>
      </c>
      <c r="F20" s="42"/>
      <c r="G20" s="18"/>
      <c r="H20" s="43"/>
      <c r="I20" s="44"/>
      <c r="J20" s="47"/>
      <c r="K20" s="20">
        <f t="shared" si="1"/>
        <v>1903515</v>
      </c>
    </row>
    <row r="21" spans="1:11" x14ac:dyDescent="0.3">
      <c r="E21" s="19">
        <v>18</v>
      </c>
      <c r="F21" s="17"/>
      <c r="G21" s="18"/>
      <c r="H21" s="17"/>
      <c r="I21" s="13"/>
      <c r="J21" s="37"/>
      <c r="K21" s="20">
        <f t="shared" si="1"/>
        <v>1903515</v>
      </c>
    </row>
    <row r="22" spans="1:11" x14ac:dyDescent="0.3">
      <c r="E22" s="19">
        <v>19</v>
      </c>
      <c r="F22" s="17"/>
      <c r="G22" s="18"/>
      <c r="H22" s="17"/>
      <c r="I22" s="13"/>
      <c r="J22" s="37"/>
      <c r="K22" s="20">
        <f t="shared" si="1"/>
        <v>1903515</v>
      </c>
    </row>
    <row r="23" spans="1:11" x14ac:dyDescent="0.3">
      <c r="E23" s="19">
        <v>20</v>
      </c>
      <c r="F23" s="17"/>
      <c r="G23" s="18"/>
      <c r="H23" s="17"/>
      <c r="I23" s="13"/>
      <c r="J23" s="37"/>
      <c r="K23" s="20">
        <f t="shared" si="1"/>
        <v>1903515</v>
      </c>
    </row>
    <row r="24" spans="1:11" x14ac:dyDescent="0.3">
      <c r="E24" s="19">
        <v>21</v>
      </c>
      <c r="F24" s="17"/>
      <c r="G24" s="18"/>
      <c r="H24" s="17"/>
      <c r="I24" s="13"/>
      <c r="J24" s="37"/>
      <c r="K24" s="20">
        <f t="shared" si="1"/>
        <v>1903515</v>
      </c>
    </row>
    <row r="25" spans="1:11" x14ac:dyDescent="0.3">
      <c r="E25" s="19">
        <v>22</v>
      </c>
      <c r="F25" s="17"/>
      <c r="G25" s="18"/>
      <c r="H25" s="17"/>
      <c r="I25" s="13"/>
      <c r="J25" s="37"/>
      <c r="K25" s="20">
        <f t="shared" si="1"/>
        <v>1903515</v>
      </c>
    </row>
    <row r="26" spans="1:11" x14ac:dyDescent="0.3">
      <c r="E26" s="19">
        <v>23</v>
      </c>
      <c r="F26" s="17"/>
      <c r="G26" s="18"/>
      <c r="H26" s="17"/>
      <c r="I26" s="13"/>
      <c r="J26" s="37"/>
      <c r="K26" s="20">
        <f t="shared" si="1"/>
        <v>1903515</v>
      </c>
    </row>
    <row r="27" spans="1:11" x14ac:dyDescent="0.3">
      <c r="E27" s="19">
        <v>24</v>
      </c>
      <c r="F27" s="17"/>
      <c r="G27" s="18"/>
      <c r="H27" s="17"/>
      <c r="I27" s="13"/>
      <c r="J27" s="37"/>
      <c r="K27" s="20">
        <f t="shared" si="1"/>
        <v>1903515</v>
      </c>
    </row>
    <row r="28" spans="1:11" x14ac:dyDescent="0.3">
      <c r="E28" s="19">
        <v>25</v>
      </c>
      <c r="F28" s="17"/>
      <c r="G28" s="18"/>
      <c r="H28" s="17"/>
      <c r="I28" s="13"/>
      <c r="J28" s="37"/>
      <c r="K28" s="20">
        <f>K27+J28</f>
        <v>1903515</v>
      </c>
    </row>
    <row r="29" spans="1:11" x14ac:dyDescent="0.3">
      <c r="E29" s="19">
        <v>26</v>
      </c>
      <c r="F29" s="17"/>
      <c r="G29" s="18"/>
      <c r="H29" s="17"/>
      <c r="I29" s="13"/>
      <c r="J29" s="37"/>
      <c r="K29" s="20">
        <f t="shared" si="1"/>
        <v>1903515</v>
      </c>
    </row>
    <row r="30" spans="1:11" x14ac:dyDescent="0.3">
      <c r="E30" s="19">
        <v>27</v>
      </c>
      <c r="F30" s="17"/>
      <c r="G30" s="18"/>
      <c r="H30" s="17"/>
      <c r="I30" s="13"/>
      <c r="J30" s="37"/>
      <c r="K30" s="20">
        <f t="shared" si="1"/>
        <v>1903515</v>
      </c>
    </row>
    <row r="31" spans="1:11" x14ac:dyDescent="0.3">
      <c r="E31" s="19">
        <v>28</v>
      </c>
      <c r="F31" s="17"/>
      <c r="G31" s="18"/>
      <c r="H31" s="17"/>
      <c r="I31" s="13"/>
      <c r="J31" s="37"/>
      <c r="K31" s="20">
        <f t="shared" si="1"/>
        <v>1903515</v>
      </c>
    </row>
    <row r="32" spans="1:11" x14ac:dyDescent="0.3">
      <c r="E32" s="19">
        <v>29</v>
      </c>
      <c r="F32" s="17"/>
      <c r="G32" s="18"/>
      <c r="H32" s="17"/>
      <c r="I32" s="13"/>
      <c r="J32" s="37"/>
      <c r="K32" s="20">
        <f t="shared" si="1"/>
        <v>1903515</v>
      </c>
    </row>
    <row r="33" spans="5:11" x14ac:dyDescent="0.3">
      <c r="E33" s="19">
        <v>30</v>
      </c>
      <c r="F33" s="17"/>
      <c r="G33" s="18"/>
      <c r="H33" s="17"/>
      <c r="I33" s="13"/>
      <c r="J33" s="37"/>
      <c r="K33" s="20">
        <f t="shared" si="1"/>
        <v>1903515</v>
      </c>
    </row>
    <row r="34" spans="5:11" x14ac:dyDescent="0.3">
      <c r="E34" s="19">
        <v>31</v>
      </c>
      <c r="F34" s="17"/>
      <c r="G34" s="18"/>
      <c r="H34" s="17"/>
      <c r="I34" s="13"/>
      <c r="J34" s="37"/>
      <c r="K34" s="20">
        <f t="shared" si="1"/>
        <v>1903515</v>
      </c>
    </row>
    <row r="35" spans="5:11" x14ac:dyDescent="0.3">
      <c r="E35" s="19">
        <v>32</v>
      </c>
      <c r="F35" s="17"/>
      <c r="G35" s="18"/>
      <c r="H35" s="17"/>
      <c r="I35" s="13"/>
      <c r="J35" s="37"/>
      <c r="K35" s="20">
        <f t="shared" si="1"/>
        <v>1903515</v>
      </c>
    </row>
    <row r="36" spans="5:11" x14ac:dyDescent="0.3">
      <c r="E36" s="19">
        <v>33</v>
      </c>
      <c r="F36" s="17"/>
      <c r="G36" s="18"/>
      <c r="H36" s="17"/>
      <c r="I36" s="13"/>
      <c r="J36" s="37"/>
      <c r="K36" s="20">
        <f t="shared" si="1"/>
        <v>1903515</v>
      </c>
    </row>
    <row r="37" spans="5:11" x14ac:dyDescent="0.3">
      <c r="E37" s="19">
        <v>34</v>
      </c>
      <c r="F37" s="17"/>
      <c r="G37" s="18"/>
      <c r="H37" s="17"/>
      <c r="I37" s="13"/>
      <c r="J37" s="37"/>
      <c r="K37" s="20">
        <f t="shared" si="1"/>
        <v>1903515</v>
      </c>
    </row>
    <row r="38" spans="5:11" x14ac:dyDescent="0.3">
      <c r="E38" s="38">
        <v>35</v>
      </c>
      <c r="F38" s="34"/>
      <c r="G38" s="34"/>
      <c r="H38" s="34"/>
      <c r="I38" s="35"/>
      <c r="J38" s="39"/>
      <c r="K38" s="40">
        <f t="shared" si="1"/>
        <v>1903515</v>
      </c>
    </row>
    <row r="39" spans="5:11" ht="17.25" thickBot="1" x14ac:dyDescent="0.35">
      <c r="E39" s="53" t="s">
        <v>7</v>
      </c>
      <c r="F39" s="54"/>
      <c r="G39" s="54"/>
      <c r="H39" s="54"/>
      <c r="I39" s="55"/>
      <c r="J39" s="49">
        <f>SUM(J5:J38)</f>
        <v>-96485</v>
      </c>
      <c r="K39" s="50"/>
    </row>
    <row r="40" spans="5:11" x14ac:dyDescent="0.3">
      <c r="E40" s="51"/>
      <c r="F40" s="51"/>
      <c r="G40" s="51"/>
      <c r="H40" s="51"/>
      <c r="I40" s="51"/>
      <c r="J40" s="52"/>
      <c r="K40" s="52"/>
    </row>
    <row r="41" spans="5:11" x14ac:dyDescent="0.3">
      <c r="E41" s="51"/>
      <c r="F41" s="51"/>
      <c r="G41" s="51"/>
      <c r="H41" s="51"/>
      <c r="I41" s="51"/>
      <c r="J41" s="52"/>
      <c r="K41" s="52"/>
    </row>
    <row r="42" spans="5:11" x14ac:dyDescent="0.3">
      <c r="E42" s="51"/>
      <c r="F42" s="51"/>
      <c r="G42" s="51"/>
      <c r="H42" s="51"/>
      <c r="I42" s="51"/>
      <c r="J42" s="52"/>
      <c r="K42" s="52"/>
    </row>
    <row r="43" spans="5:11" x14ac:dyDescent="0.3">
      <c r="E43" s="51"/>
      <c r="F43" s="51"/>
      <c r="G43" s="51"/>
      <c r="H43" s="51"/>
      <c r="I43" s="51"/>
      <c r="J43" s="52"/>
      <c r="K43" s="52"/>
    </row>
    <row r="44" spans="5:11" x14ac:dyDescent="0.3">
      <c r="E44" s="51"/>
      <c r="F44" s="51"/>
      <c r="G44" s="51"/>
      <c r="H44" s="51"/>
      <c r="I44" s="51"/>
      <c r="J44" s="52"/>
      <c r="K44" s="52"/>
    </row>
    <row r="45" spans="5:11" x14ac:dyDescent="0.3">
      <c r="E45" s="51"/>
      <c r="F45" s="51"/>
      <c r="G45" s="51"/>
      <c r="H45" s="51"/>
      <c r="I45" s="51"/>
      <c r="J45" s="52"/>
      <c r="K45" s="52"/>
    </row>
    <row r="46" spans="5:11" x14ac:dyDescent="0.3">
      <c r="E46" s="51"/>
      <c r="F46" s="51"/>
      <c r="G46" s="51"/>
      <c r="H46" s="51"/>
      <c r="I46" s="51"/>
      <c r="J46" s="52"/>
      <c r="K46" s="52"/>
    </row>
    <row r="47" spans="5:11" x14ac:dyDescent="0.3">
      <c r="E47" s="51"/>
      <c r="F47" s="51"/>
      <c r="G47" s="51"/>
      <c r="H47" s="51"/>
      <c r="I47" s="51"/>
      <c r="J47" s="52"/>
      <c r="K47" s="52"/>
    </row>
    <row r="48" spans="5:11" x14ac:dyDescent="0.3">
      <c r="E48" s="51"/>
      <c r="F48" s="51"/>
      <c r="G48" s="51"/>
      <c r="H48" s="51"/>
      <c r="I48" s="51"/>
      <c r="J48" s="52"/>
      <c r="K48" s="52"/>
    </row>
    <row r="49" spans="5:11" x14ac:dyDescent="0.3">
      <c r="E49" s="51"/>
      <c r="F49" s="51"/>
      <c r="G49" s="51"/>
      <c r="H49" s="51"/>
      <c r="I49" s="51"/>
      <c r="J49" s="52"/>
      <c r="K49" s="52"/>
    </row>
    <row r="50" spans="5:11" x14ac:dyDescent="0.3">
      <c r="E50" s="51"/>
      <c r="F50" s="51"/>
      <c r="G50" s="51"/>
      <c r="H50" s="51"/>
      <c r="I50" s="51"/>
      <c r="J50" s="52"/>
      <c r="K50" s="52"/>
    </row>
    <row r="51" spans="5:11" x14ac:dyDescent="0.3">
      <c r="E51" s="51"/>
      <c r="F51" s="51"/>
      <c r="G51" s="51"/>
      <c r="H51" s="51"/>
      <c r="I51" s="51"/>
      <c r="J51" s="52"/>
      <c r="K51" s="52"/>
    </row>
    <row r="52" spans="5:11" x14ac:dyDescent="0.3">
      <c r="E52" s="51"/>
      <c r="F52" s="51"/>
      <c r="G52" s="51"/>
      <c r="H52" s="51"/>
      <c r="I52" s="51"/>
      <c r="J52" s="52"/>
      <c r="K52" s="52"/>
    </row>
  </sheetData>
  <mergeCells count="4">
    <mergeCell ref="A1:C1"/>
    <mergeCell ref="E1:K1"/>
    <mergeCell ref="M1:T1"/>
    <mergeCell ref="E39:I39"/>
  </mergeCells>
  <phoneticPr fontId="2" type="noConversion"/>
  <dataValidations count="1">
    <dataValidation type="list" allowBlank="1" showInputMessage="1" showErrorMessage="1" sqref="G4:G13 G16:G37" xr:uid="{929358F3-B6DE-4C7A-81D2-0408249B3B6D}">
      <formula1>$A$4:$A$10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FD09-C555-4BCB-A4E1-8B346923AA2D}">
  <dimension ref="A1"/>
  <sheetViews>
    <sheetView workbookViewId="0">
      <selection activeCell="M18" sqref="M18"/>
    </sheetView>
  </sheetViews>
  <sheetFormatPr defaultRowHeight="16.5" x14ac:dyDescent="0.3"/>
  <sheetData>
    <row r="1" spans="1:1" x14ac:dyDescent="0.3">
      <c r="A1" t="s">
        <v>49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5-토팜</vt:lpstr>
      <vt:lpstr>통장내역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SW사업단-문현주</dc:creator>
  <cp:lastModifiedBy>Administrator</cp:lastModifiedBy>
  <dcterms:created xsi:type="dcterms:W3CDTF">2025-07-24T05:10:45Z</dcterms:created>
  <dcterms:modified xsi:type="dcterms:W3CDTF">2025-07-30T04:54:42Z</dcterms:modified>
</cp:coreProperties>
</file>