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jmendes-my.sharepoint.com/personal/ana_campos_jmendes_com_br/Documents/Área de Trabalho/"/>
    </mc:Choice>
  </mc:AlternateContent>
  <xr:revisionPtr revIDLastSave="226" documentId="8_{E0DE99DD-2237-4446-BFD8-19EAF4B1F5C1}" xr6:coauthVersionLast="47" xr6:coauthVersionMax="47" xr10:uidLastSave="{8B3A26BD-1848-4B6D-BA4D-DF68A03C5FBE}"/>
  <bookViews>
    <workbookView xWindow="-120" yWindow="-120" windowWidth="29040" windowHeight="15720" xr2:uid="{737CB2E8-FAD7-4316-BC1E-EB527134EDD0}"/>
  </bookViews>
  <sheets>
    <sheet name="Planilha1" sheetId="1" r:id="rId1"/>
    <sheet name="Planilha2" sheetId="2" r:id="rId2"/>
  </sheets>
  <definedNames>
    <definedName name="_xlchart.v2.0" hidden="1">Planilha1!$B$35:$B$41</definedName>
    <definedName name="_xlchart.v2.1" hidden="1">Planilha1!$C$34</definedName>
    <definedName name="_xlchart.v2.2" hidden="1">Planilha1!$C$35:$C$41</definedName>
    <definedName name="_xlchart.v2.3" hidden="1">Planilha1!$B$35:$B$41</definedName>
    <definedName name="_xlchart.v2.4" hidden="1">Planilha1!$C$34</definedName>
    <definedName name="_xlchart.v2.5" hidden="1">Planilha1!$C$35:$C$41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" l="1"/>
  <c r="C38" i="1"/>
  <c r="H2" i="2"/>
  <c r="A24" i="2"/>
  <c r="A23" i="2"/>
  <c r="A22" i="2"/>
  <c r="A21" i="2"/>
  <c r="A20" i="2"/>
  <c r="A19" i="2"/>
  <c r="A16" i="2"/>
  <c r="A15" i="2"/>
  <c r="A14" i="2"/>
  <c r="A13" i="2"/>
  <c r="A12" i="2"/>
  <c r="A11" i="2"/>
  <c r="A4" i="2"/>
  <c r="A5" i="2"/>
  <c r="A6" i="2"/>
  <c r="A7" i="2"/>
  <c r="A8" i="2"/>
  <c r="A3" i="2"/>
  <c r="C26" i="1"/>
  <c r="D26" i="1" s="1"/>
  <c r="C25" i="1"/>
  <c r="D25" i="1" s="1"/>
  <c r="C24" i="1"/>
  <c r="D24" i="1" s="1"/>
  <c r="C23" i="1"/>
  <c r="D23" i="1" s="1"/>
  <c r="D12" i="1"/>
  <c r="C32" i="1" s="1"/>
  <c r="D35" i="1" s="1"/>
  <c r="D18" i="1"/>
  <c r="D19" i="1" s="1"/>
  <c r="C22" i="1"/>
  <c r="D22" i="1" s="1"/>
  <c r="D40" i="1" l="1"/>
  <c r="D39" i="1"/>
  <c r="D38" i="1"/>
  <c r="D37" i="1"/>
  <c r="D36" i="1"/>
  <c r="D41" i="1" l="1"/>
</calcChain>
</file>

<file path=xl/sharedStrings.xml><?xml version="1.0" encoding="utf-8"?>
<sst xmlns="http://schemas.openxmlformats.org/spreadsheetml/2006/main" count="79" uniqueCount="33">
  <si>
    <t>SALÁRIO</t>
  </si>
  <si>
    <t>RENDIMENTO CARTEIRA</t>
  </si>
  <si>
    <t>INVESTINENTO (30%)</t>
  </si>
  <si>
    <t>DADOS</t>
  </si>
  <si>
    <t>INVESTIMENTO</t>
  </si>
  <si>
    <t>VALOR</t>
  </si>
  <si>
    <t>PERÍODO</t>
  </si>
  <si>
    <t>TAXA MENSAL RENDIMENTO</t>
  </si>
  <si>
    <t>TOTAL</t>
  </si>
  <si>
    <t>DIVIDENDOS MENSAIS</t>
  </si>
  <si>
    <t>CENÁRIO</t>
  </si>
  <si>
    <t>2 ANOS</t>
  </si>
  <si>
    <t>5 ANOS</t>
  </si>
  <si>
    <t>10 ANOS</t>
  </si>
  <si>
    <t>20 ANOS</t>
  </si>
  <si>
    <t>30 ANOS</t>
  </si>
  <si>
    <t>PERFIL</t>
  </si>
  <si>
    <t>MODERADO</t>
  </si>
  <si>
    <t>VALOR MENSAL</t>
  </si>
  <si>
    <t>TIPO</t>
  </si>
  <si>
    <t>FII</t>
  </si>
  <si>
    <t>%</t>
  </si>
  <si>
    <t>PAPEL</t>
  </si>
  <si>
    <t>TIJOLO</t>
  </si>
  <si>
    <t>HÍBRIDOS</t>
  </si>
  <si>
    <t>FOFs</t>
  </si>
  <si>
    <t>DESENVOLVIMENTO</t>
  </si>
  <si>
    <t>HOTELARIAS</t>
  </si>
  <si>
    <t>CONSERVADOR</t>
  </si>
  <si>
    <t>AGRESSIVO</t>
  </si>
  <si>
    <t>MODERADO-PAPEL</t>
  </si>
  <si>
    <t>VALORES</t>
  </si>
  <si>
    <t>DIVIDENDOS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</si>
</sst>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Source Sans Pro"/>
      <family val="2"/>
    </font>
    <font>
      <sz val="11"/>
      <color theme="1"/>
      <name val="Source Sans Pro"/>
      <family val="2"/>
    </font>
    <font>
      <sz val="16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b/>
      <sz val="20"/>
      <color theme="2" tint="-0.749992370372631"/>
      <name val="Source Sans Pro"/>
      <family val="2"/>
    </font>
    <font>
      <b/>
      <sz val="20"/>
      <color theme="2" tint="-0.74999237037263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4999237037263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0">
    <xf numFmtId="0" fontId="0" fillId="0" borderId="0" xfId="0"/>
    <xf numFmtId="0" fontId="0" fillId="0" borderId="4" xfId="0" applyBorder="1"/>
    <xf numFmtId="0" fontId="0" fillId="0" borderId="8" xfId="0" applyBorder="1"/>
    <xf numFmtId="0" fontId="2" fillId="0" borderId="0" xfId="0" applyFont="1"/>
    <xf numFmtId="0" fontId="0" fillId="0" borderId="4" xfId="0" applyBorder="1" applyAlignment="1">
      <alignment horizontal="center"/>
    </xf>
    <xf numFmtId="9" fontId="0" fillId="0" borderId="4" xfId="1" applyFont="1" applyBorder="1"/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0" fillId="3" borderId="12" xfId="0" applyFill="1" applyBorder="1"/>
    <xf numFmtId="164" fontId="0" fillId="0" borderId="5" xfId="0" applyNumberFormat="1" applyBorder="1" applyAlignment="1">
      <alignment horizontal="center"/>
    </xf>
    <xf numFmtId="0" fontId="0" fillId="2" borderId="11" xfId="0" applyFill="1" applyBorder="1" applyAlignment="1">
      <alignment horizontal="left" indent="2"/>
    </xf>
    <xf numFmtId="0" fontId="0" fillId="2" borderId="16" xfId="0" applyFill="1" applyBorder="1" applyAlignment="1">
      <alignment horizontal="left" indent="2"/>
    </xf>
    <xf numFmtId="10" fontId="3" fillId="0" borderId="5" xfId="0" applyNumberFormat="1" applyFont="1" applyBorder="1" applyAlignment="1">
      <alignment horizontal="center"/>
    </xf>
    <xf numFmtId="164" fontId="3" fillId="0" borderId="6" xfId="0" quotePrefix="1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0" fontId="3" fillId="0" borderId="5" xfId="1" applyNumberFormat="1" applyFont="1" applyBorder="1" applyAlignment="1">
      <alignment horizontal="center"/>
    </xf>
    <xf numFmtId="8" fontId="3" fillId="0" borderId="5" xfId="0" applyNumberFormat="1" applyFont="1" applyBorder="1" applyAlignment="1">
      <alignment horizontal="center"/>
    </xf>
    <xf numFmtId="8" fontId="3" fillId="0" borderId="6" xfId="0" applyNumberFormat="1" applyFont="1" applyBorder="1" applyAlignment="1">
      <alignment horizontal="center"/>
    </xf>
    <xf numFmtId="0" fontId="5" fillId="2" borderId="10" xfId="0" applyFont="1" applyFill="1" applyBorder="1" applyAlignment="1">
      <alignment horizontal="left" indent="2"/>
    </xf>
    <xf numFmtId="0" fontId="5" fillId="2" borderId="15" xfId="0" applyFont="1" applyFill="1" applyBorder="1" applyAlignment="1">
      <alignment horizontal="left" indent="2"/>
    </xf>
    <xf numFmtId="0" fontId="5" fillId="2" borderId="2" xfId="0" applyFont="1" applyFill="1" applyBorder="1" applyAlignment="1">
      <alignment horizontal="left" indent="2"/>
    </xf>
    <xf numFmtId="8" fontId="5" fillId="2" borderId="4" xfId="0" applyNumberFormat="1" applyFont="1" applyFill="1" applyBorder="1" applyAlignment="1">
      <alignment horizontal="center"/>
    </xf>
    <xf numFmtId="8" fontId="5" fillId="2" borderId="5" xfId="0" applyNumberFormat="1" applyFont="1" applyFill="1" applyBorder="1" applyAlignment="1">
      <alignment horizontal="center"/>
    </xf>
    <xf numFmtId="8" fontId="5" fillId="2" borderId="17" xfId="0" applyNumberFormat="1" applyFont="1" applyFill="1" applyBorder="1" applyAlignment="1">
      <alignment horizontal="center"/>
    </xf>
    <xf numFmtId="8" fontId="5" fillId="2" borderId="6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left" indent="2"/>
    </xf>
    <xf numFmtId="8" fontId="5" fillId="2" borderId="9" xfId="0" applyNumberFormat="1" applyFont="1" applyFill="1" applyBorder="1" applyAlignment="1">
      <alignment horizontal="center"/>
    </xf>
    <xf numFmtId="8" fontId="5" fillId="2" borderId="7" xfId="0" applyNumberFormat="1" applyFont="1" applyFill="1" applyBorder="1" applyAlignment="1">
      <alignment horizontal="center"/>
    </xf>
    <xf numFmtId="0" fontId="5" fillId="2" borderId="8" xfId="0" applyFont="1" applyFill="1" applyBorder="1" applyAlignment="1">
      <alignment horizontal="left" indent="2"/>
    </xf>
    <xf numFmtId="164" fontId="3" fillId="0" borderId="7" xfId="0" applyNumberFormat="1" applyFont="1" applyBorder="1" applyAlignment="1">
      <alignment horizontal="center"/>
    </xf>
    <xf numFmtId="0" fontId="5" fillId="2" borderId="3" xfId="0" applyFont="1" applyFill="1" applyBorder="1" applyAlignment="1">
      <alignment horizontal="left" indent="2"/>
    </xf>
    <xf numFmtId="0" fontId="5" fillId="2" borderId="24" xfId="0" applyFont="1" applyFill="1" applyBorder="1" applyAlignment="1">
      <alignment horizontal="left" indent="2"/>
    </xf>
    <xf numFmtId="0" fontId="4" fillId="2" borderId="4" xfId="0" applyFont="1" applyFill="1" applyBorder="1" applyAlignment="1">
      <alignment horizontal="left" indent="3"/>
    </xf>
    <xf numFmtId="0" fontId="4" fillId="2" borderId="2" xfId="0" applyFont="1" applyFill="1" applyBorder="1" applyAlignment="1">
      <alignment horizontal="left" indent="3"/>
    </xf>
    <xf numFmtId="0" fontId="4" fillId="2" borderId="8" xfId="0" applyFont="1" applyFill="1" applyBorder="1" applyAlignment="1">
      <alignment horizontal="left" indent="3"/>
    </xf>
    <xf numFmtId="0" fontId="4" fillId="2" borderId="17" xfId="0" applyFont="1" applyFill="1" applyBorder="1" applyAlignment="1">
      <alignment horizontal="left" indent="3"/>
    </xf>
    <xf numFmtId="0" fontId="4" fillId="2" borderId="25" xfId="0" applyFont="1" applyFill="1" applyBorder="1" applyAlignment="1">
      <alignment horizontal="left" indent="3"/>
    </xf>
    <xf numFmtId="0" fontId="4" fillId="2" borderId="26" xfId="0" applyFont="1" applyFill="1" applyBorder="1" applyAlignment="1">
      <alignment horizontal="left" indent="3"/>
    </xf>
    <xf numFmtId="164" fontId="3" fillId="0" borderId="27" xfId="0" applyNumberFormat="1" applyFont="1" applyBorder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Alignment="1">
      <alignment vertical="center"/>
    </xf>
    <xf numFmtId="0" fontId="8" fillId="3" borderId="12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8" fillId="3" borderId="21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8" fillId="3" borderId="23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0" fontId="9" fillId="3" borderId="28" xfId="0" applyFont="1" applyFill="1" applyBorder="1" applyAlignment="1">
      <alignment horizontal="center" vertical="center"/>
    </xf>
    <xf numFmtId="0" fontId="9" fillId="3" borderId="29" xfId="0" applyFont="1" applyFill="1" applyBorder="1" applyAlignment="1">
      <alignment horizontal="center" vertical="center"/>
    </xf>
    <xf numFmtId="0" fontId="9" fillId="3" borderId="30" xfId="0" applyFont="1" applyFill="1" applyBorder="1" applyAlignment="1">
      <alignment horizontal="center" vertical="center"/>
    </xf>
    <xf numFmtId="9" fontId="0" fillId="3" borderId="14" xfId="1" applyFont="1" applyFill="1" applyBorder="1"/>
    <xf numFmtId="0" fontId="2" fillId="0" borderId="0" xfId="0" applyFont="1" applyFill="1"/>
    <xf numFmtId="0" fontId="5" fillId="0" borderId="0" xfId="0" applyFont="1" applyFill="1" applyBorder="1" applyAlignment="1">
      <alignment horizontal="left" indent="2"/>
    </xf>
    <xf numFmtId="8" fontId="5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12" xfId="0" applyBorder="1" applyAlignment="1">
      <alignment horizontal="left" indent="2"/>
    </xf>
    <xf numFmtId="0" fontId="0" fillId="0" borderId="25" xfId="0" applyBorder="1" applyAlignment="1">
      <alignment horizontal="left" indent="2"/>
    </xf>
    <xf numFmtId="0" fontId="0" fillId="0" borderId="2" xfId="0" applyBorder="1" applyAlignment="1">
      <alignment horizontal="left" indent="2"/>
    </xf>
    <xf numFmtId="9" fontId="0" fillId="0" borderId="26" xfId="1" applyFon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9" fontId="0" fillId="0" borderId="4" xfId="1" applyFont="1" applyBorder="1" applyAlignment="1">
      <alignment horizontal="center"/>
    </xf>
    <xf numFmtId="0" fontId="0" fillId="0" borderId="17" xfId="0" applyBorder="1" applyAlignment="1">
      <alignment horizontal="center"/>
    </xf>
    <xf numFmtId="164" fontId="3" fillId="0" borderId="6" xfId="0" applyNumberFormat="1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_xlchart.v2.3</cx:f>
      </cx:strDim>
      <cx:numDim type="val">
        <cx:f>_xlchart.v2.5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  <a:p>
            <a:pPr algn="ctr" rtl="0">
              <a:defRPr/>
            </a:pPr>
            <a:endPara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rich>
      </cx:tx>
    </cx:title>
    <cx:plotArea>
      <cx:plotAreaRegion>
        <cx:series layoutId="funnel" uniqueId="{399959EC-14A4-4234-9A87-C29D7A7B27DF}">
          <cx:tx>
            <cx:txData>
              <cx:f>_xlchart.v2.4</cx:f>
              <cx:v>%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500062</xdr:colOff>
      <xdr:row>42</xdr:row>
      <xdr:rowOff>57149</xdr:rowOff>
    </xdr:from>
    <xdr:to>
      <xdr:col>3</xdr:col>
      <xdr:colOff>1304925</xdr:colOff>
      <xdr:row>56</xdr:row>
      <xdr:rowOff>128586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A6F88411-F9AC-53CB-E5DD-C7A21954A1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0062" y="7886699"/>
              <a:ext cx="6081713" cy="2738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600075</xdr:colOff>
      <xdr:row>1</xdr:row>
      <xdr:rowOff>19050</xdr:rowOff>
    </xdr:from>
    <xdr:to>
      <xdr:col>4</xdr:col>
      <xdr:colOff>0</xdr:colOff>
      <xdr:row>7</xdr:row>
      <xdr:rowOff>7810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A9E43C90-DF74-6815-50B0-C12D2889E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075" y="209550"/>
          <a:ext cx="6181725" cy="11317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0A67B-E39F-41DC-A979-43EB63CC4B32}">
  <dimension ref="A1:D59"/>
  <sheetViews>
    <sheetView showGridLines="0" showRowColHeaders="0" tabSelected="1" workbookViewId="0">
      <selection activeCell="E6" sqref="E6"/>
    </sheetView>
  </sheetViews>
  <sheetFormatPr defaultColWidth="0" defaultRowHeight="15" zeroHeight="1" x14ac:dyDescent="0.25"/>
  <cols>
    <col min="1" max="1" width="9.140625" customWidth="1"/>
    <col min="2" max="2" width="48.140625" customWidth="1"/>
    <col min="3" max="3" width="21.85546875" customWidth="1"/>
    <col min="4" max="4" width="22.5703125" bestFit="1" customWidth="1"/>
    <col min="5" max="5" width="9.140625" customWidth="1"/>
    <col min="6" max="16384" width="9.140625" hidden="1"/>
  </cols>
  <sheetData>
    <row r="1" spans="2:4" x14ac:dyDescent="0.25"/>
    <row r="2" spans="2:4" x14ac:dyDescent="0.25"/>
    <row r="3" spans="2:4" x14ac:dyDescent="0.25"/>
    <row r="4" spans="2:4" x14ac:dyDescent="0.25"/>
    <row r="5" spans="2:4" x14ac:dyDescent="0.25"/>
    <row r="6" spans="2:4" x14ac:dyDescent="0.25"/>
    <row r="7" spans="2:4" x14ac:dyDescent="0.25"/>
    <row r="8" spans="2:4" ht="15.75" thickBot="1" x14ac:dyDescent="0.3"/>
    <row r="9" spans="2:4" ht="40.5" customHeight="1" thickBot="1" x14ac:dyDescent="0.3">
      <c r="B9" s="42" t="s">
        <v>3</v>
      </c>
      <c r="C9" s="43"/>
      <c r="D9" s="44"/>
    </row>
    <row r="10" spans="2:4" ht="15.75" x14ac:dyDescent="0.25">
      <c r="B10" s="36" t="s">
        <v>0</v>
      </c>
      <c r="C10" s="37"/>
      <c r="D10" s="38">
        <v>3000</v>
      </c>
    </row>
    <row r="11" spans="2:4" ht="15.75" x14ac:dyDescent="0.25">
      <c r="B11" s="33" t="s">
        <v>1</v>
      </c>
      <c r="C11" s="32"/>
      <c r="D11" s="12">
        <v>6.0000000000000001E-3</v>
      </c>
    </row>
    <row r="12" spans="2:4" ht="16.5" thickBot="1" x14ac:dyDescent="0.3">
      <c r="B12" s="34" t="s">
        <v>2</v>
      </c>
      <c r="C12" s="35"/>
      <c r="D12" s="13">
        <f>D10*30%</f>
        <v>900</v>
      </c>
    </row>
    <row r="13" spans="2:4" ht="15.75" thickBot="1" x14ac:dyDescent="0.3"/>
    <row r="14" spans="2:4" s="39" customFormat="1" ht="36.75" customHeight="1" thickBot="1" x14ac:dyDescent="0.3">
      <c r="B14" s="45" t="s">
        <v>4</v>
      </c>
      <c r="C14" s="46"/>
      <c r="D14" s="47"/>
    </row>
    <row r="15" spans="2:4" x14ac:dyDescent="0.25">
      <c r="B15" s="30" t="s">
        <v>5</v>
      </c>
      <c r="C15" s="31"/>
      <c r="D15" s="29">
        <v>100</v>
      </c>
    </row>
    <row r="16" spans="2:4" x14ac:dyDescent="0.25">
      <c r="B16" s="18" t="s">
        <v>6</v>
      </c>
      <c r="C16" s="19"/>
      <c r="D16" s="14">
        <v>5</v>
      </c>
    </row>
    <row r="17" spans="1:4" x14ac:dyDescent="0.25">
      <c r="B17" s="18" t="s">
        <v>7</v>
      </c>
      <c r="C17" s="19"/>
      <c r="D17" s="15">
        <v>1.0880000000000001E-2</v>
      </c>
    </row>
    <row r="18" spans="1:4" x14ac:dyDescent="0.25">
      <c r="B18" s="18" t="s">
        <v>8</v>
      </c>
      <c r="C18" s="19"/>
      <c r="D18" s="16">
        <f>FV(D17,D16*12,D15*-1)</f>
        <v>8402.1255474880818</v>
      </c>
    </row>
    <row r="19" spans="1:4" ht="15.75" thickBot="1" x14ac:dyDescent="0.3">
      <c r="B19" s="10" t="s">
        <v>9</v>
      </c>
      <c r="C19" s="11"/>
      <c r="D19" s="17">
        <f>D18*D11</f>
        <v>50.412753284928492</v>
      </c>
    </row>
    <row r="20" spans="1:4" ht="15.75" thickBot="1" x14ac:dyDescent="0.3"/>
    <row r="21" spans="1:4" ht="36.75" customHeight="1" thickBot="1" x14ac:dyDescent="0.3">
      <c r="A21" s="3"/>
      <c r="B21" s="48" t="s">
        <v>10</v>
      </c>
      <c r="C21" s="49" t="s">
        <v>8</v>
      </c>
      <c r="D21" s="50" t="s">
        <v>32</v>
      </c>
    </row>
    <row r="22" spans="1:4" x14ac:dyDescent="0.25">
      <c r="A22" s="3">
        <v>2</v>
      </c>
      <c r="B22" s="25" t="s">
        <v>11</v>
      </c>
      <c r="C22" s="26">
        <f>FV($D$17,$A$22*12,$D$15*-1)</f>
        <v>2725.6771848982553</v>
      </c>
      <c r="D22" s="27">
        <f>C22*$D$11</f>
        <v>16.354063109389532</v>
      </c>
    </row>
    <row r="23" spans="1:4" x14ac:dyDescent="0.25">
      <c r="A23" s="3">
        <v>5</v>
      </c>
      <c r="B23" s="20" t="s">
        <v>12</v>
      </c>
      <c r="C23" s="21">
        <f>FV($D$17,$A$23*12,$D$15*-1)</f>
        <v>8402.1255474880818</v>
      </c>
      <c r="D23" s="22">
        <f>C23*$D$11</f>
        <v>50.412753284928492</v>
      </c>
    </row>
    <row r="24" spans="1:4" x14ac:dyDescent="0.25">
      <c r="A24" s="3">
        <v>10</v>
      </c>
      <c r="B24" s="20" t="s">
        <v>13</v>
      </c>
      <c r="C24" s="21">
        <f>FV($D$17,$A$24*12,$D$15*-1)</f>
        <v>24485.064747249966</v>
      </c>
      <c r="D24" s="22">
        <f>C24*$D$11</f>
        <v>146.91038848349979</v>
      </c>
    </row>
    <row r="25" spans="1:4" x14ac:dyDescent="0.25">
      <c r="A25" s="3">
        <v>20</v>
      </c>
      <c r="B25" s="20" t="s">
        <v>14</v>
      </c>
      <c r="C25" s="21">
        <f>FV($D$17,$A$25*12,$D$15*-1)</f>
        <v>114197.73094416005</v>
      </c>
      <c r="D25" s="22">
        <f>C25*$D$11</f>
        <v>685.18638566496031</v>
      </c>
    </row>
    <row r="26" spans="1:4" ht="15.75" thickBot="1" x14ac:dyDescent="0.3">
      <c r="A26" s="3">
        <v>30</v>
      </c>
      <c r="B26" s="28" t="s">
        <v>15</v>
      </c>
      <c r="C26" s="23">
        <f>FV($D$17,$A$26*12,$D$15*-1)</f>
        <v>442902.70106526866</v>
      </c>
      <c r="D26" s="24">
        <f>C26*$D$11</f>
        <v>2657.4162063916119</v>
      </c>
    </row>
    <row r="27" spans="1:4" s="61" customFormat="1" x14ac:dyDescent="0.25">
      <c r="A27" s="58"/>
      <c r="B27" s="59"/>
      <c r="C27" s="60"/>
      <c r="D27" s="60"/>
    </row>
    <row r="28" spans="1:4" s="61" customFormat="1" x14ac:dyDescent="0.25">
      <c r="A28" s="58"/>
      <c r="B28" s="59"/>
      <c r="C28" s="60"/>
      <c r="D28" s="60"/>
    </row>
    <row r="29" spans="1:4" s="61" customFormat="1" x14ac:dyDescent="0.25">
      <c r="A29" s="58"/>
      <c r="B29" s="59"/>
      <c r="C29" s="60"/>
      <c r="D29" s="60"/>
    </row>
    <row r="30" spans="1:4" ht="15.75" thickBot="1" x14ac:dyDescent="0.3"/>
    <row r="31" spans="1:4" s="41" customFormat="1" ht="39" customHeight="1" thickBot="1" x14ac:dyDescent="0.3">
      <c r="B31" s="51" t="s">
        <v>16</v>
      </c>
      <c r="C31" s="52" t="s">
        <v>17</v>
      </c>
      <c r="D31" s="53"/>
    </row>
    <row r="32" spans="1:4" ht="15.75" thickBot="1" x14ac:dyDescent="0.3">
      <c r="B32" s="62" t="s">
        <v>18</v>
      </c>
      <c r="C32" s="6">
        <f>D12</f>
        <v>900</v>
      </c>
      <c r="D32" s="7"/>
    </row>
    <row r="33" spans="2:4" ht="15.75" thickBot="1" x14ac:dyDescent="0.3"/>
    <row r="34" spans="2:4" s="40" customFormat="1" ht="33.75" customHeight="1" thickBot="1" x14ac:dyDescent="0.45">
      <c r="B34" s="54" t="s">
        <v>20</v>
      </c>
      <c r="C34" s="55" t="s">
        <v>21</v>
      </c>
      <c r="D34" s="56" t="s">
        <v>31</v>
      </c>
    </row>
    <row r="35" spans="2:4" x14ac:dyDescent="0.25">
      <c r="B35" s="63" t="s">
        <v>22</v>
      </c>
      <c r="C35" s="65">
        <v>0.32</v>
      </c>
      <c r="D35" s="66">
        <f>C35*$C$32</f>
        <v>288</v>
      </c>
    </row>
    <row r="36" spans="2:4" x14ac:dyDescent="0.25">
      <c r="B36" s="64" t="s">
        <v>23</v>
      </c>
      <c r="C36" s="67">
        <v>0.22</v>
      </c>
      <c r="D36" s="9">
        <f t="shared" ref="D36:D40" si="0">C36*$C$32</f>
        <v>198</v>
      </c>
    </row>
    <row r="37" spans="2:4" x14ac:dyDescent="0.25">
      <c r="B37" s="64" t="s">
        <v>24</v>
      </c>
      <c r="C37" s="67">
        <f>VLOOKUP($C$31&amp;"-"&amp;B37,Planilha2!A:D,4,FALSE)</f>
        <v>0.2</v>
      </c>
      <c r="D37" s="9">
        <f t="shared" si="0"/>
        <v>180</v>
      </c>
    </row>
    <row r="38" spans="2:4" x14ac:dyDescent="0.25">
      <c r="B38" s="64" t="s">
        <v>25</v>
      </c>
      <c r="C38" s="67">
        <f>VLOOKUP($C$31&amp;"-"&amp;B38,Planilha2!A:D,4,FALSE)</f>
        <v>0.12</v>
      </c>
      <c r="D38" s="9">
        <f t="shared" si="0"/>
        <v>108</v>
      </c>
    </row>
    <row r="39" spans="2:4" x14ac:dyDescent="0.25">
      <c r="B39" s="64" t="s">
        <v>26</v>
      </c>
      <c r="C39" s="67">
        <v>0.1</v>
      </c>
      <c r="D39" s="9">
        <f t="shared" si="0"/>
        <v>90</v>
      </c>
    </row>
    <row r="40" spans="2:4" x14ac:dyDescent="0.25">
      <c r="B40" s="64" t="s">
        <v>27</v>
      </c>
      <c r="C40" s="67">
        <v>0.04</v>
      </c>
      <c r="D40" s="9">
        <f t="shared" si="0"/>
        <v>36</v>
      </c>
    </row>
    <row r="41" spans="2:4" ht="15.75" thickBot="1" x14ac:dyDescent="0.3">
      <c r="B41" s="2"/>
      <c r="C41" s="68"/>
      <c r="D41" s="69">
        <f>SUM(D35:D40)</f>
        <v>900</v>
      </c>
    </row>
    <row r="42" spans="2:4" x14ac:dyDescent="0.25"/>
    <row r="43" spans="2:4" x14ac:dyDescent="0.25"/>
    <row r="44" spans="2:4" x14ac:dyDescent="0.25"/>
    <row r="45" spans="2:4" x14ac:dyDescent="0.25"/>
    <row r="46" spans="2:4" x14ac:dyDescent="0.25"/>
    <row r="47" spans="2:4" x14ac:dyDescent="0.25"/>
    <row r="48" spans="2:4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</sheetData>
  <mergeCells count="12">
    <mergeCell ref="B9:D9"/>
    <mergeCell ref="B14:D14"/>
    <mergeCell ref="C31:D31"/>
    <mergeCell ref="C32:D32"/>
    <mergeCell ref="B10:C10"/>
    <mergeCell ref="B11:C11"/>
    <mergeCell ref="B12:C12"/>
    <mergeCell ref="B15:C15"/>
    <mergeCell ref="B16:C16"/>
    <mergeCell ref="B17:C17"/>
    <mergeCell ref="B18:C18"/>
    <mergeCell ref="B19:C19"/>
  </mergeCells>
  <dataValidations count="1">
    <dataValidation type="list" allowBlank="1" showInputMessage="1" showErrorMessage="1" sqref="C31" xr:uid="{954BCD8A-1288-4C0B-93DF-03AE1BB34144}">
      <formula1>"MODERADO, AGRESSIVO, CONSERVADOR"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headerFooter>
    <oddHeader>&amp;R&amp;"Calibri"&amp;10&amp;K0000FF  Informação Interna / Internal Information&amp;1#_x000D_</oddHeader>
    <oddFooter>&amp;R_x000D_&amp;1#&amp;"Calibri"&amp;10&amp;K0000FF J Mendes - Nome: Pasta1 Aberto Por: ana.campos@jmendes.com.br Data: 2025-06-12T13:11:08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F3678-720A-4508-87BA-E0B5B5EBF89A}">
  <dimension ref="A1:H24"/>
  <sheetViews>
    <sheetView workbookViewId="0">
      <selection activeCell="H10" sqref="H10"/>
    </sheetView>
  </sheetViews>
  <sheetFormatPr defaultRowHeight="15" x14ac:dyDescent="0.25"/>
  <cols>
    <col min="1" max="1" width="33" bestFit="1" customWidth="1"/>
    <col min="2" max="2" width="14.42578125" hidden="1" customWidth="1"/>
    <col min="3" max="3" width="18.5703125" bestFit="1" customWidth="1"/>
    <col min="7" max="7" width="17.5703125" bestFit="1" customWidth="1"/>
  </cols>
  <sheetData>
    <row r="1" spans="1:8" ht="15.75" thickBot="1" x14ac:dyDescent="0.3"/>
    <row r="2" spans="1:8" ht="15.75" thickBot="1" x14ac:dyDescent="0.3">
      <c r="A2" s="1" t="s">
        <v>19</v>
      </c>
      <c r="B2" s="1" t="s">
        <v>16</v>
      </c>
      <c r="C2" s="1" t="s">
        <v>20</v>
      </c>
      <c r="D2" s="1" t="s">
        <v>21</v>
      </c>
      <c r="G2" s="8" t="s">
        <v>30</v>
      </c>
      <c r="H2" s="57">
        <f>VLOOKUP(G2,A:D,4,FALSE)</f>
        <v>0.3</v>
      </c>
    </row>
    <row r="3" spans="1:8" x14ac:dyDescent="0.25">
      <c r="A3" s="1" t="str">
        <f>B3&amp;"-"&amp;C3</f>
        <v>CONSERVADOR-PAPEL</v>
      </c>
      <c r="B3" s="1" t="s">
        <v>28</v>
      </c>
      <c r="C3" s="4" t="s">
        <v>22</v>
      </c>
      <c r="D3" s="5">
        <v>0.4</v>
      </c>
    </row>
    <row r="4" spans="1:8" x14ac:dyDescent="0.25">
      <c r="A4" s="1" t="str">
        <f t="shared" ref="A4:A8" si="0">B4&amp;"-"&amp;C4</f>
        <v>CONSERVADOR-TIJOLO</v>
      </c>
      <c r="B4" s="1" t="s">
        <v>28</v>
      </c>
      <c r="C4" s="4" t="s">
        <v>23</v>
      </c>
      <c r="D4" s="5">
        <v>0.16</v>
      </c>
    </row>
    <row r="5" spans="1:8" x14ac:dyDescent="0.25">
      <c r="A5" s="1" t="str">
        <f t="shared" si="0"/>
        <v>CONSERVADOR-HÍBRIDOS</v>
      </c>
      <c r="B5" s="1" t="s">
        <v>28</v>
      </c>
      <c r="C5" s="4" t="s">
        <v>24</v>
      </c>
      <c r="D5" s="5">
        <v>0.1</v>
      </c>
    </row>
    <row r="6" spans="1:8" x14ac:dyDescent="0.25">
      <c r="A6" s="1" t="str">
        <f t="shared" si="0"/>
        <v>CONSERVADOR-FOFs</v>
      </c>
      <c r="B6" s="1" t="s">
        <v>28</v>
      </c>
      <c r="C6" s="4" t="s">
        <v>25</v>
      </c>
      <c r="D6" s="5">
        <v>0.14000000000000001</v>
      </c>
    </row>
    <row r="7" spans="1:8" x14ac:dyDescent="0.25">
      <c r="A7" s="1" t="str">
        <f t="shared" si="0"/>
        <v>CONSERVADOR-DESENVOLVIMENTO</v>
      </c>
      <c r="B7" s="1" t="s">
        <v>28</v>
      </c>
      <c r="C7" s="4" t="s">
        <v>26</v>
      </c>
      <c r="D7" s="5">
        <v>0.1</v>
      </c>
    </row>
    <row r="8" spans="1:8" x14ac:dyDescent="0.25">
      <c r="A8" s="1" t="str">
        <f t="shared" si="0"/>
        <v>CONSERVADOR-HOTELARIAS</v>
      </c>
      <c r="B8" s="1" t="s">
        <v>28</v>
      </c>
      <c r="C8" s="4" t="s">
        <v>27</v>
      </c>
      <c r="D8" s="5">
        <v>0.1</v>
      </c>
    </row>
    <row r="10" spans="1:8" x14ac:dyDescent="0.25">
      <c r="A10" s="1" t="s">
        <v>19</v>
      </c>
      <c r="B10" s="1" t="s">
        <v>16</v>
      </c>
      <c r="C10" s="1" t="s">
        <v>20</v>
      </c>
      <c r="D10" s="1" t="s">
        <v>21</v>
      </c>
    </row>
    <row r="11" spans="1:8" x14ac:dyDescent="0.25">
      <c r="A11" s="1" t="str">
        <f>B11&amp;"-"&amp;C11</f>
        <v>MODERADO-PAPEL</v>
      </c>
      <c r="B11" s="1" t="s">
        <v>17</v>
      </c>
      <c r="C11" s="4" t="s">
        <v>22</v>
      </c>
      <c r="D11" s="5">
        <v>0.3</v>
      </c>
    </row>
    <row r="12" spans="1:8" x14ac:dyDescent="0.25">
      <c r="A12" s="1" t="str">
        <f t="shared" ref="A12:A16" si="1">B12&amp;"-"&amp;C12</f>
        <v>MODERADO-TIJOLO</v>
      </c>
      <c r="B12" s="1" t="s">
        <v>17</v>
      </c>
      <c r="C12" s="4" t="s">
        <v>23</v>
      </c>
      <c r="D12" s="5">
        <v>0.16</v>
      </c>
    </row>
    <row r="13" spans="1:8" x14ac:dyDescent="0.25">
      <c r="A13" s="1" t="str">
        <f t="shared" si="1"/>
        <v>MODERADO-HÍBRIDOS</v>
      </c>
      <c r="B13" s="1" t="s">
        <v>17</v>
      </c>
      <c r="C13" s="4" t="s">
        <v>24</v>
      </c>
      <c r="D13" s="5">
        <v>0.2</v>
      </c>
    </row>
    <row r="14" spans="1:8" x14ac:dyDescent="0.25">
      <c r="A14" s="1" t="str">
        <f t="shared" si="1"/>
        <v>MODERADO-FOFs</v>
      </c>
      <c r="B14" s="1" t="s">
        <v>17</v>
      </c>
      <c r="C14" s="4" t="s">
        <v>25</v>
      </c>
      <c r="D14" s="5">
        <v>0.12</v>
      </c>
    </row>
    <row r="15" spans="1:8" x14ac:dyDescent="0.25">
      <c r="A15" s="1" t="str">
        <f t="shared" si="1"/>
        <v>MODERADO-DESENVOLVIMENTO</v>
      </c>
      <c r="B15" s="1" t="s">
        <v>17</v>
      </c>
      <c r="C15" s="4" t="s">
        <v>26</v>
      </c>
      <c r="D15" s="5">
        <v>0.14000000000000001</v>
      </c>
    </row>
    <row r="16" spans="1:8" x14ac:dyDescent="0.25">
      <c r="A16" s="1" t="str">
        <f t="shared" si="1"/>
        <v>MODERADO-HOTELARIAS</v>
      </c>
      <c r="B16" s="1" t="s">
        <v>17</v>
      </c>
      <c r="C16" s="4" t="s">
        <v>27</v>
      </c>
      <c r="D16" s="5">
        <v>0.08</v>
      </c>
    </row>
    <row r="18" spans="1:4" x14ac:dyDescent="0.25">
      <c r="A18" s="1" t="s">
        <v>19</v>
      </c>
      <c r="B18" s="1" t="s">
        <v>16</v>
      </c>
      <c r="C18" s="1" t="s">
        <v>20</v>
      </c>
      <c r="D18" s="1" t="s">
        <v>21</v>
      </c>
    </row>
    <row r="19" spans="1:4" x14ac:dyDescent="0.25">
      <c r="A19" s="1" t="str">
        <f>B19&amp;"-"&amp;C19</f>
        <v>AGRESSIVO-PAPEL</v>
      </c>
      <c r="B19" s="1" t="s">
        <v>29</v>
      </c>
      <c r="C19" s="4" t="s">
        <v>22</v>
      </c>
      <c r="D19" s="5">
        <v>0.5</v>
      </c>
    </row>
    <row r="20" spans="1:4" x14ac:dyDescent="0.25">
      <c r="A20" s="1" t="str">
        <f t="shared" ref="A20:A24" si="2">B20&amp;"-"&amp;C20</f>
        <v>AGRESSIVO-TIJOLO</v>
      </c>
      <c r="B20" s="1" t="s">
        <v>29</v>
      </c>
      <c r="C20" s="4" t="s">
        <v>23</v>
      </c>
      <c r="D20" s="5">
        <v>0.2</v>
      </c>
    </row>
    <row r="21" spans="1:4" x14ac:dyDescent="0.25">
      <c r="A21" s="1" t="str">
        <f t="shared" si="2"/>
        <v>AGRESSIVO-HÍBRIDOS</v>
      </c>
      <c r="B21" s="1" t="s">
        <v>29</v>
      </c>
      <c r="C21" s="4" t="s">
        <v>24</v>
      </c>
      <c r="D21" s="5">
        <v>0.1</v>
      </c>
    </row>
    <row r="22" spans="1:4" x14ac:dyDescent="0.25">
      <c r="A22" s="1" t="str">
        <f t="shared" si="2"/>
        <v>AGRESSIVO-FOFs</v>
      </c>
      <c r="B22" s="1" t="s">
        <v>29</v>
      </c>
      <c r="C22" s="4" t="s">
        <v>25</v>
      </c>
      <c r="D22" s="5">
        <v>0.1</v>
      </c>
    </row>
    <row r="23" spans="1:4" x14ac:dyDescent="0.25">
      <c r="A23" s="1" t="str">
        <f t="shared" si="2"/>
        <v>AGRESSIVO-DESENVOLVIMENTO</v>
      </c>
      <c r="B23" s="1" t="s">
        <v>29</v>
      </c>
      <c r="C23" s="4" t="s">
        <v>26</v>
      </c>
      <c r="D23" s="5">
        <v>0.05</v>
      </c>
    </row>
    <row r="24" spans="1:4" x14ac:dyDescent="0.25">
      <c r="A24" s="1" t="str">
        <f t="shared" si="2"/>
        <v>AGRESSIVO-HOTELARIAS</v>
      </c>
      <c r="B24" s="1" t="s">
        <v>29</v>
      </c>
      <c r="C24" s="4" t="s">
        <v>27</v>
      </c>
      <c r="D24" s="5">
        <v>0.05</v>
      </c>
    </row>
  </sheetData>
  <pageMargins left="0.511811024" right="0.511811024" top="0.78740157499999996" bottom="0.78740157499999996" header="0.31496062000000002" footer="0.31496062000000002"/>
  <headerFooter>
    <oddHeader>&amp;R&amp;"Calibri"&amp;10&amp;K0000FF  Informação Interna / Internal Information&amp;1#_x000D_</oddHeader>
    <oddFooter>&amp;R_x000D_&amp;1#&amp;"Calibri"&amp;10&amp;K0000FF J Mendes - Nome: Pasta1 Aberto Por: ana.campos@jmendes.com.br Data: 2025-06-12T13:11:08</oddFooter>
  </headerFooter>
</worksheet>
</file>

<file path=docMetadata/LabelInfo.xml><?xml version="1.0" encoding="utf-8"?>
<clbl:labelList xmlns:clbl="http://schemas.microsoft.com/office/2020/mipLabelMetadata">
  <clbl:label id="{8361f916-408c-475d-99c6-84dea5a7da66}" enabled="1" method="Privileged" siteId="{2a91a2ba-d361-4520-a12a-39caf4956605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Paula Goncalves Campos</dc:creator>
  <cp:lastModifiedBy>Ana Paula Goncalves Campos</cp:lastModifiedBy>
  <dcterms:created xsi:type="dcterms:W3CDTF">2025-06-12T15:48:19Z</dcterms:created>
  <dcterms:modified xsi:type="dcterms:W3CDTF">2025-06-13T15:22:43Z</dcterms:modified>
</cp:coreProperties>
</file>