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<sst xmlns="http://schemas.openxmlformats.org/spreadsheetml/2006/main" count="36" uniqueCount="36">
  <si>
    <t>ROM</t>
  </si>
  <si>
    <t>RAM</t>
  </si>
  <si>
    <t>Selection:
user configurable</t>
  </si>
  <si>
    <t>Scalable resource</t>
  </si>
  <si>
    <t>Bytes</t>
  </si>
  <si>
    <t>Number</t>
  </si>
  <si>
    <t>T1.cont constraints</t>
  </si>
  <si>
    <t>T1.delays</t>
  </si>
  <si>
    <t>T1.flex stopwatches supervised
by T1.cont</t>
  </si>
  <si>
    <t>Focus measurements (1 or 2)</t>
  </si>
  <si>
    <t>Foreground T1.cont enabled
(0 or 1)</t>
  </si>
  <si>
    <t>Stopwatches supervised by
T1.cont</t>
  </si>
  <si>
    <t>Tasks cross-core activations
traced (0 or 1)</t>
  </si>
  <si>
    <t>Tasks/ISRs supervised by
T1.cont</t>
  </si>
  <si>
    <t>Tasks/ISRs preemption depth
(minimum 20, see -maxPreemptionDepth)</t>
  </si>
  <si>
    <t>Trace entries</t>
  </si>
  <si>
    <t>Virtual stopwatches (8 or 64)</t>
  </si>
  <si>
    <t>Memory sections</t>
  </si>
  <si>
    <t>T1.Plugin</t>
  </si>
  <si>
    <t>T1_code</t>
  </si>
  <si>
    <t>T1_codeFast</t>
  </si>
  <si>
    <t>T1_const</t>
  </si>
  <si>
    <t>T1_constCoreX</t>
  </si>
  <si>
    <t>T1_bss</t>
  </si>
  <si>
    <t>T1_bssCheckedCoreX</t>
  </si>
  <si>
    <t>T1_bssCoreComms</t>
  </si>
  <si>
    <t>T1_bssCoreX</t>
  </si>
  <si>
    <t>T1_traceBufferCoreX</t>
  </si>
  <si>
    <t>T1_clear</t>
  </si>
  <si>
    <t>base+scope</t>
  </si>
  <si>
    <t>cont</t>
  </si>
  <si>
    <t>delay</t>
  </si>
  <si>
    <t>mod</t>
  </si>
  <si>
    <t>flex</t>
  </si>
  <si>
    <t>foreground cont</t>
  </si>
  <si>
    <t>Total bytes per section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</si>
</sst>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0"/>
        <bgColor indexed="64"/>
      </patternFill>
    </fill>
    <fill>
      <patternFill patternType="solid">
        <fgColor rgb="FFDCF0D2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3" borderId="3" xfId="0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/>
  </sheetViews>
  <sheetFormatPr defaultRowHeight="15"/>
  <cols>
    <col min="1" max="1" width="38.7109375" customWidth="1"/>
    <col min="2" max="11" width="20.7109375" customWidth="1"/>
  </cols>
  <sheetData>
    <row r="1" spans="1:11" ht="40" customHeight="1">
      <c r="B1" s="1" t="s">
        <v>0</v>
      </c>
      <c r="C1" s="1" t="s">
        <v>1</v>
      </c>
      <c r="D1" s="2" t="s">
        <v>2</v>
      </c>
    </row>
    <row r="2" spans="1:11" ht="20" customHeight="1">
      <c r="A2" s="1" t="s">
        <v>3</v>
      </c>
      <c r="B2" s="3" t="s">
        <v>4</v>
      </c>
      <c r="C2" s="3"/>
      <c r="D2" s="3" t="s">
        <v>5</v>
      </c>
    </row>
    <row r="3" spans="1:11" ht="20" customHeight="1">
      <c r="A3" s="4" t="s">
        <v>6</v>
      </c>
      <c r="B3" s="5">
        <f>(8*D3)</f>
        <v>0</v>
      </c>
      <c r="C3" s="5">
        <f>(8*D3)</f>
        <v>0</v>
      </c>
      <c r="D3" s="6">
        <v>1</v>
      </c>
    </row>
    <row r="4" spans="1:11" ht="20" customHeight="1">
      <c r="A4" s="4" t="s">
        <v>7</v>
      </c>
      <c r="B4" s="5">
        <f>(0*D4)</f>
        <v>0</v>
      </c>
      <c r="C4" s="5">
        <f>(4*D4)</f>
        <v>0</v>
      </c>
      <c r="D4" s="6">
        <v>1</v>
      </c>
    </row>
    <row r="5" spans="1:11" ht="40" customHeight="1">
      <c r="A5" s="4" t="s">
        <v>8</v>
      </c>
      <c r="B5" s="5">
        <f>(0*D5)</f>
        <v>0</v>
      </c>
      <c r="C5" s="5">
        <f>(20*D5)</f>
        <v>0</v>
      </c>
      <c r="D5" s="6">
        <v>4</v>
      </c>
    </row>
    <row r="6" spans="1:11" ht="20" customHeight="1">
      <c r="A6" s="4" t="s">
        <v>9</v>
      </c>
      <c r="B6" s="5">
        <f>(0*D6)</f>
        <v>0</v>
      </c>
      <c r="C6" s="5">
        <f>(28*D6)</f>
        <v>0</v>
      </c>
      <c r="D6" s="6">
        <v>1</v>
      </c>
    </row>
    <row r="7" spans="1:11" ht="40" customHeight="1">
      <c r="A7" s="4" t="s">
        <v>10</v>
      </c>
      <c r="B7" s="5">
        <f>(0*D7)</f>
        <v>0</v>
      </c>
      <c r="C7" s="5">
        <f>(D7*(20*D10+20*(D8+D13+D5)))</f>
        <v>0</v>
      </c>
      <c r="D7" s="6">
        <v>0</v>
      </c>
    </row>
    <row r="8" spans="1:11" ht="40" customHeight="1">
      <c r="A8" s="4" t="s">
        <v>11</v>
      </c>
      <c r="B8" s="5">
        <f>(4*D8)</f>
        <v>0</v>
      </c>
      <c r="C8" s="5">
        <f>(16*D8)</f>
        <v>0</v>
      </c>
      <c r="D8" s="6">
        <v>1</v>
      </c>
    </row>
    <row r="9" spans="1:11" ht="40" customHeight="1">
      <c r="A9" s="4" t="s">
        <v>12</v>
      </c>
      <c r="B9" s="5">
        <f>(0*D9)</f>
        <v>0</v>
      </c>
      <c r="C9" s="5">
        <f>(D9*D10*4)</f>
        <v>0</v>
      </c>
      <c r="D9" s="6">
        <v>0</v>
      </c>
    </row>
    <row r="10" spans="1:11" ht="40" customHeight="1">
      <c r="A10" s="4" t="s">
        <v>13</v>
      </c>
      <c r="B10" s="5">
        <f>(0*D10)</f>
        <v>0</v>
      </c>
      <c r="C10" s="5">
        <f>(12*D10)</f>
        <v>0</v>
      </c>
      <c r="D10" s="6">
        <v>2</v>
      </c>
    </row>
    <row r="11" spans="1:11" ht="40" customHeight="1">
      <c r="A11" s="4" t="s">
        <v>14</v>
      </c>
      <c r="B11" s="5">
        <f>(0*D11)</f>
        <v>0</v>
      </c>
      <c r="C11" s="5">
        <f>(8*MAX(D11,4+ROUNDUP(D10/5,0)))</f>
        <v>0</v>
      </c>
      <c r="D11" s="6">
        <v>20</v>
      </c>
    </row>
    <row r="12" spans="1:11" ht="20" customHeight="1">
      <c r="A12" s="4" t="s">
        <v>15</v>
      </c>
      <c r="B12" s="5">
        <f>(0*D12)</f>
        <v>0</v>
      </c>
      <c r="C12" s="5">
        <f>(4*D12)</f>
        <v>0</v>
      </c>
      <c r="D12" s="6">
        <v>1</v>
      </c>
    </row>
    <row r="13" spans="1:11" ht="20" customHeight="1">
      <c r="A13" s="4" t="s">
        <v>16</v>
      </c>
      <c r="B13" s="5">
        <f>(0*D13)</f>
        <v>0</v>
      </c>
      <c r="C13" s="5">
        <f>(4*D13)</f>
        <v>0</v>
      </c>
      <c r="D13" s="6">
        <v>8</v>
      </c>
    </row>
    <row r="16" spans="1:11" ht="20" customHeight="1">
      <c r="B16" s="1" t="s">
        <v>17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ht="20" customHeight="1">
      <c r="A17" s="1" t="s">
        <v>18</v>
      </c>
      <c r="B17" s="3" t="s">
        <v>19</v>
      </c>
      <c r="C17" s="3" t="s">
        <v>20</v>
      </c>
      <c r="D17" s="3" t="s">
        <v>21</v>
      </c>
      <c r="E17" s="3" t="s">
        <v>22</v>
      </c>
      <c r="F17" s="3" t="s">
        <v>23</v>
      </c>
      <c r="G17" s="3" t="s">
        <v>24</v>
      </c>
      <c r="H17" s="3" t="s">
        <v>25</v>
      </c>
      <c r="I17" s="3" t="s">
        <v>26</v>
      </c>
      <c r="J17" s="3" t="s">
        <v>27</v>
      </c>
      <c r="K17" s="3" t="s">
        <v>28</v>
      </c>
    </row>
    <row r="18" spans="1:11" ht="20" customHeight="1">
      <c r="A18" s="3" t="s">
        <v>29</v>
      </c>
      <c r="B18" s="5">
        <v>7440</v>
      </c>
      <c r="C18" s="5">
        <v>432</v>
      </c>
      <c r="D18" s="5">
        <v>360</v>
      </c>
      <c r="E18" s="5">
        <v>36</v>
      </c>
      <c r="F18" s="5">
        <f>(28 + C9)</f>
        <v>0</v>
      </c>
      <c r="G18" s="5">
        <v>40</v>
      </c>
      <c r="H18" s="5">
        <v>36</v>
      </c>
      <c r="I18" s="5">
        <v>44</v>
      </c>
      <c r="J18" s="5">
        <f>(4 + C12)</f>
        <v>0</v>
      </c>
      <c r="K18" s="5">
        <v>4</v>
      </c>
    </row>
    <row r="19" spans="1:11" ht="20" customHeight="1">
      <c r="A19" s="3" t="s">
        <v>30</v>
      </c>
      <c r="B19" s="5">
        <v>13212</v>
      </c>
      <c r="C19" s="5">
        <v>0</v>
      </c>
      <c r="D19" s="5">
        <f>(272 + B3+B8)</f>
        <v>0</v>
      </c>
      <c r="E19" s="5">
        <v>0</v>
      </c>
      <c r="F19" s="5">
        <v>4</v>
      </c>
      <c r="G19" s="5">
        <v>132</v>
      </c>
      <c r="H19" s="5">
        <v>0</v>
      </c>
      <c r="I19" s="5">
        <f>(320 + C13+C3+C10+C6+C11+C8)</f>
        <v>0</v>
      </c>
      <c r="J19" s="5">
        <v>0</v>
      </c>
      <c r="K19" s="5">
        <v>0</v>
      </c>
    </row>
    <row r="20" spans="1:11" ht="20" customHeight="1">
      <c r="A20" s="3" t="s">
        <v>31</v>
      </c>
      <c r="B20" s="5">
        <v>748</v>
      </c>
      <c r="C20" s="5">
        <v>0</v>
      </c>
      <c r="D20" s="5">
        <v>36</v>
      </c>
      <c r="E20" s="5">
        <v>0</v>
      </c>
      <c r="F20" s="5">
        <v>0</v>
      </c>
      <c r="G20" s="5">
        <v>0</v>
      </c>
      <c r="H20" s="5">
        <v>0</v>
      </c>
      <c r="I20" s="5">
        <f>(4 + C4)</f>
        <v>0</v>
      </c>
      <c r="J20" s="5">
        <v>0</v>
      </c>
      <c r="K20" s="5">
        <v>0</v>
      </c>
    </row>
    <row r="21" spans="1:11" ht="20" customHeight="1">
      <c r="A21" s="3" t="s">
        <v>32</v>
      </c>
      <c r="B21" s="5">
        <v>232</v>
      </c>
      <c r="C21" s="5">
        <v>0</v>
      </c>
      <c r="D21" s="5">
        <v>24</v>
      </c>
      <c r="E21" s="5">
        <v>0</v>
      </c>
      <c r="F21" s="5">
        <v>0</v>
      </c>
      <c r="G21" s="5">
        <v>0</v>
      </c>
      <c r="H21" s="5">
        <v>0</v>
      </c>
      <c r="I21" s="5">
        <v>12</v>
      </c>
      <c r="J21" s="5">
        <v>0</v>
      </c>
      <c r="K21" s="5">
        <v>0</v>
      </c>
    </row>
    <row r="22" spans="1:11" ht="20" customHeight="1">
      <c r="A22" s="3" t="s">
        <v>33</v>
      </c>
      <c r="B22" s="5">
        <v>8692</v>
      </c>
      <c r="C22" s="5">
        <v>772</v>
      </c>
      <c r="D22" s="5">
        <v>364</v>
      </c>
      <c r="E22" s="5">
        <v>0</v>
      </c>
      <c r="F22" s="5">
        <v>4</v>
      </c>
      <c r="G22" s="5">
        <v>0</v>
      </c>
      <c r="H22" s="5">
        <v>0</v>
      </c>
      <c r="I22" s="5">
        <f>(172 + C5)</f>
        <v>0</v>
      </c>
      <c r="J22" s="5">
        <v>0</v>
      </c>
      <c r="K22" s="5">
        <v>0</v>
      </c>
    </row>
    <row r="23" spans="1:11" ht="20" customHeight="1">
      <c r="A23" s="3" t="s">
        <v>34</v>
      </c>
      <c r="B23" s="5">
        <v>9316</v>
      </c>
      <c r="C23" s="5">
        <v>154</v>
      </c>
      <c r="D23" s="5">
        <v>104</v>
      </c>
      <c r="E23" s="5">
        <v>224</v>
      </c>
      <c r="F23" s="5">
        <f>(28 + 20*D10)</f>
        <v>0</v>
      </c>
      <c r="G23" s="5">
        <v>396</v>
      </c>
      <c r="H23" s="5">
        <v>0</v>
      </c>
      <c r="I23" s="5">
        <f>(548 + 20*(D8+D13+D5))</f>
        <v>0</v>
      </c>
      <c r="J23" s="5">
        <v>0</v>
      </c>
      <c r="K23" s="5">
        <v>0</v>
      </c>
    </row>
    <row r="24" spans="1:11" ht="20" customHeight="1">
      <c r="A24" s="1" t="s">
        <v>35</v>
      </c>
      <c r="B24" s="7">
        <f>IF( D7 = 0, 30324, 39640 )</f>
        <v>0</v>
      </c>
      <c r="C24" s="7">
        <f>IF( D7 = 0, 1204, 1358 )</f>
        <v>0</v>
      </c>
      <c r="D24" s="7">
        <f>IF( D7 = 0, 1056 + B3 + B8, 1160 + B3 + B8 )</f>
        <v>0</v>
      </c>
      <c r="E24" s="7">
        <f>IF( D7 = 0, 36, 260 )</f>
        <v>0</v>
      </c>
      <c r="F24" s="7">
        <f>IF( D7 = 0, 36 + C9, 64 + C9 + 20 * D10 )</f>
        <v>0</v>
      </c>
      <c r="G24" s="7">
        <f>IF( D7 = 0, 172, 568 )</f>
        <v>0</v>
      </c>
      <c r="H24" s="7">
        <f>36</f>
        <v>0</v>
      </c>
      <c r="I24" s="7">
        <f>IF( D7 = 0, 552 + C13 + C3 + C10 + C6 + C4 + C11 + C8 + C5, 196 + C13 + C3 + C10 + C6 + C4 + C11 + C8 + C5 + 20 * ( D8 + D13 + D5 ) )</f>
        <v>0</v>
      </c>
      <c r="J24" s="7">
        <f>4 + C12</f>
        <v>0</v>
      </c>
      <c r="K24" s="7">
        <f>4</f>
        <v>0</v>
      </c>
    </row>
  </sheetData>
  <sheetProtection sheet="1" objects="1" scenarios="1" insertRows="0"/>
  <mergeCells count="2">
    <mergeCell ref="B2:C2"/>
    <mergeCell ref="B16:K16"/>
  </mergeCells>
  <dataValidations count="11">
    <dataValidation type="whole" operator="greaterThanOrEqual" allowBlank="1" showInputMessage="1" showErrorMessage="1" error="Sorry, value must be greater than or equal to 1" promptTitle="Input:" prompt="value &gt;= 1" sqref="D3">
      <formula1>1</formula1>
    </dataValidation>
    <dataValidation type="whole" operator="greaterThanOrEqual" allowBlank="1" showInputMessage="1" showErrorMessage="1" error="Sorry, value must be greater than or equal to 1" promptTitle="Input:" prompt="value &gt;= 1" sqref="D4">
      <formula1>1</formula1>
    </dataValidation>
    <dataValidation type="whole" operator="greaterThanOrEqual" allowBlank="1" showInputMessage="1" showErrorMessage="1" error="Sorry, value must be greater than or equal to 4" promptTitle="Input:" prompt="value &gt;= 4" sqref="D5">
      <formula1>4</formula1>
    </dataValidation>
    <dataValidation type="list" allowBlank="1" showInputMessage="1" showErrorMessage="1" error="Sorry, value must be 1 or 2" promptTitle="Input:" prompt="value 1 or 2" sqref="D6">
      <formula1>"1,2"</formula1>
    </dataValidation>
    <dataValidation type="list" allowBlank="1" showInputMessage="1" showErrorMessage="1" error="Sorry, value must 0 for deactivation and 1 for activation" promptTitle="Input:" prompt="deactivated 0 or activated 1" sqref="D7">
      <formula1>"0,1"</formula1>
    </dataValidation>
    <dataValidation type="whole" operator="greaterThanOrEqual" allowBlank="1" showInputMessage="1" showErrorMessage="1" error="Sorry, value must be greater than or equal to 1" promptTitle="Input:" prompt="value &gt;= 1" sqref="D8">
      <formula1>1</formula1>
    </dataValidation>
    <dataValidation type="list" allowBlank="1" showInputMessage="1" showErrorMessage="1" error="Sorry, value must 0 for deactivation and 1 for activation" promptTitle="Input:" prompt="deactivated 0 or activated 1" sqref="D9">
      <formula1>"0,1"</formula1>
    </dataValidation>
    <dataValidation type="whole" operator="greaterThanOrEqual" allowBlank="1" showInputMessage="1" showErrorMessage="1" error="Sorry, value must be greater than or equal to 2" promptTitle="Input:" prompt="value &gt;= 2" sqref="D10">
      <formula1>2</formula1>
    </dataValidation>
    <dataValidation type="whole" operator="greaterThanOrEqual" allowBlank="1" showInputMessage="1" showErrorMessage="1" error="Sorry, value must be greater than or equal to 20" promptTitle="Input:" prompt="value &gt;= 20" sqref="D11">
      <formula1>20</formula1>
    </dataValidation>
    <dataValidation type="whole" operator="greaterThanOrEqual" allowBlank="1" showInputMessage="1" showErrorMessage="1" error="Sorry, value must be greater than or equal to 1" promptTitle="Input:" prompt="value &gt;= 1" sqref="D12">
      <formula1>1</formula1>
    </dataValidation>
    <dataValidation type="list" allowBlank="1" showInputMessage="1" showErrorMessage="1" error="Sorry, value must be 8 or 64" promptTitle="Input:" prompt="value 8 or 64" sqref="D13">
      <formula1>"8,64"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2022-11-08T13:21:35Z</dcterms:created>
  <dcterms:modified xsi:type="dcterms:W3CDTF">2022-11-08T13:21:35Z</dcterms:modified>
</cp:coreProperties>
</file>